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2565" windowWidth="6000" windowHeight="4005" tabRatio="555"/>
  </bookViews>
  <sheets>
    <sheet name="01.07" sheetId="17" r:id="rId1"/>
  </sheets>
  <definedNames>
    <definedName name="_xlnm._FilterDatabase" localSheetId="0" hidden="1">'01.07'!$C$1:$C$2101</definedName>
    <definedName name="_xlnm.Print_Titles" localSheetId="0">'01.07'!$2:$5</definedName>
    <definedName name="_xlnm.Print_Area" localSheetId="0">'01.07'!$A$1:$W$153</definedName>
  </definedNames>
  <calcPr calcId="145621"/>
</workbook>
</file>

<file path=xl/calcChain.xml><?xml version="1.0" encoding="utf-8"?>
<calcChain xmlns="http://schemas.openxmlformats.org/spreadsheetml/2006/main">
  <c r="Q106" i="17" l="1"/>
  <c r="Q124" i="17"/>
  <c r="Q123" i="17"/>
  <c r="Q122" i="17"/>
  <c r="Q121" i="17"/>
  <c r="Q120" i="17"/>
  <c r="Q119" i="17"/>
  <c r="Q116" i="17"/>
  <c r="Q126" i="17"/>
  <c r="Q148" i="17"/>
  <c r="Q146" i="17"/>
  <c r="Q144" i="17"/>
  <c r="Q141" i="17"/>
  <c r="N101" i="17" l="1"/>
  <c r="Q104" i="17" l="1"/>
  <c r="P104" i="17"/>
  <c r="P146" i="17"/>
  <c r="U141" i="17" l="1"/>
  <c r="T141" i="17"/>
  <c r="S141" i="17"/>
  <c r="R141" i="17"/>
  <c r="P141" i="17"/>
  <c r="U124" i="17"/>
  <c r="T124" i="17"/>
  <c r="S124" i="17"/>
  <c r="R124" i="17"/>
  <c r="P124" i="17"/>
  <c r="U123" i="17"/>
  <c r="T123" i="17"/>
  <c r="S123" i="17"/>
  <c r="R123" i="17"/>
  <c r="P123" i="17"/>
  <c r="O109" i="17"/>
  <c r="N109" i="17"/>
  <c r="M109" i="17"/>
  <c r="L109" i="17"/>
  <c r="P109" i="17" l="1"/>
  <c r="W141" i="17"/>
  <c r="W124" i="17"/>
  <c r="W123" i="17"/>
  <c r="V141" i="17"/>
  <c r="V124" i="17"/>
  <c r="V123" i="17"/>
  <c r="M7" i="17"/>
  <c r="N7" i="17"/>
  <c r="O7" i="17"/>
  <c r="G7" i="17"/>
  <c r="H7" i="17"/>
  <c r="L7" i="17"/>
  <c r="F7" i="17"/>
  <c r="U132" i="17"/>
  <c r="T132" i="17"/>
  <c r="S132" i="17"/>
  <c r="R132" i="17"/>
  <c r="Q132" i="17"/>
  <c r="P132" i="17"/>
  <c r="Q7" i="17" l="1"/>
  <c r="V132" i="17"/>
  <c r="W132" i="17"/>
  <c r="K68" i="17"/>
  <c r="I68" i="17"/>
  <c r="U69" i="17" l="1"/>
  <c r="T69" i="17"/>
  <c r="S69" i="17"/>
  <c r="R69" i="17"/>
  <c r="Q69" i="17"/>
  <c r="P69" i="17"/>
  <c r="K69" i="17"/>
  <c r="J69" i="17"/>
  <c r="I69" i="17"/>
  <c r="U80" i="17"/>
  <c r="K80" i="17"/>
  <c r="J80" i="17"/>
  <c r="I80" i="17"/>
  <c r="T80" i="17"/>
  <c r="R80" i="17"/>
  <c r="S80" i="17"/>
  <c r="U131" i="17"/>
  <c r="T131" i="17"/>
  <c r="S131" i="17"/>
  <c r="R131" i="17"/>
  <c r="Q131" i="17"/>
  <c r="P131" i="17"/>
  <c r="U128" i="17"/>
  <c r="U127" i="17"/>
  <c r="Q128" i="17"/>
  <c r="Q127" i="17"/>
  <c r="P128" i="17"/>
  <c r="T128" i="17"/>
  <c r="S128" i="17"/>
  <c r="R128" i="17"/>
  <c r="P127" i="17"/>
  <c r="Z127" i="17" s="1"/>
  <c r="T127" i="17"/>
  <c r="S127" i="17"/>
  <c r="R127" i="17"/>
  <c r="V131" i="17" l="1"/>
  <c r="Z128" i="17"/>
  <c r="V128" i="17"/>
  <c r="W131" i="17"/>
  <c r="W69" i="17"/>
  <c r="V127" i="17"/>
  <c r="W127" i="17"/>
  <c r="W80" i="17"/>
  <c r="V69" i="17"/>
  <c r="V80" i="17"/>
  <c r="W128" i="17"/>
  <c r="M101" i="17" l="1"/>
  <c r="L101" i="17"/>
  <c r="G101" i="17"/>
  <c r="H101" i="17"/>
  <c r="F101" i="17"/>
  <c r="G109" i="17"/>
  <c r="H109" i="17"/>
  <c r="F109" i="17"/>
  <c r="U112" i="17"/>
  <c r="T112" i="17"/>
  <c r="S112" i="17"/>
  <c r="R112" i="17"/>
  <c r="Q112" i="17"/>
  <c r="P112" i="17"/>
  <c r="K112" i="17"/>
  <c r="J112" i="17"/>
  <c r="W112" i="17" l="1"/>
  <c r="V112" i="17"/>
  <c r="F8" i="17"/>
  <c r="O81" i="17"/>
  <c r="N81" i="17"/>
  <c r="M81" i="17"/>
  <c r="L81" i="17"/>
  <c r="F81" i="17"/>
  <c r="H81" i="17"/>
  <c r="G81" i="17"/>
  <c r="O51" i="17"/>
  <c r="P51" i="17" s="1"/>
  <c r="N51" i="17"/>
  <c r="M51" i="17"/>
  <c r="L51" i="17"/>
  <c r="H51" i="17"/>
  <c r="F51" i="17"/>
  <c r="G51" i="17"/>
  <c r="U105" i="17"/>
  <c r="T105" i="17"/>
  <c r="S105" i="17"/>
  <c r="R105" i="17"/>
  <c r="P105" i="17"/>
  <c r="Z105" i="17" s="1"/>
  <c r="K105" i="17"/>
  <c r="J105" i="17"/>
  <c r="Y105" i="17" s="1"/>
  <c r="U87" i="17"/>
  <c r="T87" i="17"/>
  <c r="S87" i="17"/>
  <c r="R87" i="17"/>
  <c r="P87" i="17"/>
  <c r="Z87" i="17" s="1"/>
  <c r="K87" i="17"/>
  <c r="J87" i="17"/>
  <c r="Y87" i="17" s="1"/>
  <c r="U79" i="17"/>
  <c r="T79" i="17"/>
  <c r="S79" i="17"/>
  <c r="R79" i="17"/>
  <c r="P79" i="17"/>
  <c r="Z79" i="17" s="1"/>
  <c r="K79" i="17"/>
  <c r="J79" i="17"/>
  <c r="Y79" i="17" s="1"/>
  <c r="J81" i="17" l="1"/>
  <c r="Y81" i="17" s="1"/>
  <c r="P81" i="17"/>
  <c r="Z81" i="17" s="1"/>
  <c r="Q81" i="17"/>
  <c r="K81" i="17"/>
  <c r="W105" i="17"/>
  <c r="V105" i="17"/>
  <c r="W87" i="17"/>
  <c r="V87" i="17"/>
  <c r="W79" i="17"/>
  <c r="V79" i="17"/>
  <c r="U29" i="17" l="1"/>
  <c r="T29" i="17"/>
  <c r="S29" i="17"/>
  <c r="R29" i="17"/>
  <c r="K29" i="17"/>
  <c r="J29" i="17"/>
  <c r="W29" i="17" l="1"/>
  <c r="V29" i="17"/>
  <c r="Q133" i="17"/>
  <c r="Q114" i="17"/>
  <c r="Q110" i="17"/>
  <c r="Q113" i="17"/>
  <c r="Q107" i="17"/>
  <c r="Q77" i="17"/>
  <c r="Q70" i="17"/>
  <c r="Q32" i="17"/>
  <c r="K143" i="17"/>
  <c r="K142" i="17"/>
  <c r="K84" i="17"/>
  <c r="K85" i="17"/>
  <c r="K86" i="17"/>
  <c r="K88" i="17"/>
  <c r="K33" i="17"/>
  <c r="K26" i="17"/>
  <c r="K11" i="17"/>
  <c r="K12" i="17"/>
  <c r="K41" i="17" l="1"/>
  <c r="U28" i="17" l="1"/>
  <c r="T28" i="17"/>
  <c r="S28" i="17"/>
  <c r="R28" i="17"/>
  <c r="K28" i="17"/>
  <c r="J28" i="17"/>
  <c r="Z22" i="17"/>
  <c r="U22" i="17"/>
  <c r="T22" i="17"/>
  <c r="S22" i="17"/>
  <c r="R22" i="17"/>
  <c r="K22" i="17"/>
  <c r="J22" i="17"/>
  <c r="Y22" i="17" s="1"/>
  <c r="W22" i="17" l="1"/>
  <c r="W28" i="17"/>
  <c r="V28" i="17"/>
  <c r="V22" i="17"/>
  <c r="I112" i="17" l="1"/>
  <c r="I105" i="17"/>
  <c r="I79" i="17"/>
  <c r="I22" i="17"/>
  <c r="I28" i="17"/>
  <c r="Q134" i="17"/>
  <c r="U86" i="17" l="1"/>
  <c r="T86" i="17"/>
  <c r="S86" i="17"/>
  <c r="R86" i="17"/>
  <c r="P86" i="17"/>
  <c r="Z86" i="17" s="1"/>
  <c r="J86" i="17"/>
  <c r="Y86" i="17" s="1"/>
  <c r="P33" i="17"/>
  <c r="W86" i="17" l="1"/>
  <c r="V86" i="17"/>
  <c r="U57" i="17"/>
  <c r="T57" i="17"/>
  <c r="S57" i="17"/>
  <c r="R57" i="17"/>
  <c r="Q57" i="17"/>
  <c r="P57" i="17"/>
  <c r="J57" i="17"/>
  <c r="W57" i="17" l="1"/>
  <c r="V57" i="17"/>
  <c r="P134" i="17"/>
  <c r="P122" i="17"/>
  <c r="I57" i="17" l="1"/>
  <c r="O8" i="17"/>
  <c r="N8" i="17"/>
  <c r="N149" i="17" s="1"/>
  <c r="M8" i="17"/>
  <c r="L8" i="17"/>
  <c r="H8" i="17"/>
  <c r="H149" i="17" s="1"/>
  <c r="G8" i="17"/>
  <c r="U43" i="17"/>
  <c r="T43" i="17"/>
  <c r="S43" i="17"/>
  <c r="R43" i="17"/>
  <c r="Q43" i="17"/>
  <c r="P43" i="17"/>
  <c r="J43" i="17"/>
  <c r="U42" i="17"/>
  <c r="T42" i="17"/>
  <c r="S42" i="17"/>
  <c r="R42" i="17"/>
  <c r="Q42" i="17"/>
  <c r="P42" i="17"/>
  <c r="J42" i="17"/>
  <c r="I42" i="17"/>
  <c r="O95" i="17"/>
  <c r="N95" i="17"/>
  <c r="M95" i="17"/>
  <c r="L95" i="17"/>
  <c r="G95" i="17"/>
  <c r="H95" i="17"/>
  <c r="F95" i="17"/>
  <c r="F149" i="17" s="1"/>
  <c r="U117" i="17"/>
  <c r="T117" i="17"/>
  <c r="S117" i="17"/>
  <c r="R117" i="17"/>
  <c r="P117" i="17"/>
  <c r="Z117" i="17" s="1"/>
  <c r="K117" i="17"/>
  <c r="J117" i="17"/>
  <c r="Y117" i="17" s="1"/>
  <c r="G149" i="17" l="1"/>
  <c r="L149" i="17"/>
  <c r="M149" i="17"/>
  <c r="Q109" i="17"/>
  <c r="I29" i="17"/>
  <c r="V43" i="17"/>
  <c r="W43" i="17"/>
  <c r="W42" i="17"/>
  <c r="V42" i="17"/>
  <c r="V117" i="17"/>
  <c r="W117" i="17"/>
  <c r="K139" i="17" l="1"/>
  <c r="J139" i="17"/>
  <c r="U139" i="17"/>
  <c r="T139" i="17"/>
  <c r="S139" i="17"/>
  <c r="R139" i="17"/>
  <c r="P139" i="17"/>
  <c r="U98" i="17"/>
  <c r="T98" i="17"/>
  <c r="S98" i="17"/>
  <c r="R98" i="17"/>
  <c r="K98" i="17"/>
  <c r="J98" i="17"/>
  <c r="U55" i="17"/>
  <c r="T55" i="17"/>
  <c r="S55" i="17"/>
  <c r="R55" i="17"/>
  <c r="Q55" i="17"/>
  <c r="P55" i="17"/>
  <c r="W98" i="17" l="1"/>
  <c r="W55" i="17"/>
  <c r="W139" i="17"/>
  <c r="V139" i="17"/>
  <c r="V98" i="17"/>
  <c r="V55" i="17"/>
  <c r="U3" i="17" l="1"/>
  <c r="O3" i="17"/>
  <c r="T3" i="17"/>
  <c r="N3" i="17"/>
  <c r="J122" i="17" l="1"/>
  <c r="R122" i="17"/>
  <c r="S122" i="17"/>
  <c r="T122" i="17"/>
  <c r="U122" i="17"/>
  <c r="W122" i="17" l="1"/>
  <c r="V122" i="17"/>
  <c r="R130" i="17"/>
  <c r="J60" i="17" l="1"/>
  <c r="U108" i="17" l="1"/>
  <c r="T108" i="17"/>
  <c r="S108" i="17"/>
  <c r="R108" i="17"/>
  <c r="P108" i="17"/>
  <c r="Z108" i="17" s="1"/>
  <c r="K108" i="17"/>
  <c r="J108" i="17"/>
  <c r="Y108" i="17" s="1"/>
  <c r="V108" i="17" l="1"/>
  <c r="W108" i="17"/>
  <c r="U47" i="17"/>
  <c r="T47" i="17"/>
  <c r="S47" i="17"/>
  <c r="R47" i="17"/>
  <c r="Q47" i="17"/>
  <c r="P47" i="17"/>
  <c r="J47" i="17"/>
  <c r="J45" i="17"/>
  <c r="U45" i="17"/>
  <c r="T45" i="17"/>
  <c r="S45" i="17"/>
  <c r="R45" i="17"/>
  <c r="Q45" i="17"/>
  <c r="P45" i="17"/>
  <c r="W47" i="17" l="1"/>
  <c r="V47" i="17"/>
  <c r="W45" i="17"/>
  <c r="V45" i="17"/>
  <c r="Q44" i="17"/>
  <c r="P44" i="17"/>
  <c r="U44" i="17"/>
  <c r="T44" i="17"/>
  <c r="S44" i="17"/>
  <c r="R44" i="17"/>
  <c r="J44" i="17"/>
  <c r="W44" i="17" l="1"/>
  <c r="V44" i="17"/>
  <c r="W64" i="17" l="1"/>
  <c r="U126" i="17" l="1"/>
  <c r="T126" i="17"/>
  <c r="S126" i="17"/>
  <c r="R126" i="17"/>
  <c r="P126" i="17"/>
  <c r="Z126" i="17" s="1"/>
  <c r="J126" i="17"/>
  <c r="Y126" i="17" s="1"/>
  <c r="U119" i="17"/>
  <c r="T119" i="17"/>
  <c r="S119" i="17"/>
  <c r="R119" i="17"/>
  <c r="P119" i="17"/>
  <c r="Z119" i="17" s="1"/>
  <c r="K119" i="17"/>
  <c r="J119" i="17"/>
  <c r="Y119" i="17" s="1"/>
  <c r="U46" i="17"/>
  <c r="T46" i="17"/>
  <c r="S46" i="17"/>
  <c r="R46" i="17"/>
  <c r="Q46" i="17"/>
  <c r="P46" i="17"/>
  <c r="J46" i="17"/>
  <c r="W126" i="17" l="1"/>
  <c r="W119" i="17"/>
  <c r="V126" i="17"/>
  <c r="W46" i="17"/>
  <c r="V119" i="17"/>
  <c r="V46" i="17"/>
  <c r="U111" i="17"/>
  <c r="T111" i="17"/>
  <c r="S111" i="17"/>
  <c r="R111" i="17"/>
  <c r="P111" i="17"/>
  <c r="K111" i="17"/>
  <c r="J111" i="17"/>
  <c r="W111" i="17" l="1"/>
  <c r="V111" i="17"/>
  <c r="U85" i="17"/>
  <c r="T85" i="17"/>
  <c r="S85" i="17"/>
  <c r="R85" i="17"/>
  <c r="Q85" i="17"/>
  <c r="P85" i="17"/>
  <c r="J85" i="17"/>
  <c r="W85" i="17" l="1"/>
  <c r="V85" i="17"/>
  <c r="P145" i="17" l="1"/>
  <c r="P144" i="17"/>
  <c r="P143" i="17"/>
  <c r="P142" i="17"/>
  <c r="Q67" i="17"/>
  <c r="P67" i="17"/>
  <c r="U67" i="17" l="1"/>
  <c r="T67" i="17"/>
  <c r="S67" i="17"/>
  <c r="R67" i="17"/>
  <c r="W67" i="17" l="1"/>
  <c r="V67" i="17"/>
  <c r="Q56" i="17" l="1"/>
  <c r="Q130" i="17" l="1"/>
  <c r="Q129" i="17"/>
  <c r="U56" i="17" l="1"/>
  <c r="T56" i="17"/>
  <c r="S56" i="17"/>
  <c r="R56" i="17"/>
  <c r="P56" i="17"/>
  <c r="J56" i="17"/>
  <c r="U68" i="17"/>
  <c r="T68" i="17"/>
  <c r="S68" i="17"/>
  <c r="R68" i="17"/>
  <c r="Q68" i="17"/>
  <c r="P68" i="17"/>
  <c r="J68" i="17"/>
  <c r="U130" i="17"/>
  <c r="T130" i="17"/>
  <c r="S130" i="17"/>
  <c r="P130" i="17"/>
  <c r="J130" i="17"/>
  <c r="U138" i="17"/>
  <c r="T138" i="17"/>
  <c r="S138" i="17"/>
  <c r="R138" i="17"/>
  <c r="P138" i="17"/>
  <c r="K138" i="17"/>
  <c r="J138" i="17"/>
  <c r="U66" i="17"/>
  <c r="T66" i="17"/>
  <c r="S66" i="17"/>
  <c r="R66" i="17"/>
  <c r="Q66" i="17"/>
  <c r="P66" i="17"/>
  <c r="J66" i="17"/>
  <c r="U72" i="17"/>
  <c r="T72" i="17"/>
  <c r="S72" i="17"/>
  <c r="R72" i="17"/>
  <c r="P72" i="17"/>
  <c r="J72" i="17"/>
  <c r="U65" i="17"/>
  <c r="T65" i="17"/>
  <c r="S65" i="17"/>
  <c r="R65" i="17"/>
  <c r="P65" i="17"/>
  <c r="K65" i="17"/>
  <c r="J65" i="17"/>
  <c r="W68" i="17" l="1"/>
  <c r="W65" i="17"/>
  <c r="W72" i="17"/>
  <c r="W66" i="17"/>
  <c r="W130" i="17"/>
  <c r="W56" i="17"/>
  <c r="V138" i="17"/>
  <c r="W138" i="17"/>
  <c r="V56" i="17"/>
  <c r="V68" i="17"/>
  <c r="V130" i="17"/>
  <c r="V66" i="17"/>
  <c r="V72" i="17"/>
  <c r="V65" i="17"/>
  <c r="J142" i="17" l="1"/>
  <c r="U129" i="17" l="1"/>
  <c r="T129" i="17"/>
  <c r="S129" i="17"/>
  <c r="R129" i="17"/>
  <c r="P129" i="17"/>
  <c r="Z129" i="17" s="1"/>
  <c r="J129" i="17"/>
  <c r="Y129" i="17" s="1"/>
  <c r="W129" i="17" l="1"/>
  <c r="V129" i="17"/>
  <c r="J114" i="17" l="1"/>
  <c r="J110" i="17"/>
  <c r="K116" i="17"/>
  <c r="K113" i="17"/>
  <c r="P116" i="17"/>
  <c r="P113" i="17"/>
  <c r="P110" i="17"/>
  <c r="U133" i="17" l="1"/>
  <c r="T133" i="17"/>
  <c r="S133" i="17"/>
  <c r="R133" i="17"/>
  <c r="P133" i="17"/>
  <c r="K133" i="17"/>
  <c r="J133" i="17"/>
  <c r="U116" i="17"/>
  <c r="T116" i="17"/>
  <c r="S116" i="17"/>
  <c r="R116" i="17"/>
  <c r="Z116" i="17"/>
  <c r="J116" i="17"/>
  <c r="Y116" i="17" s="1"/>
  <c r="W116" i="17" l="1"/>
  <c r="W133" i="17"/>
  <c r="V133" i="17"/>
  <c r="V116" i="17"/>
  <c r="T48" i="17"/>
  <c r="T41" i="17"/>
  <c r="S18" i="17"/>
  <c r="U41" i="17"/>
  <c r="U48" i="17"/>
  <c r="W48" i="17" s="1"/>
  <c r="U36" i="17"/>
  <c r="U142" i="17"/>
  <c r="T142" i="17"/>
  <c r="S142" i="17"/>
  <c r="R142" i="17"/>
  <c r="U140" i="17"/>
  <c r="T140" i="17"/>
  <c r="S140" i="17"/>
  <c r="R140" i="17"/>
  <c r="U137" i="17"/>
  <c r="T137" i="17"/>
  <c r="S137" i="17"/>
  <c r="R137" i="17"/>
  <c r="U136" i="17"/>
  <c r="T136" i="17"/>
  <c r="S136" i="17"/>
  <c r="R136" i="17"/>
  <c r="U110" i="17"/>
  <c r="T110" i="17"/>
  <c r="S110" i="17"/>
  <c r="R110" i="17"/>
  <c r="U39" i="17"/>
  <c r="T39" i="17"/>
  <c r="S39" i="17"/>
  <c r="R39" i="17"/>
  <c r="H152" i="17"/>
  <c r="T36" i="17"/>
  <c r="Z145" i="17"/>
  <c r="U145" i="17"/>
  <c r="T145" i="17"/>
  <c r="S145" i="17"/>
  <c r="R145" i="17"/>
  <c r="K145" i="17"/>
  <c r="J145" i="17"/>
  <c r="Y145" i="17" s="1"/>
  <c r="P140" i="17"/>
  <c r="P137" i="17"/>
  <c r="P136" i="17"/>
  <c r="J140" i="17"/>
  <c r="K137" i="17"/>
  <c r="J137" i="17"/>
  <c r="K136" i="17"/>
  <c r="J136" i="17"/>
  <c r="U135" i="17"/>
  <c r="T135" i="17"/>
  <c r="S135" i="17"/>
  <c r="R135" i="17"/>
  <c r="P135" i="17"/>
  <c r="J135" i="17"/>
  <c r="Y135" i="17" s="1"/>
  <c r="U125" i="17"/>
  <c r="T125" i="17"/>
  <c r="S125" i="17"/>
  <c r="R125" i="17"/>
  <c r="Q125" i="17"/>
  <c r="P125" i="17"/>
  <c r="Z125" i="17" s="1"/>
  <c r="J125" i="17"/>
  <c r="Y125" i="17" s="1"/>
  <c r="U121" i="17"/>
  <c r="T121" i="17"/>
  <c r="S121" i="17"/>
  <c r="R121" i="17"/>
  <c r="P121" i="17"/>
  <c r="Z121" i="17" s="1"/>
  <c r="J121" i="17"/>
  <c r="Y121" i="17" s="1"/>
  <c r="U118" i="17"/>
  <c r="T118" i="17"/>
  <c r="S118" i="17"/>
  <c r="R118" i="17"/>
  <c r="P118" i="17"/>
  <c r="Z118" i="17" s="1"/>
  <c r="K118" i="17"/>
  <c r="J118" i="17"/>
  <c r="Y118" i="17" s="1"/>
  <c r="U114" i="17"/>
  <c r="T114" i="17"/>
  <c r="S114" i="17"/>
  <c r="R114" i="17"/>
  <c r="P114" i="17"/>
  <c r="Z114" i="17" s="1"/>
  <c r="Y114" i="17"/>
  <c r="U113" i="17"/>
  <c r="T113" i="17"/>
  <c r="S113" i="17"/>
  <c r="R113" i="17"/>
  <c r="Z113" i="17"/>
  <c r="J113" i="17"/>
  <c r="U77" i="17"/>
  <c r="T77" i="17"/>
  <c r="S77" i="17"/>
  <c r="R77" i="17"/>
  <c r="P77" i="17"/>
  <c r="Z77" i="17" s="1"/>
  <c r="K77" i="17"/>
  <c r="J77" i="17"/>
  <c r="Y77" i="17" s="1"/>
  <c r="K36" i="17"/>
  <c r="J36" i="17"/>
  <c r="R36" i="17"/>
  <c r="S36" i="17"/>
  <c r="K48" i="17"/>
  <c r="J48" i="17"/>
  <c r="R48" i="17"/>
  <c r="S48" i="17"/>
  <c r="J41" i="17"/>
  <c r="R41" i="17"/>
  <c r="S41" i="17"/>
  <c r="K38" i="17"/>
  <c r="J39" i="17"/>
  <c r="U27" i="17"/>
  <c r="T27" i="17"/>
  <c r="S27" i="17"/>
  <c r="R27" i="17"/>
  <c r="K27" i="17"/>
  <c r="J27" i="17"/>
  <c r="U26" i="17"/>
  <c r="T26" i="17"/>
  <c r="S26" i="17"/>
  <c r="R26" i="17"/>
  <c r="J26" i="17"/>
  <c r="U24" i="17"/>
  <c r="T24" i="17"/>
  <c r="S24" i="17"/>
  <c r="R24" i="17"/>
  <c r="K24" i="17"/>
  <c r="J24" i="17"/>
  <c r="W36" i="17" l="1"/>
  <c r="W41" i="17"/>
  <c r="Y113" i="17"/>
  <c r="Z135" i="17"/>
  <c r="W121" i="17"/>
  <c r="W140" i="17"/>
  <c r="W113" i="17"/>
  <c r="W114" i="17"/>
  <c r="W142" i="17"/>
  <c r="W110" i="17"/>
  <c r="W26" i="17"/>
  <c r="W136" i="17"/>
  <c r="W125" i="17"/>
  <c r="W135" i="17"/>
  <c r="W145" i="17"/>
  <c r="W137" i="17"/>
  <c r="W118" i="17"/>
  <c r="W77" i="17"/>
  <c r="W27" i="17"/>
  <c r="W24" i="17"/>
  <c r="V48" i="17"/>
  <c r="V140" i="17"/>
  <c r="V118" i="17"/>
  <c r="V39" i="17"/>
  <c r="V110" i="17"/>
  <c r="V41" i="17"/>
  <c r="V136" i="17"/>
  <c r="V137" i="17"/>
  <c r="V142" i="17"/>
  <c r="V36" i="17"/>
  <c r="V145" i="17"/>
  <c r="V125" i="17"/>
  <c r="V135" i="17"/>
  <c r="V121" i="17"/>
  <c r="V113" i="17"/>
  <c r="V77" i="17"/>
  <c r="V114" i="17"/>
  <c r="V26" i="17"/>
  <c r="V27" i="17"/>
  <c r="V24" i="17"/>
  <c r="U93" i="17" l="1"/>
  <c r="T93" i="17"/>
  <c r="S93" i="17"/>
  <c r="R93" i="17"/>
  <c r="P93" i="17"/>
  <c r="K93" i="17"/>
  <c r="J93" i="17"/>
  <c r="U92" i="17"/>
  <c r="T92" i="17"/>
  <c r="S92" i="17"/>
  <c r="R92" i="17"/>
  <c r="P92" i="17"/>
  <c r="K92" i="17"/>
  <c r="J92" i="17"/>
  <c r="W92" i="17" l="1"/>
  <c r="W93" i="17"/>
  <c r="V93" i="17"/>
  <c r="V92" i="17"/>
  <c r="J99" i="17" l="1"/>
  <c r="Y99" i="17" s="1"/>
  <c r="K99" i="17"/>
  <c r="P99" i="17"/>
  <c r="Z99" i="17" s="1"/>
  <c r="Q99" i="17"/>
  <c r="R99" i="17"/>
  <c r="S99" i="17"/>
  <c r="T99" i="17"/>
  <c r="U99" i="17"/>
  <c r="W99" i="17" l="1"/>
  <c r="V99" i="17"/>
  <c r="U74" i="17"/>
  <c r="T74" i="17"/>
  <c r="S74" i="17"/>
  <c r="R74" i="17"/>
  <c r="Q74" i="17"/>
  <c r="P74" i="17"/>
  <c r="K74" i="17"/>
  <c r="J74" i="17"/>
  <c r="W74" i="17" l="1"/>
  <c r="V74" i="17"/>
  <c r="U16" i="17"/>
  <c r="T16" i="17"/>
  <c r="S16" i="17"/>
  <c r="R16" i="17"/>
  <c r="K16" i="17"/>
  <c r="J16" i="17"/>
  <c r="Y16" i="17" s="1"/>
  <c r="W16" i="17" l="1"/>
  <c r="V16" i="17"/>
  <c r="U60" i="17" l="1"/>
  <c r="T60" i="17"/>
  <c r="S60" i="17"/>
  <c r="R60" i="17"/>
  <c r="U54" i="17"/>
  <c r="T54" i="17"/>
  <c r="S54" i="17"/>
  <c r="R54" i="17"/>
  <c r="K54" i="17"/>
  <c r="K53" i="17"/>
  <c r="J54" i="17"/>
  <c r="J53" i="17"/>
  <c r="Q54" i="17"/>
  <c r="P54" i="17"/>
  <c r="P60" i="17"/>
  <c r="Z60" i="17" s="1"/>
  <c r="K60" i="17"/>
  <c r="Y60" i="17"/>
  <c r="W54" i="17" l="1"/>
  <c r="W60" i="17"/>
  <c r="V54" i="17"/>
  <c r="V60" i="17"/>
  <c r="P37" i="17" l="1"/>
  <c r="Z37" i="17" s="1"/>
  <c r="P31" i="17"/>
  <c r="Z31" i="17" s="1"/>
  <c r="Z9" i="17"/>
  <c r="Z10" i="17"/>
  <c r="Z11" i="17"/>
  <c r="Z12" i="17"/>
  <c r="Z13" i="17"/>
  <c r="Z14" i="17"/>
  <c r="Z15" i="17"/>
  <c r="Z17" i="17"/>
  <c r="Z18" i="17"/>
  <c r="Z19" i="17"/>
  <c r="Z20" i="17"/>
  <c r="Z21" i="17"/>
  <c r="Z23" i="17"/>
  <c r="Z25" i="17"/>
  <c r="Z30" i="17"/>
  <c r="Z33" i="17"/>
  <c r="Z34" i="17"/>
  <c r="Z38" i="17"/>
  <c r="Z49" i="17"/>
  <c r="Z75" i="17"/>
  <c r="Z90" i="17"/>
  <c r="Z102" i="17"/>
  <c r="Z103" i="17"/>
  <c r="Z143" i="17"/>
  <c r="Z144" i="17"/>
  <c r="Z146" i="17"/>
  <c r="Z147" i="17"/>
  <c r="Y62" i="17"/>
  <c r="Y64" i="17"/>
  <c r="Y84" i="17"/>
  <c r="Y150" i="17"/>
  <c r="Y151" i="17"/>
  <c r="J12" i="17"/>
  <c r="Y12" i="17" s="1"/>
  <c r="Q37" i="17" l="1"/>
  <c r="U90" i="17"/>
  <c r="K90" i="17"/>
  <c r="J90" i="17"/>
  <c r="K148" i="17"/>
  <c r="J148" i="17"/>
  <c r="Y148" i="17" s="1"/>
  <c r="U148" i="17"/>
  <c r="T148" i="17"/>
  <c r="S148" i="17"/>
  <c r="R148" i="17"/>
  <c r="P148" i="17"/>
  <c r="Z148" i="17" s="1"/>
  <c r="U147" i="17"/>
  <c r="T147" i="17"/>
  <c r="S147" i="17"/>
  <c r="R147" i="17"/>
  <c r="J147" i="17"/>
  <c r="Y147" i="17" s="1"/>
  <c r="U33" i="17"/>
  <c r="T33" i="17"/>
  <c r="S33" i="17"/>
  <c r="R33" i="17"/>
  <c r="J33" i="17"/>
  <c r="T90" i="17"/>
  <c r="Z71" i="17"/>
  <c r="P70" i="17"/>
  <c r="Z70" i="17" s="1"/>
  <c r="Q64" i="17"/>
  <c r="P64" i="17"/>
  <c r="Z64" i="17" s="1"/>
  <c r="Q63" i="17"/>
  <c r="P63" i="17"/>
  <c r="Z63" i="17" s="1"/>
  <c r="Q62" i="17"/>
  <c r="P62" i="17"/>
  <c r="Z62" i="17" s="1"/>
  <c r="Q61" i="17"/>
  <c r="P61" i="17"/>
  <c r="Z61" i="17" s="1"/>
  <c r="P59" i="17"/>
  <c r="K61" i="17"/>
  <c r="J61" i="17"/>
  <c r="Y61" i="17" s="1"/>
  <c r="R90" i="17"/>
  <c r="S90" i="17"/>
  <c r="Y33" i="17" l="1"/>
  <c r="W148" i="17"/>
  <c r="W90" i="17"/>
  <c r="W33" i="17"/>
  <c r="Y90" i="17"/>
  <c r="Z59" i="17"/>
  <c r="V90" i="17"/>
  <c r="V148" i="17"/>
  <c r="V147" i="17"/>
  <c r="V33" i="17"/>
  <c r="J8" i="17"/>
  <c r="Y8" i="17" l="1"/>
  <c r="U13" i="17"/>
  <c r="T13" i="17"/>
  <c r="S13" i="17"/>
  <c r="R13" i="17"/>
  <c r="K13" i="17"/>
  <c r="J13" i="17"/>
  <c r="Y13" i="17" s="1"/>
  <c r="U12" i="17"/>
  <c r="T12" i="17"/>
  <c r="S12" i="17"/>
  <c r="R12" i="17"/>
  <c r="J101" i="17"/>
  <c r="P32" i="17"/>
  <c r="Z32" i="17" s="1"/>
  <c r="U11" i="17"/>
  <c r="T11" i="17"/>
  <c r="J11" i="17"/>
  <c r="Y11" i="17" s="1"/>
  <c r="U34" i="17"/>
  <c r="U32" i="17"/>
  <c r="S32" i="17"/>
  <c r="R32" i="17"/>
  <c r="J103" i="17"/>
  <c r="Y103" i="17" s="1"/>
  <c r="J102" i="17"/>
  <c r="Y102" i="17" s="1"/>
  <c r="U103" i="17"/>
  <c r="T103" i="17"/>
  <c r="S103" i="17"/>
  <c r="R103" i="17"/>
  <c r="U102" i="17"/>
  <c r="U104" i="17"/>
  <c r="T102" i="17"/>
  <c r="S102" i="17"/>
  <c r="S104" i="17"/>
  <c r="R102" i="17"/>
  <c r="K103" i="17"/>
  <c r="K102" i="17"/>
  <c r="Q31" i="17"/>
  <c r="U30" i="17"/>
  <c r="T30" i="17"/>
  <c r="S30" i="17"/>
  <c r="R30" i="17"/>
  <c r="T32" i="17"/>
  <c r="M152" i="17"/>
  <c r="L152" i="17"/>
  <c r="K32" i="17"/>
  <c r="J32" i="17"/>
  <c r="Y32" i="17" s="1"/>
  <c r="J14" i="17"/>
  <c r="Y14" i="17" s="1"/>
  <c r="U14" i="17"/>
  <c r="T14" i="17"/>
  <c r="S14" i="17"/>
  <c r="R14" i="17"/>
  <c r="K14" i="17"/>
  <c r="R11" i="17"/>
  <c r="S11" i="17"/>
  <c r="Q84" i="17"/>
  <c r="O84" i="17"/>
  <c r="N84" i="17"/>
  <c r="M84" i="17"/>
  <c r="S84" i="17" s="1"/>
  <c r="L84" i="17"/>
  <c r="R84" i="17" s="1"/>
  <c r="U84" i="17"/>
  <c r="U71" i="17"/>
  <c r="T71" i="17"/>
  <c r="S71" i="17"/>
  <c r="R71" i="17"/>
  <c r="K71" i="17"/>
  <c r="J71" i="17"/>
  <c r="Y71" i="17" s="1"/>
  <c r="U107" i="17"/>
  <c r="T107" i="17"/>
  <c r="S107" i="17"/>
  <c r="R107" i="17"/>
  <c r="P107" i="17"/>
  <c r="Z107" i="17" s="1"/>
  <c r="K107" i="17"/>
  <c r="J107" i="17"/>
  <c r="Y107" i="17" s="1"/>
  <c r="P76" i="17"/>
  <c r="Z76" i="17" s="1"/>
  <c r="U62" i="17"/>
  <c r="T62" i="17"/>
  <c r="S62" i="17"/>
  <c r="R62" i="17"/>
  <c r="U63" i="17"/>
  <c r="T63" i="17"/>
  <c r="S63" i="17"/>
  <c r="R63" i="17"/>
  <c r="J63" i="17"/>
  <c r="Y63" i="17" s="1"/>
  <c r="Z134" i="17"/>
  <c r="K134" i="17"/>
  <c r="K31" i="17"/>
  <c r="U106" i="17"/>
  <c r="U146" i="17"/>
  <c r="U134" i="17"/>
  <c r="T106" i="17"/>
  <c r="T143" i="17"/>
  <c r="T146" i="17"/>
  <c r="T134" i="17"/>
  <c r="T151" i="17"/>
  <c r="J146" i="17"/>
  <c r="J144" i="17"/>
  <c r="Y144" i="17" s="1"/>
  <c r="J143" i="17"/>
  <c r="J134" i="17"/>
  <c r="Y134" i="17" s="1"/>
  <c r="J120" i="17"/>
  <c r="Y120" i="17" s="1"/>
  <c r="J115" i="17"/>
  <c r="J106" i="17"/>
  <c r="J104" i="17"/>
  <c r="Y104" i="17" s="1"/>
  <c r="J100" i="17"/>
  <c r="Y100" i="17" s="1"/>
  <c r="J97" i="17"/>
  <c r="Y97" i="17" s="1"/>
  <c r="J96" i="17"/>
  <c r="Y96" i="17" s="1"/>
  <c r="J91" i="17"/>
  <c r="Y91" i="17" s="1"/>
  <c r="J89" i="17"/>
  <c r="Y89" i="17" s="1"/>
  <c r="J88" i="17"/>
  <c r="Y88" i="17" s="1"/>
  <c r="J94" i="17"/>
  <c r="Y94" i="17" s="1"/>
  <c r="J83" i="17"/>
  <c r="J82" i="17"/>
  <c r="Y82" i="17" s="1"/>
  <c r="J78" i="17"/>
  <c r="Y78" i="17" s="1"/>
  <c r="J76" i="17"/>
  <c r="Y76" i="17" s="1"/>
  <c r="J75" i="17"/>
  <c r="Y75" i="17" s="1"/>
  <c r="J73" i="17"/>
  <c r="Y73" i="17" s="1"/>
  <c r="J70" i="17"/>
  <c r="Y70" i="17" s="1"/>
  <c r="J59" i="17"/>
  <c r="Y59" i="17" s="1"/>
  <c r="J58" i="17"/>
  <c r="Y58" i="17" s="1"/>
  <c r="Y53" i="17"/>
  <c r="J52" i="17"/>
  <c r="Y52" i="17" s="1"/>
  <c r="J9" i="17"/>
  <c r="Y9" i="17" s="1"/>
  <c r="J10" i="17"/>
  <c r="Y10" i="17" s="1"/>
  <c r="J15" i="17"/>
  <c r="J17" i="17"/>
  <c r="Y17" i="17" s="1"/>
  <c r="J18" i="17"/>
  <c r="Y18" i="17" s="1"/>
  <c r="J19" i="17"/>
  <c r="Y19" i="17" s="1"/>
  <c r="J20" i="17"/>
  <c r="Y20" i="17" s="1"/>
  <c r="J21" i="17"/>
  <c r="Y21" i="17" s="1"/>
  <c r="J23" i="17"/>
  <c r="Y23" i="17" s="1"/>
  <c r="J25" i="17"/>
  <c r="Y25" i="17" s="1"/>
  <c r="J30" i="17"/>
  <c r="Y30" i="17" s="1"/>
  <c r="J31" i="17"/>
  <c r="Y31" i="17" s="1"/>
  <c r="J35" i="17"/>
  <c r="Y35" i="17" s="1"/>
  <c r="J37" i="17"/>
  <c r="Y37" i="17" s="1"/>
  <c r="J38" i="17"/>
  <c r="Y38" i="17" s="1"/>
  <c r="J34" i="17"/>
  <c r="Y34" i="17" s="1"/>
  <c r="J49" i="17"/>
  <c r="Y49" i="17" s="1"/>
  <c r="J40" i="17"/>
  <c r="Y40" i="17" s="1"/>
  <c r="U143" i="17"/>
  <c r="S106" i="17"/>
  <c r="S134" i="17"/>
  <c r="S143" i="17"/>
  <c r="S146" i="17"/>
  <c r="U9" i="17"/>
  <c r="U10" i="17"/>
  <c r="T10" i="17"/>
  <c r="U15" i="17"/>
  <c r="U17" i="17"/>
  <c r="U18" i="17"/>
  <c r="U19" i="17"/>
  <c r="U20" i="17"/>
  <c r="U21" i="17"/>
  <c r="U23" i="17"/>
  <c r="U25" i="17"/>
  <c r="U31" i="17"/>
  <c r="U83" i="17"/>
  <c r="T83" i="17"/>
  <c r="U144" i="17"/>
  <c r="U59" i="17"/>
  <c r="T59" i="17"/>
  <c r="T9" i="17"/>
  <c r="T15" i="17"/>
  <c r="T17" i="17"/>
  <c r="T18" i="17"/>
  <c r="T19" i="17"/>
  <c r="T20" i="17"/>
  <c r="T21" i="17"/>
  <c r="T23" i="17"/>
  <c r="T25" i="17"/>
  <c r="T31" i="17"/>
  <c r="T144" i="17"/>
  <c r="S9" i="17"/>
  <c r="S31" i="17"/>
  <c r="S10" i="17"/>
  <c r="S15" i="17"/>
  <c r="S17" i="17"/>
  <c r="S19" i="17"/>
  <c r="S20" i="17"/>
  <c r="S21" i="17"/>
  <c r="S23" i="17"/>
  <c r="S25" i="17"/>
  <c r="S83" i="17"/>
  <c r="S144" i="17"/>
  <c r="S59" i="17"/>
  <c r="R9" i="17"/>
  <c r="R10" i="17"/>
  <c r="R15" i="17"/>
  <c r="R17" i="17"/>
  <c r="R18" i="17"/>
  <c r="R19" i="17"/>
  <c r="R20" i="17"/>
  <c r="R21" i="17"/>
  <c r="R23" i="17"/>
  <c r="R25" i="17"/>
  <c r="R31" i="17"/>
  <c r="R83" i="17"/>
  <c r="R144" i="17"/>
  <c r="R59" i="17"/>
  <c r="R106" i="17"/>
  <c r="R134" i="17"/>
  <c r="R143" i="17"/>
  <c r="R146" i="17"/>
  <c r="U49" i="17"/>
  <c r="T49" i="17"/>
  <c r="S49" i="17"/>
  <c r="R49" i="17"/>
  <c r="U38" i="17"/>
  <c r="T38" i="17"/>
  <c r="S38" i="17"/>
  <c r="R38" i="17"/>
  <c r="U37" i="17"/>
  <c r="T37" i="17"/>
  <c r="S37" i="17"/>
  <c r="R37" i="17"/>
  <c r="U35" i="17"/>
  <c r="T35" i="17"/>
  <c r="S35" i="17"/>
  <c r="R35" i="17"/>
  <c r="T34" i="17"/>
  <c r="S34" i="17"/>
  <c r="R34" i="17"/>
  <c r="K30" i="17"/>
  <c r="U151" i="17"/>
  <c r="R151" i="17"/>
  <c r="U150" i="17"/>
  <c r="T150" i="17"/>
  <c r="S150" i="17"/>
  <c r="R150" i="17"/>
  <c r="U120" i="17"/>
  <c r="T120" i="17"/>
  <c r="S120" i="17"/>
  <c r="R120" i="17"/>
  <c r="U115" i="17"/>
  <c r="T115" i="17"/>
  <c r="S115" i="17"/>
  <c r="R115" i="17"/>
  <c r="T104" i="17"/>
  <c r="R104" i="17"/>
  <c r="U100" i="17"/>
  <c r="T100" i="17"/>
  <c r="S100" i="17"/>
  <c r="R100" i="17"/>
  <c r="U96" i="17"/>
  <c r="U97" i="17"/>
  <c r="T96" i="17"/>
  <c r="T97" i="17"/>
  <c r="S97" i="17"/>
  <c r="R97" i="17"/>
  <c r="S96" i="17"/>
  <c r="R96" i="17"/>
  <c r="U91" i="17"/>
  <c r="T91" i="17"/>
  <c r="S91" i="17"/>
  <c r="R91" i="17"/>
  <c r="R94" i="17"/>
  <c r="R88" i="17"/>
  <c r="R82" i="17"/>
  <c r="U89" i="17"/>
  <c r="T89" i="17"/>
  <c r="S89" i="17"/>
  <c r="S94" i="17"/>
  <c r="S88" i="17"/>
  <c r="S82" i="17"/>
  <c r="R89" i="17"/>
  <c r="U88" i="17"/>
  <c r="T88" i="17"/>
  <c r="U94" i="17"/>
  <c r="T94" i="17"/>
  <c r="U82" i="17"/>
  <c r="T82" i="17"/>
  <c r="U78" i="17"/>
  <c r="T78" i="17"/>
  <c r="S78" i="17"/>
  <c r="R78" i="17"/>
  <c r="U76" i="17"/>
  <c r="T76" i="17"/>
  <c r="S76" i="17"/>
  <c r="R76" i="17"/>
  <c r="U75" i="17"/>
  <c r="T75" i="17"/>
  <c r="S75" i="17"/>
  <c r="R75" i="17"/>
  <c r="U73" i="17"/>
  <c r="T73" i="17"/>
  <c r="S73" i="17"/>
  <c r="R73" i="17"/>
  <c r="U70" i="17"/>
  <c r="T70" i="17"/>
  <c r="S70" i="17"/>
  <c r="R70" i="17"/>
  <c r="U61" i="17"/>
  <c r="T61" i="17"/>
  <c r="S61" i="17"/>
  <c r="R61" i="17"/>
  <c r="U58" i="17"/>
  <c r="T58" i="17"/>
  <c r="S58" i="17"/>
  <c r="R58" i="17"/>
  <c r="U53" i="17"/>
  <c r="T53" i="17"/>
  <c r="S53" i="17"/>
  <c r="R53" i="17"/>
  <c r="U52" i="17"/>
  <c r="T52" i="17"/>
  <c r="S52" i="17"/>
  <c r="S51" i="17" s="1"/>
  <c r="R52" i="17"/>
  <c r="R51" i="17" s="1"/>
  <c r="U40" i="17"/>
  <c r="T40" i="17"/>
  <c r="S40" i="17"/>
  <c r="R40" i="17"/>
  <c r="K59" i="17"/>
  <c r="K91" i="17"/>
  <c r="K89" i="17"/>
  <c r="K94" i="17"/>
  <c r="K83" i="17"/>
  <c r="P91" i="17"/>
  <c r="Z91" i="17" s="1"/>
  <c r="P89" i="17"/>
  <c r="Z89" i="17" s="1"/>
  <c r="P88" i="17"/>
  <c r="Z88" i="17" s="1"/>
  <c r="P94" i="17"/>
  <c r="Z94" i="17" s="1"/>
  <c r="P83" i="17"/>
  <c r="Q82" i="17"/>
  <c r="P82" i="17"/>
  <c r="Z82" i="17" s="1"/>
  <c r="K82" i="17"/>
  <c r="P106" i="17"/>
  <c r="Z106" i="17" s="1"/>
  <c r="K106" i="17"/>
  <c r="K104" i="17"/>
  <c r="K100" i="17"/>
  <c r="K97" i="17"/>
  <c r="K96" i="17"/>
  <c r="K78" i="17"/>
  <c r="K76" i="17"/>
  <c r="K75" i="17"/>
  <c r="K73" i="17"/>
  <c r="K70" i="17"/>
  <c r="K58" i="17"/>
  <c r="K52" i="17"/>
  <c r="K49" i="17"/>
  <c r="K40" i="17"/>
  <c r="K37" i="17"/>
  <c r="K35" i="17"/>
  <c r="K25" i="17"/>
  <c r="K23" i="17"/>
  <c r="K21" i="17"/>
  <c r="K20" i="17"/>
  <c r="K19" i="17"/>
  <c r="K18" i="17"/>
  <c r="K17" i="17"/>
  <c r="K15" i="17"/>
  <c r="K10" i="17"/>
  <c r="K9" i="17"/>
  <c r="P151" i="17"/>
  <c r="Z151" i="17" s="1"/>
  <c r="P150" i="17"/>
  <c r="Z150" i="17" s="1"/>
  <c r="P115" i="17"/>
  <c r="Z115" i="17" s="1"/>
  <c r="P120" i="17"/>
  <c r="Z120" i="17" s="1"/>
  <c r="Q150" i="17"/>
  <c r="Q53" i="17"/>
  <c r="P53" i="17"/>
  <c r="P40" i="17"/>
  <c r="Z40" i="17" s="1"/>
  <c r="P73" i="17"/>
  <c r="Z73" i="17" s="1"/>
  <c r="Q52" i="17"/>
  <c r="P100" i="17"/>
  <c r="Z100" i="17" s="1"/>
  <c r="P35" i="17"/>
  <c r="Z35" i="17" s="1"/>
  <c r="P78" i="17"/>
  <c r="Z78" i="17" s="1"/>
  <c r="Q97" i="17"/>
  <c r="P97" i="17"/>
  <c r="Z97" i="17" s="1"/>
  <c r="Q96" i="17"/>
  <c r="P96" i="17"/>
  <c r="Z96" i="17" s="1"/>
  <c r="Q58" i="17"/>
  <c r="P58" i="17"/>
  <c r="Z58" i="17" s="1"/>
  <c r="P52" i="17"/>
  <c r="Q8" i="17"/>
  <c r="K109" i="17"/>
  <c r="P7" i="17"/>
  <c r="Z7" i="17" s="1"/>
  <c r="K101" i="17"/>
  <c r="W146" i="17" l="1"/>
  <c r="Z53" i="17"/>
  <c r="Y83" i="17"/>
  <c r="R109" i="17"/>
  <c r="S109" i="17"/>
  <c r="R95" i="17"/>
  <c r="T109" i="17"/>
  <c r="S95" i="17"/>
  <c r="U109" i="17"/>
  <c r="T81" i="17"/>
  <c r="W53" i="17"/>
  <c r="N152" i="17"/>
  <c r="R7" i="17"/>
  <c r="S7" i="17"/>
  <c r="T7" i="17"/>
  <c r="U51" i="17"/>
  <c r="U7" i="17"/>
  <c r="U101" i="17"/>
  <c r="O101" i="17"/>
  <c r="W102" i="17"/>
  <c r="Z109" i="17"/>
  <c r="U81" i="17"/>
  <c r="S81" i="17"/>
  <c r="Y115" i="17"/>
  <c r="J109" i="17"/>
  <c r="Y109" i="17" s="1"/>
  <c r="R101" i="17"/>
  <c r="S101" i="17"/>
  <c r="R81" i="17"/>
  <c r="Z52" i="17"/>
  <c r="T51" i="17"/>
  <c r="F152" i="17"/>
  <c r="Y101" i="17"/>
  <c r="Y143" i="17"/>
  <c r="Y106" i="17"/>
  <c r="W143" i="17"/>
  <c r="W12" i="17"/>
  <c r="W11" i="17"/>
  <c r="W88" i="17"/>
  <c r="T8" i="17"/>
  <c r="T149" i="17" s="1"/>
  <c r="R8" i="17"/>
  <c r="R149" i="17" s="1"/>
  <c r="S8" i="17"/>
  <c r="U95" i="17"/>
  <c r="U8" i="17"/>
  <c r="W96" i="17"/>
  <c r="T95" i="17"/>
  <c r="W106" i="17"/>
  <c r="W104" i="17"/>
  <c r="W23" i="17"/>
  <c r="W61" i="17"/>
  <c r="W78" i="17"/>
  <c r="W115" i="17"/>
  <c r="W120" i="17"/>
  <c r="W63" i="17"/>
  <c r="W144" i="17"/>
  <c r="W62" i="17"/>
  <c r="W103" i="17"/>
  <c r="W71" i="17"/>
  <c r="W83" i="17"/>
  <c r="W58" i="17"/>
  <c r="W70" i="17"/>
  <c r="W75" i="17"/>
  <c r="W100" i="17"/>
  <c r="W25" i="17"/>
  <c r="W19" i="17"/>
  <c r="W17" i="17"/>
  <c r="W107" i="17"/>
  <c r="W97" i="17"/>
  <c r="W94" i="17"/>
  <c r="W91" i="17"/>
  <c r="W89" i="17"/>
  <c r="W82" i="17"/>
  <c r="W76" i="17"/>
  <c r="W73" i="17"/>
  <c r="W49" i="17"/>
  <c r="W40" i="17"/>
  <c r="W38" i="17"/>
  <c r="W37" i="17"/>
  <c r="W35" i="17"/>
  <c r="W32" i="17"/>
  <c r="W31" i="17"/>
  <c r="W21" i="17"/>
  <c r="W20" i="17"/>
  <c r="W18" i="17"/>
  <c r="W15" i="17"/>
  <c r="W14" i="17"/>
  <c r="W13" i="17"/>
  <c r="W10" i="17"/>
  <c r="V134" i="17"/>
  <c r="W134" i="17"/>
  <c r="W52" i="17"/>
  <c r="W30" i="17"/>
  <c r="W9" i="17"/>
  <c r="W59" i="17"/>
  <c r="Z83" i="17"/>
  <c r="V34" i="17"/>
  <c r="V38" i="17"/>
  <c r="Y15" i="17"/>
  <c r="K51" i="17"/>
  <c r="V76" i="17"/>
  <c r="V62" i="17"/>
  <c r="Y146" i="17"/>
  <c r="V32" i="17"/>
  <c r="V49" i="17"/>
  <c r="Z104" i="17"/>
  <c r="V146" i="17"/>
  <c r="W150" i="17"/>
  <c r="V9" i="17"/>
  <c r="Q51" i="17"/>
  <c r="Q95" i="17"/>
  <c r="V70" i="17"/>
  <c r="V21" i="17"/>
  <c r="V63" i="17"/>
  <c r="V23" i="17"/>
  <c r="V102" i="17"/>
  <c r="V89" i="17"/>
  <c r="V25" i="17"/>
  <c r="V104" i="17"/>
  <c r="V15" i="17"/>
  <c r="V106" i="17"/>
  <c r="V97" i="17"/>
  <c r="P95" i="17"/>
  <c r="Z95" i="17" s="1"/>
  <c r="J95" i="17"/>
  <c r="Y95" i="17" s="1"/>
  <c r="J51" i="17"/>
  <c r="J149" i="17" s="1"/>
  <c r="K95" i="17"/>
  <c r="V37" i="17"/>
  <c r="V144" i="17"/>
  <c r="J7" i="17"/>
  <c r="Y7" i="17" s="1"/>
  <c r="K7" i="17"/>
  <c r="V31" i="17"/>
  <c r="V20" i="17"/>
  <c r="V18" i="17"/>
  <c r="F50" i="17"/>
  <c r="V14" i="17"/>
  <c r="V52" i="17"/>
  <c r="V120" i="17"/>
  <c r="P84" i="17"/>
  <c r="Z84" i="17" s="1"/>
  <c r="V53" i="17"/>
  <c r="V58" i="17"/>
  <c r="V82" i="17"/>
  <c r="V91" i="17"/>
  <c r="V96" i="17"/>
  <c r="V150" i="17"/>
  <c r="V143" i="17"/>
  <c r="V151" i="17"/>
  <c r="V17" i="17"/>
  <c r="V19" i="17"/>
  <c r="V30" i="17"/>
  <c r="V115" i="17"/>
  <c r="V13" i="17"/>
  <c r="G50" i="17"/>
  <c r="V61" i="17"/>
  <c r="V59" i="17"/>
  <c r="V107" i="17"/>
  <c r="T101" i="17"/>
  <c r="V12" i="17"/>
  <c r="V83" i="17"/>
  <c r="K8" i="17"/>
  <c r="P8" i="17"/>
  <c r="V103" i="17"/>
  <c r="V100" i="17"/>
  <c r="V40" i="17"/>
  <c r="V35" i="17"/>
  <c r="V10" i="17"/>
  <c r="V94" i="17"/>
  <c r="V88" i="17"/>
  <c r="V78" i="17"/>
  <c r="V75" i="17"/>
  <c r="V73" i="17"/>
  <c r="L50" i="17"/>
  <c r="N50" i="17"/>
  <c r="M50" i="17"/>
  <c r="V71" i="17"/>
  <c r="T84" i="17"/>
  <c r="W84" i="17" s="1"/>
  <c r="V11" i="17"/>
  <c r="H50" i="17"/>
  <c r="U149" i="17" l="1"/>
  <c r="Q101" i="17"/>
  <c r="P101" i="17"/>
  <c r="P149" i="17" s="1"/>
  <c r="O149" i="17"/>
  <c r="S149" i="17"/>
  <c r="O50" i="17"/>
  <c r="P50" i="17" s="1"/>
  <c r="Z50" i="17" s="1"/>
  <c r="V81" i="17"/>
  <c r="V109" i="17"/>
  <c r="O152" i="17"/>
  <c r="Y149" i="17"/>
  <c r="V51" i="17"/>
  <c r="W81" i="17"/>
  <c r="V7" i="17"/>
  <c r="W7" i="17"/>
  <c r="W51" i="17"/>
  <c r="W109" i="17"/>
  <c r="W101" i="17"/>
  <c r="W95" i="17"/>
  <c r="V101" i="17"/>
  <c r="Z8" i="17"/>
  <c r="V8" i="17"/>
  <c r="V149" i="17" s="1"/>
  <c r="S50" i="17"/>
  <c r="R50" i="17"/>
  <c r="Z51" i="17"/>
  <c r="Y51" i="17"/>
  <c r="V95" i="17"/>
  <c r="V84" i="17"/>
  <c r="T50" i="17"/>
  <c r="W8" i="17"/>
  <c r="L6" i="17"/>
  <c r="M6" i="17"/>
  <c r="N6" i="17"/>
  <c r="J50" i="17"/>
  <c r="Y50" i="17" s="1"/>
  <c r="K50" i="17"/>
  <c r="Z101" i="17" l="1"/>
  <c r="U50" i="17"/>
  <c r="W50" i="17" s="1"/>
  <c r="Q50" i="17"/>
  <c r="Z149" i="17"/>
  <c r="O6" i="17"/>
  <c r="Q6" i="17" s="1"/>
  <c r="Q149" i="17"/>
  <c r="Q152" i="17"/>
  <c r="F6" i="17"/>
  <c r="V50" i="17" l="1"/>
  <c r="P6" i="17"/>
  <c r="Z6" i="17" s="1"/>
  <c r="P152" i="17"/>
  <c r="Z152" i="17" s="1"/>
  <c r="W149" i="17"/>
  <c r="R6" i="17"/>
  <c r="S6" i="17"/>
  <c r="K149" i="17"/>
  <c r="G152" i="17"/>
  <c r="G6" i="17"/>
  <c r="H6" i="17"/>
  <c r="I81" i="17" s="1"/>
  <c r="I91" i="17" l="1"/>
  <c r="I117" i="17"/>
  <c r="I139" i="17"/>
  <c r="I98" i="17"/>
  <c r="I60" i="17"/>
  <c r="I33" i="17"/>
  <c r="I108" i="17"/>
  <c r="I47" i="17"/>
  <c r="I44" i="17"/>
  <c r="I122" i="17"/>
  <c r="I45" i="17"/>
  <c r="U6" i="17"/>
  <c r="I126" i="17"/>
  <c r="I129" i="17"/>
  <c r="I119" i="17"/>
  <c r="I46" i="17"/>
  <c r="I85" i="17"/>
  <c r="I111" i="17"/>
  <c r="I130" i="17"/>
  <c r="I138" i="17"/>
  <c r="I66" i="17"/>
  <c r="I65" i="17"/>
  <c r="I56" i="17"/>
  <c r="I72" i="17"/>
  <c r="I51" i="17"/>
  <c r="I8" i="17"/>
  <c r="I116" i="17"/>
  <c r="I133" i="17"/>
  <c r="I145" i="17"/>
  <c r="I118" i="17"/>
  <c r="I140" i="17"/>
  <c r="I136" i="17"/>
  <c r="I121" i="17"/>
  <c r="I137" i="17"/>
  <c r="I125" i="17"/>
  <c r="I142" i="17"/>
  <c r="I135" i="17"/>
  <c r="I110" i="17"/>
  <c r="I114" i="17"/>
  <c r="I77" i="17"/>
  <c r="I113" i="17"/>
  <c r="I27" i="17"/>
  <c r="I48" i="17"/>
  <c r="I41" i="17"/>
  <c r="I39" i="17"/>
  <c r="I36" i="17"/>
  <c r="I24" i="17"/>
  <c r="I26" i="17"/>
  <c r="I92" i="17"/>
  <c r="I93" i="17"/>
  <c r="I74" i="17"/>
  <c r="I99" i="17"/>
  <c r="I16" i="17"/>
  <c r="I83" i="17"/>
  <c r="T6" i="17"/>
  <c r="I53" i="17"/>
  <c r="I54" i="17"/>
  <c r="I148" i="17"/>
  <c r="I90" i="17"/>
  <c r="I147" i="17"/>
  <c r="T152" i="17"/>
  <c r="K152" i="17"/>
  <c r="J152" i="17"/>
  <c r="U152" i="17"/>
  <c r="I18" i="17"/>
  <c r="I71" i="17"/>
  <c r="I19" i="17"/>
  <c r="I35" i="17"/>
  <c r="I75" i="17"/>
  <c r="I143" i="17"/>
  <c r="I97" i="17"/>
  <c r="I101" i="17"/>
  <c r="I104" i="17"/>
  <c r="I17" i="17"/>
  <c r="I73" i="17"/>
  <c r="I61" i="17"/>
  <c r="I15" i="17"/>
  <c r="I103" i="17"/>
  <c r="I94" i="17"/>
  <c r="I144" i="17"/>
  <c r="I107" i="17"/>
  <c r="I21" i="17"/>
  <c r="I38" i="17"/>
  <c r="I50" i="17"/>
  <c r="I34" i="17"/>
  <c r="I59" i="17"/>
  <c r="I82" i="17"/>
  <c r="I7" i="17"/>
  <c r="J6" i="17"/>
  <c r="Y6" i="17" s="1"/>
  <c r="I76" i="17"/>
  <c r="I120" i="17"/>
  <c r="K6" i="17"/>
  <c r="I95" i="17"/>
  <c r="I10" i="17"/>
  <c r="I96" i="17"/>
  <c r="I31" i="17"/>
  <c r="I37" i="17"/>
  <c r="I102" i="17"/>
  <c r="I100" i="17"/>
  <c r="I146" i="17"/>
  <c r="I70" i="17"/>
  <c r="I52" i="17"/>
  <c r="I12" i="17"/>
  <c r="I23" i="17"/>
  <c r="I40" i="17"/>
  <c r="I9" i="17"/>
  <c r="I20" i="17"/>
  <c r="I13" i="17"/>
  <c r="I106" i="17"/>
  <c r="I49" i="17"/>
  <c r="I30" i="17"/>
  <c r="I89" i="17"/>
  <c r="I58" i="17"/>
  <c r="I78" i="17"/>
  <c r="I109" i="17"/>
  <c r="I25" i="17"/>
  <c r="I14" i="17"/>
  <c r="I32" i="17"/>
  <c r="I11" i="17"/>
  <c r="I134" i="17"/>
  <c r="S152" i="17"/>
  <c r="R152" i="17"/>
  <c r="V6" i="17" l="1"/>
  <c r="W6" i="17"/>
  <c r="Y152" i="17"/>
  <c r="V152" i="17"/>
  <c r="W152" i="17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E9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41050100</t>
        </r>
      </text>
    </comment>
    <comment ref="E10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41050100</t>
        </r>
      </text>
    </comment>
    <comment ref="E11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41050200</t>
        </r>
      </text>
    </comment>
    <comment ref="E15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16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17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19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0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1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2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3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4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5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6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7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8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9" authorId="0">
      <text>
        <r>
          <rPr>
            <b/>
            <sz val="9"/>
            <color indexed="81"/>
            <rFont val="Tahoma"/>
            <charset val="1"/>
          </rPr>
          <t>Субвенція 41050300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Субвенція 410539
</t>
        </r>
      </text>
    </comment>
    <comment ref="E59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41033900</t>
        </r>
      </text>
    </comment>
    <comment ref="E65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41051200</t>
        </r>
      </text>
    </comment>
    <comment ref="E71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41033900</t>
        </r>
      </text>
    </comment>
    <comment ref="E72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41051200</t>
        </r>
      </text>
    </comment>
    <comment ref="E8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Субвенція
41034200
</t>
        </r>
      </text>
    </comment>
    <comment ref="E90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41051500</t>
        </r>
      </text>
    </comment>
    <comment ref="E93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41052000</t>
        </r>
      </text>
    </comment>
  </commentList>
</comments>
</file>

<file path=xl/sharedStrings.xml><?xml version="1.0" encoding="utf-8"?>
<sst xmlns="http://schemas.openxmlformats.org/spreadsheetml/2006/main" count="430" uniqueCount="344">
  <si>
    <t>№ п/п</t>
  </si>
  <si>
    <t>Загальний фонд</t>
  </si>
  <si>
    <t>Спеціальний фонд</t>
  </si>
  <si>
    <t>Всього по бюджету</t>
  </si>
  <si>
    <t>питома вага</t>
  </si>
  <si>
    <t xml:space="preserve">     ВСЬОГО ВИДАТКІВ</t>
  </si>
  <si>
    <t>090000</t>
  </si>
  <si>
    <t>090201</t>
  </si>
  <si>
    <t>090405</t>
  </si>
  <si>
    <t>090302</t>
  </si>
  <si>
    <t>090304</t>
  </si>
  <si>
    <t>090305</t>
  </si>
  <si>
    <t>090306</t>
  </si>
  <si>
    <t>090401</t>
  </si>
  <si>
    <t>091300</t>
  </si>
  <si>
    <t>090412</t>
  </si>
  <si>
    <t>090802</t>
  </si>
  <si>
    <t>091101</t>
  </si>
  <si>
    <t>091103</t>
  </si>
  <si>
    <t>091105</t>
  </si>
  <si>
    <t>091204</t>
  </si>
  <si>
    <t>070000</t>
  </si>
  <si>
    <t>110000</t>
  </si>
  <si>
    <t>130000</t>
  </si>
  <si>
    <t>010116</t>
  </si>
  <si>
    <t>100102</t>
  </si>
  <si>
    <t>100203</t>
  </si>
  <si>
    <t>170102</t>
  </si>
  <si>
    <t>250102</t>
  </si>
  <si>
    <t>Резервний фонд</t>
  </si>
  <si>
    <t>250301</t>
  </si>
  <si>
    <t>Надання пільгового довгострокового кредиту громадянам на будівництво (реконструкцію) та придбання  житла</t>
  </si>
  <si>
    <t>130107</t>
  </si>
  <si>
    <t>070201</t>
  </si>
  <si>
    <t>070304</t>
  </si>
  <si>
    <t>070401</t>
  </si>
  <si>
    <t>070702</t>
  </si>
  <si>
    <t>070801</t>
  </si>
  <si>
    <t>070802</t>
  </si>
  <si>
    <t>110201</t>
  </si>
  <si>
    <t>110205</t>
  </si>
  <si>
    <t>110502</t>
  </si>
  <si>
    <t>100000</t>
  </si>
  <si>
    <t>090307</t>
  </si>
  <si>
    <t>130102</t>
  </si>
  <si>
    <t>110204</t>
  </si>
  <si>
    <t>ВИДАТКИ ТА  КРЕДИТУВАННЯ - усього</t>
  </si>
  <si>
    <t>090308</t>
  </si>
  <si>
    <t>250203</t>
  </si>
  <si>
    <t>Проведення виборів народних депутатів ВР АР Крим, місцевих рад та сільських, селищних, міських голів</t>
  </si>
  <si>
    <t>100101</t>
  </si>
  <si>
    <t xml:space="preserve">Освіта,   всього </t>
  </si>
  <si>
    <t>Фізична культура і спорт, всього</t>
  </si>
  <si>
    <t>091205</t>
  </si>
  <si>
    <t>виконання у %</t>
  </si>
  <si>
    <t>відхилення "+", "-"</t>
  </si>
  <si>
    <t>091206</t>
  </si>
  <si>
    <t xml:space="preserve">Соціально-культурна сфера, всього:        </t>
  </si>
  <si>
    <t>в т.ч. за рахунок субвенції з інших бюджетів</t>
  </si>
  <si>
    <t>в тому числі видатків за рахунок субвенцій з інших бюджетів:</t>
  </si>
  <si>
    <t>080000</t>
  </si>
  <si>
    <t>Охорона здоров'я</t>
  </si>
  <si>
    <t>080201</t>
  </si>
  <si>
    <t>081002</t>
  </si>
  <si>
    <t>081007</t>
  </si>
  <si>
    <t>081009</t>
  </si>
  <si>
    <t>081010</t>
  </si>
  <si>
    <t>Централізовані заходи з лікування онкологічних хворих</t>
  </si>
  <si>
    <t>Програми і централізовані заходи боротьби з туберкульозом</t>
  </si>
  <si>
    <t>090406</t>
  </si>
  <si>
    <t>в т. ч. за рах субвенції на здійснення заходів щодо соц-екон.розвитку на капремонт в ЗНЗ№4 та ЗНЗ№5 (заміна вікон та дверей)</t>
  </si>
  <si>
    <t xml:space="preserve">в т. ч. за рах субвенції з Державного бюджету на здійснення заходів щодо соц-екон.розвитку на капремонт актового залу ЗОШ №1 </t>
  </si>
  <si>
    <t>КФКВКБ</t>
  </si>
  <si>
    <t>0170</t>
  </si>
  <si>
    <t>0180</t>
  </si>
  <si>
    <t>0111</t>
  </si>
  <si>
    <t xml:space="preserve">Назва коду за типовою програмною класифікацією видатків та кредитування місцевих бюджетів </t>
  </si>
  <si>
    <t>1000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</si>
  <si>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</si>
  <si>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0910</t>
  </si>
  <si>
    <t>0921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</si>
  <si>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</si>
  <si>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позашкільної освіти позашкільними закладами освіти, заходи із позашкільної роботи з дітьми</t>
  </si>
  <si>
    <t>0990</t>
  </si>
  <si>
    <t>1090</t>
  </si>
  <si>
    <t>0960</t>
  </si>
  <si>
    <t>1150</t>
  </si>
  <si>
    <t>0950</t>
  </si>
  <si>
    <t>0922</t>
  </si>
  <si>
    <t>0732</t>
  </si>
  <si>
    <t>0763</t>
  </si>
  <si>
    <t>Спеціалізована стаціонарна медична допомога населенню</t>
  </si>
  <si>
    <t>Програми і централізовані заходи у галузі охорони здоров’я</t>
  </si>
  <si>
    <t>2210</t>
  </si>
  <si>
    <t>4060</t>
  </si>
  <si>
    <t>0824</t>
  </si>
  <si>
    <t>0828</t>
  </si>
  <si>
    <t>0829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</si>
  <si>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</si>
  <si>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</si>
  <si>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</si>
  <si>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</si>
  <si>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</si>
  <si>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</si>
  <si>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</si>
  <si>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6021</t>
  </si>
  <si>
    <t>0610</t>
  </si>
  <si>
    <t>Капітальний ремонт житлового фонду</t>
  </si>
  <si>
    <t>0620</t>
  </si>
  <si>
    <t>Впровадження засобів обліку витрат та регулювання споживання води та теплової енергії</t>
  </si>
  <si>
    <t>Житлово-комунальне господарство</t>
  </si>
  <si>
    <t>0490</t>
  </si>
  <si>
    <t>7310</t>
  </si>
  <si>
    <t>0456</t>
  </si>
  <si>
    <t>0411</t>
  </si>
  <si>
    <t>0470</t>
  </si>
  <si>
    <t>Заходи з енергозбереження</t>
  </si>
  <si>
    <t>Сприяння розвитку малого та середнього підприємництва</t>
  </si>
  <si>
    <t>0380</t>
  </si>
  <si>
    <t>0320</t>
  </si>
  <si>
    <t>0133</t>
  </si>
  <si>
    <t>9110</t>
  </si>
  <si>
    <t>0540</t>
  </si>
  <si>
    <t>8600</t>
  </si>
  <si>
    <t>3011</t>
  </si>
  <si>
    <t>3012</t>
  </si>
  <si>
    <t>1030</t>
  </si>
  <si>
    <t>1070</t>
  </si>
  <si>
    <t>1060</t>
  </si>
  <si>
    <t>Надання субсидій населенню для відшкодування витрат на оплату житлово-комунальних послуг</t>
  </si>
  <si>
    <t>Соціальний захист та соціальне забезпечення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</si>
  <si>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</si>
  <si>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3041</t>
  </si>
  <si>
    <t>1040</t>
  </si>
  <si>
    <t>Надання допомоги у зв'язку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</si>
  <si>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</si>
  <si>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</si>
  <si>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</si>
  <si>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</si>
  <si>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</si>
  <si>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</si>
  <si>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</si>
  <si>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</si>
  <si>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</si>
  <si>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</si>
  <si>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</si>
  <si>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Компенсаційні виплати на пільговий проїзд автомобільним транспортом окремим категоріям громадян</t>
  </si>
  <si>
    <t>090212</t>
  </si>
  <si>
    <t>3050</t>
  </si>
  <si>
    <t>Пільгове медичне обслуговування осіб, які постраждали внаслідок Чорнобильської катастрофи</t>
  </si>
  <si>
    <t>1010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</si>
  <si>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</si>
  <si>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</si>
  <si>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</si>
  <si>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3105</t>
  </si>
  <si>
    <t>3112</t>
  </si>
  <si>
    <t>Заходи державної політики з питань дітей та їх соціального захисту</t>
  </si>
  <si>
    <t>3132</t>
  </si>
  <si>
    <t>3160</t>
  </si>
  <si>
    <t xml:space="preserve">КТКВК </t>
  </si>
  <si>
    <t>Інші заходи та заклади молодіжної політики</t>
  </si>
  <si>
    <t>3000</t>
  </si>
  <si>
    <t>2000</t>
  </si>
  <si>
    <t>4000</t>
  </si>
  <si>
    <t>6000</t>
  </si>
  <si>
    <t>5000</t>
  </si>
  <si>
    <t>Утримання клубів для підлітків за місцем проживання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</si>
  <si>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</si>
  <si>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0640</t>
  </si>
  <si>
    <t>090203</t>
  </si>
  <si>
    <t>3031</t>
  </si>
  <si>
    <t>3033</t>
  </si>
  <si>
    <t>Надання пільг окремим категоріям громадян з оплати послуг зв'язку</t>
  </si>
  <si>
    <t>090214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</si>
  <si>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</si>
  <si>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ПЕРЕВІРКА</t>
  </si>
  <si>
    <t>за рах субвенції з державного бюджету на здійснення заходів щодо соц-економічного розвитку окремих територій (кап. ремонт (заміна вікон і дверей) ЗНЗ №4, №5)</t>
  </si>
  <si>
    <t>за рах субвенції з державного бюджету по 30-км зоні (кап. ремонт (заміна вікон і дверей) ДНЗ№3, №4, №6, №8)</t>
  </si>
  <si>
    <t>Надання пільг на оплату житлово-комунальних послуг окремим категоріям громадян відповідно до законодавства</t>
  </si>
  <si>
    <t>3022</t>
  </si>
  <si>
    <t>Надання інших пільг окремим категоріям громадян відповідно до законодавства</t>
  </si>
  <si>
    <t>3032</t>
  </si>
  <si>
    <t>Надання державної соціальної допомоги малозабезпеченим сім’ям</t>
  </si>
  <si>
    <t>3081</t>
  </si>
  <si>
    <t>Надання державної соціальної допомоги особам з інвалідністю з дитинства та дітям з інвалідністю</t>
  </si>
  <si>
    <t>3083</t>
  </si>
  <si>
    <t>Надання допомоги по догляду за особами з інвалідністю I чи II групи внаслідок психічного розладу</t>
  </si>
  <si>
    <t>Надання реабілітаційних послуг особам з інвалідністю та дітям з інвалідністю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</si>
  <si>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</si>
  <si>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</si>
  <si>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</si>
  <si>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Надання соціальних гарантій,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</si>
  <si>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3242</t>
  </si>
  <si>
    <t>Інші заходи у сфері соціального захисту і соціального забезпечення</t>
  </si>
  <si>
    <t>Надання дошкільної освіти</t>
  </si>
  <si>
    <t>1140</t>
  </si>
  <si>
    <t>Підвищення кваліфікації, перепідготовка кадрів закладами післядипломної освіти</t>
  </si>
  <si>
    <t>Методичне забезпечення діяльності навчальних закладів</t>
  </si>
  <si>
    <t>1161</t>
  </si>
  <si>
    <t xml:space="preserve">Забезпечення діяльності інших закладів у сфері освіти </t>
  </si>
  <si>
    <t>2020</t>
  </si>
  <si>
    <t>2142</t>
  </si>
  <si>
    <t>2144</t>
  </si>
  <si>
    <t>Централізовані заходи з лікування хворих на цукровий та нецукровий діабет</t>
  </si>
  <si>
    <t>2145</t>
  </si>
  <si>
    <t>2152</t>
  </si>
  <si>
    <t>Інші програми та заходи у сфері охорони здоров’я</t>
  </si>
  <si>
    <t>Культура і мистецтво, всього</t>
  </si>
  <si>
    <t>Забезпечення діяльності бібліотек</t>
  </si>
  <si>
    <t>4030</t>
  </si>
  <si>
    <t>Забезпечення діяльності палаців i будинків культури, клубів, центрів дозвілля та iнших клубних закладів</t>
  </si>
  <si>
    <t>1100</t>
  </si>
  <si>
    <t>4081</t>
  </si>
  <si>
    <t xml:space="preserve">Забезпечення діяльності інших закладів в галузі культури і мистецтва </t>
  </si>
  <si>
    <t>4082</t>
  </si>
  <si>
    <t>Інші заходи в галузі культури і мистецтва</t>
  </si>
  <si>
    <t>0150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</si>
  <si>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</si>
  <si>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</si>
  <si>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6030</t>
  </si>
  <si>
    <t>Організація благоустрою населених пунктів</t>
  </si>
  <si>
    <t>7610</t>
  </si>
  <si>
    <t>8700</t>
  </si>
  <si>
    <t>Відшкодування вартості лікарських засобів для лікування окремих захворювань</t>
  </si>
  <si>
    <t>2146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</si>
  <si>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</si>
  <si>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</si>
  <si>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</si>
  <si>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3084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</si>
  <si>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</si>
  <si>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</si>
  <si>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уточнений план  на рік, кошторисні призначення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</si>
  <si>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</si>
  <si>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</si>
  <si>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</si>
  <si>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3192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</si>
  <si>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</si>
  <si>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</si>
  <si>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3123</t>
  </si>
  <si>
    <t>Заходи державної політики з питань сім'ї</t>
  </si>
  <si>
    <t>1162</t>
  </si>
  <si>
    <t>Інші програми та заходи у сфері освіти</t>
  </si>
  <si>
    <t>6014</t>
  </si>
  <si>
    <t>Забезпечення збору та вивезення сміття і відходів</t>
  </si>
  <si>
    <t>6015</t>
  </si>
  <si>
    <t>Забезпечення надійної та безперебійної експлуатації ліфтів</t>
  </si>
  <si>
    <t>6011</t>
  </si>
  <si>
    <t>Експлуатація та технічне обслуговування житлового фонду</t>
  </si>
  <si>
    <t>6071</t>
  </si>
  <si>
    <t>0443</t>
  </si>
  <si>
    <t>Будівництво об'єктів житлово-комунального господарства</t>
  </si>
  <si>
    <t>7330</t>
  </si>
  <si>
    <t>7640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</si>
  <si>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</si>
  <si>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</si>
  <si>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</si>
  <si>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</si>
  <si>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Обслуговування місцевого боргу</t>
  </si>
  <si>
    <t>9770</t>
  </si>
  <si>
    <t xml:space="preserve">Інші субвенції з місцевого бюджету </t>
  </si>
  <si>
    <t>6016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</si>
  <si>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</si>
  <si>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</si>
  <si>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за рах освітньої субвенції з державного бюджету на оснащення кабінетів та на початкову школу (обласний залишок)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</si>
  <si>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</si>
  <si>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</si>
  <si>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0726</t>
  </si>
  <si>
    <t>Забезпечення діяльності водопровідно-каналізаційного господарства</t>
  </si>
  <si>
    <t>3223</t>
  </si>
  <si>
    <t>6082</t>
  </si>
  <si>
    <t>Придбання житла для окремих категорій населення відповідно до законодавства</t>
  </si>
  <si>
    <t>7350</t>
  </si>
  <si>
    <t>Розроблення схем планування та забудови територій (містобудівної документації)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</si>
  <si>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</si>
  <si>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3222</t>
  </si>
  <si>
    <t xml:space="preserve"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 </t>
  </si>
  <si>
    <t>Інша діяльність у сфері державного управління</t>
  </si>
  <si>
    <t>7321</t>
  </si>
  <si>
    <t xml:space="preserve">Будівництво освітніх установ та закладів </t>
  </si>
  <si>
    <t xml:space="preserve"> в т.ч. за рахунок субвенції з державного бюджету по 30-км зоні спостереження (протирад.укриття №64382) (обласна частка)</t>
  </si>
  <si>
    <t xml:space="preserve">  </t>
  </si>
  <si>
    <t>за рах субвенції з державного бюджету по 30-км зоні (пот.ремонт ЗНЗ №1)</t>
  </si>
  <si>
    <t>за рах субвенції з державного бюджету по 30-км зоні (кап.ремонт ДНЗ №5, 6, 8)</t>
  </si>
  <si>
    <t>за рах субвенції з державного бюджету по 30-км зоні (пот.ремонт центру дозвілля)</t>
  </si>
  <si>
    <t xml:space="preserve"> в т.ч. за рахунок субвенції з державного бюджету по 30-км зоні спостереження (протирад.укриття №65080, пот.ремонт; протирад.укриття №64383, кап. ремонт) 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</si>
  <si>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</si>
  <si>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</si>
  <si>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</si>
  <si>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</si>
  <si>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захисту», та які потребують поліпшення житлових умов</t>
  </si>
  <si>
    <t xml:space="preserve">в т.ч. за рахунок субвенції з державного бюджету місцевим бюджетам </t>
  </si>
  <si>
    <t>в т. ч.: за рах субвенції з обласного бюджету (бюджету розвитку) на ремонт покрівлі ДНЗ №3</t>
  </si>
  <si>
    <t>за рах залишку субвенції з державного бюджету на здійснення заходів щодо соц-економічного розвитку окремих територій (заміна вікон та дверей ДНЗ №11, ДНЗ №12) (41034501)</t>
  </si>
  <si>
    <t xml:space="preserve">за рах субвенції з державного бюджету на здійснення заходів щодо соц-економічного розвитку окремих територій </t>
  </si>
  <si>
    <t>(тис.грн)</t>
  </si>
  <si>
    <t>затверджено розписом на рік з урахуванням внесених змін</t>
  </si>
  <si>
    <t>в т. ч.: за рах освітньої субвенції з держ бюджету (41033900)</t>
  </si>
  <si>
    <t>за рах субвенції з державного бюджету на надання державної підтримки особам з особливими освітніми потребами (41051200)</t>
  </si>
  <si>
    <t>в тому числі за рахунок медичної субвенції (41034200)</t>
  </si>
  <si>
    <t>в т. ч. за рах субвенції з місцевого бюджету на здійснення переданих видатків у сфері охорони здоров'я за рахунок коштів медичної субвенції (41051500) - інсуліни</t>
  </si>
  <si>
    <t>в т. ч. за рах субвенції з місц.бюджету на відшкодування вартості лікарських засобів для лікування окремих захворювань за рахунок відповідної субвенції з держ.бюджету (41052000) - доступні ліки</t>
  </si>
  <si>
    <t>3049</t>
  </si>
  <si>
    <t>3086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</si>
  <si>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</si>
  <si>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</si>
  <si>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Будівництво інших об'єктів комунальної власності</t>
  </si>
  <si>
    <t>КПКВКМБ</t>
  </si>
  <si>
    <t>в т.ч. забезпечення послугами оздоровлення і відпочинку дітей, які потребують особливої соціальної уваги та підтримки, шляхом компенсації вартості путівки на оздоровлення дітей через співфінансування з міського бюджету</t>
  </si>
  <si>
    <t>3087</t>
  </si>
  <si>
    <t>Надання допомоги на дітей, які виховуються у багатодітних сім'ях</t>
  </si>
  <si>
    <t xml:space="preserve">                Аналіз виконання бюджету м.Вараш по видатках та кредитуванню станом на 01.07.2019 року</t>
  </si>
  <si>
    <t>затверджено на 01.07.2019</t>
  </si>
  <si>
    <t>виконано станом на 01.07.2019</t>
  </si>
  <si>
    <t>1170</t>
  </si>
  <si>
    <t>Забезпечення діяльності інклюзивно-ресурсних центрів</t>
  </si>
  <si>
    <t>5062</t>
  </si>
  <si>
    <t>8230</t>
  </si>
  <si>
    <t>Інші заходи громадського порядку та безпеки</t>
  </si>
  <si>
    <t>6012</t>
  </si>
  <si>
    <t>6013</t>
  </si>
  <si>
    <t>7362</t>
  </si>
  <si>
    <t>Виконання інвестиційних проектів в рамках формування інфраструктури об'єднаних територіальних громад</t>
  </si>
  <si>
    <t>в т.ч. за рахунок субвенції з державного бюджету на формування інфраструктури об'єднаних територіальних громад (капремонт покрівлі ДНЗ "Чебурашка" с.Заболоття)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</si>
  <si>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</si>
  <si>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</si>
  <si>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в т.ч. за рахунок залишку субвенції з державного бюджету на здійснення заходів щодо соціально-економічного розвитку окремих територій</t>
  </si>
  <si>
    <t>за рахунок  субвенції з державного бюджету на здійснення заходів щодо соціально-економічного розвитку окремих територій</t>
  </si>
  <si>
    <t>за рахунок субвенції з місцевого бюджету за рахунок залишку коштів освітньої субвенції, що утворився на початок бюджетного періоду (41051100)</t>
  </si>
  <si>
    <t>в т.ч. за рахунок субвенції з місцевого бюджету на здійснення переданих видатків у сфері освіти за рахунок коштів освітньої субвенції (41051000)</t>
  </si>
  <si>
    <t>в т. ч.: за рах субвенції з державного бюджету на надання державної підтримки особам з особливими освітніми потребами (41051200)</t>
  </si>
  <si>
    <t>за рах залишку субвенції з державного бюджету на здійснення заходів щодо соц-економічного розвитку окремих територій (Нова українська школа)(41051401)</t>
  </si>
  <si>
    <t>за рахунок субвенції з місцевого бюджету на здійснення переданих видатків у сфері охорони здоров'я за рахунок коштів медичної субвенції</t>
  </si>
  <si>
    <t>за рахунок субвенції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 (з Володимирецького р-ну на с.Заболоття)</t>
  </si>
  <si>
    <t xml:space="preserve">Заступник начальника бюджетного відділу </t>
  </si>
  <si>
    <t>В.Петрина</t>
  </si>
  <si>
    <t>7324</t>
  </si>
  <si>
    <t>Будівництво установ та закладів культури</t>
  </si>
  <si>
    <t>7325</t>
  </si>
  <si>
    <t>Будівництво споруд, установ та закладів фізичної культури і спорту</t>
  </si>
  <si>
    <t>8340</t>
  </si>
  <si>
    <t>Природоохоронні заходи за рахунок цільових фондів</t>
  </si>
  <si>
    <t xml:space="preserve">капітальний ремонт асфальтобетонного покриття вулиці Енергетиків, вулиці Соборної міста Вараш Рівненської області на умовах співфінансування </t>
  </si>
  <si>
    <r>
      <t xml:space="preserve">Реверсна дотація </t>
    </r>
    <r>
      <rPr>
        <sz val="13"/>
        <rFont val="Times New Roman"/>
        <family val="1"/>
        <charset val="204"/>
      </rPr>
      <t>(вилучення)</t>
    </r>
  </si>
  <si>
    <r>
      <t xml:space="preserve">Повернення кредиту </t>
    </r>
    <r>
      <rPr>
        <sz val="13"/>
        <rFont val="Times New Roman"/>
        <family val="1"/>
        <charset val="204"/>
      </rPr>
      <t xml:space="preserve"> (пільгові довгострокові кредити молодим сім’ям та одиноким молодим громадянам на будівництво/ придбання житла)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</si>
</sst>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%"/>
    <numFmt numFmtId="166" formatCode="000000"/>
    <numFmt numFmtId="167" formatCode="#,##0.0"/>
    <numFmt numFmtId="168" formatCode="0.000%"/>
    <numFmt numFmtId="169" formatCode="0.0000%"/>
  </numFmts>
  <fonts count="49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sz val="20"/>
      <name val="Arial Cyr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6"/>
      <name val="Times New Roman"/>
      <family val="1"/>
    </font>
    <font>
      <sz val="9"/>
      <name val="Arial Cyr"/>
      <family val="2"/>
      <charset val="204"/>
    </font>
    <font>
      <sz val="16"/>
      <name val="Times New Roman"/>
      <family val="1"/>
      <charset val="204"/>
    </font>
    <font>
      <sz val="10"/>
      <color indexed="10"/>
      <name val="Arial Cyr"/>
      <family val="2"/>
      <charset val="204"/>
    </font>
    <font>
      <sz val="10"/>
      <color indexed="62"/>
      <name val="Arial Cyr"/>
      <family val="2"/>
      <charset val="204"/>
    </font>
    <font>
      <sz val="10"/>
      <color indexed="30"/>
      <name val="Arial Cyr"/>
      <family val="2"/>
      <charset val="204"/>
    </font>
    <font>
      <i/>
      <sz val="11"/>
      <name val="Times New Roman"/>
      <family val="1"/>
      <charset val="204"/>
    </font>
    <font>
      <sz val="14"/>
      <color rgb="FFC00000"/>
      <name val="Arial Cyr"/>
      <family val="2"/>
      <charset val="204"/>
    </font>
    <font>
      <sz val="12"/>
      <color rgb="FFFFFF00"/>
      <name val="Times New Roman"/>
      <family val="1"/>
      <charset val="204"/>
    </font>
    <font>
      <b/>
      <sz val="12"/>
      <color rgb="FFFF0000"/>
      <name val="Arial Cyr"/>
      <charset val="204"/>
    </font>
    <font>
      <i/>
      <sz val="10"/>
      <name val="Arial Cyr"/>
      <family val="2"/>
      <charset val="204"/>
    </font>
    <font>
      <b/>
      <i/>
      <sz val="12"/>
      <color rgb="FFFF0000"/>
      <name val="Arial Cyr"/>
      <charset val="204"/>
    </font>
    <font>
      <i/>
      <sz val="9"/>
      <name val="Arial Cyr"/>
      <family val="2"/>
      <charset val="204"/>
    </font>
    <font>
      <i/>
      <sz val="12"/>
      <color rgb="FFFF0000"/>
      <name val="Arial Cyr"/>
      <charset val="204"/>
    </font>
    <font>
      <sz val="16"/>
      <name val="Arial Cyr"/>
      <family val="2"/>
      <charset val="204"/>
    </font>
    <font>
      <b/>
      <i/>
      <sz val="12"/>
      <name val="Arial Cyr"/>
      <charset val="204"/>
    </font>
    <font>
      <i/>
      <sz val="9"/>
      <name val="Times New Roman"/>
      <family val="1"/>
      <charset val="204"/>
    </font>
    <font>
      <sz val="12"/>
      <name val="Times New Roman Cyr"/>
      <family val="1"/>
      <charset val="204"/>
    </font>
    <font>
      <b/>
      <sz val="9"/>
      <color indexed="81"/>
      <name val="Tahoma"/>
      <family val="2"/>
      <charset val="204"/>
    </font>
    <font>
      <b/>
      <sz val="22"/>
      <name val="Times New Roman"/>
      <family val="1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b/>
      <i/>
      <sz val="12"/>
      <name val="Arial"/>
      <family val="2"/>
      <charset val="204"/>
    </font>
    <font>
      <sz val="10"/>
      <color rgb="FFFF0000"/>
      <name val="Arial Cyr"/>
      <family val="2"/>
      <charset val="204"/>
    </font>
    <font>
      <b/>
      <sz val="12"/>
      <color rgb="FFFF0000"/>
      <name val="Arial"/>
      <family val="2"/>
      <charset val="204"/>
    </font>
    <font>
      <sz val="20"/>
      <color rgb="FFFF0000"/>
      <name val="Arial Cyr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9" fillId="0" borderId="0"/>
  </cellStyleXfs>
  <cellXfs count="72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2" fillId="0" borderId="1" xfId="0" applyFont="1" applyBorder="1"/>
    <xf numFmtId="0" fontId="3" fillId="0" borderId="0" xfId="0" applyFont="1" applyBorder="1"/>
    <xf numFmtId="0" fontId="2" fillId="0" borderId="2" xfId="0" applyFont="1" applyBorder="1"/>
    <xf numFmtId="165" fontId="2" fillId="0" borderId="0" xfId="0" applyNumberFormat="1" applyFo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5" fontId="1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3" xfId="0" applyFont="1" applyBorder="1"/>
    <xf numFmtId="167" fontId="2" fillId="0" borderId="0" xfId="0" applyNumberFormat="1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Fill="1" applyBorder="1" applyAlignment="1"/>
    <xf numFmtId="0" fontId="2" fillId="0" borderId="0" xfId="0" applyFont="1" applyAlignment="1">
      <alignment wrapText="1"/>
    </xf>
    <xf numFmtId="0" fontId="2" fillId="0" borderId="19" xfId="0" applyFont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0" fillId="0" borderId="0" xfId="0" applyFont="1"/>
    <xf numFmtId="0" fontId="0" fillId="0" borderId="0" xfId="0" applyFont="1" applyBorder="1" applyAlignment="1">
      <alignment horizontal="right"/>
    </xf>
    <xf numFmtId="0" fontId="0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/>
    <xf numFmtId="0" fontId="3" fillId="0" borderId="0" xfId="0" applyFont="1" applyFill="1"/>
    <xf numFmtId="167" fontId="2" fillId="0" borderId="0" xfId="0" applyNumberFormat="1" applyFont="1" applyFill="1" applyAlignment="1">
      <alignment horizontal="center"/>
    </xf>
    <xf numFmtId="167" fontId="2" fillId="0" borderId="0" xfId="0" applyNumberFormat="1" applyFont="1" applyFill="1"/>
    <xf numFmtId="0" fontId="10" fillId="0" borderId="21" xfId="0" applyFont="1" applyBorder="1" applyAlignment="1">
      <alignment horizontal="center" wrapText="1"/>
    </xf>
    <xf numFmtId="0" fontId="21" fillId="4" borderId="0" xfId="0" applyFont="1" applyFill="1" applyBorder="1" applyAlignment="1">
      <alignment horizontal="center"/>
    </xf>
    <xf numFmtId="167" fontId="22" fillId="0" borderId="0" xfId="0" applyNumberFormat="1" applyFont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 applyBorder="1"/>
    <xf numFmtId="0" fontId="22" fillId="0" borderId="0" xfId="0" applyFont="1"/>
    <xf numFmtId="0" fontId="2" fillId="3" borderId="0" xfId="0" applyFont="1" applyFill="1" applyBorder="1"/>
    <xf numFmtId="0" fontId="4" fillId="3" borderId="0" xfId="0" applyFont="1" applyFill="1" applyBorder="1" applyAlignment="1">
      <alignment wrapText="1"/>
    </xf>
    <xf numFmtId="0" fontId="8" fillId="3" borderId="4" xfId="0" applyFont="1" applyFill="1" applyBorder="1" applyAlignment="1">
      <alignment horizontal="center" vertical="center" wrapText="1"/>
    </xf>
    <xf numFmtId="0" fontId="12" fillId="3" borderId="0" xfId="0" applyFont="1" applyFill="1" applyAlignment="1"/>
    <xf numFmtId="0" fontId="17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5" fillId="3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8" fillId="3" borderId="0" xfId="0" applyFont="1" applyFill="1" applyBorder="1" applyAlignment="1">
      <alignment wrapText="1"/>
    </xf>
    <xf numFmtId="0" fontId="26" fillId="0" borderId="0" xfId="0" applyFont="1" applyAlignment="1">
      <alignment wrapText="1"/>
    </xf>
    <xf numFmtId="0" fontId="16" fillId="3" borderId="0" xfId="0" applyFont="1" applyFill="1" applyAlignment="1">
      <alignment horizontal="center"/>
    </xf>
    <xf numFmtId="0" fontId="23" fillId="3" borderId="0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wrapText="1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167" fontId="2" fillId="3" borderId="0" xfId="0" applyNumberFormat="1" applyFont="1" applyFill="1" applyBorder="1" applyAlignment="1">
      <alignment horizontal="center"/>
    </xf>
    <xf numFmtId="167" fontId="22" fillId="3" borderId="0" xfId="0" applyNumberFormat="1" applyFont="1" applyFill="1" applyBorder="1" applyAlignment="1">
      <alignment horizontal="center"/>
    </xf>
    <xf numFmtId="0" fontId="22" fillId="3" borderId="0" xfId="0" applyFont="1" applyFill="1" applyBorder="1" applyAlignment="1">
      <alignment horizontal="right"/>
    </xf>
    <xf numFmtId="0" fontId="22" fillId="3" borderId="0" xfId="0" applyFont="1" applyFill="1" applyBorder="1"/>
    <xf numFmtId="0" fontId="22" fillId="3" borderId="0" xfId="0" applyFont="1" applyFill="1"/>
    <xf numFmtId="167" fontId="28" fillId="3" borderId="0" xfId="0" applyNumberFormat="1" applyFont="1" applyFill="1" applyBorder="1" applyAlignment="1">
      <alignment horizontal="center"/>
    </xf>
    <xf numFmtId="0" fontId="28" fillId="3" borderId="0" xfId="0" applyFont="1" applyFill="1" applyBorder="1" applyAlignment="1">
      <alignment horizontal="center"/>
    </xf>
    <xf numFmtId="0" fontId="28" fillId="3" borderId="0" xfId="0" applyFont="1" applyFill="1" applyAlignment="1">
      <alignment horizontal="center"/>
    </xf>
    <xf numFmtId="0" fontId="8" fillId="0" borderId="22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32" fillId="0" borderId="3" xfId="0" applyFont="1" applyBorder="1" applyAlignment="1"/>
    <xf numFmtId="0" fontId="4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67" fontId="34" fillId="3" borderId="20" xfId="0" applyNumberFormat="1" applyFont="1" applyFill="1" applyBorder="1" applyAlignment="1">
      <alignment horizontal="center"/>
    </xf>
    <xf numFmtId="167" fontId="34" fillId="3" borderId="14" xfId="0" applyNumberFormat="1" applyFont="1" applyFill="1" applyBorder="1" applyAlignment="1">
      <alignment horizontal="center"/>
    </xf>
    <xf numFmtId="167" fontId="34" fillId="6" borderId="14" xfId="0" applyNumberFormat="1" applyFont="1" applyFill="1" applyBorder="1" applyAlignment="1">
      <alignment horizontal="center"/>
    </xf>
    <xf numFmtId="165" fontId="34" fillId="3" borderId="14" xfId="0" applyNumberFormat="1" applyFont="1" applyFill="1" applyBorder="1" applyAlignment="1">
      <alignment horizontal="center"/>
    </xf>
    <xf numFmtId="167" fontId="34" fillId="3" borderId="16" xfId="0" applyNumberFormat="1" applyFont="1" applyFill="1" applyBorder="1" applyAlignment="1">
      <alignment horizontal="center"/>
    </xf>
    <xf numFmtId="165" fontId="34" fillId="3" borderId="27" xfId="0" applyNumberFormat="1" applyFont="1" applyFill="1" applyBorder="1" applyAlignment="1">
      <alignment horizontal="center"/>
    </xf>
    <xf numFmtId="165" fontId="34" fillId="3" borderId="31" xfId="0" applyNumberFormat="1" applyFont="1" applyFill="1" applyBorder="1" applyAlignment="1">
      <alignment horizontal="center"/>
    </xf>
    <xf numFmtId="167" fontId="34" fillId="3" borderId="36" xfId="0" applyNumberFormat="1" applyFont="1" applyFill="1" applyBorder="1" applyAlignment="1">
      <alignment horizontal="center"/>
    </xf>
    <xf numFmtId="167" fontId="34" fillId="0" borderId="14" xfId="0" applyNumberFormat="1" applyFont="1" applyFill="1" applyBorder="1" applyAlignment="1">
      <alignment horizontal="center"/>
    </xf>
    <xf numFmtId="165" fontId="34" fillId="3" borderId="25" xfId="0" applyNumberFormat="1" applyFont="1" applyFill="1" applyBorder="1" applyAlignment="1">
      <alignment horizontal="center"/>
    </xf>
    <xf numFmtId="167" fontId="34" fillId="6" borderId="7" xfId="0" applyNumberFormat="1" applyFont="1" applyFill="1" applyBorder="1" applyAlignment="1">
      <alignment horizontal="center"/>
    </xf>
    <xf numFmtId="167" fontId="34" fillId="3" borderId="23" xfId="0" applyNumberFormat="1" applyFont="1" applyFill="1" applyBorder="1" applyAlignment="1">
      <alignment horizontal="center"/>
    </xf>
    <xf numFmtId="167" fontId="34" fillId="6" borderId="23" xfId="0" applyNumberFormat="1" applyFont="1" applyFill="1" applyBorder="1" applyAlignment="1">
      <alignment horizontal="center"/>
    </xf>
    <xf numFmtId="165" fontId="34" fillId="3" borderId="7" xfId="0" applyNumberFormat="1" applyFont="1" applyFill="1" applyBorder="1" applyAlignment="1">
      <alignment horizontal="center"/>
    </xf>
    <xf numFmtId="167" fontId="34" fillId="3" borderId="7" xfId="0" applyNumberFormat="1" applyFont="1" applyFill="1" applyBorder="1" applyAlignment="1">
      <alignment horizontal="center"/>
    </xf>
    <xf numFmtId="165" fontId="34" fillId="3" borderId="21" xfId="0" applyNumberFormat="1" applyFont="1" applyFill="1" applyBorder="1" applyAlignment="1">
      <alignment horizontal="center"/>
    </xf>
    <xf numFmtId="165" fontId="34" fillId="3" borderId="32" xfId="0" applyNumberFormat="1" applyFont="1" applyFill="1" applyBorder="1" applyAlignment="1">
      <alignment horizontal="center"/>
    </xf>
    <xf numFmtId="167" fontId="34" fillId="3" borderId="9" xfId="0" applyNumberFormat="1" applyFont="1" applyFill="1" applyBorder="1" applyAlignment="1">
      <alignment horizontal="center"/>
    </xf>
    <xf numFmtId="167" fontId="34" fillId="3" borderId="38" xfId="0" applyNumberFormat="1" applyFont="1" applyFill="1" applyBorder="1" applyAlignment="1">
      <alignment horizontal="center"/>
    </xf>
    <xf numFmtId="165" fontId="35" fillId="2" borderId="6" xfId="0" applyNumberFormat="1" applyFont="1" applyFill="1" applyBorder="1" applyAlignment="1">
      <alignment horizontal="center"/>
    </xf>
    <xf numFmtId="167" fontId="35" fillId="2" borderId="6" xfId="0" applyNumberFormat="1" applyFont="1" applyFill="1" applyBorder="1" applyAlignment="1">
      <alignment horizontal="center"/>
    </xf>
    <xf numFmtId="167" fontId="34" fillId="6" borderId="18" xfId="0" applyNumberFormat="1" applyFont="1" applyFill="1" applyBorder="1" applyAlignment="1">
      <alignment horizontal="center"/>
    </xf>
    <xf numFmtId="167" fontId="35" fillId="0" borderId="13" xfId="0" applyNumberFormat="1" applyFont="1" applyFill="1" applyBorder="1" applyAlignment="1">
      <alignment horizontal="center"/>
    </xf>
    <xf numFmtId="167" fontId="35" fillId="3" borderId="8" xfId="0" applyNumberFormat="1" applyFont="1" applyFill="1" applyBorder="1" applyAlignment="1">
      <alignment horizontal="center"/>
    </xf>
    <xf numFmtId="167" fontId="35" fillId="0" borderId="8" xfId="0" applyNumberFormat="1" applyFont="1" applyFill="1" applyBorder="1" applyAlignment="1">
      <alignment horizontal="center"/>
    </xf>
    <xf numFmtId="167" fontId="35" fillId="6" borderId="8" xfId="0" applyNumberFormat="1" applyFont="1" applyFill="1" applyBorder="1" applyAlignment="1">
      <alignment horizontal="center"/>
    </xf>
    <xf numFmtId="165" fontId="34" fillId="2" borderId="21" xfId="0" applyNumberFormat="1" applyFont="1" applyFill="1" applyBorder="1" applyAlignment="1">
      <alignment horizontal="center"/>
    </xf>
    <xf numFmtId="167" fontId="35" fillId="0" borderId="52" xfId="0" applyNumberFormat="1" applyFont="1" applyFill="1" applyBorder="1" applyAlignment="1" applyProtection="1">
      <alignment horizontal="center"/>
      <protection locked="0"/>
    </xf>
    <xf numFmtId="167" fontId="35" fillId="0" borderId="38" xfId="0" applyNumberFormat="1" applyFont="1" applyFill="1" applyBorder="1" applyAlignment="1" applyProtection="1">
      <alignment horizontal="center"/>
      <protection locked="0"/>
    </xf>
    <xf numFmtId="167" fontId="35" fillId="6" borderId="38" xfId="0" applyNumberFormat="1" applyFont="1" applyFill="1" applyBorder="1" applyAlignment="1" applyProtection="1">
      <alignment horizontal="center"/>
      <protection locked="0"/>
    </xf>
    <xf numFmtId="165" fontId="35" fillId="2" borderId="38" xfId="0" applyNumberFormat="1" applyFont="1" applyFill="1" applyBorder="1" applyAlignment="1">
      <alignment horizontal="center"/>
    </xf>
    <xf numFmtId="167" fontId="35" fillId="2" borderId="38" xfId="0" applyNumberFormat="1" applyFont="1" applyFill="1" applyBorder="1" applyAlignment="1">
      <alignment horizontal="center"/>
    </xf>
    <xf numFmtId="165" fontId="35" fillId="2" borderId="47" xfId="0" applyNumberFormat="1" applyFont="1" applyFill="1" applyBorder="1" applyAlignment="1">
      <alignment horizontal="center"/>
    </xf>
    <xf numFmtId="167" fontId="35" fillId="0" borderId="37" xfId="0" applyNumberFormat="1" applyFont="1" applyFill="1" applyBorder="1" applyAlignment="1">
      <alignment horizontal="center"/>
    </xf>
    <xf numFmtId="167" fontId="35" fillId="3" borderId="38" xfId="0" applyNumberFormat="1" applyFont="1" applyFill="1" applyBorder="1" applyAlignment="1">
      <alignment horizontal="center"/>
    </xf>
    <xf numFmtId="167" fontId="35" fillId="0" borderId="38" xfId="0" applyNumberFormat="1" applyFont="1" applyFill="1" applyBorder="1" applyAlignment="1">
      <alignment horizontal="center"/>
    </xf>
    <xf numFmtId="165" fontId="35" fillId="0" borderId="47" xfId="0" applyNumberFormat="1" applyFont="1" applyFill="1" applyBorder="1" applyAlignment="1">
      <alignment horizontal="center"/>
    </xf>
    <xf numFmtId="167" fontId="35" fillId="6" borderId="38" xfId="0" applyNumberFormat="1" applyFont="1" applyFill="1" applyBorder="1" applyAlignment="1">
      <alignment horizontal="center"/>
    </xf>
    <xf numFmtId="165" fontId="35" fillId="2" borderId="39" xfId="0" applyNumberFormat="1" applyFont="1" applyFill="1" applyBorder="1" applyAlignment="1">
      <alignment horizontal="center"/>
    </xf>
    <xf numFmtId="167" fontId="35" fillId="0" borderId="11" xfId="0" applyNumberFormat="1" applyFont="1" applyFill="1" applyBorder="1" applyAlignment="1" applyProtection="1">
      <alignment horizontal="center"/>
      <protection locked="0"/>
    </xf>
    <xf numFmtId="167" fontId="35" fillId="6" borderId="4" xfId="0" applyNumberFormat="1" applyFont="1" applyFill="1" applyBorder="1" applyAlignment="1" applyProtection="1">
      <alignment horizontal="center"/>
      <protection locked="0"/>
    </xf>
    <xf numFmtId="165" fontId="35" fillId="2" borderId="4" xfId="0" applyNumberFormat="1" applyFont="1" applyFill="1" applyBorder="1" applyAlignment="1">
      <alignment horizontal="center"/>
    </xf>
    <xf numFmtId="167" fontId="35" fillId="2" borderId="5" xfId="0" applyNumberFormat="1" applyFont="1" applyFill="1" applyBorder="1" applyAlignment="1">
      <alignment horizontal="center"/>
    </xf>
    <xf numFmtId="165" fontId="35" fillId="2" borderId="29" xfId="0" applyNumberFormat="1" applyFont="1" applyFill="1" applyBorder="1" applyAlignment="1">
      <alignment horizontal="center"/>
    </xf>
    <xf numFmtId="167" fontId="35" fillId="0" borderId="11" xfId="0" applyNumberFormat="1" applyFont="1" applyFill="1" applyBorder="1" applyAlignment="1">
      <alignment horizontal="center"/>
    </xf>
    <xf numFmtId="167" fontId="35" fillId="3" borderId="4" xfId="0" applyNumberFormat="1" applyFont="1" applyFill="1" applyBorder="1" applyAlignment="1">
      <alignment horizontal="center"/>
    </xf>
    <xf numFmtId="167" fontId="35" fillId="0" borderId="4" xfId="0" applyNumberFormat="1" applyFont="1" applyFill="1" applyBorder="1" applyAlignment="1">
      <alignment horizontal="center"/>
    </xf>
    <xf numFmtId="165" fontId="35" fillId="0" borderId="29" xfId="0" applyNumberFormat="1" applyFont="1" applyFill="1" applyBorder="1" applyAlignment="1">
      <alignment horizontal="center"/>
    </xf>
    <xf numFmtId="167" fontId="35" fillId="0" borderId="10" xfId="0" applyNumberFormat="1" applyFont="1" applyFill="1" applyBorder="1" applyAlignment="1">
      <alignment horizontal="center"/>
    </xf>
    <xf numFmtId="167" fontId="35" fillId="6" borderId="4" xfId="0" applyNumberFormat="1" applyFont="1" applyFill="1" applyBorder="1" applyAlignment="1">
      <alignment horizontal="center"/>
    </xf>
    <xf numFmtId="165" fontId="35" fillId="2" borderId="25" xfId="0" applyNumberFormat="1" applyFont="1" applyFill="1" applyBorder="1" applyAlignment="1">
      <alignment horizontal="center"/>
    </xf>
    <xf numFmtId="165" fontId="35" fillId="2" borderId="33" xfId="0" applyNumberFormat="1" applyFont="1" applyFill="1" applyBorder="1" applyAlignment="1">
      <alignment horizontal="center"/>
    </xf>
    <xf numFmtId="168" fontId="35" fillId="2" borderId="4" xfId="0" applyNumberFormat="1" applyFont="1" applyFill="1" applyBorder="1" applyAlignment="1">
      <alignment horizontal="center"/>
    </xf>
    <xf numFmtId="167" fontId="35" fillId="0" borderId="56" xfId="0" applyNumberFormat="1" applyFont="1" applyFill="1" applyBorder="1" applyAlignment="1" applyProtection="1">
      <alignment horizontal="center"/>
      <protection locked="0"/>
    </xf>
    <xf numFmtId="10" fontId="35" fillId="2" borderId="4" xfId="0" applyNumberFormat="1" applyFont="1" applyFill="1" applyBorder="1" applyAlignment="1">
      <alignment horizontal="center"/>
    </xf>
    <xf numFmtId="165" fontId="35" fillId="0" borderId="4" xfId="0" applyNumberFormat="1" applyFont="1" applyFill="1" applyBorder="1" applyAlignment="1">
      <alignment horizontal="center"/>
    </xf>
    <xf numFmtId="167" fontId="35" fillId="0" borderId="5" xfId="0" applyNumberFormat="1" applyFont="1" applyFill="1" applyBorder="1" applyAlignment="1">
      <alignment horizontal="center"/>
    </xf>
    <xf numFmtId="10" fontId="35" fillId="0" borderId="4" xfId="0" applyNumberFormat="1" applyFont="1" applyFill="1" applyBorder="1" applyAlignment="1">
      <alignment horizontal="center"/>
    </xf>
    <xf numFmtId="168" fontId="35" fillId="0" borderId="4" xfId="0" applyNumberFormat="1" applyFont="1" applyFill="1" applyBorder="1" applyAlignment="1">
      <alignment horizontal="center"/>
    </xf>
    <xf numFmtId="167" fontId="35" fillId="0" borderId="58" xfId="0" applyNumberFormat="1" applyFont="1" applyFill="1" applyBorder="1" applyAlignment="1" applyProtection="1">
      <alignment horizontal="center"/>
      <protection locked="0"/>
    </xf>
    <xf numFmtId="164" fontId="35" fillId="6" borderId="4" xfId="0" applyNumberFormat="1" applyFont="1" applyFill="1" applyBorder="1" applyAlignment="1" applyProtection="1">
      <alignment horizontal="center"/>
      <protection locked="0"/>
    </xf>
    <xf numFmtId="165" fontId="35" fillId="0" borderId="34" xfId="0" applyNumberFormat="1" applyFont="1" applyFill="1" applyBorder="1" applyAlignment="1">
      <alignment horizontal="center"/>
    </xf>
    <xf numFmtId="167" fontId="36" fillId="6" borderId="4" xfId="0" applyNumberFormat="1" applyFont="1" applyFill="1" applyBorder="1" applyAlignment="1" applyProtection="1">
      <alignment horizontal="center"/>
      <protection locked="0"/>
    </xf>
    <xf numFmtId="165" fontId="35" fillId="5" borderId="4" xfId="0" applyNumberFormat="1" applyFont="1" applyFill="1" applyBorder="1" applyAlignment="1">
      <alignment horizontal="center"/>
    </xf>
    <xf numFmtId="167" fontId="36" fillId="5" borderId="5" xfId="0" applyNumberFormat="1" applyFont="1" applyFill="1" applyBorder="1" applyAlignment="1">
      <alignment horizontal="center"/>
    </xf>
    <xf numFmtId="165" fontId="36" fillId="5" borderId="29" xfId="0" applyNumberFormat="1" applyFont="1" applyFill="1" applyBorder="1" applyAlignment="1">
      <alignment horizontal="center"/>
    </xf>
    <xf numFmtId="167" fontId="36" fillId="5" borderId="11" xfId="0" applyNumberFormat="1" applyFont="1" applyFill="1" applyBorder="1" applyAlignment="1">
      <alignment horizontal="center"/>
    </xf>
    <xf numFmtId="167" fontId="36" fillId="5" borderId="4" xfId="0" applyNumberFormat="1" applyFont="1" applyFill="1" applyBorder="1" applyAlignment="1">
      <alignment horizontal="center"/>
    </xf>
    <xf numFmtId="165" fontId="35" fillId="5" borderId="34" xfId="0" applyNumberFormat="1" applyFont="1" applyFill="1" applyBorder="1" applyAlignment="1">
      <alignment horizontal="center"/>
    </xf>
    <xf numFmtId="167" fontId="36" fillId="5" borderId="10" xfId="0" applyNumberFormat="1" applyFont="1" applyFill="1" applyBorder="1" applyAlignment="1">
      <alignment horizontal="center"/>
    </xf>
    <xf numFmtId="167" fontId="36" fillId="6" borderId="4" xfId="0" applyNumberFormat="1" applyFont="1" applyFill="1" applyBorder="1" applyAlignment="1">
      <alignment horizontal="center"/>
    </xf>
    <xf numFmtId="165" fontId="35" fillId="5" borderId="25" xfId="0" applyNumberFormat="1" applyFont="1" applyFill="1" applyBorder="1" applyAlignment="1">
      <alignment horizontal="center"/>
    </xf>
    <xf numFmtId="167" fontId="35" fillId="0" borderId="22" xfId="0" applyNumberFormat="1" applyFont="1" applyFill="1" applyBorder="1" applyAlignment="1">
      <alignment horizontal="center"/>
    </xf>
    <xf numFmtId="164" fontId="35" fillId="6" borderId="4" xfId="0" applyNumberFormat="1" applyFont="1" applyFill="1" applyBorder="1" applyAlignment="1">
      <alignment horizontal="center"/>
    </xf>
    <xf numFmtId="167" fontId="35" fillId="0" borderId="56" xfId="0" applyNumberFormat="1" applyFont="1" applyFill="1" applyBorder="1" applyAlignment="1">
      <alignment horizontal="center"/>
    </xf>
    <xf numFmtId="0" fontId="36" fillId="5" borderId="22" xfId="0" applyFont="1" applyFill="1" applyBorder="1" applyAlignment="1">
      <alignment horizontal="center"/>
    </xf>
    <xf numFmtId="0" fontId="36" fillId="6" borderId="4" xfId="0" applyFont="1" applyFill="1" applyBorder="1" applyAlignment="1">
      <alignment horizontal="center"/>
    </xf>
    <xf numFmtId="167" fontId="35" fillId="5" borderId="5" xfId="0" applyNumberFormat="1" applyFont="1" applyFill="1" applyBorder="1" applyAlignment="1">
      <alignment horizontal="center"/>
    </xf>
    <xf numFmtId="165" fontId="35" fillId="5" borderId="29" xfId="0" applyNumberFormat="1" applyFont="1" applyFill="1" applyBorder="1" applyAlignment="1">
      <alignment horizontal="center"/>
    </xf>
    <xf numFmtId="164" fontId="36" fillId="5" borderId="4" xfId="0" applyNumberFormat="1" applyFont="1" applyFill="1" applyBorder="1" applyAlignment="1">
      <alignment horizontal="center"/>
    </xf>
    <xf numFmtId="164" fontId="36" fillId="6" borderId="4" xfId="0" applyNumberFormat="1" applyFont="1" applyFill="1" applyBorder="1" applyAlignment="1">
      <alignment horizontal="center"/>
    </xf>
    <xf numFmtId="164" fontId="35" fillId="5" borderId="4" xfId="0" applyNumberFormat="1" applyFont="1" applyFill="1" applyBorder="1" applyAlignment="1">
      <alignment horizontal="center"/>
    </xf>
    <xf numFmtId="164" fontId="36" fillId="5" borderId="10" xfId="0" applyNumberFormat="1" applyFont="1" applyFill="1" applyBorder="1" applyAlignment="1">
      <alignment horizontal="center"/>
    </xf>
    <xf numFmtId="167" fontId="35" fillId="0" borderId="6" xfId="0" applyNumberFormat="1" applyFont="1" applyFill="1" applyBorder="1" applyAlignment="1">
      <alignment horizontal="center"/>
    </xf>
    <xf numFmtId="167" fontId="35" fillId="0" borderId="16" xfId="0" applyNumberFormat="1" applyFont="1" applyFill="1" applyBorder="1" applyAlignment="1">
      <alignment horizontal="center"/>
    </xf>
    <xf numFmtId="167" fontId="35" fillId="2" borderId="4" xfId="0" applyNumberFormat="1" applyFont="1" applyFill="1" applyBorder="1" applyAlignment="1">
      <alignment horizontal="center"/>
    </xf>
    <xf numFmtId="165" fontId="34" fillId="2" borderId="27" xfId="0" applyNumberFormat="1" applyFont="1" applyFill="1" applyBorder="1" applyAlignment="1">
      <alignment horizontal="center"/>
    </xf>
    <xf numFmtId="167" fontId="34" fillId="0" borderId="17" xfId="0" applyNumberFormat="1" applyFont="1" applyFill="1" applyBorder="1" applyAlignment="1">
      <alignment horizontal="center"/>
    </xf>
    <xf numFmtId="167" fontId="34" fillId="0" borderId="44" xfId="0" applyNumberFormat="1" applyFont="1" applyFill="1" applyBorder="1" applyAlignment="1">
      <alignment horizontal="center"/>
    </xf>
    <xf numFmtId="165" fontId="34" fillId="2" borderId="18" xfId="0" applyNumberFormat="1" applyFont="1" applyFill="1" applyBorder="1" applyAlignment="1">
      <alignment horizontal="center"/>
    </xf>
    <xf numFmtId="167" fontId="34" fillId="2" borderId="18" xfId="0" applyNumberFormat="1" applyFont="1" applyFill="1" applyBorder="1" applyAlignment="1">
      <alignment horizontal="center"/>
    </xf>
    <xf numFmtId="165" fontId="34" fillId="2" borderId="41" xfId="0" applyNumberFormat="1" applyFont="1" applyFill="1" applyBorder="1" applyAlignment="1">
      <alignment horizontal="center"/>
    </xf>
    <xf numFmtId="167" fontId="34" fillId="0" borderId="9" xfId="0" applyNumberFormat="1" applyFont="1" applyFill="1" applyBorder="1" applyAlignment="1">
      <alignment horizontal="center"/>
    </xf>
    <xf numFmtId="167" fontId="34" fillId="0" borderId="7" xfId="0" applyNumberFormat="1" applyFont="1" applyFill="1" applyBorder="1" applyAlignment="1">
      <alignment horizontal="center"/>
    </xf>
    <xf numFmtId="165" fontId="34" fillId="0" borderId="32" xfId="0" applyNumberFormat="1" applyFont="1" applyFill="1" applyBorder="1" applyAlignment="1">
      <alignment horizontal="center"/>
    </xf>
    <xf numFmtId="165" fontId="34" fillId="0" borderId="7" xfId="0" applyNumberFormat="1" applyFont="1" applyFill="1" applyBorder="1" applyAlignment="1">
      <alignment horizontal="center"/>
    </xf>
    <xf numFmtId="167" fontId="34" fillId="2" borderId="7" xfId="0" applyNumberFormat="1" applyFont="1" applyFill="1" applyBorder="1" applyAlignment="1">
      <alignment horizontal="center"/>
    </xf>
    <xf numFmtId="165" fontId="34" fillId="0" borderId="31" xfId="0" applyNumberFormat="1" applyFont="1" applyFill="1" applyBorder="1" applyAlignment="1">
      <alignment horizontal="center"/>
    </xf>
    <xf numFmtId="167" fontId="35" fillId="0" borderId="1" xfId="0" applyNumberFormat="1" applyFont="1" applyFill="1" applyBorder="1" applyAlignment="1" applyProtection="1">
      <alignment horizontal="center" wrapText="1"/>
    </xf>
    <xf numFmtId="167" fontId="35" fillId="6" borderId="5" xfId="0" applyNumberFormat="1" applyFont="1" applyFill="1" applyBorder="1" applyAlignment="1" applyProtection="1">
      <alignment horizontal="center"/>
    </xf>
    <xf numFmtId="165" fontId="35" fillId="0" borderId="5" xfId="0" applyNumberFormat="1" applyFont="1" applyFill="1" applyBorder="1" applyAlignment="1">
      <alignment horizontal="center"/>
    </xf>
    <xf numFmtId="165" fontId="35" fillId="0" borderId="24" xfId="0" applyNumberFormat="1" applyFont="1" applyFill="1" applyBorder="1" applyAlignment="1">
      <alignment horizontal="center"/>
    </xf>
    <xf numFmtId="167" fontId="35" fillId="3" borderId="5" xfId="0" applyNumberFormat="1" applyFont="1" applyFill="1" applyBorder="1" applyAlignment="1">
      <alignment horizontal="center"/>
    </xf>
    <xf numFmtId="167" fontId="35" fillId="6" borderId="5" xfId="0" applyNumberFormat="1" applyFont="1" applyFill="1" applyBorder="1" applyAlignment="1">
      <alignment horizontal="center"/>
    </xf>
    <xf numFmtId="167" fontId="36" fillId="6" borderId="4" xfId="0" applyNumberFormat="1" applyFont="1" applyFill="1" applyBorder="1" applyAlignment="1" applyProtection="1">
      <alignment horizontal="center"/>
    </xf>
    <xf numFmtId="165" fontId="36" fillId="0" borderId="5" xfId="0" applyNumberFormat="1" applyFont="1" applyFill="1" applyBorder="1" applyAlignment="1">
      <alignment horizontal="center"/>
    </xf>
    <xf numFmtId="167" fontId="36" fillId="0" borderId="5" xfId="0" applyNumberFormat="1" applyFont="1" applyFill="1" applyBorder="1" applyAlignment="1">
      <alignment horizontal="center"/>
    </xf>
    <xf numFmtId="165" fontId="36" fillId="0" borderId="24" xfId="0" applyNumberFormat="1" applyFont="1" applyFill="1" applyBorder="1" applyAlignment="1">
      <alignment horizontal="center"/>
    </xf>
    <xf numFmtId="167" fontId="36" fillId="3" borderId="4" xfId="0" applyNumberFormat="1" applyFont="1" applyFill="1" applyBorder="1" applyAlignment="1">
      <alignment horizontal="center"/>
    </xf>
    <xf numFmtId="167" fontId="36" fillId="0" borderId="4" xfId="0" applyNumberFormat="1" applyFont="1" applyFill="1" applyBorder="1" applyAlignment="1">
      <alignment horizontal="center"/>
    </xf>
    <xf numFmtId="165" fontId="36" fillId="0" borderId="29" xfId="0" applyNumberFormat="1" applyFont="1" applyFill="1" applyBorder="1" applyAlignment="1">
      <alignment horizontal="center"/>
    </xf>
    <xf numFmtId="167" fontId="36" fillId="0" borderId="10" xfId="0" applyNumberFormat="1" applyFont="1" applyFill="1" applyBorder="1" applyAlignment="1">
      <alignment horizontal="center"/>
    </xf>
    <xf numFmtId="165" fontId="35" fillId="2" borderId="27" xfId="0" applyNumberFormat="1" applyFont="1" applyFill="1" applyBorder="1" applyAlignment="1">
      <alignment horizontal="center"/>
    </xf>
    <xf numFmtId="165" fontId="35" fillId="2" borderId="41" xfId="0" applyNumberFormat="1" applyFont="1" applyFill="1" applyBorder="1" applyAlignment="1">
      <alignment horizontal="center"/>
    </xf>
    <xf numFmtId="165" fontId="36" fillId="5" borderId="5" xfId="0" applyNumberFormat="1" applyFont="1" applyFill="1" applyBorder="1" applyAlignment="1">
      <alignment horizontal="center"/>
    </xf>
    <xf numFmtId="165" fontId="36" fillId="5" borderId="24" xfId="0" applyNumberFormat="1" applyFont="1" applyFill="1" applyBorder="1" applyAlignment="1">
      <alignment horizontal="center"/>
    </xf>
    <xf numFmtId="165" fontId="36" fillId="5" borderId="25" xfId="0" applyNumberFormat="1" applyFont="1" applyFill="1" applyBorder="1" applyAlignment="1">
      <alignment horizontal="center"/>
    </xf>
    <xf numFmtId="165" fontId="36" fillId="5" borderId="4" xfId="0" applyNumberFormat="1" applyFont="1" applyFill="1" applyBorder="1" applyAlignment="1">
      <alignment horizontal="center"/>
    </xf>
    <xf numFmtId="167" fontId="35" fillId="3" borderId="60" xfId="0" applyNumberFormat="1" applyFont="1" applyFill="1" applyBorder="1" applyAlignment="1" applyProtection="1">
      <alignment horizontal="center" wrapText="1"/>
    </xf>
    <xf numFmtId="167" fontId="35" fillId="6" borderId="4" xfId="0" applyNumberFormat="1" applyFont="1" applyFill="1" applyBorder="1" applyAlignment="1" applyProtection="1">
      <alignment horizontal="center"/>
    </xf>
    <xf numFmtId="165" fontId="35" fillId="3" borderId="4" xfId="0" applyNumberFormat="1" applyFont="1" applyFill="1" applyBorder="1" applyAlignment="1">
      <alignment horizontal="center"/>
    </xf>
    <xf numFmtId="165" fontId="35" fillId="3" borderId="25" xfId="0" applyNumberFormat="1" applyFont="1" applyFill="1" applyBorder="1" applyAlignment="1">
      <alignment horizontal="center"/>
    </xf>
    <xf numFmtId="167" fontId="35" fillId="3" borderId="11" xfId="0" applyNumberFormat="1" applyFont="1" applyFill="1" applyBorder="1" applyAlignment="1">
      <alignment horizontal="center"/>
    </xf>
    <xf numFmtId="165" fontId="35" fillId="3" borderId="29" xfId="0" applyNumberFormat="1" applyFont="1" applyFill="1" applyBorder="1" applyAlignment="1">
      <alignment horizontal="center"/>
    </xf>
    <xf numFmtId="167" fontId="35" fillId="3" borderId="10" xfId="0" applyNumberFormat="1" applyFont="1" applyFill="1" applyBorder="1" applyAlignment="1">
      <alignment horizontal="center"/>
    </xf>
    <xf numFmtId="167" fontId="37" fillId="6" borderId="4" xfId="0" applyNumberFormat="1" applyFont="1" applyFill="1" applyBorder="1" applyAlignment="1">
      <alignment horizontal="center"/>
    </xf>
    <xf numFmtId="167" fontId="37" fillId="5" borderId="4" xfId="0" applyNumberFormat="1" applyFont="1" applyFill="1" applyBorder="1" applyAlignment="1" applyProtection="1">
      <alignment horizontal="center" wrapText="1"/>
    </xf>
    <xf numFmtId="167" fontId="37" fillId="6" borderId="4" xfId="0" applyNumberFormat="1" applyFont="1" applyFill="1" applyBorder="1" applyAlignment="1" applyProtection="1">
      <alignment horizontal="center"/>
    </xf>
    <xf numFmtId="10" fontId="36" fillId="5" borderId="4" xfId="0" applyNumberFormat="1" applyFont="1" applyFill="1" applyBorder="1" applyAlignment="1">
      <alignment horizontal="center"/>
    </xf>
    <xf numFmtId="167" fontId="38" fillId="6" borderId="4" xfId="0" applyNumberFormat="1" applyFont="1" applyFill="1" applyBorder="1" applyAlignment="1">
      <alignment horizontal="center"/>
    </xf>
    <xf numFmtId="0" fontId="38" fillId="6" borderId="0" xfId="0" applyFont="1" applyFill="1" applyBorder="1" applyAlignment="1"/>
    <xf numFmtId="0" fontId="35" fillId="6" borderId="0" xfId="0" applyFont="1" applyFill="1" applyBorder="1" applyAlignment="1"/>
    <xf numFmtId="0" fontId="37" fillId="5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7" fillId="5" borderId="22" xfId="0" applyFont="1" applyFill="1" applyBorder="1" applyAlignment="1">
      <alignment horizontal="center"/>
    </xf>
    <xf numFmtId="167" fontId="35" fillId="0" borderId="22" xfId="0" applyNumberFormat="1" applyFont="1" applyFill="1" applyBorder="1" applyAlignment="1" applyProtection="1">
      <alignment horizontal="center" wrapText="1"/>
    </xf>
    <xf numFmtId="165" fontId="35" fillId="0" borderId="25" xfId="0" applyNumberFormat="1" applyFont="1" applyFill="1" applyBorder="1" applyAlignment="1">
      <alignment horizontal="center"/>
    </xf>
    <xf numFmtId="165" fontId="35" fillId="2" borderId="28" xfId="0" applyNumberFormat="1" applyFont="1" applyFill="1" applyBorder="1" applyAlignment="1">
      <alignment horizontal="center"/>
    </xf>
    <xf numFmtId="167" fontId="35" fillId="0" borderId="11" xfId="0" applyNumberFormat="1" applyFont="1" applyFill="1" applyBorder="1" applyAlignment="1" applyProtection="1">
      <alignment horizontal="center" wrapText="1"/>
    </xf>
    <xf numFmtId="167" fontId="35" fillId="0" borderId="56" xfId="0" applyNumberFormat="1" applyFont="1" applyFill="1" applyBorder="1" applyAlignment="1" applyProtection="1">
      <alignment horizontal="center" wrapText="1"/>
    </xf>
    <xf numFmtId="167" fontId="35" fillId="0" borderId="15" xfId="0" applyNumberFormat="1" applyFont="1" applyFill="1" applyBorder="1" applyAlignment="1">
      <alignment horizontal="center"/>
    </xf>
    <xf numFmtId="167" fontId="35" fillId="3" borderId="16" xfId="0" applyNumberFormat="1" applyFont="1" applyFill="1" applyBorder="1" applyAlignment="1">
      <alignment horizontal="center"/>
    </xf>
    <xf numFmtId="167" fontId="35" fillId="6" borderId="16" xfId="0" applyNumberFormat="1" applyFont="1" applyFill="1" applyBorder="1" applyAlignment="1">
      <alignment horizontal="center"/>
    </xf>
    <xf numFmtId="165" fontId="35" fillId="0" borderId="40" xfId="0" applyNumberFormat="1" applyFont="1" applyFill="1" applyBorder="1" applyAlignment="1">
      <alignment horizontal="center"/>
    </xf>
    <xf numFmtId="167" fontId="34" fillId="0" borderId="46" xfId="0" applyNumberFormat="1" applyFont="1" applyFill="1" applyBorder="1" applyAlignment="1">
      <alignment horizontal="center"/>
    </xf>
    <xf numFmtId="167" fontId="34" fillId="0" borderId="32" xfId="0" applyNumberFormat="1" applyFont="1" applyFill="1" applyBorder="1" applyAlignment="1">
      <alignment horizontal="center"/>
    </xf>
    <xf numFmtId="165" fontId="34" fillId="2" borderId="7" xfId="0" applyNumberFormat="1" applyFont="1" applyFill="1" applyBorder="1" applyAlignment="1">
      <alignment horizontal="center"/>
    </xf>
    <xf numFmtId="167" fontId="34" fillId="6" borderId="32" xfId="0" applyNumberFormat="1" applyFont="1" applyFill="1" applyBorder="1" applyAlignment="1">
      <alignment horizontal="center"/>
    </xf>
    <xf numFmtId="167" fontId="35" fillId="0" borderId="1" xfId="0" applyNumberFormat="1" applyFont="1" applyFill="1" applyBorder="1" applyAlignment="1">
      <alignment horizontal="center"/>
    </xf>
    <xf numFmtId="165" fontId="35" fillId="2" borderId="5" xfId="0" applyNumberFormat="1" applyFont="1" applyFill="1" applyBorder="1" applyAlignment="1">
      <alignment horizontal="center"/>
    </xf>
    <xf numFmtId="165" fontId="35" fillId="2" borderId="34" xfId="0" applyNumberFormat="1" applyFont="1" applyFill="1" applyBorder="1" applyAlignment="1">
      <alignment horizontal="center"/>
    </xf>
    <xf numFmtId="167" fontId="35" fillId="3" borderId="6" xfId="0" applyNumberFormat="1" applyFont="1" applyFill="1" applyBorder="1" applyAlignment="1">
      <alignment horizontal="center"/>
    </xf>
    <xf numFmtId="165" fontId="35" fillId="3" borderId="5" xfId="0" applyNumberFormat="1" applyFont="1" applyFill="1" applyBorder="1" applyAlignment="1">
      <alignment horizontal="center"/>
    </xf>
    <xf numFmtId="165" fontId="35" fillId="3" borderId="34" xfId="0" applyNumberFormat="1" applyFont="1" applyFill="1" applyBorder="1" applyAlignment="1">
      <alignment horizontal="center"/>
    </xf>
    <xf numFmtId="167" fontId="35" fillId="3" borderId="56" xfId="0" applyNumberFormat="1" applyFont="1" applyFill="1" applyBorder="1" applyAlignment="1">
      <alignment horizontal="center"/>
    </xf>
    <xf numFmtId="167" fontId="36" fillId="5" borderId="8" xfId="0" applyNumberFormat="1" applyFont="1" applyFill="1" applyBorder="1" applyAlignment="1">
      <alignment horizontal="center"/>
    </xf>
    <xf numFmtId="167" fontId="36" fillId="6" borderId="5" xfId="0" applyNumberFormat="1" applyFont="1" applyFill="1" applyBorder="1" applyAlignment="1">
      <alignment horizontal="center"/>
    </xf>
    <xf numFmtId="167" fontId="35" fillId="0" borderId="43" xfId="0" applyNumberFormat="1" applyFont="1" applyFill="1" applyBorder="1" applyAlignment="1">
      <alignment horizontal="center"/>
    </xf>
    <xf numFmtId="167" fontId="34" fillId="0" borderId="23" xfId="0" applyNumberFormat="1" applyFont="1" applyFill="1" applyBorder="1" applyAlignment="1">
      <alignment horizontal="center"/>
    </xf>
    <xf numFmtId="165" fontId="34" fillId="0" borderId="21" xfId="0" applyNumberFormat="1" applyFont="1" applyFill="1" applyBorder="1" applyAlignment="1">
      <alignment horizontal="center"/>
    </xf>
    <xf numFmtId="167" fontId="35" fillId="0" borderId="42" xfId="0" applyNumberFormat="1" applyFont="1" applyFill="1" applyBorder="1" applyAlignment="1">
      <alignment horizontal="center"/>
    </xf>
    <xf numFmtId="165" fontId="35" fillId="2" borderId="24" xfId="0" applyNumberFormat="1" applyFont="1" applyFill="1" applyBorder="1" applyAlignment="1">
      <alignment horizontal="center"/>
    </xf>
    <xf numFmtId="167" fontId="35" fillId="0" borderId="59" xfId="0" applyNumberFormat="1" applyFont="1" applyFill="1" applyBorder="1" applyAlignment="1">
      <alignment horizontal="center"/>
    </xf>
    <xf numFmtId="167" fontId="35" fillId="6" borderId="6" xfId="0" applyNumberFormat="1" applyFont="1" applyFill="1" applyBorder="1" applyAlignment="1">
      <alignment horizontal="center"/>
    </xf>
    <xf numFmtId="167" fontId="35" fillId="2" borderId="16" xfId="0" applyNumberFormat="1" applyFont="1" applyFill="1" applyBorder="1" applyAlignment="1">
      <alignment horizontal="center"/>
    </xf>
    <xf numFmtId="165" fontId="35" fillId="0" borderId="30" xfId="0" applyNumberFormat="1" applyFont="1" applyFill="1" applyBorder="1" applyAlignment="1">
      <alignment horizontal="center"/>
    </xf>
    <xf numFmtId="165" fontId="34" fillId="2" borderId="32" xfId="0" applyNumberFormat="1" applyFont="1" applyFill="1" applyBorder="1" applyAlignment="1">
      <alignment horizontal="center"/>
    </xf>
    <xf numFmtId="167" fontId="34" fillId="3" borderId="32" xfId="0" applyNumberFormat="1" applyFont="1" applyFill="1" applyBorder="1" applyAlignment="1">
      <alignment horizontal="center"/>
    </xf>
    <xf numFmtId="167" fontId="35" fillId="0" borderId="11" xfId="0" applyNumberFormat="1" applyFont="1" applyBorder="1" applyAlignment="1">
      <alignment horizontal="center" wrapText="1"/>
    </xf>
    <xf numFmtId="167" fontId="35" fillId="0" borderId="11" xfId="0" applyNumberFormat="1" applyFont="1" applyFill="1" applyBorder="1" applyAlignment="1">
      <alignment horizontal="center" wrapText="1"/>
    </xf>
    <xf numFmtId="167" fontId="35" fillId="0" borderId="36" xfId="0" applyNumberFormat="1" applyFont="1" applyFill="1" applyBorder="1" applyAlignment="1">
      <alignment horizontal="center"/>
    </xf>
    <xf numFmtId="167" fontId="35" fillId="3" borderId="14" xfId="0" applyNumberFormat="1" applyFont="1" applyFill="1" applyBorder="1" applyAlignment="1">
      <alignment horizontal="center"/>
    </xf>
    <xf numFmtId="167" fontId="35" fillId="0" borderId="14" xfId="0" applyNumberFormat="1" applyFont="1" applyFill="1" applyBorder="1" applyAlignment="1">
      <alignment horizontal="center"/>
    </xf>
    <xf numFmtId="165" fontId="35" fillId="2" borderId="40" xfId="0" applyNumberFormat="1" applyFont="1" applyFill="1" applyBorder="1" applyAlignment="1">
      <alignment horizontal="center"/>
    </xf>
    <xf numFmtId="167" fontId="34" fillId="2" borderId="14" xfId="0" applyNumberFormat="1" applyFont="1" applyFill="1" applyBorder="1" applyAlignment="1">
      <alignment horizontal="center"/>
    </xf>
    <xf numFmtId="10" fontId="35" fillId="2" borderId="5" xfId="0" applyNumberFormat="1" applyFont="1" applyFill="1" applyBorder="1" applyAlignment="1">
      <alignment horizontal="center"/>
    </xf>
    <xf numFmtId="165" fontId="34" fillId="2" borderId="25" xfId="0" applyNumberFormat="1" applyFont="1" applyFill="1" applyBorder="1" applyAlignment="1">
      <alignment horizontal="center"/>
    </xf>
    <xf numFmtId="165" fontId="35" fillId="2" borderId="21" xfId="0" applyNumberFormat="1" applyFont="1" applyFill="1" applyBorder="1" applyAlignment="1">
      <alignment horizontal="center"/>
    </xf>
    <xf numFmtId="167" fontId="36" fillId="0" borderId="22" xfId="0" applyNumberFormat="1" applyFont="1" applyFill="1" applyBorder="1" applyAlignment="1">
      <alignment horizontal="center"/>
    </xf>
    <xf numFmtId="165" fontId="36" fillId="2" borderId="4" xfId="0" applyNumberFormat="1" applyFont="1" applyFill="1" applyBorder="1" applyAlignment="1">
      <alignment horizontal="center"/>
    </xf>
    <xf numFmtId="165" fontId="35" fillId="2" borderId="14" xfId="0" applyNumberFormat="1" applyFont="1" applyFill="1" applyBorder="1" applyAlignment="1">
      <alignment horizontal="center"/>
    </xf>
    <xf numFmtId="167" fontId="35" fillId="2" borderId="14" xfId="0" applyNumberFormat="1" applyFont="1" applyFill="1" applyBorder="1" applyAlignment="1">
      <alignment horizontal="center"/>
    </xf>
    <xf numFmtId="165" fontId="35" fillId="2" borderId="26" xfId="0" applyNumberFormat="1" applyFont="1" applyFill="1" applyBorder="1" applyAlignment="1">
      <alignment horizontal="center"/>
    </xf>
    <xf numFmtId="165" fontId="34" fillId="2" borderId="16" xfId="0" applyNumberFormat="1" applyFont="1" applyFill="1" applyBorder="1" applyAlignment="1">
      <alignment horizontal="center"/>
    </xf>
    <xf numFmtId="165" fontId="34" fillId="2" borderId="26" xfId="0" applyNumberFormat="1" applyFont="1" applyFill="1" applyBorder="1" applyAlignment="1">
      <alignment horizontal="center"/>
    </xf>
    <xf numFmtId="167" fontId="34" fillId="0" borderId="16" xfId="0" applyNumberFormat="1" applyFont="1" applyFill="1" applyBorder="1" applyAlignment="1">
      <alignment horizontal="center"/>
    </xf>
    <xf numFmtId="167" fontId="34" fillId="6" borderId="16" xfId="0" applyNumberFormat="1" applyFont="1" applyFill="1" applyBorder="1" applyAlignment="1">
      <alignment horizontal="center"/>
    </xf>
    <xf numFmtId="165" fontId="34" fillId="0" borderId="40" xfId="0" applyNumberFormat="1" applyFont="1" applyFill="1" applyBorder="1" applyAlignment="1">
      <alignment horizontal="center"/>
    </xf>
    <xf numFmtId="167" fontId="34" fillId="0" borderId="15" xfId="0" applyNumberFormat="1" applyFont="1" applyFill="1" applyBorder="1" applyAlignment="1">
      <alignment horizontal="center"/>
    </xf>
    <xf numFmtId="167" fontId="35" fillId="0" borderId="12" xfId="0" applyNumberFormat="1" applyFont="1" applyFill="1" applyBorder="1" applyAlignment="1">
      <alignment horizontal="center"/>
    </xf>
    <xf numFmtId="167" fontId="34" fillId="0" borderId="23" xfId="0" applyNumberFormat="1" applyFont="1" applyFill="1" applyBorder="1" applyAlignment="1" applyProtection="1">
      <alignment horizontal="center"/>
      <protection locked="0"/>
    </xf>
    <xf numFmtId="167" fontId="34" fillId="0" borderId="7" xfId="0" applyNumberFormat="1" applyFont="1" applyFill="1" applyBorder="1" applyAlignment="1" applyProtection="1">
      <alignment horizontal="center"/>
      <protection locked="0"/>
    </xf>
    <xf numFmtId="167" fontId="34" fillId="6" borderId="7" xfId="0" applyNumberFormat="1" applyFont="1" applyFill="1" applyBorder="1" applyAlignment="1" applyProtection="1">
      <alignment horizontal="center"/>
      <protection locked="0"/>
    </xf>
    <xf numFmtId="167" fontId="34" fillId="0" borderId="23" xfId="0" applyNumberFormat="1" applyFont="1" applyFill="1" applyBorder="1" applyAlignment="1" applyProtection="1">
      <alignment horizontal="center"/>
    </xf>
    <xf numFmtId="167" fontId="34" fillId="0" borderId="7" xfId="0" applyNumberFormat="1" applyFont="1" applyFill="1" applyBorder="1" applyAlignment="1" applyProtection="1">
      <alignment horizontal="center"/>
    </xf>
    <xf numFmtId="167" fontId="34" fillId="6" borderId="7" xfId="0" applyNumberFormat="1" applyFont="1" applyFill="1" applyBorder="1" applyAlignment="1" applyProtection="1">
      <alignment horizontal="center"/>
    </xf>
    <xf numFmtId="167" fontId="34" fillId="0" borderId="10" xfId="0" applyNumberFormat="1" applyFont="1" applyFill="1" applyBorder="1" applyAlignment="1">
      <alignment horizontal="center"/>
    </xf>
    <xf numFmtId="167" fontId="34" fillId="3" borderId="5" xfId="0" applyNumberFormat="1" applyFont="1" applyFill="1" applyBorder="1" applyAlignment="1">
      <alignment horizontal="center"/>
    </xf>
    <xf numFmtId="167" fontId="34" fillId="0" borderId="5" xfId="0" applyNumberFormat="1" applyFont="1" applyFill="1" applyBorder="1" applyAlignment="1">
      <alignment horizontal="center"/>
    </xf>
    <xf numFmtId="167" fontId="34" fillId="6" borderId="5" xfId="0" applyNumberFormat="1" applyFont="1" applyFill="1" applyBorder="1" applyAlignment="1">
      <alignment horizontal="center"/>
    </xf>
    <xf numFmtId="167" fontId="34" fillId="0" borderId="36" xfId="0" applyNumberFormat="1" applyFont="1" applyFill="1" applyBorder="1" applyAlignment="1">
      <alignment horizontal="center"/>
    </xf>
    <xf numFmtId="167" fontId="34" fillId="0" borderId="46" xfId="0" applyNumberFormat="1" applyFont="1" applyFill="1" applyBorder="1" applyAlignment="1" applyProtection="1">
      <alignment horizontal="center"/>
    </xf>
    <xf numFmtId="167" fontId="34" fillId="2" borderId="16" xfId="0" applyNumberFormat="1" applyFont="1" applyFill="1" applyBorder="1" applyAlignment="1">
      <alignment horizontal="center"/>
    </xf>
    <xf numFmtId="165" fontId="35" fillId="0" borderId="21" xfId="0" applyNumberFormat="1" applyFont="1" applyFill="1" applyBorder="1" applyAlignment="1">
      <alignment horizontal="center"/>
    </xf>
    <xf numFmtId="167" fontId="34" fillId="0" borderId="50" xfId="0" applyNumberFormat="1" applyFont="1" applyFill="1" applyBorder="1" applyAlignment="1" applyProtection="1">
      <alignment horizontal="center"/>
    </xf>
    <xf numFmtId="167" fontId="34" fillId="6" borderId="14" xfId="0" applyNumberFormat="1" applyFont="1" applyFill="1" applyBorder="1" applyAlignment="1" applyProtection="1">
      <alignment horizontal="center"/>
    </xf>
    <xf numFmtId="165" fontId="34" fillId="2" borderId="14" xfId="0" applyNumberFormat="1" applyFont="1" applyFill="1" applyBorder="1" applyAlignment="1">
      <alignment horizontal="center"/>
    </xf>
    <xf numFmtId="167" fontId="34" fillId="0" borderId="20" xfId="0" applyNumberFormat="1" applyFont="1" applyFill="1" applyBorder="1" applyAlignment="1">
      <alignment horizontal="center"/>
    </xf>
    <xf numFmtId="165" fontId="35" fillId="0" borderId="31" xfId="0" applyNumberFormat="1" applyFont="1" applyFill="1" applyBorder="1" applyAlignment="1">
      <alignment horizontal="center"/>
    </xf>
    <xf numFmtId="10" fontId="34" fillId="2" borderId="16" xfId="0" applyNumberFormat="1" applyFont="1" applyFill="1" applyBorder="1" applyAlignment="1">
      <alignment horizontal="center"/>
    </xf>
    <xf numFmtId="167" fontId="35" fillId="0" borderId="51" xfId="0" applyNumberFormat="1" applyFont="1" applyFill="1" applyBorder="1" applyAlignment="1">
      <alignment horizontal="center"/>
    </xf>
    <xf numFmtId="167" fontId="35" fillId="0" borderId="20" xfId="0" applyNumberFormat="1" applyFont="1" applyFill="1" applyBorder="1" applyAlignment="1">
      <alignment horizontal="center"/>
    </xf>
    <xf numFmtId="167" fontId="36" fillId="0" borderId="8" xfId="0" applyNumberFormat="1" applyFont="1" applyFill="1" applyBorder="1" applyAlignment="1">
      <alignment horizontal="center"/>
    </xf>
    <xf numFmtId="167" fontId="36" fillId="0" borderId="37" xfId="0" applyNumberFormat="1" applyFont="1" applyFill="1" applyBorder="1" applyAlignment="1">
      <alignment horizontal="center"/>
    </xf>
    <xf numFmtId="167" fontId="36" fillId="0" borderId="38" xfId="0" applyNumberFormat="1" applyFont="1" applyFill="1" applyBorder="1" applyAlignment="1">
      <alignment horizontal="center"/>
    </xf>
    <xf numFmtId="167" fontId="36" fillId="6" borderId="38" xfId="0" applyNumberFormat="1" applyFont="1" applyFill="1" applyBorder="1" applyAlignment="1">
      <alignment horizontal="center"/>
    </xf>
    <xf numFmtId="167" fontId="34" fillId="0" borderId="15" xfId="0" applyNumberFormat="1" applyFont="1" applyFill="1" applyBorder="1" applyAlignment="1" applyProtection="1">
      <alignment horizontal="center"/>
    </xf>
    <xf numFmtId="167" fontId="34" fillId="0" borderId="2" xfId="0" applyNumberFormat="1" applyFont="1" applyFill="1" applyBorder="1" applyAlignment="1" applyProtection="1">
      <alignment horizontal="center"/>
    </xf>
    <xf numFmtId="167" fontId="35" fillId="5" borderId="38" xfId="0" applyNumberFormat="1" applyFont="1" applyFill="1" applyBorder="1" applyAlignment="1">
      <alignment horizontal="center"/>
    </xf>
    <xf numFmtId="165" fontId="34" fillId="5" borderId="39" xfId="0" applyNumberFormat="1" applyFont="1" applyFill="1" applyBorder="1" applyAlignment="1">
      <alignment horizontal="center"/>
    </xf>
    <xf numFmtId="167" fontId="34" fillId="3" borderId="2" xfId="0" applyNumberFormat="1" applyFont="1" applyFill="1" applyBorder="1" applyAlignment="1" applyProtection="1">
      <alignment horizontal="center"/>
    </xf>
    <xf numFmtId="167" fontId="34" fillId="0" borderId="2" xfId="0" applyNumberFormat="1" applyFont="1" applyFill="1" applyBorder="1" applyAlignment="1" applyProtection="1">
      <alignment horizontal="center"/>
      <protection locked="0"/>
    </xf>
    <xf numFmtId="165" fontId="34" fillId="2" borderId="38" xfId="0" applyNumberFormat="1" applyFont="1" applyFill="1" applyBorder="1" applyAlignment="1">
      <alignment horizontal="center"/>
    </xf>
    <xf numFmtId="165" fontId="34" fillId="2" borderId="39" xfId="0" applyNumberFormat="1" applyFont="1" applyFill="1" applyBorder="1" applyAlignment="1">
      <alignment horizontal="center"/>
    </xf>
    <xf numFmtId="165" fontId="34" fillId="0" borderId="47" xfId="0" applyNumberFormat="1" applyFont="1" applyFill="1" applyBorder="1" applyAlignment="1">
      <alignment horizontal="center"/>
    </xf>
    <xf numFmtId="167" fontId="34" fillId="0" borderId="3" xfId="0" applyNumberFormat="1" applyFont="1" applyFill="1" applyBorder="1" applyAlignment="1" applyProtection="1">
      <alignment horizontal="center"/>
      <protection locked="0"/>
    </xf>
    <xf numFmtId="167" fontId="34" fillId="0" borderId="14" xfId="0" applyNumberFormat="1" applyFont="1" applyFill="1" applyBorder="1" applyAlignment="1" applyProtection="1">
      <alignment horizontal="center"/>
      <protection locked="0"/>
    </xf>
    <xf numFmtId="167" fontId="34" fillId="6" borderId="14" xfId="0" applyNumberFormat="1" applyFont="1" applyFill="1" applyBorder="1" applyAlignment="1" applyProtection="1">
      <alignment horizontal="center"/>
      <protection locked="0"/>
    </xf>
    <xf numFmtId="165" fontId="36" fillId="2" borderId="14" xfId="0" applyNumberFormat="1" applyFont="1" applyFill="1" applyBorder="1" applyAlignment="1">
      <alignment horizontal="center"/>
    </xf>
    <xf numFmtId="167" fontId="36" fillId="2" borderId="14" xfId="0" applyNumberFormat="1" applyFont="1" applyFill="1" applyBorder="1" applyAlignment="1">
      <alignment horizontal="center"/>
    </xf>
    <xf numFmtId="167" fontId="34" fillId="3" borderId="7" xfId="0" applyNumberFormat="1" applyFont="1" applyFill="1" applyBorder="1" applyAlignment="1" applyProtection="1">
      <alignment horizontal="center"/>
    </xf>
    <xf numFmtId="167" fontId="37" fillId="6" borderId="4" xfId="0" applyNumberFormat="1" applyFont="1" applyFill="1" applyBorder="1" applyAlignment="1" applyProtection="1">
      <alignment horizontal="center"/>
      <protection locked="0"/>
    </xf>
    <xf numFmtId="167" fontId="37" fillId="5" borderId="22" xfId="0" applyNumberFormat="1" applyFont="1" applyFill="1" applyBorder="1" applyAlignment="1" applyProtection="1">
      <alignment horizontal="center" wrapText="1"/>
    </xf>
    <xf numFmtId="167" fontId="37" fillId="6" borderId="22" xfId="0" applyNumberFormat="1" applyFont="1" applyFill="1" applyBorder="1" applyAlignment="1">
      <alignment horizontal="center"/>
    </xf>
    <xf numFmtId="164" fontId="37" fillId="5" borderId="4" xfId="0" applyNumberFormat="1" applyFont="1" applyFill="1" applyBorder="1" applyAlignment="1">
      <alignment horizontal="center"/>
    </xf>
    <xf numFmtId="164" fontId="37" fillId="5" borderId="11" xfId="0" applyNumberFormat="1" applyFont="1" applyFill="1" applyBorder="1" applyAlignment="1">
      <alignment horizontal="center"/>
    </xf>
    <xf numFmtId="164" fontId="37" fillId="6" borderId="4" xfId="0" applyNumberFormat="1" applyFont="1" applyFill="1" applyBorder="1" applyAlignment="1">
      <alignment horizontal="center"/>
    </xf>
    <xf numFmtId="10" fontId="35" fillId="2" borderId="6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167" fontId="41" fillId="3" borderId="14" xfId="0" applyNumberFormat="1" applyFont="1" applyFill="1" applyBorder="1" applyAlignment="1">
      <alignment horizontal="center"/>
    </xf>
    <xf numFmtId="167" fontId="41" fillId="6" borderId="7" xfId="0" applyNumberFormat="1" applyFont="1" applyFill="1" applyBorder="1" applyAlignment="1">
      <alignment horizontal="center"/>
    </xf>
    <xf numFmtId="167" fontId="38" fillId="6" borderId="38" xfId="0" applyNumberFormat="1" applyFont="1" applyFill="1" applyBorder="1" applyAlignment="1" applyProtection="1">
      <alignment horizontal="center"/>
      <protection locked="0"/>
    </xf>
    <xf numFmtId="167" fontId="38" fillId="6" borderId="4" xfId="0" applyNumberFormat="1" applyFont="1" applyFill="1" applyBorder="1" applyAlignment="1" applyProtection="1">
      <alignment horizontal="center"/>
      <protection locked="0"/>
    </xf>
    <xf numFmtId="167" fontId="38" fillId="0" borderId="56" xfId="0" applyNumberFormat="1" applyFont="1" applyFill="1" applyBorder="1" applyAlignment="1" applyProtection="1">
      <alignment horizontal="center"/>
      <protection locked="0"/>
    </xf>
    <xf numFmtId="167" fontId="38" fillId="0" borderId="11" xfId="0" applyNumberFormat="1" applyFont="1" applyFill="1" applyBorder="1" applyAlignment="1">
      <alignment horizontal="center"/>
    </xf>
    <xf numFmtId="167" fontId="38" fillId="0" borderId="22" xfId="0" applyNumberFormat="1" applyFont="1" applyFill="1" applyBorder="1" applyAlignment="1">
      <alignment horizontal="center"/>
    </xf>
    <xf numFmtId="167" fontId="38" fillId="0" borderId="4" xfId="0" applyNumberFormat="1" applyFont="1" applyFill="1" applyBorder="1" applyAlignment="1">
      <alignment horizontal="center"/>
    </xf>
    <xf numFmtId="167" fontId="41" fillId="0" borderId="7" xfId="0" applyNumberFormat="1" applyFont="1" applyFill="1" applyBorder="1" applyAlignment="1">
      <alignment horizontal="center"/>
    </xf>
    <xf numFmtId="167" fontId="37" fillId="0" borderId="22" xfId="0" applyNumberFormat="1" applyFont="1" applyFill="1" applyBorder="1" applyAlignment="1" applyProtection="1">
      <alignment horizontal="center" wrapText="1"/>
    </xf>
    <xf numFmtId="167" fontId="37" fillId="0" borderId="4" xfId="0" applyNumberFormat="1" applyFont="1" applyFill="1" applyBorder="1" applyAlignment="1" applyProtection="1">
      <alignment horizontal="center" wrapText="1"/>
    </xf>
    <xf numFmtId="167" fontId="38" fillId="6" borderId="5" xfId="0" applyNumberFormat="1" applyFont="1" applyFill="1" applyBorder="1" applyAlignment="1">
      <alignment horizontal="center"/>
    </xf>
    <xf numFmtId="167" fontId="38" fillId="3" borderId="4" xfId="0" applyNumberFormat="1" applyFont="1" applyFill="1" applyBorder="1" applyAlignment="1">
      <alignment horizontal="center"/>
    </xf>
    <xf numFmtId="167" fontId="38" fillId="3" borderId="11" xfId="0" applyNumberFormat="1" applyFont="1" applyFill="1" applyBorder="1" applyAlignment="1">
      <alignment horizontal="center"/>
    </xf>
    <xf numFmtId="167" fontId="41" fillId="0" borderId="23" xfId="0" applyNumberFormat="1" applyFont="1" applyFill="1" applyBorder="1" applyAlignment="1">
      <alignment horizontal="center"/>
    </xf>
    <xf numFmtId="167" fontId="38" fillId="0" borderId="37" xfId="0" applyNumberFormat="1" applyFont="1" applyFill="1" applyBorder="1" applyAlignment="1">
      <alignment horizontal="center"/>
    </xf>
    <xf numFmtId="167" fontId="38" fillId="0" borderId="42" xfId="0" applyNumberFormat="1" applyFont="1" applyFill="1" applyBorder="1" applyAlignment="1">
      <alignment horizontal="center"/>
    </xf>
    <xf numFmtId="167" fontId="38" fillId="6" borderId="6" xfId="0" applyNumberFormat="1" applyFont="1" applyFill="1" applyBorder="1" applyAlignment="1">
      <alignment horizontal="center"/>
    </xf>
    <xf numFmtId="167" fontId="38" fillId="6" borderId="16" xfId="0" applyNumberFormat="1" applyFont="1" applyFill="1" applyBorder="1" applyAlignment="1">
      <alignment horizontal="center"/>
    </xf>
    <xf numFmtId="167" fontId="38" fillId="6" borderId="8" xfId="0" applyNumberFormat="1" applyFont="1" applyFill="1" applyBorder="1" applyAlignment="1" applyProtection="1">
      <alignment horizontal="center"/>
      <protection locked="0"/>
    </xf>
    <xf numFmtId="167" fontId="38" fillId="6" borderId="16" xfId="0" applyNumberFormat="1" applyFont="1" applyFill="1" applyBorder="1" applyAlignment="1" applyProtection="1">
      <alignment horizontal="center"/>
      <protection locked="0"/>
    </xf>
    <xf numFmtId="167" fontId="41" fillId="6" borderId="7" xfId="0" applyNumberFormat="1" applyFont="1" applyFill="1" applyBorder="1" applyAlignment="1" applyProtection="1">
      <alignment horizontal="center"/>
      <protection locked="0"/>
    </xf>
    <xf numFmtId="167" fontId="41" fillId="6" borderId="7" xfId="0" applyNumberFormat="1" applyFont="1" applyFill="1" applyBorder="1" applyAlignment="1" applyProtection="1">
      <alignment horizontal="center"/>
    </xf>
    <xf numFmtId="167" fontId="41" fillId="6" borderId="16" xfId="0" applyNumberFormat="1" applyFont="1" applyFill="1" applyBorder="1" applyAlignment="1" applyProtection="1">
      <alignment horizontal="center"/>
    </xf>
    <xf numFmtId="167" fontId="41" fillId="6" borderId="14" xfId="0" applyNumberFormat="1" applyFont="1" applyFill="1" applyBorder="1" applyAlignment="1" applyProtection="1">
      <alignment horizontal="center"/>
    </xf>
    <xf numFmtId="0" fontId="42" fillId="0" borderId="0" xfId="0" applyFont="1" applyFill="1" applyBorder="1" applyAlignment="1">
      <alignment horizontal="center"/>
    </xf>
    <xf numFmtId="0" fontId="40" fillId="3" borderId="0" xfId="0" applyFont="1" applyFill="1"/>
    <xf numFmtId="0" fontId="40" fillId="0" borderId="0" xfId="0" applyFont="1" applyFill="1" applyBorder="1" applyAlignment="1">
      <alignment horizontal="center"/>
    </xf>
    <xf numFmtId="0" fontId="40" fillId="3" borderId="0" xfId="0" applyFont="1" applyFill="1" applyAlignment="1">
      <alignment horizontal="center"/>
    </xf>
    <xf numFmtId="0" fontId="40" fillId="0" borderId="0" xfId="0" applyFont="1" applyFill="1" applyBorder="1"/>
    <xf numFmtId="0" fontId="40" fillId="0" borderId="0" xfId="0" applyFont="1" applyFill="1"/>
    <xf numFmtId="167" fontId="38" fillId="3" borderId="38" xfId="0" applyNumberFormat="1" applyFont="1" applyFill="1" applyBorder="1" applyAlignment="1">
      <alignment horizontal="center"/>
    </xf>
    <xf numFmtId="167" fontId="41" fillId="3" borderId="7" xfId="0" applyNumberFormat="1" applyFont="1" applyFill="1" applyBorder="1" applyAlignment="1">
      <alignment horizontal="center"/>
    </xf>
    <xf numFmtId="167" fontId="38" fillId="3" borderId="5" xfId="0" applyNumberFormat="1" applyFont="1" applyFill="1" applyBorder="1" applyAlignment="1">
      <alignment horizontal="center"/>
    </xf>
    <xf numFmtId="167" fontId="38" fillId="6" borderId="8" xfId="0" applyNumberFormat="1" applyFont="1" applyFill="1" applyBorder="1" applyAlignment="1">
      <alignment horizontal="center"/>
    </xf>
    <xf numFmtId="167" fontId="38" fillId="0" borderId="35" xfId="0" applyNumberFormat="1" applyFont="1" applyFill="1" applyBorder="1" applyAlignment="1">
      <alignment horizontal="center"/>
    </xf>
    <xf numFmtId="167" fontId="38" fillId="3" borderId="6" xfId="0" applyNumberFormat="1" applyFont="1" applyFill="1" applyBorder="1" applyAlignment="1">
      <alignment horizontal="center"/>
    </xf>
    <xf numFmtId="167" fontId="41" fillId="0" borderId="43" xfId="0" applyNumberFormat="1" applyFont="1" applyFill="1" applyBorder="1" applyAlignment="1">
      <alignment horizontal="center"/>
    </xf>
    <xf numFmtId="167" fontId="41" fillId="0" borderId="16" xfId="0" applyNumberFormat="1" applyFont="1" applyFill="1" applyBorder="1" applyAlignment="1">
      <alignment horizontal="center"/>
    </xf>
    <xf numFmtId="167" fontId="41" fillId="0" borderId="20" xfId="0" applyNumberFormat="1" applyFont="1" applyFill="1" applyBorder="1" applyAlignment="1">
      <alignment horizontal="center"/>
    </xf>
    <xf numFmtId="167" fontId="41" fillId="0" borderId="14" xfId="0" applyNumberFormat="1" applyFont="1" applyFill="1" applyBorder="1" applyAlignment="1">
      <alignment horizontal="center"/>
    </xf>
    <xf numFmtId="0" fontId="36" fillId="5" borderId="6" xfId="0" applyFont="1" applyFill="1" applyBorder="1" applyAlignment="1">
      <alignment horizontal="center"/>
    </xf>
    <xf numFmtId="0" fontId="36" fillId="5" borderId="35" xfId="0" applyFont="1" applyFill="1" applyBorder="1" applyAlignment="1">
      <alignment horizontal="center"/>
    </xf>
    <xf numFmtId="167" fontId="36" fillId="0" borderId="11" xfId="0" applyNumberFormat="1" applyFont="1" applyFill="1" applyBorder="1" applyAlignment="1">
      <alignment horizontal="center"/>
    </xf>
    <xf numFmtId="164" fontId="36" fillId="5" borderId="11" xfId="0" applyNumberFormat="1" applyFont="1" applyFill="1" applyBorder="1" applyAlignment="1">
      <alignment horizontal="center"/>
    </xf>
    <xf numFmtId="167" fontId="36" fillId="5" borderId="22" xfId="0" applyNumberFormat="1" applyFont="1" applyFill="1" applyBorder="1" applyAlignment="1">
      <alignment horizontal="center"/>
    </xf>
    <xf numFmtId="167" fontId="34" fillId="0" borderId="43" xfId="0" applyNumberFormat="1" applyFont="1" applyFill="1" applyBorder="1" applyAlignment="1">
      <alignment horizontal="center"/>
    </xf>
    <xf numFmtId="167" fontId="34" fillId="6" borderId="16" xfId="0" applyNumberFormat="1" applyFont="1" applyFill="1" applyBorder="1" applyAlignment="1" applyProtection="1">
      <alignment horizontal="center"/>
    </xf>
    <xf numFmtId="167" fontId="35" fillId="0" borderId="4" xfId="0" applyNumberFormat="1" applyFont="1" applyFill="1" applyBorder="1" applyAlignment="1" applyProtection="1">
      <alignment horizontal="center"/>
      <protection locked="0"/>
    </xf>
    <xf numFmtId="0" fontId="36" fillId="5" borderId="4" xfId="0" applyFont="1" applyFill="1" applyBorder="1" applyAlignment="1">
      <alignment horizontal="center"/>
    </xf>
    <xf numFmtId="167" fontId="35" fillId="0" borderId="4" xfId="0" applyNumberFormat="1" applyFont="1" applyFill="1" applyBorder="1" applyAlignment="1" applyProtection="1">
      <alignment horizontal="center" wrapText="1"/>
    </xf>
    <xf numFmtId="167" fontId="35" fillId="3" borderId="22" xfId="0" applyNumberFormat="1" applyFont="1" applyFill="1" applyBorder="1" applyAlignment="1">
      <alignment horizontal="center"/>
    </xf>
    <xf numFmtId="167" fontId="35" fillId="0" borderId="14" xfId="0" applyNumberFormat="1" applyFont="1" applyFill="1" applyBorder="1" applyAlignment="1" applyProtection="1">
      <alignment horizontal="center"/>
      <protection locked="0"/>
    </xf>
    <xf numFmtId="167" fontId="34" fillId="0" borderId="16" xfId="0" applyNumberFormat="1" applyFont="1" applyFill="1" applyBorder="1" applyAlignment="1" applyProtection="1">
      <alignment horizontal="center"/>
    </xf>
    <xf numFmtId="167" fontId="34" fillId="0" borderId="14" xfId="0" applyNumberFormat="1" applyFont="1" applyFill="1" applyBorder="1" applyAlignment="1" applyProtection="1">
      <alignment horizontal="center"/>
    </xf>
    <xf numFmtId="167" fontId="35" fillId="0" borderId="22" xfId="0" applyNumberFormat="1" applyFont="1" applyFill="1" applyBorder="1" applyAlignment="1" applyProtection="1">
      <alignment horizontal="center"/>
      <protection locked="0"/>
    </xf>
    <xf numFmtId="167" fontId="35" fillId="3" borderId="4" xfId="0" applyNumberFormat="1" applyFont="1" applyFill="1" applyBorder="1" applyAlignment="1" applyProtection="1">
      <alignment horizontal="center" wrapText="1"/>
    </xf>
    <xf numFmtId="167" fontId="35" fillId="0" borderId="5" xfId="0" applyNumberFormat="1" applyFont="1" applyFill="1" applyBorder="1" applyAlignment="1" applyProtection="1">
      <alignment horizontal="center" wrapText="1"/>
    </xf>
    <xf numFmtId="167" fontId="36" fillId="2" borderId="4" xfId="0" applyNumberFormat="1" applyFont="1" applyFill="1" applyBorder="1" applyAlignment="1">
      <alignment horizontal="center"/>
    </xf>
    <xf numFmtId="165" fontId="36" fillId="2" borderId="25" xfId="0" applyNumberFormat="1" applyFont="1" applyFill="1" applyBorder="1" applyAlignment="1">
      <alignment horizontal="center"/>
    </xf>
    <xf numFmtId="167" fontId="39" fillId="0" borderId="4" xfId="0" applyNumberFormat="1" applyFont="1" applyFill="1" applyBorder="1" applyAlignment="1">
      <alignment horizontal="center"/>
    </xf>
    <xf numFmtId="169" fontId="34" fillId="2" borderId="16" xfId="0" applyNumberFormat="1" applyFont="1" applyFill="1" applyBorder="1" applyAlignment="1">
      <alignment horizontal="center"/>
    </xf>
    <xf numFmtId="167" fontId="35" fillId="6" borderId="14" xfId="0" applyNumberFormat="1" applyFont="1" applyFill="1" applyBorder="1" applyAlignment="1" applyProtection="1">
      <alignment horizontal="center"/>
      <protection locked="0"/>
    </xf>
    <xf numFmtId="167" fontId="38" fillId="6" borderId="4" xfId="0" applyNumberFormat="1" applyFont="1" applyFill="1" applyBorder="1" applyAlignment="1" applyProtection="1">
      <alignment horizontal="center"/>
    </xf>
    <xf numFmtId="167" fontId="35" fillId="0" borderId="48" xfId="0" applyNumberFormat="1" applyFont="1" applyFill="1" applyBorder="1" applyAlignment="1" applyProtection="1">
      <alignment horizontal="center" wrapText="1"/>
    </xf>
    <xf numFmtId="167" fontId="35" fillId="0" borderId="8" xfId="0" applyNumberFormat="1" applyFont="1" applyFill="1" applyBorder="1" applyAlignment="1" applyProtection="1">
      <alignment horizontal="center" wrapText="1"/>
    </xf>
    <xf numFmtId="167" fontId="35" fillId="0" borderId="63" xfId="0" applyNumberFormat="1" applyFont="1" applyFill="1" applyBorder="1" applyAlignment="1">
      <alignment horizontal="center"/>
    </xf>
    <xf numFmtId="165" fontId="35" fillId="2" borderId="30" xfId="0" applyNumberFormat="1" applyFont="1" applyFill="1" applyBorder="1" applyAlignment="1">
      <alignment horizontal="center"/>
    </xf>
    <xf numFmtId="167" fontId="36" fillId="6" borderId="22" xfId="0" applyNumberFormat="1" applyFont="1" applyFill="1" applyBorder="1" applyAlignment="1">
      <alignment horizontal="center"/>
    </xf>
    <xf numFmtId="167" fontId="34" fillId="3" borderId="46" xfId="0" applyNumberFormat="1" applyFont="1" applyFill="1" applyBorder="1" applyAlignment="1" applyProtection="1">
      <alignment horizontal="center"/>
    </xf>
    <xf numFmtId="167" fontId="34" fillId="3" borderId="16" xfId="0" applyNumberFormat="1" applyFont="1" applyFill="1" applyBorder="1" applyAlignment="1" applyProtection="1">
      <alignment horizontal="center"/>
    </xf>
    <xf numFmtId="165" fontId="34" fillId="3" borderId="16" xfId="0" applyNumberFormat="1" applyFont="1" applyFill="1" applyBorder="1" applyAlignment="1">
      <alignment horizontal="center"/>
    </xf>
    <xf numFmtId="165" fontId="34" fillId="3" borderId="26" xfId="0" applyNumberFormat="1" applyFont="1" applyFill="1" applyBorder="1" applyAlignment="1">
      <alignment horizontal="center"/>
    </xf>
    <xf numFmtId="167" fontId="34" fillId="3" borderId="43" xfId="0" applyNumberFormat="1" applyFont="1" applyFill="1" applyBorder="1" applyAlignment="1">
      <alignment horizontal="center"/>
    </xf>
    <xf numFmtId="167" fontId="34" fillId="3" borderId="15" xfId="0" applyNumberFormat="1" applyFont="1" applyFill="1" applyBorder="1" applyAlignment="1">
      <alignment horizontal="center"/>
    </xf>
    <xf numFmtId="0" fontId="2" fillId="3" borderId="3" xfId="0" applyFont="1" applyFill="1" applyBorder="1"/>
    <xf numFmtId="167" fontId="35" fillId="0" borderId="6" xfId="0" applyNumberFormat="1" applyFont="1" applyFill="1" applyBorder="1" applyAlignment="1" applyProtection="1">
      <alignment horizontal="center" wrapText="1"/>
    </xf>
    <xf numFmtId="167" fontId="36" fillId="0" borderId="22" xfId="0" applyNumberFormat="1" applyFont="1" applyFill="1" applyBorder="1" applyAlignment="1" applyProtection="1">
      <alignment horizontal="center"/>
      <protection locked="0"/>
    </xf>
    <xf numFmtId="167" fontId="36" fillId="0" borderId="4" xfId="0" applyNumberFormat="1" applyFont="1" applyFill="1" applyBorder="1" applyAlignment="1" applyProtection="1">
      <alignment horizontal="center"/>
      <protection locked="0"/>
    </xf>
    <xf numFmtId="10" fontId="35" fillId="2" borderId="16" xfId="0" applyNumberFormat="1" applyFont="1" applyFill="1" applyBorder="1" applyAlignment="1">
      <alignment horizontal="center"/>
    </xf>
    <xf numFmtId="10" fontId="34" fillId="2" borderId="7" xfId="0" applyNumberFormat="1" applyFont="1" applyFill="1" applyBorder="1" applyAlignment="1">
      <alignment horizontal="center"/>
    </xf>
    <xf numFmtId="168" fontId="34" fillId="2" borderId="16" xfId="0" applyNumberFormat="1" applyFont="1" applyFill="1" applyBorder="1" applyAlignment="1">
      <alignment horizontal="center"/>
    </xf>
    <xf numFmtId="167" fontId="34" fillId="0" borderId="3" xfId="0" applyNumberFormat="1" applyFont="1" applyFill="1" applyBorder="1" applyAlignment="1" applyProtection="1">
      <alignment horizontal="center"/>
    </xf>
    <xf numFmtId="167" fontId="37" fillId="0" borderId="43" xfId="0" applyNumberFormat="1" applyFont="1" applyFill="1" applyBorder="1" applyAlignment="1" applyProtection="1">
      <alignment horizontal="center"/>
      <protection locked="0"/>
    </xf>
    <xf numFmtId="167" fontId="37" fillId="0" borderId="16" xfId="0" applyNumberFormat="1" applyFont="1" applyFill="1" applyBorder="1" applyAlignment="1" applyProtection="1">
      <alignment horizontal="center"/>
      <protection locked="0"/>
    </xf>
    <xf numFmtId="167" fontId="37" fillId="6" borderId="16" xfId="0" applyNumberFormat="1" applyFont="1" applyFill="1" applyBorder="1" applyAlignment="1" applyProtection="1">
      <alignment horizontal="center"/>
      <protection locked="0"/>
    </xf>
    <xf numFmtId="165" fontId="36" fillId="2" borderId="16" xfId="0" applyNumberFormat="1" applyFont="1" applyFill="1" applyBorder="1" applyAlignment="1">
      <alignment horizontal="center"/>
    </xf>
    <xf numFmtId="167" fontId="36" fillId="2" borderId="16" xfId="0" applyNumberFormat="1" applyFont="1" applyFill="1" applyBorder="1" applyAlignment="1">
      <alignment horizontal="center"/>
    </xf>
    <xf numFmtId="165" fontId="36" fillId="2" borderId="26" xfId="0" applyNumberFormat="1" applyFont="1" applyFill="1" applyBorder="1" applyAlignment="1">
      <alignment horizontal="center"/>
    </xf>
    <xf numFmtId="167" fontId="36" fillId="0" borderId="43" xfId="0" applyNumberFormat="1" applyFont="1" applyFill="1" applyBorder="1" applyAlignment="1">
      <alignment horizontal="center"/>
    </xf>
    <xf numFmtId="167" fontId="36" fillId="3" borderId="16" xfId="0" applyNumberFormat="1" applyFont="1" applyFill="1" applyBorder="1" applyAlignment="1">
      <alignment horizontal="center"/>
    </xf>
    <xf numFmtId="167" fontId="36" fillId="0" borderId="16" xfId="0" applyNumberFormat="1" applyFont="1" applyFill="1" applyBorder="1" applyAlignment="1">
      <alignment horizontal="center"/>
    </xf>
    <xf numFmtId="167" fontId="36" fillId="6" borderId="16" xfId="0" applyNumberFormat="1" applyFont="1" applyFill="1" applyBorder="1" applyAlignment="1" applyProtection="1">
      <alignment horizontal="center"/>
      <protection locked="0"/>
    </xf>
    <xf numFmtId="165" fontId="36" fillId="0" borderId="40" xfId="0" applyNumberFormat="1" applyFont="1" applyFill="1" applyBorder="1" applyAlignment="1">
      <alignment horizontal="center"/>
    </xf>
    <xf numFmtId="167" fontId="36" fillId="0" borderId="15" xfId="0" applyNumberFormat="1" applyFont="1" applyFill="1" applyBorder="1" applyAlignment="1">
      <alignment horizontal="center"/>
    </xf>
    <xf numFmtId="167" fontId="36" fillId="6" borderId="16" xfId="0" applyNumberFormat="1" applyFont="1" applyFill="1" applyBorder="1" applyAlignment="1">
      <alignment horizontal="center"/>
    </xf>
    <xf numFmtId="165" fontId="36" fillId="0" borderId="34" xfId="0" applyNumberFormat="1" applyFont="1" applyFill="1" applyBorder="1" applyAlignment="1">
      <alignment horizontal="center"/>
    </xf>
    <xf numFmtId="0" fontId="45" fillId="3" borderId="36" xfId="0" applyFont="1" applyFill="1" applyBorder="1" applyAlignment="1"/>
    <xf numFmtId="0" fontId="45" fillId="3" borderId="14" xfId="0" applyFont="1" applyFill="1" applyBorder="1" applyAlignment="1">
      <alignment horizontal="center"/>
    </xf>
    <xf numFmtId="0" fontId="46" fillId="3" borderId="27" xfId="0" applyFont="1" applyFill="1" applyBorder="1" applyAlignment="1">
      <alignment horizontal="center" wrapText="1"/>
    </xf>
    <xf numFmtId="0" fontId="45" fillId="3" borderId="9" xfId="0" applyFont="1" applyFill="1" applyBorder="1" applyAlignment="1"/>
    <xf numFmtId="49" fontId="46" fillId="3" borderId="7" xfId="0" applyNumberFormat="1" applyFont="1" applyFill="1" applyBorder="1" applyAlignment="1">
      <alignment horizontal="center"/>
    </xf>
    <xf numFmtId="0" fontId="46" fillId="3" borderId="21" xfId="0" applyNumberFormat="1" applyFont="1" applyFill="1" applyBorder="1" applyAlignment="1" applyProtection="1">
      <alignment horizontal="left" wrapText="1"/>
      <protection locked="0"/>
    </xf>
    <xf numFmtId="0" fontId="45" fillId="0" borderId="10" xfId="0" applyFont="1" applyFill="1" applyBorder="1" applyAlignment="1"/>
    <xf numFmtId="49" fontId="45" fillId="0" borderId="5" xfId="0" applyNumberFormat="1" applyFont="1" applyBorder="1" applyAlignment="1">
      <alignment horizontal="center"/>
    </xf>
    <xf numFmtId="49" fontId="45" fillId="0" borderId="5" xfId="0" applyNumberFormat="1" applyFont="1" applyBorder="1" applyAlignment="1">
      <alignment horizontal="center" wrapText="1"/>
    </xf>
    <xf numFmtId="0" fontId="45" fillId="0" borderId="11" xfId="0" applyFont="1" applyFill="1" applyBorder="1" applyAlignment="1"/>
    <xf numFmtId="49" fontId="45" fillId="0" borderId="4" xfId="0" applyNumberFormat="1" applyFont="1" applyBorder="1" applyAlignment="1">
      <alignment horizontal="center"/>
    </xf>
    <xf numFmtId="49" fontId="45" fillId="0" borderId="4" xfId="0" applyNumberFormat="1" applyFont="1" applyBorder="1" applyAlignment="1">
      <alignment horizontal="center" wrapText="1"/>
    </xf>
    <xf numFmtId="49" fontId="45" fillId="0" borderId="6" xfId="0" applyNumberFormat="1" applyFont="1" applyBorder="1" applyAlignment="1">
      <alignment horizontal="center"/>
    </xf>
    <xf numFmtId="49" fontId="45" fillId="0" borderId="6" xfId="0" applyNumberFormat="1" applyFont="1" applyBorder="1" applyAlignment="1">
      <alignment horizontal="center" wrapText="1"/>
    </xf>
    <xf numFmtId="0" fontId="45" fillId="0" borderId="0" xfId="0" applyFont="1" applyAlignment="1">
      <alignment wrapText="1"/>
    </xf>
    <xf numFmtId="0" fontId="45" fillId="0" borderId="25" xfId="0" applyFont="1" applyBorder="1" applyAlignment="1">
      <alignment wrapText="1"/>
    </xf>
    <xf numFmtId="0" fontId="45" fillId="0" borderId="29" xfId="0" applyFont="1" applyBorder="1" applyAlignment="1">
      <alignment horizontal="left" wrapText="1"/>
    </xf>
    <xf numFmtId="49" fontId="45" fillId="0" borderId="4" xfId="0" applyNumberFormat="1" applyFont="1" applyFill="1" applyBorder="1" applyAlignment="1">
      <alignment horizontal="center" wrapText="1"/>
    </xf>
    <xf numFmtId="0" fontId="45" fillId="0" borderId="4" xfId="0" applyFont="1" applyBorder="1" applyAlignment="1">
      <alignment horizontal="center"/>
    </xf>
    <xf numFmtId="0" fontId="45" fillId="0" borderId="5" xfId="0" applyFont="1" applyBorder="1" applyAlignment="1">
      <alignment horizontal="center"/>
    </xf>
    <xf numFmtId="49" fontId="45" fillId="0" borderId="29" xfId="0" applyNumberFormat="1" applyFont="1" applyFill="1" applyBorder="1" applyAlignment="1">
      <alignment wrapText="1"/>
    </xf>
    <xf numFmtId="0" fontId="47" fillId="5" borderId="11" xfId="0" applyFont="1" applyFill="1" applyBorder="1" applyAlignment="1"/>
    <xf numFmtId="49" fontId="47" fillId="5" borderId="4" xfId="0" applyNumberFormat="1" applyFont="1" applyFill="1" applyBorder="1" applyAlignment="1">
      <alignment horizontal="center"/>
    </xf>
    <xf numFmtId="49" fontId="47" fillId="5" borderId="4" xfId="0" applyNumberFormat="1" applyFont="1" applyFill="1" applyBorder="1" applyAlignment="1">
      <alignment horizontal="center" wrapText="1"/>
    </xf>
    <xf numFmtId="0" fontId="47" fillId="5" borderId="25" xfId="0" applyFont="1" applyFill="1" applyBorder="1" applyAlignment="1" applyProtection="1">
      <alignment horizontal="left" wrapText="1"/>
      <protection locked="0"/>
    </xf>
    <xf numFmtId="49" fontId="45" fillId="0" borderId="29" xfId="0" applyNumberFormat="1" applyFont="1" applyFill="1" applyBorder="1" applyAlignment="1" applyProtection="1">
      <alignment horizontal="left" wrapText="1"/>
      <protection locked="0"/>
    </xf>
    <xf numFmtId="49" fontId="45" fillId="0" borderId="29" xfId="0" applyNumberFormat="1" applyFont="1" applyFill="1" applyBorder="1" applyAlignment="1">
      <alignment horizontal="left" wrapText="1"/>
    </xf>
    <xf numFmtId="49" fontId="45" fillId="0" borderId="25" xfId="0" applyNumberFormat="1" applyFont="1" applyFill="1" applyBorder="1" applyAlignment="1">
      <alignment horizontal="left" wrapText="1"/>
    </xf>
    <xf numFmtId="0" fontId="45" fillId="0" borderId="0" xfId="0" applyFont="1" applyBorder="1" applyAlignment="1">
      <alignment wrapText="1"/>
    </xf>
    <xf numFmtId="0" fontId="45" fillId="0" borderId="61" xfId="1" applyFont="1" applyFill="1" applyBorder="1" applyAlignment="1" applyProtection="1">
      <alignment horizontal="left" wrapText="1"/>
    </xf>
    <xf numFmtId="166" fontId="47" fillId="5" borderId="4" xfId="0" applyNumberFormat="1" applyFont="1" applyFill="1" applyBorder="1" applyAlignment="1">
      <alignment horizontal="center"/>
    </xf>
    <xf numFmtId="1" fontId="47" fillId="5" borderId="4" xfId="0" applyNumberFormat="1" applyFont="1" applyFill="1" applyBorder="1" applyAlignment="1">
      <alignment horizontal="center"/>
    </xf>
    <xf numFmtId="0" fontId="47" fillId="5" borderId="62" xfId="0" applyFont="1" applyFill="1" applyBorder="1" applyAlignment="1" applyProtection="1">
      <alignment horizontal="left" vertical="center" wrapText="1"/>
      <protection hidden="1"/>
    </xf>
    <xf numFmtId="0" fontId="47" fillId="5" borderId="25" xfId="0" applyFont="1" applyFill="1" applyBorder="1" applyAlignment="1" applyProtection="1">
      <alignment horizontal="left" vertical="center" wrapText="1"/>
      <protection hidden="1"/>
    </xf>
    <xf numFmtId="0" fontId="45" fillId="0" borderId="9" xfId="0" applyFont="1" applyFill="1" applyBorder="1" applyAlignment="1"/>
    <xf numFmtId="49" fontId="45" fillId="0" borderId="7" xfId="0" applyNumberFormat="1" applyFont="1" applyBorder="1" applyAlignment="1">
      <alignment horizontal="center"/>
    </xf>
    <xf numFmtId="0" fontId="46" fillId="2" borderId="21" xfId="0" applyFont="1" applyFill="1" applyBorder="1" applyAlignment="1">
      <alignment horizontal="left" wrapText="1"/>
    </xf>
    <xf numFmtId="49" fontId="46" fillId="0" borderId="7" xfId="0" applyNumberFormat="1" applyFont="1" applyFill="1" applyBorder="1" applyAlignment="1">
      <alignment horizontal="center"/>
    </xf>
    <xf numFmtId="0" fontId="46" fillId="0" borderId="27" xfId="0" applyFont="1" applyFill="1" applyBorder="1" applyAlignment="1" applyProtection="1">
      <alignment horizontal="left" wrapText="1"/>
      <protection locked="0"/>
    </xf>
    <xf numFmtId="166" fontId="45" fillId="0" borderId="5" xfId="0" applyNumberFormat="1" applyFont="1" applyFill="1" applyBorder="1" applyAlignment="1">
      <alignment horizontal="center"/>
    </xf>
    <xf numFmtId="1" fontId="45" fillId="0" borderId="5" xfId="0" applyNumberFormat="1" applyFont="1" applyFill="1" applyBorder="1" applyAlignment="1">
      <alignment horizontal="center"/>
    </xf>
    <xf numFmtId="49" fontId="45" fillId="0" borderId="5" xfId="0" applyNumberFormat="1" applyFont="1" applyFill="1" applyBorder="1" applyAlignment="1">
      <alignment horizontal="center"/>
    </xf>
    <xf numFmtId="49" fontId="45" fillId="0" borderId="24" xfId="0" applyNumberFormat="1" applyFont="1" applyFill="1" applyBorder="1" applyAlignment="1" applyProtection="1">
      <alignment wrapText="1"/>
      <protection locked="0"/>
    </xf>
    <xf numFmtId="0" fontId="47" fillId="0" borderId="11" xfId="0" applyFont="1" applyFill="1" applyBorder="1" applyAlignment="1"/>
    <xf numFmtId="166" fontId="47" fillId="0" borderId="4" xfId="0" applyNumberFormat="1" applyFont="1" applyBorder="1" applyAlignment="1">
      <alignment horizontal="center"/>
    </xf>
    <xf numFmtId="1" fontId="47" fillId="0" borderId="4" xfId="0" applyNumberFormat="1" applyFont="1" applyBorder="1" applyAlignment="1">
      <alignment horizontal="center"/>
    </xf>
    <xf numFmtId="49" fontId="47" fillId="0" borderId="4" xfId="0" applyNumberFormat="1" applyFont="1" applyBorder="1" applyAlignment="1">
      <alignment horizontal="center"/>
    </xf>
    <xf numFmtId="0" fontId="47" fillId="0" borderId="24" xfId="0" applyFont="1" applyFill="1" applyBorder="1" applyAlignment="1" applyProtection="1">
      <alignment horizontal="left" wrapText="1"/>
      <protection locked="0"/>
    </xf>
    <xf numFmtId="0" fontId="47" fillId="5" borderId="24" xfId="0" applyFont="1" applyFill="1" applyBorder="1" applyAlignment="1" applyProtection="1">
      <alignment horizontal="left" wrapText="1"/>
      <protection locked="0"/>
    </xf>
    <xf numFmtId="0" fontId="47" fillId="5" borderId="28" xfId="0" applyFont="1" applyFill="1" applyBorder="1" applyAlignment="1" applyProtection="1">
      <alignment horizontal="left" wrapText="1"/>
      <protection locked="0"/>
    </xf>
    <xf numFmtId="0" fontId="45" fillId="3" borderId="11" xfId="0" applyFont="1" applyFill="1" applyBorder="1" applyAlignment="1"/>
    <xf numFmtId="49" fontId="45" fillId="3" borderId="4" xfId="0" applyNumberFormat="1" applyFont="1" applyFill="1" applyBorder="1" applyAlignment="1" applyProtection="1">
      <alignment horizontal="center" wrapText="1"/>
      <protection locked="0"/>
    </xf>
    <xf numFmtId="1" fontId="45" fillId="3" borderId="4" xfId="0" applyNumberFormat="1" applyFont="1" applyFill="1" applyBorder="1" applyAlignment="1" applyProtection="1">
      <alignment horizontal="center" wrapText="1"/>
      <protection locked="0"/>
    </xf>
    <xf numFmtId="49" fontId="45" fillId="3" borderId="24" xfId="0" applyNumberFormat="1" applyFont="1" applyFill="1" applyBorder="1" applyAlignment="1" applyProtection="1">
      <alignment wrapText="1"/>
      <protection locked="0"/>
    </xf>
    <xf numFmtId="49" fontId="47" fillId="5" borderId="4" xfId="0" applyNumberFormat="1" applyFont="1" applyFill="1" applyBorder="1" applyAlignment="1" applyProtection="1">
      <alignment horizontal="center" wrapText="1"/>
      <protection locked="0"/>
    </xf>
    <xf numFmtId="0" fontId="47" fillId="5" borderId="11" xfId="0" applyFont="1" applyFill="1" applyBorder="1" applyAlignment="1">
      <alignment horizontal="center"/>
    </xf>
    <xf numFmtId="49" fontId="45" fillId="0" borderId="4" xfId="0" applyNumberFormat="1" applyFont="1" applyFill="1" applyBorder="1" applyAlignment="1" applyProtection="1">
      <alignment horizontal="center" wrapText="1"/>
      <protection locked="0"/>
    </xf>
    <xf numFmtId="1" fontId="45" fillId="0" borderId="4" xfId="0" applyNumberFormat="1" applyFont="1" applyFill="1" applyBorder="1" applyAlignment="1" applyProtection="1">
      <alignment horizontal="center" wrapText="1"/>
      <protection locked="0"/>
    </xf>
    <xf numFmtId="49" fontId="45" fillId="0" borderId="25" xfId="0" applyNumberFormat="1" applyFont="1" applyFill="1" applyBorder="1" applyAlignment="1" applyProtection="1">
      <alignment wrapText="1"/>
      <protection locked="0"/>
    </xf>
    <xf numFmtId="49" fontId="45" fillId="0" borderId="4" xfId="0" applyNumberFormat="1" applyFont="1" applyBorder="1" applyAlignment="1" applyProtection="1">
      <alignment horizontal="center" wrapText="1"/>
      <protection locked="0"/>
    </xf>
    <xf numFmtId="49" fontId="45" fillId="0" borderId="29" xfId="0" applyNumberFormat="1" applyFont="1" applyBorder="1" applyAlignment="1" applyProtection="1">
      <alignment wrapText="1"/>
      <protection locked="0"/>
    </xf>
    <xf numFmtId="49" fontId="46" fillId="0" borderId="7" xfId="0" applyNumberFormat="1" applyFont="1" applyBorder="1" applyAlignment="1">
      <alignment horizontal="center"/>
    </xf>
    <xf numFmtId="0" fontId="45" fillId="0" borderId="37" xfId="0" applyFont="1" applyFill="1" applyBorder="1" applyAlignment="1"/>
    <xf numFmtId="49" fontId="45" fillId="0" borderId="38" xfId="0" applyNumberFormat="1" applyFont="1" applyBorder="1" applyAlignment="1">
      <alignment horizontal="center"/>
    </xf>
    <xf numFmtId="49" fontId="45" fillId="0" borderId="38" xfId="0" applyNumberFormat="1" applyFont="1" applyFill="1" applyBorder="1" applyAlignment="1">
      <alignment horizontal="center" wrapText="1"/>
    </xf>
    <xf numFmtId="49" fontId="45" fillId="0" borderId="39" xfId="0" applyNumberFormat="1" applyFont="1" applyFill="1" applyBorder="1" applyAlignment="1">
      <alignment horizontal="left" wrapText="1"/>
    </xf>
    <xf numFmtId="49" fontId="45" fillId="3" borderId="4" xfId="0" applyNumberFormat="1" applyFont="1" applyFill="1" applyBorder="1" applyAlignment="1">
      <alignment horizontal="center"/>
    </xf>
    <xf numFmtId="49" fontId="45" fillId="3" borderId="4" xfId="0" applyNumberFormat="1" applyFont="1" applyFill="1" applyBorder="1" applyAlignment="1">
      <alignment horizontal="center" wrapText="1"/>
    </xf>
    <xf numFmtId="49" fontId="45" fillId="0" borderId="4" xfId="0" applyNumberFormat="1" applyFont="1" applyFill="1" applyBorder="1" applyAlignment="1">
      <alignment horizontal="center"/>
    </xf>
    <xf numFmtId="49" fontId="45" fillId="3" borderId="25" xfId="0" applyNumberFormat="1" applyFont="1" applyFill="1" applyBorder="1" applyAlignment="1">
      <alignment wrapText="1"/>
    </xf>
    <xf numFmtId="49" fontId="45" fillId="3" borderId="8" xfId="0" applyNumberFormat="1" applyFont="1" applyFill="1" applyBorder="1" applyAlignment="1">
      <alignment horizontal="center"/>
    </xf>
    <xf numFmtId="49" fontId="45" fillId="3" borderId="24" xfId="0" applyNumberFormat="1" applyFont="1" applyFill="1" applyBorder="1" applyAlignment="1">
      <alignment wrapText="1"/>
    </xf>
    <xf numFmtId="49" fontId="45" fillId="3" borderId="57" xfId="0" applyNumberFormat="1" applyFont="1" applyFill="1" applyBorder="1" applyAlignment="1">
      <alignment wrapText="1"/>
    </xf>
    <xf numFmtId="0" fontId="45" fillId="0" borderId="55" xfId="0" applyFont="1" applyBorder="1"/>
    <xf numFmtId="0" fontId="46" fillId="0" borderId="32" xfId="0" applyFont="1" applyFill="1" applyBorder="1" applyAlignment="1">
      <alignment horizontal="left" wrapText="1"/>
    </xf>
    <xf numFmtId="49" fontId="45" fillId="0" borderId="29" xfId="0" applyNumberFormat="1" applyFont="1" applyBorder="1" applyAlignment="1" applyProtection="1">
      <alignment horizontal="left" wrapText="1"/>
      <protection locked="0"/>
    </xf>
    <xf numFmtId="0" fontId="45" fillId="0" borderId="12" xfId="0" applyFont="1" applyFill="1" applyBorder="1" applyAlignment="1"/>
    <xf numFmtId="0" fontId="45" fillId="2" borderId="30" xfId="0" applyFont="1" applyFill="1" applyBorder="1" applyAlignment="1">
      <alignment horizontal="left" wrapText="1"/>
    </xf>
    <xf numFmtId="0" fontId="46" fillId="2" borderId="32" xfId="0" applyFont="1" applyFill="1" applyBorder="1" applyAlignment="1" applyProtection="1">
      <alignment horizontal="left" wrapText="1"/>
      <protection locked="0"/>
    </xf>
    <xf numFmtId="49" fontId="45" fillId="2" borderId="6" xfId="0" applyNumberFormat="1" applyFont="1" applyFill="1" applyBorder="1" applyAlignment="1">
      <alignment horizontal="center" wrapText="1"/>
    </xf>
    <xf numFmtId="49" fontId="45" fillId="2" borderId="30" xfId="0" applyNumberFormat="1" applyFont="1" applyFill="1" applyBorder="1" applyAlignment="1">
      <alignment wrapText="1"/>
    </xf>
    <xf numFmtId="0" fontId="45" fillId="0" borderId="15" xfId="0" applyFont="1" applyFill="1" applyBorder="1" applyAlignment="1"/>
    <xf numFmtId="49" fontId="45" fillId="0" borderId="16" xfId="0" applyNumberFormat="1" applyFont="1" applyBorder="1" applyAlignment="1">
      <alignment horizontal="center"/>
    </xf>
    <xf numFmtId="49" fontId="45" fillId="2" borderId="16" xfId="0" applyNumberFormat="1" applyFont="1" applyFill="1" applyBorder="1" applyAlignment="1">
      <alignment horizontal="center" wrapText="1"/>
    </xf>
    <xf numFmtId="49" fontId="45" fillId="2" borderId="40" xfId="0" applyNumberFormat="1" applyFont="1" applyFill="1" applyBorder="1" applyAlignment="1">
      <alignment wrapText="1"/>
    </xf>
    <xf numFmtId="0" fontId="46" fillId="0" borderId="21" xfId="0" applyFont="1" applyBorder="1" applyAlignment="1" applyProtection="1">
      <alignment horizontal="left" wrapText="1"/>
      <protection locked="0"/>
    </xf>
    <xf numFmtId="49" fontId="45" fillId="0" borderId="47" xfId="0" applyNumberFormat="1" applyFont="1" applyBorder="1" applyAlignment="1">
      <alignment horizontal="center"/>
    </xf>
    <xf numFmtId="49" fontId="45" fillId="0" borderId="34" xfId="0" applyNumberFormat="1" applyFont="1" applyBorder="1" applyAlignment="1">
      <alignment horizontal="center"/>
    </xf>
    <xf numFmtId="49" fontId="45" fillId="0" borderId="5" xfId="0" applyNumberFormat="1" applyFont="1" applyFill="1" applyBorder="1" applyAlignment="1">
      <alignment horizontal="center" wrapText="1"/>
    </xf>
    <xf numFmtId="49" fontId="45" fillId="0" borderId="24" xfId="0" applyNumberFormat="1" applyFont="1" applyFill="1" applyBorder="1" applyAlignment="1">
      <alignment horizontal="left" wrapText="1"/>
    </xf>
    <xf numFmtId="49" fontId="45" fillId="0" borderId="8" xfId="0" applyNumberFormat="1" applyFont="1" applyFill="1" applyBorder="1" applyAlignment="1">
      <alignment horizontal="center" wrapText="1"/>
    </xf>
    <xf numFmtId="49" fontId="45" fillId="0" borderId="33" xfId="0" applyNumberFormat="1" applyFont="1" applyFill="1" applyBorder="1" applyAlignment="1">
      <alignment horizontal="left" wrapText="1"/>
    </xf>
    <xf numFmtId="49" fontId="45" fillId="0" borderId="29" xfId="0" applyNumberFormat="1" applyFont="1" applyBorder="1" applyAlignment="1">
      <alignment horizontal="center"/>
    </xf>
    <xf numFmtId="49" fontId="45" fillId="0" borderId="25" xfId="0" applyNumberFormat="1" applyFont="1" applyFill="1" applyBorder="1" applyAlignment="1" applyProtection="1">
      <alignment horizontal="left" wrapText="1"/>
      <protection locked="0"/>
    </xf>
    <xf numFmtId="3" fontId="45" fillId="0" borderId="25" xfId="0" applyNumberFormat="1" applyFont="1" applyBorder="1" applyAlignment="1">
      <alignment horizontal="left" wrapText="1"/>
    </xf>
    <xf numFmtId="49" fontId="46" fillId="0" borderId="16" xfId="0" applyNumberFormat="1" applyFont="1" applyFill="1" applyBorder="1" applyAlignment="1">
      <alignment horizontal="center" wrapText="1"/>
    </xf>
    <xf numFmtId="0" fontId="46" fillId="0" borderId="32" xfId="0" applyFont="1" applyBorder="1" applyAlignment="1">
      <alignment horizontal="center"/>
    </xf>
    <xf numFmtId="49" fontId="46" fillId="3" borderId="7" xfId="0" applyNumberFormat="1" applyFont="1" applyFill="1" applyBorder="1" applyAlignment="1">
      <alignment horizontal="center" wrapText="1"/>
    </xf>
    <xf numFmtId="49" fontId="46" fillId="0" borderId="7" xfId="0" applyNumberFormat="1" applyFont="1" applyFill="1" applyBorder="1" applyAlignment="1">
      <alignment horizontal="center" wrapText="1"/>
    </xf>
    <xf numFmtId="0" fontId="46" fillId="0" borderId="40" xfId="0" applyFont="1" applyBorder="1" applyAlignment="1">
      <alignment horizontal="center"/>
    </xf>
    <xf numFmtId="49" fontId="46" fillId="0" borderId="21" xfId="0" applyNumberFormat="1" applyFont="1" applyFill="1" applyBorder="1" applyAlignment="1">
      <alignment wrapText="1"/>
    </xf>
    <xf numFmtId="0" fontId="45" fillId="3" borderId="15" xfId="0" applyFont="1" applyFill="1" applyBorder="1" applyAlignment="1"/>
    <xf numFmtId="0" fontId="46" fillId="3" borderId="40" xfId="0" applyFont="1" applyFill="1" applyBorder="1" applyAlignment="1">
      <alignment horizontal="center"/>
    </xf>
    <xf numFmtId="49" fontId="46" fillId="3" borderId="21" xfId="0" applyNumberFormat="1" applyFont="1" applyFill="1" applyBorder="1" applyAlignment="1">
      <alignment wrapText="1"/>
    </xf>
    <xf numFmtId="0" fontId="45" fillId="0" borderId="36" xfId="0" applyFont="1" applyFill="1" applyBorder="1" applyAlignment="1"/>
    <xf numFmtId="0" fontId="46" fillId="0" borderId="31" xfId="0" applyFont="1" applyBorder="1" applyAlignment="1">
      <alignment horizontal="center"/>
    </xf>
    <xf numFmtId="49" fontId="46" fillId="0" borderId="14" xfId="0" applyNumberFormat="1" applyFont="1" applyFill="1" applyBorder="1" applyAlignment="1">
      <alignment horizontal="center" wrapText="1"/>
    </xf>
    <xf numFmtId="49" fontId="46" fillId="0" borderId="27" xfId="0" applyNumberFormat="1" applyFont="1" applyFill="1" applyBorder="1" applyAlignment="1">
      <alignment wrapText="1"/>
    </xf>
    <xf numFmtId="0" fontId="46" fillId="0" borderId="21" xfId="0" applyFont="1" applyFill="1" applyBorder="1" applyAlignment="1" applyProtection="1">
      <alignment horizontal="left" wrapText="1"/>
      <protection locked="0"/>
    </xf>
    <xf numFmtId="0" fontId="47" fillId="0" borderId="37" xfId="0" applyFont="1" applyFill="1" applyBorder="1" applyAlignment="1"/>
    <xf numFmtId="49" fontId="46" fillId="0" borderId="23" xfId="0" applyNumberFormat="1" applyFont="1" applyFill="1" applyBorder="1" applyAlignment="1">
      <alignment horizontal="center" wrapText="1"/>
    </xf>
    <xf numFmtId="1" fontId="47" fillId="5" borderId="6" xfId="0" applyNumberFormat="1" applyFont="1" applyFill="1" applyBorder="1" applyAlignment="1" applyProtection="1">
      <alignment horizontal="center" wrapText="1"/>
      <protection locked="0"/>
    </xf>
    <xf numFmtId="49" fontId="47" fillId="5" borderId="6" xfId="0" applyNumberFormat="1" applyFont="1" applyFill="1" applyBorder="1" applyAlignment="1" applyProtection="1">
      <alignment horizontal="center" wrapText="1"/>
      <protection locked="0"/>
    </xf>
    <xf numFmtId="0" fontId="47" fillId="5" borderId="41" xfId="0" applyFont="1" applyFill="1" applyBorder="1" applyAlignment="1" applyProtection="1">
      <alignment horizontal="left" wrapText="1"/>
      <protection locked="0"/>
    </xf>
    <xf numFmtId="0" fontId="47" fillId="5" borderId="13" xfId="0" applyFont="1" applyFill="1" applyBorder="1" applyAlignment="1">
      <alignment horizontal="center"/>
    </xf>
    <xf numFmtId="49" fontId="47" fillId="5" borderId="45" xfId="0" applyNumberFormat="1" applyFont="1" applyFill="1" applyBorder="1" applyAlignment="1" applyProtection="1">
      <alignment horizontal="center" wrapText="1"/>
      <protection locked="0"/>
    </xf>
    <xf numFmtId="1" fontId="47" fillId="5" borderId="35" xfId="0" applyNumberFormat="1" applyFont="1" applyFill="1" applyBorder="1" applyAlignment="1" applyProtection="1">
      <alignment horizontal="center" wrapText="1"/>
      <protection locked="0"/>
    </xf>
    <xf numFmtId="49" fontId="46" fillId="0" borderId="43" xfId="0" applyNumberFormat="1" applyFont="1" applyFill="1" applyBorder="1" applyAlignment="1">
      <alignment horizontal="center" wrapText="1"/>
    </xf>
    <xf numFmtId="49" fontId="46" fillId="0" borderId="20" xfId="0" applyNumberFormat="1" applyFont="1" applyFill="1" applyBorder="1" applyAlignment="1">
      <alignment horizontal="center" wrapText="1"/>
    </xf>
    <xf numFmtId="49" fontId="46" fillId="0" borderId="7" xfId="0" applyNumberFormat="1" applyFont="1" applyBorder="1" applyAlignment="1">
      <alignment horizontal="center" wrapText="1"/>
    </xf>
    <xf numFmtId="49" fontId="46" fillId="0" borderId="21" xfId="0" applyNumberFormat="1" applyFont="1" applyBorder="1" applyAlignment="1" applyProtection="1">
      <alignment horizontal="left" wrapText="1"/>
      <protection locked="0"/>
    </xf>
    <xf numFmtId="0" fontId="47" fillId="0" borderId="15" xfId="0" applyFont="1" applyFill="1" applyBorder="1" applyAlignment="1"/>
    <xf numFmtId="49" fontId="47" fillId="0" borderId="16" xfId="0" applyNumberFormat="1" applyFont="1" applyBorder="1" applyAlignment="1">
      <alignment horizontal="center"/>
    </xf>
    <xf numFmtId="0" fontId="46" fillId="0" borderId="38" xfId="0" applyFont="1" applyBorder="1" applyAlignment="1">
      <alignment horizontal="center"/>
    </xf>
    <xf numFmtId="0" fontId="46" fillId="0" borderId="39" xfId="0" applyFont="1" applyFill="1" applyBorder="1" applyAlignment="1" applyProtection="1">
      <alignment horizontal="left" wrapText="1"/>
      <protection locked="0"/>
    </xf>
    <xf numFmtId="0" fontId="46" fillId="0" borderId="14" xfId="0" applyFont="1" applyBorder="1" applyAlignment="1">
      <alignment horizontal="center"/>
    </xf>
    <xf numFmtId="0" fontId="46" fillId="0" borderId="27" xfId="0" applyFont="1" applyFill="1" applyBorder="1" applyAlignment="1" applyProtection="1">
      <alignment wrapText="1"/>
      <protection locked="0"/>
    </xf>
    <xf numFmtId="167" fontId="45" fillId="0" borderId="34" xfId="0" applyNumberFormat="1" applyFont="1" applyFill="1" applyBorder="1" applyAlignment="1" applyProtection="1">
      <alignment horizontal="left" wrapText="1"/>
      <protection locked="0"/>
    </xf>
    <xf numFmtId="0" fontId="45" fillId="0" borderId="29" xfId="0" applyFont="1" applyFill="1" applyBorder="1" applyAlignment="1">
      <alignment wrapText="1"/>
    </xf>
    <xf numFmtId="0" fontId="45" fillId="0" borderId="29" xfId="0" applyFont="1" applyFill="1" applyBorder="1" applyAlignment="1">
      <alignment horizontal="left" wrapText="1"/>
    </xf>
    <xf numFmtId="0" fontId="46" fillId="0" borderId="9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45" fillId="0" borderId="25" xfId="0" applyFont="1" applyFill="1" applyBorder="1"/>
    <xf numFmtId="0" fontId="45" fillId="0" borderId="0" xfId="0" applyFont="1" applyFill="1"/>
    <xf numFmtId="0" fontId="45" fillId="0" borderId="29" xfId="0" applyFont="1" applyFill="1" applyBorder="1" applyAlignment="1"/>
    <xf numFmtId="0" fontId="45" fillId="0" borderId="0" xfId="0" applyFont="1" applyFill="1" applyBorder="1" applyAlignment="1">
      <alignment wrapText="1"/>
    </xf>
    <xf numFmtId="0" fontId="45" fillId="0" borderId="25" xfId="0" applyFont="1" applyFill="1" applyBorder="1" applyAlignment="1">
      <alignment wrapText="1"/>
    </xf>
    <xf numFmtId="0" fontId="47" fillId="0" borderId="29" xfId="0" applyFont="1" applyFill="1" applyBorder="1" applyAlignment="1">
      <alignment horizontal="left" wrapText="1"/>
    </xf>
    <xf numFmtId="0" fontId="48" fillId="0" borderId="25" xfId="0" applyFont="1" applyFill="1" applyBorder="1" applyAlignment="1">
      <alignment wrapText="1"/>
    </xf>
    <xf numFmtId="49" fontId="47" fillId="0" borderId="0" xfId="0" applyNumberFormat="1" applyFont="1" applyFill="1" applyBorder="1" applyAlignment="1">
      <alignment horizontal="center"/>
    </xf>
    <xf numFmtId="49" fontId="47" fillId="0" borderId="4" xfId="0" applyNumberFormat="1" applyFont="1" applyFill="1" applyBorder="1" applyAlignment="1">
      <alignment horizontal="center"/>
    </xf>
    <xf numFmtId="49" fontId="47" fillId="0" borderId="4" xfId="0" applyNumberFormat="1" applyFont="1" applyFill="1" applyBorder="1" applyAlignment="1">
      <alignment horizontal="center" wrapText="1"/>
    </xf>
    <xf numFmtId="167" fontId="36" fillId="0" borderId="56" xfId="0" applyNumberFormat="1" applyFont="1" applyFill="1" applyBorder="1" applyAlignment="1" applyProtection="1">
      <alignment horizontal="center"/>
      <protection locked="0"/>
    </xf>
    <xf numFmtId="167" fontId="37" fillId="0" borderId="11" xfId="0" applyNumberFormat="1" applyFont="1" applyFill="1" applyBorder="1" applyAlignment="1">
      <alignment horizontal="center"/>
    </xf>
    <xf numFmtId="167" fontId="37" fillId="0" borderId="4" xfId="0" applyNumberFormat="1" applyFont="1" applyFill="1" applyBorder="1" applyAlignment="1">
      <alignment horizontal="center"/>
    </xf>
    <xf numFmtId="167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/>
    <xf numFmtId="166" fontId="47" fillId="0" borderId="4" xfId="0" applyNumberFormat="1" applyFont="1" applyFill="1" applyBorder="1" applyAlignment="1">
      <alignment horizontal="center"/>
    </xf>
    <xf numFmtId="1" fontId="47" fillId="0" borderId="4" xfId="0" applyNumberFormat="1" applyFont="1" applyFill="1" applyBorder="1" applyAlignment="1">
      <alignment horizontal="center"/>
    </xf>
    <xf numFmtId="167" fontId="36" fillId="0" borderId="22" xfId="0" applyNumberFormat="1" applyFont="1" applyFill="1" applyBorder="1" applyAlignment="1" applyProtection="1">
      <alignment horizontal="center" wrapText="1"/>
    </xf>
    <xf numFmtId="167" fontId="36" fillId="0" borderId="4" xfId="0" applyNumberFormat="1" applyFont="1" applyFill="1" applyBorder="1" applyAlignment="1" applyProtection="1">
      <alignment horizontal="center" wrapText="1"/>
    </xf>
    <xf numFmtId="0" fontId="22" fillId="0" borderId="0" xfId="0" applyFont="1" applyFill="1"/>
    <xf numFmtId="0" fontId="32" fillId="0" borderId="25" xfId="0" applyFont="1" applyFill="1" applyBorder="1" applyAlignment="1" applyProtection="1">
      <alignment horizontal="left" wrapText="1"/>
      <protection locked="0"/>
    </xf>
    <xf numFmtId="49" fontId="47" fillId="0" borderId="4" xfId="0" applyNumberFormat="1" applyFont="1" applyFill="1" applyBorder="1" applyAlignment="1" applyProtection="1">
      <alignment horizontal="center" wrapText="1"/>
      <protection locked="0"/>
    </xf>
    <xf numFmtId="1" fontId="47" fillId="0" borderId="4" xfId="0" applyNumberFormat="1" applyFont="1" applyFill="1" applyBorder="1" applyAlignment="1" applyProtection="1">
      <alignment horizontal="center" wrapText="1"/>
      <protection locked="0"/>
    </xf>
    <xf numFmtId="0" fontId="32" fillId="0" borderId="29" xfId="0" applyFont="1" applyFill="1" applyBorder="1" applyAlignment="1" applyProtection="1">
      <alignment horizontal="left" wrapText="1"/>
      <protection locked="0"/>
    </xf>
    <xf numFmtId="167" fontId="36" fillId="0" borderId="11" xfId="0" applyNumberFormat="1" applyFont="1" applyFill="1" applyBorder="1" applyAlignment="1" applyProtection="1">
      <alignment horizontal="center" wrapText="1"/>
    </xf>
    <xf numFmtId="165" fontId="36" fillId="0" borderId="4" xfId="0" applyNumberFormat="1" applyFont="1" applyFill="1" applyBorder="1" applyAlignment="1">
      <alignment horizontal="center"/>
    </xf>
    <xf numFmtId="165" fontId="36" fillId="0" borderId="25" xfId="0" applyNumberFormat="1" applyFont="1" applyFill="1" applyBorder="1" applyAlignment="1">
      <alignment horizontal="center"/>
    </xf>
    <xf numFmtId="167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/>
    <xf numFmtId="0" fontId="24" fillId="0" borderId="0" xfId="0" applyFont="1" applyFill="1"/>
    <xf numFmtId="0" fontId="32" fillId="0" borderId="24" xfId="0" applyFont="1" applyFill="1" applyBorder="1" applyAlignment="1" applyProtection="1">
      <alignment horizontal="left" wrapText="1"/>
      <protection locked="0"/>
    </xf>
    <xf numFmtId="167" fontId="37" fillId="0" borderId="11" xfId="0" applyNumberFormat="1" applyFont="1" applyFill="1" applyBorder="1" applyAlignment="1" applyProtection="1">
      <alignment horizontal="center" wrapText="1"/>
    </xf>
    <xf numFmtId="10" fontId="36" fillId="0" borderId="4" xfId="0" applyNumberFormat="1" applyFont="1" applyFill="1" applyBorder="1" applyAlignment="1">
      <alignment horizontal="center"/>
    </xf>
    <xf numFmtId="165" fontId="35" fillId="0" borderId="27" xfId="0" applyNumberFormat="1" applyFont="1" applyFill="1" applyBorder="1" applyAlignment="1">
      <alignment horizontal="center"/>
    </xf>
    <xf numFmtId="0" fontId="48" fillId="0" borderId="29" xfId="0" applyFont="1" applyFill="1" applyBorder="1" applyAlignment="1" applyProtection="1">
      <alignment horizontal="left" wrapText="1"/>
      <protection locked="0"/>
    </xf>
    <xf numFmtId="167" fontId="38" fillId="0" borderId="11" xfId="0" applyNumberFormat="1" applyFont="1" applyFill="1" applyBorder="1" applyAlignment="1" applyProtection="1">
      <alignment horizontal="center" wrapText="1"/>
    </xf>
    <xf numFmtId="167" fontId="38" fillId="0" borderId="4" xfId="0" applyNumberFormat="1" applyFont="1" applyFill="1" applyBorder="1" applyAlignment="1" applyProtection="1">
      <alignment horizontal="center" wrapText="1"/>
    </xf>
    <xf numFmtId="167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/>
    <xf numFmtId="0" fontId="13" fillId="0" borderId="0" xfId="0" applyFont="1" applyFill="1"/>
    <xf numFmtId="167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/>
    <xf numFmtId="0" fontId="11" fillId="0" borderId="0" xfId="0" applyFont="1" applyFill="1"/>
    <xf numFmtId="1" fontId="45" fillId="0" borderId="0" xfId="0" applyNumberFormat="1" applyFont="1" applyFill="1" applyBorder="1" applyAlignment="1" applyProtection="1">
      <alignment horizontal="center" wrapText="1"/>
      <protection locked="0"/>
    </xf>
    <xf numFmtId="49" fontId="45" fillId="0" borderId="0" xfId="0" applyNumberFormat="1" applyFont="1" applyFill="1" applyBorder="1" applyAlignment="1" applyProtection="1">
      <alignment horizontal="center" wrapText="1"/>
      <protection locked="0"/>
    </xf>
    <xf numFmtId="0" fontId="48" fillId="0" borderId="0" xfId="0" applyFont="1" applyFill="1" applyBorder="1" applyAlignment="1">
      <alignment wrapText="1"/>
    </xf>
    <xf numFmtId="0" fontId="38" fillId="0" borderId="48" xfId="0" applyFont="1" applyFill="1" applyBorder="1" applyAlignment="1"/>
    <xf numFmtId="0" fontId="38" fillId="0" borderId="0" xfId="0" applyFont="1" applyFill="1" applyBorder="1" applyAlignment="1"/>
    <xf numFmtId="0" fontId="35" fillId="0" borderId="0" xfId="0" applyFont="1" applyFill="1" applyBorder="1" applyAlignment="1"/>
    <xf numFmtId="0" fontId="35" fillId="0" borderId="49" xfId="0" applyFont="1" applyFill="1" applyBorder="1" applyAlignment="1"/>
    <xf numFmtId="0" fontId="35" fillId="0" borderId="48" xfId="0" applyFont="1" applyFill="1" applyBorder="1" applyAlignment="1"/>
    <xf numFmtId="165" fontId="35" fillId="0" borderId="41" xfId="0" applyNumberFormat="1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164" fontId="36" fillId="0" borderId="4" xfId="0" applyNumberFormat="1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167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36" fillId="0" borderId="22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165" fontId="35" fillId="0" borderId="28" xfId="0" applyNumberFormat="1" applyFont="1" applyFill="1" applyBorder="1" applyAlignment="1">
      <alignment horizontal="center"/>
    </xf>
    <xf numFmtId="164" fontId="37" fillId="0" borderId="11" xfId="0" applyNumberFormat="1" applyFont="1" applyFill="1" applyBorder="1" applyAlignment="1">
      <alignment horizontal="center"/>
    </xf>
    <xf numFmtId="164" fontId="37" fillId="0" borderId="4" xfId="0" applyNumberFormat="1" applyFont="1" applyFill="1" applyBorder="1" applyAlignment="1">
      <alignment horizontal="center"/>
    </xf>
    <xf numFmtId="164" fontId="36" fillId="0" borderId="11" xfId="0" applyNumberFormat="1" applyFont="1" applyFill="1" applyBorder="1" applyAlignment="1">
      <alignment horizontal="center"/>
    </xf>
    <xf numFmtId="164" fontId="35" fillId="0" borderId="4" xfId="0" applyNumberFormat="1" applyFont="1" applyFill="1" applyBorder="1" applyAlignment="1">
      <alignment horizontal="center"/>
    </xf>
    <xf numFmtId="164" fontId="35" fillId="0" borderId="29" xfId="0" applyNumberFormat="1" applyFont="1" applyFill="1" applyBorder="1" applyAlignment="1">
      <alignment horizontal="center"/>
    </xf>
    <xf numFmtId="164" fontId="36" fillId="0" borderId="10" xfId="0" applyNumberFormat="1" applyFont="1" applyFill="1" applyBorder="1" applyAlignment="1">
      <alignment horizontal="center"/>
    </xf>
    <xf numFmtId="167" fontId="36" fillId="0" borderId="56" xfId="0" applyNumberFormat="1" applyFont="1" applyFill="1" applyBorder="1" applyAlignment="1" applyProtection="1">
      <alignment horizontal="center" wrapText="1"/>
    </xf>
    <xf numFmtId="168" fontId="36" fillId="0" borderId="4" xfId="0" applyNumberFormat="1" applyFont="1" applyFill="1" applyBorder="1" applyAlignment="1">
      <alignment horizontal="center"/>
    </xf>
    <xf numFmtId="0" fontId="47" fillId="0" borderId="13" xfId="0" applyFont="1" applyFill="1" applyBorder="1" applyAlignment="1"/>
    <xf numFmtId="49" fontId="47" fillId="0" borderId="8" xfId="0" applyNumberFormat="1" applyFont="1" applyFill="1" applyBorder="1" applyAlignment="1" applyProtection="1">
      <alignment horizontal="center" wrapText="1"/>
      <protection locked="0"/>
    </xf>
    <xf numFmtId="49" fontId="47" fillId="0" borderId="8" xfId="0" applyNumberFormat="1" applyFont="1" applyFill="1" applyBorder="1" applyAlignment="1">
      <alignment horizontal="center" wrapText="1"/>
    </xf>
    <xf numFmtId="49" fontId="32" fillId="0" borderId="45" xfId="0" applyNumberFormat="1" applyFont="1" applyFill="1" applyBorder="1" applyAlignment="1" applyProtection="1">
      <alignment wrapText="1"/>
      <protection locked="0"/>
    </xf>
    <xf numFmtId="167" fontId="36" fillId="0" borderId="50" xfId="0" applyNumberFormat="1" applyFont="1" applyFill="1" applyBorder="1" applyAlignment="1" applyProtection="1">
      <alignment horizontal="center" wrapText="1"/>
    </xf>
    <xf numFmtId="167" fontId="36" fillId="0" borderId="16" xfId="0" applyNumberFormat="1" applyFont="1" applyFill="1" applyBorder="1" applyAlignment="1" applyProtection="1">
      <alignment horizontal="center" wrapText="1"/>
    </xf>
    <xf numFmtId="167" fontId="36" fillId="0" borderId="50" xfId="0" applyNumberFormat="1" applyFont="1" applyFill="1" applyBorder="1" applyAlignment="1">
      <alignment horizontal="center"/>
    </xf>
    <xf numFmtId="167" fontId="36" fillId="0" borderId="31" xfId="0" applyNumberFormat="1" applyFont="1" applyFill="1" applyBorder="1" applyAlignment="1">
      <alignment horizontal="center"/>
    </xf>
    <xf numFmtId="167" fontId="36" fillId="0" borderId="14" xfId="0" applyNumberFormat="1" applyFont="1" applyFill="1" applyBorder="1" applyAlignment="1">
      <alignment horizontal="center"/>
    </xf>
    <xf numFmtId="165" fontId="36" fillId="0" borderId="31" xfId="0" applyNumberFormat="1" applyFont="1" applyFill="1" applyBorder="1" applyAlignment="1">
      <alignment horizontal="center"/>
    </xf>
    <xf numFmtId="167" fontId="36" fillId="0" borderId="48" xfId="0" applyNumberFormat="1" applyFont="1" applyFill="1" applyBorder="1" applyAlignment="1">
      <alignment horizontal="center"/>
    </xf>
    <xf numFmtId="167" fontId="36" fillId="0" borderId="45" xfId="0" applyNumberFormat="1" applyFont="1" applyFill="1" applyBorder="1" applyAlignment="1">
      <alignment horizontal="center"/>
    </xf>
    <xf numFmtId="49" fontId="32" fillId="0" borderId="25" xfId="0" applyNumberFormat="1" applyFont="1" applyFill="1" applyBorder="1" applyAlignment="1">
      <alignment horizontal="left" wrapText="1"/>
    </xf>
    <xf numFmtId="0" fontId="48" fillId="0" borderId="25" xfId="0" applyFont="1" applyFill="1" applyBorder="1"/>
    <xf numFmtId="167" fontId="35" fillId="0" borderId="30" xfId="0" applyNumberFormat="1" applyFont="1" applyFill="1" applyBorder="1" applyAlignment="1">
      <alignment horizontal="center"/>
    </xf>
    <xf numFmtId="0" fontId="48" fillId="0" borderId="24" xfId="0" applyFont="1" applyFill="1" applyBorder="1" applyAlignment="1">
      <alignment wrapText="1"/>
    </xf>
    <xf numFmtId="10" fontId="36" fillId="0" borderId="5" xfId="0" applyNumberFormat="1" applyFont="1" applyFill="1" applyBorder="1" applyAlignment="1">
      <alignment horizontal="center"/>
    </xf>
    <xf numFmtId="167" fontId="36" fillId="0" borderId="56" xfId="0" applyNumberFormat="1" applyFont="1" applyFill="1" applyBorder="1" applyAlignment="1">
      <alignment horizontal="center"/>
    </xf>
    <xf numFmtId="49" fontId="47" fillId="0" borderId="8" xfId="0" applyNumberFormat="1" applyFont="1" applyFill="1" applyBorder="1" applyAlignment="1">
      <alignment horizontal="center"/>
    </xf>
    <xf numFmtId="167" fontId="37" fillId="0" borderId="13" xfId="0" applyNumberFormat="1" applyFont="1" applyFill="1" applyBorder="1" applyAlignment="1">
      <alignment horizontal="center"/>
    </xf>
    <xf numFmtId="167" fontId="37" fillId="0" borderId="8" xfId="0" applyNumberFormat="1" applyFont="1" applyFill="1" applyBorder="1" applyAlignment="1">
      <alignment horizontal="center"/>
    </xf>
    <xf numFmtId="0" fontId="33" fillId="0" borderId="32" xfId="0" applyFont="1" applyBorder="1" applyAlignment="1" applyProtection="1">
      <alignment horizontal="left" wrapText="1"/>
      <protection locked="0"/>
    </xf>
    <xf numFmtId="0" fontId="47" fillId="0" borderId="40" xfId="0" applyFont="1" applyFill="1" applyBorder="1" applyAlignment="1">
      <alignment horizontal="center"/>
    </xf>
    <xf numFmtId="49" fontId="47" fillId="0" borderId="7" xfId="0" applyNumberFormat="1" applyFont="1" applyFill="1" applyBorder="1" applyAlignment="1">
      <alignment horizontal="center" wrapText="1"/>
    </xf>
    <xf numFmtId="49" fontId="18" fillId="0" borderId="21" xfId="0" applyNumberFormat="1" applyFont="1" applyFill="1" applyBorder="1" applyAlignment="1">
      <alignment wrapText="1"/>
    </xf>
    <xf numFmtId="167" fontId="36" fillId="0" borderId="46" xfId="0" applyNumberFormat="1" applyFont="1" applyFill="1" applyBorder="1" applyAlignment="1" applyProtection="1">
      <alignment horizontal="center"/>
    </xf>
    <xf numFmtId="167" fontId="36" fillId="0" borderId="16" xfId="0" applyNumberFormat="1" applyFont="1" applyFill="1" applyBorder="1" applyAlignment="1" applyProtection="1">
      <alignment horizontal="center"/>
    </xf>
    <xf numFmtId="165" fontId="36" fillId="0" borderId="16" xfId="0" applyNumberFormat="1" applyFont="1" applyFill="1" applyBorder="1" applyAlignment="1">
      <alignment horizontal="center"/>
    </xf>
    <xf numFmtId="165" fontId="36" fillId="0" borderId="26" xfId="0" applyNumberFormat="1" applyFont="1" applyFill="1" applyBorder="1" applyAlignment="1">
      <alignment horizontal="center"/>
    </xf>
    <xf numFmtId="167" fontId="36" fillId="0" borderId="7" xfId="0" applyNumberFormat="1" applyFont="1" applyFill="1" applyBorder="1" applyAlignment="1">
      <alignment horizontal="center"/>
    </xf>
    <xf numFmtId="0" fontId="22" fillId="0" borderId="3" xfId="0" applyFont="1" applyFill="1" applyBorder="1"/>
    <xf numFmtId="167" fontId="36" fillId="0" borderId="18" xfId="0" applyNumberFormat="1" applyFont="1" applyFill="1" applyBorder="1" applyAlignment="1">
      <alignment horizontal="center"/>
    </xf>
    <xf numFmtId="165" fontId="36" fillId="0" borderId="38" xfId="0" applyNumberFormat="1" applyFont="1" applyFill="1" applyBorder="1" applyAlignment="1">
      <alignment horizontal="center"/>
    </xf>
    <xf numFmtId="165" fontId="36" fillId="0" borderId="39" xfId="0" applyNumberFormat="1" applyFont="1" applyFill="1" applyBorder="1" applyAlignment="1">
      <alignment horizontal="center"/>
    </xf>
    <xf numFmtId="0" fontId="47" fillId="0" borderId="36" xfId="0" applyFont="1" applyFill="1" applyBorder="1" applyAlignment="1"/>
    <xf numFmtId="0" fontId="47" fillId="0" borderId="31" xfId="0" applyFont="1" applyFill="1" applyBorder="1" applyAlignment="1">
      <alignment horizontal="center"/>
    </xf>
    <xf numFmtId="49" fontId="47" fillId="0" borderId="14" xfId="0" applyNumberFormat="1" applyFont="1" applyFill="1" applyBorder="1" applyAlignment="1">
      <alignment horizontal="center" wrapText="1"/>
    </xf>
    <xf numFmtId="165" fontId="36" fillId="0" borderId="14" xfId="0" applyNumberFormat="1" applyFont="1" applyFill="1" applyBorder="1" applyAlignment="1">
      <alignment horizontal="center"/>
    </xf>
    <xf numFmtId="167" fontId="36" fillId="0" borderId="36" xfId="0" applyNumberFormat="1" applyFont="1" applyFill="1" applyBorder="1" applyAlignment="1">
      <alignment horizontal="center"/>
    </xf>
    <xf numFmtId="165" fontId="36" fillId="0" borderId="27" xfId="0" applyNumberFormat="1" applyFont="1" applyFill="1" applyBorder="1" applyAlignment="1">
      <alignment horizontal="center"/>
    </xf>
    <xf numFmtId="0" fontId="32" fillId="0" borderId="27" xfId="0" applyFont="1" applyFill="1" applyBorder="1" applyAlignment="1">
      <alignment horizontal="left" wrapText="1"/>
    </xf>
    <xf numFmtId="0" fontId="47" fillId="0" borderId="47" xfId="0" applyFont="1" applyFill="1" applyBorder="1" applyAlignment="1">
      <alignment horizontal="center"/>
    </xf>
    <xf numFmtId="49" fontId="47" fillId="0" borderId="38" xfId="0" applyNumberFormat="1" applyFont="1" applyFill="1" applyBorder="1" applyAlignment="1">
      <alignment horizontal="center" wrapText="1"/>
    </xf>
    <xf numFmtId="0" fontId="32" fillId="0" borderId="39" xfId="0" applyFont="1" applyFill="1" applyBorder="1" applyAlignment="1">
      <alignment horizontal="left" wrapText="1"/>
    </xf>
    <xf numFmtId="0" fontId="47" fillId="0" borderId="29" xfId="0" applyFont="1" applyFill="1" applyBorder="1" applyAlignment="1">
      <alignment horizontal="center"/>
    </xf>
    <xf numFmtId="0" fontId="32" fillId="0" borderId="25" xfId="0" applyFont="1" applyFill="1" applyBorder="1" applyAlignment="1">
      <alignment horizontal="left" wrapText="1"/>
    </xf>
    <xf numFmtId="0" fontId="32" fillId="0" borderId="25" xfId="0" applyFont="1" applyFill="1" applyBorder="1" applyAlignment="1">
      <alignment wrapText="1"/>
    </xf>
    <xf numFmtId="0" fontId="32" fillId="0" borderId="26" xfId="0" applyFont="1" applyFill="1" applyBorder="1" applyAlignment="1">
      <alignment wrapText="1"/>
    </xf>
    <xf numFmtId="165" fontId="39" fillId="2" borderId="27" xfId="0" applyNumberFormat="1" applyFont="1" applyFill="1" applyBorder="1" applyAlignment="1">
      <alignment horizontal="center"/>
    </xf>
    <xf numFmtId="165" fontId="39" fillId="2" borderId="39" xfId="0" applyNumberFormat="1" applyFont="1" applyFill="1" applyBorder="1" applyAlignment="1">
      <alignment horizontal="center"/>
    </xf>
    <xf numFmtId="167" fontId="36" fillId="6" borderId="8" xfId="0" applyNumberFormat="1" applyFont="1" applyFill="1" applyBorder="1" applyAlignment="1" applyProtection="1">
      <alignment horizontal="center"/>
    </xf>
    <xf numFmtId="167" fontId="37" fillId="6" borderId="16" xfId="0" applyNumberFormat="1" applyFont="1" applyFill="1" applyBorder="1" applyAlignment="1" applyProtection="1">
      <alignment horizontal="center"/>
    </xf>
    <xf numFmtId="167" fontId="37" fillId="6" borderId="38" xfId="0" applyNumberFormat="1" applyFont="1" applyFill="1" applyBorder="1" applyAlignment="1">
      <alignment horizontal="center"/>
    </xf>
    <xf numFmtId="167" fontId="37" fillId="6" borderId="14" xfId="0" applyNumberFormat="1" applyFont="1" applyFill="1" applyBorder="1" applyAlignment="1">
      <alignment horizontal="center"/>
    </xf>
    <xf numFmtId="167" fontId="36" fillId="6" borderId="14" xfId="0" applyNumberFormat="1" applyFont="1" applyFill="1" applyBorder="1" applyAlignment="1">
      <alignment horizontal="center"/>
    </xf>
    <xf numFmtId="167" fontId="36" fillId="6" borderId="16" xfId="0" applyNumberFormat="1" applyFont="1" applyFill="1" applyBorder="1" applyAlignment="1" applyProtection="1">
      <alignment horizontal="center"/>
    </xf>
    <xf numFmtId="167" fontId="34" fillId="6" borderId="43" xfId="0" applyNumberFormat="1" applyFont="1" applyFill="1" applyBorder="1" applyAlignment="1">
      <alignment horizontal="center"/>
    </xf>
    <xf numFmtId="167" fontId="37" fillId="6" borderId="18" xfId="0" applyNumberFormat="1" applyFont="1" applyFill="1" applyBorder="1" applyAlignment="1">
      <alignment horizontal="center"/>
    </xf>
    <xf numFmtId="167" fontId="34" fillId="6" borderId="9" xfId="0" applyNumberFormat="1" applyFont="1" applyFill="1" applyBorder="1" applyAlignment="1">
      <alignment horizontal="center"/>
    </xf>
    <xf numFmtId="167" fontId="34" fillId="6" borderId="46" xfId="0" applyNumberFormat="1" applyFont="1" applyFill="1" applyBorder="1" applyAlignment="1">
      <alignment horizontal="center"/>
    </xf>
    <xf numFmtId="0" fontId="45" fillId="0" borderId="4" xfId="0" applyFont="1" applyFill="1" applyBorder="1" applyAlignment="1">
      <alignment horizontal="center"/>
    </xf>
    <xf numFmtId="0" fontId="12" fillId="0" borderId="54" xfId="0" applyFont="1" applyBorder="1" applyAlignment="1">
      <alignment horizontal="left" wrapText="1"/>
    </xf>
    <xf numFmtId="0" fontId="46" fillId="2" borderId="9" xfId="0" applyFont="1" applyFill="1" applyBorder="1" applyAlignment="1">
      <alignment horizontal="center"/>
    </xf>
    <xf numFmtId="0" fontId="45" fillId="0" borderId="7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13" fillId="6" borderId="4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165" fontId="13" fillId="0" borderId="25" xfId="0" applyNumberFormat="1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5" fillId="9" borderId="52" xfId="0" applyFont="1" applyFill="1" applyBorder="1" applyAlignment="1">
      <alignment horizontal="center" vertical="center" wrapText="1"/>
    </xf>
    <xf numFmtId="0" fontId="0" fillId="9" borderId="5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19" fillId="3" borderId="0" xfId="0" applyFont="1" applyFill="1" applyBorder="1" applyAlignment="1">
      <alignment horizontal="center" wrapText="1"/>
    </xf>
    <xf numFmtId="165" fontId="13" fillId="0" borderId="29" xfId="0" applyNumberFormat="1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5" fillId="8" borderId="51" xfId="0" applyFont="1" applyFill="1" applyBorder="1" applyAlignment="1">
      <alignment horizontal="center" vertical="center" wrapText="1"/>
    </xf>
    <xf numFmtId="0" fontId="5" fillId="8" borderId="38" xfId="0" applyFont="1" applyFill="1" applyBorder="1" applyAlignment="1">
      <alignment horizontal="center" vertical="center" wrapText="1"/>
    </xf>
    <xf numFmtId="0" fontId="5" fillId="8" borderId="39" xfId="0" applyFont="1" applyFill="1" applyBorder="1" applyAlignment="1">
      <alignment horizontal="center" vertical="center" wrapText="1"/>
    </xf>
    <xf numFmtId="0" fontId="5" fillId="7" borderId="37" xfId="0" applyFont="1" applyFill="1" applyBorder="1" applyAlignment="1">
      <alignment horizontal="center" vertical="center" wrapText="1"/>
    </xf>
    <xf numFmtId="0" fontId="5" fillId="7" borderId="38" xfId="0" applyFont="1" applyFill="1" applyBorder="1" applyAlignment="1">
      <alignment horizontal="center" vertical="center" wrapText="1"/>
    </xf>
    <xf numFmtId="0" fontId="5" fillId="7" borderId="39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ZV1PIV98" xfId="1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H2101"/>
  <sheetViews>
    <sheetView showZeros="0" tabSelected="1" showOutlineSymbols="0" view="pageBreakPreview" zoomScale="115" zoomScaleNormal="100" zoomScaleSheetLayoutView="115" workbookViewId="0">
      <selection activeCell="O159" sqref="O159"/>
    </sheetView>
  </sheetViews>
  <sheetFormatPr defaultColWidth="9.140625" defaultRowHeight="12.75" x14ac:dyDescent="0.2"/>
  <cols>
    <col min="1" max="1" width="3.42578125" style="18" customWidth="1"/>
    <col min="2" max="2" width="8" style="1" hidden="1" customWidth="1"/>
    <col min="3" max="4" width="6.140625" style="1" customWidth="1"/>
    <col min="5" max="5" width="59.28515625" style="25" customWidth="1"/>
    <col min="6" max="7" width="12.7109375" style="351" customWidth="1"/>
    <col min="8" max="8" width="12.7109375" style="347" customWidth="1"/>
    <col min="9" max="9" width="10.5703125" style="2" customWidth="1"/>
    <col min="10" max="10" width="11.7109375" style="2" customWidth="1"/>
    <col min="11" max="11" width="10" style="8" customWidth="1"/>
    <col min="12" max="12" width="12.7109375" style="18" customWidth="1"/>
    <col min="13" max="13" width="12.7109375" style="51" customWidth="1"/>
    <col min="14" max="14" width="12.7109375" style="18" customWidth="1"/>
    <col min="15" max="15" width="12.7109375" style="51" customWidth="1"/>
    <col min="16" max="16" width="10.7109375" style="37" customWidth="1"/>
    <col min="17" max="17" width="10.140625" style="18" customWidth="1"/>
    <col min="18" max="18" width="12.7109375" style="18" customWidth="1"/>
    <col min="19" max="19" width="12.7109375" style="52" customWidth="1"/>
    <col min="20" max="21" width="12.7109375" style="18" customWidth="1"/>
    <col min="22" max="22" width="11.7109375" style="2" customWidth="1"/>
    <col min="23" max="23" width="10.42578125" style="2" customWidth="1"/>
    <col min="24" max="24" width="9.42578125" style="3" bestFit="1" customWidth="1"/>
    <col min="25" max="25" width="18.28515625" style="17" customWidth="1"/>
    <col min="26" max="26" width="21" style="3" customWidth="1"/>
    <col min="27" max="190" width="9.140625" style="3"/>
    <col min="191" max="16384" width="9.140625" style="2"/>
  </cols>
  <sheetData>
    <row r="1" spans="1:47" s="3" customFormat="1" ht="42" customHeight="1" thickBot="1" x14ac:dyDescent="0.3">
      <c r="A1" s="704" t="s">
        <v>310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  <c r="R1" s="704"/>
      <c r="S1" s="704"/>
      <c r="T1" s="704"/>
      <c r="U1" s="704"/>
      <c r="V1" s="704"/>
      <c r="W1" s="75" t="s">
        <v>294</v>
      </c>
      <c r="X1" s="45"/>
      <c r="Y1" s="17"/>
    </row>
    <row r="2" spans="1:47" s="46" customFormat="1" ht="25.5" customHeight="1" x14ac:dyDescent="0.2">
      <c r="A2" s="708" t="s">
        <v>0</v>
      </c>
      <c r="B2" s="697" t="s">
        <v>159</v>
      </c>
      <c r="C2" s="697" t="s">
        <v>306</v>
      </c>
      <c r="D2" s="697" t="s">
        <v>72</v>
      </c>
      <c r="E2" s="711" t="s">
        <v>76</v>
      </c>
      <c r="F2" s="714" t="s">
        <v>1</v>
      </c>
      <c r="G2" s="715"/>
      <c r="H2" s="715"/>
      <c r="I2" s="715"/>
      <c r="J2" s="715"/>
      <c r="K2" s="716"/>
      <c r="L2" s="700" t="s">
        <v>2</v>
      </c>
      <c r="M2" s="701"/>
      <c r="N2" s="701"/>
      <c r="O2" s="701"/>
      <c r="P2" s="701"/>
      <c r="Q2" s="701"/>
      <c r="R2" s="717" t="s">
        <v>3</v>
      </c>
      <c r="S2" s="718"/>
      <c r="T2" s="718"/>
      <c r="U2" s="718"/>
      <c r="V2" s="718"/>
      <c r="W2" s="719"/>
      <c r="Y2" s="76"/>
    </row>
    <row r="3" spans="1:47" s="46" customFormat="1" ht="12.75" customHeight="1" x14ac:dyDescent="0.2">
      <c r="A3" s="709"/>
      <c r="B3" s="698"/>
      <c r="C3" s="698"/>
      <c r="D3" s="698"/>
      <c r="E3" s="712"/>
      <c r="F3" s="702" t="s">
        <v>295</v>
      </c>
      <c r="G3" s="692" t="s">
        <v>311</v>
      </c>
      <c r="H3" s="690" t="s">
        <v>312</v>
      </c>
      <c r="I3" s="694" t="s">
        <v>4</v>
      </c>
      <c r="J3" s="694" t="s">
        <v>55</v>
      </c>
      <c r="K3" s="695" t="s">
        <v>54</v>
      </c>
      <c r="L3" s="702" t="s">
        <v>295</v>
      </c>
      <c r="M3" s="692" t="s">
        <v>231</v>
      </c>
      <c r="N3" s="694" t="str">
        <f>G3</f>
        <v>затверджено на 01.07.2019</v>
      </c>
      <c r="O3" s="690" t="str">
        <f>H3</f>
        <v>виконано станом на 01.07.2019</v>
      </c>
      <c r="P3" s="694" t="s">
        <v>55</v>
      </c>
      <c r="Q3" s="706" t="s">
        <v>54</v>
      </c>
      <c r="R3" s="702" t="s">
        <v>295</v>
      </c>
      <c r="S3" s="692" t="s">
        <v>231</v>
      </c>
      <c r="T3" s="694" t="str">
        <f>G3</f>
        <v>затверджено на 01.07.2019</v>
      </c>
      <c r="U3" s="690" t="str">
        <f>H3</f>
        <v>виконано станом на 01.07.2019</v>
      </c>
      <c r="V3" s="694" t="s">
        <v>55</v>
      </c>
      <c r="W3" s="695" t="s">
        <v>54</v>
      </c>
      <c r="Y3" s="76"/>
    </row>
    <row r="4" spans="1:47" s="46" customFormat="1" ht="57" customHeight="1" x14ac:dyDescent="0.25">
      <c r="A4" s="710"/>
      <c r="B4" s="699"/>
      <c r="C4" s="699"/>
      <c r="D4" s="699"/>
      <c r="E4" s="713"/>
      <c r="F4" s="703"/>
      <c r="G4" s="693"/>
      <c r="H4" s="691"/>
      <c r="I4" s="692"/>
      <c r="J4" s="692"/>
      <c r="K4" s="696"/>
      <c r="L4" s="703"/>
      <c r="M4" s="693"/>
      <c r="N4" s="692"/>
      <c r="O4" s="691"/>
      <c r="P4" s="692"/>
      <c r="Q4" s="707"/>
      <c r="R4" s="703"/>
      <c r="S4" s="693"/>
      <c r="T4" s="692"/>
      <c r="U4" s="691"/>
      <c r="V4" s="692"/>
      <c r="W4" s="696"/>
      <c r="Y4" s="705" t="s">
        <v>175</v>
      </c>
      <c r="Z4" s="705"/>
    </row>
    <row r="5" spans="1:47" s="54" customFormat="1" ht="18.75" customHeight="1" x14ac:dyDescent="0.25">
      <c r="A5" s="59">
        <v>1</v>
      </c>
      <c r="B5" s="47">
        <v>2</v>
      </c>
      <c r="C5" s="47">
        <v>2</v>
      </c>
      <c r="D5" s="47">
        <v>3</v>
      </c>
      <c r="E5" s="60">
        <v>4</v>
      </c>
      <c r="F5" s="73">
        <v>5</v>
      </c>
      <c r="G5" s="320">
        <v>6</v>
      </c>
      <c r="H5" s="74">
        <v>7</v>
      </c>
      <c r="I5" s="47">
        <v>8</v>
      </c>
      <c r="J5" s="47">
        <v>9</v>
      </c>
      <c r="K5" s="60">
        <v>10</v>
      </c>
      <c r="L5" s="73">
        <v>11</v>
      </c>
      <c r="M5" s="320">
        <v>12</v>
      </c>
      <c r="N5" s="320">
        <v>13</v>
      </c>
      <c r="O5" s="74">
        <v>14</v>
      </c>
      <c r="P5" s="47">
        <v>15</v>
      </c>
      <c r="Q5" s="61">
        <v>16</v>
      </c>
      <c r="R5" s="59">
        <v>17</v>
      </c>
      <c r="S5" s="47">
        <v>18</v>
      </c>
      <c r="T5" s="47">
        <v>19</v>
      </c>
      <c r="U5" s="74">
        <v>20</v>
      </c>
      <c r="V5" s="47">
        <v>21</v>
      </c>
      <c r="W5" s="60">
        <v>22</v>
      </c>
      <c r="Y5" s="77" t="s">
        <v>1</v>
      </c>
      <c r="Z5" s="62" t="s">
        <v>2</v>
      </c>
    </row>
    <row r="6" spans="1:47" s="45" customFormat="1" ht="29.25" customHeight="1" thickBot="1" x14ac:dyDescent="0.3">
      <c r="A6" s="418"/>
      <c r="B6" s="419"/>
      <c r="C6" s="419"/>
      <c r="D6" s="419"/>
      <c r="E6" s="420" t="s">
        <v>5</v>
      </c>
      <c r="F6" s="82">
        <f>SUM(F149)</f>
        <v>529718.30000000016</v>
      </c>
      <c r="G6" s="83">
        <f>SUM(G149)</f>
        <v>294023.5</v>
      </c>
      <c r="H6" s="84">
        <f>SUM(H149)</f>
        <v>265032.89999999997</v>
      </c>
      <c r="I6" s="85">
        <v>1</v>
      </c>
      <c r="J6" s="86">
        <f t="shared" ref="J6:J14" si="0">H6-G6</f>
        <v>-28990.600000000035</v>
      </c>
      <c r="K6" s="87">
        <f>H6/G6</f>
        <v>0.9014003982674853</v>
      </c>
      <c r="L6" s="82">
        <f>SUM(L149)</f>
        <v>78533</v>
      </c>
      <c r="M6" s="83">
        <f>SUM(M149)</f>
        <v>82551</v>
      </c>
      <c r="N6" s="83">
        <f>SUM(N149)</f>
        <v>24816.7</v>
      </c>
      <c r="O6" s="84">
        <f>SUM(O149)</f>
        <v>10473.300000000001</v>
      </c>
      <c r="P6" s="83">
        <f>O6-N6</f>
        <v>-14343.4</v>
      </c>
      <c r="Q6" s="88">
        <f>O6/N6</f>
        <v>0.42202629680819775</v>
      </c>
      <c r="R6" s="89">
        <f>SUM(R149)</f>
        <v>608251.30000000005</v>
      </c>
      <c r="S6" s="90">
        <f>SUM(S149)</f>
        <v>612269.30000000005</v>
      </c>
      <c r="T6" s="90">
        <f>SUM(T149)</f>
        <v>318840.2</v>
      </c>
      <c r="U6" s="84">
        <f>SUM(U149)</f>
        <v>275506.20000000007</v>
      </c>
      <c r="V6" s="83">
        <f>U6-T6</f>
        <v>-43333.999999999942</v>
      </c>
      <c r="W6" s="91">
        <f>U6/T6</f>
        <v>0.86408865632376364</v>
      </c>
      <c r="X6" s="63"/>
      <c r="Y6" s="78" t="str">
        <f>IF(J6&lt;=0,"",IF(J6&gt;0,"НІ"))</f>
        <v/>
      </c>
      <c r="Z6" s="58" t="str">
        <f>IF(P6&lt;=0,"",IF(P6&gt;0,"НІ"))</f>
        <v/>
      </c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</row>
    <row r="7" spans="1:47" s="28" customFormat="1" ht="32.25" customHeight="1" thickBot="1" x14ac:dyDescent="0.3">
      <c r="A7" s="548"/>
      <c r="B7" s="455"/>
      <c r="C7" s="455"/>
      <c r="D7" s="455"/>
      <c r="E7" s="526" t="s">
        <v>59</v>
      </c>
      <c r="F7" s="226">
        <f>SUM(F9:F11,F15:F30,F33,F53,F59,F65,F68,F69,F71:F72,F80,F83,F86,F90,F93)</f>
        <v>164367.6</v>
      </c>
      <c r="G7" s="227">
        <f>SUM(G9:G11,G15:G30,G33,G53,G59,G65,G68,G69,G71:G72,G80,G83,G86,G90,G93)</f>
        <v>91257.799999999988</v>
      </c>
      <c r="H7" s="92">
        <f>SUM(H9:H11,H15:H30,H33,H53,H59,H65,H68,H69,H71:H72,H80,H83,H86,H90,H93)</f>
        <v>87916.200000000012</v>
      </c>
      <c r="I7" s="177">
        <f>H7/H6</f>
        <v>0.33171806217265865</v>
      </c>
      <c r="J7" s="175">
        <f t="shared" si="0"/>
        <v>-3341.5999999999767</v>
      </c>
      <c r="K7" s="241">
        <f>H7/G7</f>
        <v>0.96338285604079898</v>
      </c>
      <c r="L7" s="226">
        <f>SUM(L9:L11,L15:L30,L53,L59,L65,L68,L69,L71:L72,L83,L90,L93,L128,L130:L132)</f>
        <v>2843.5</v>
      </c>
      <c r="M7" s="227">
        <f>SUM(M9:M11,M15:M30,M53,M59,M65,M68,M69,M71:M72,M83,M90,M93,M128,M130:M132)</f>
        <v>2843.5</v>
      </c>
      <c r="N7" s="227">
        <f>SUM(N9:N11,N15:N30,N53,N59,N65,N68,N69,N71:N72,N83,N90,N93,N128,N130:N132)</f>
        <v>1503.6</v>
      </c>
      <c r="O7" s="92">
        <f>SUM(O9:O11,O15:O30,O53,O59,O65,O68,O69,O71:O72,O83,O90,O93,O128,O130:O132)</f>
        <v>378.2</v>
      </c>
      <c r="P7" s="175">
        <f>O7-N7</f>
        <v>-1125.3999999999999</v>
      </c>
      <c r="Q7" s="179">
        <f>O7/N7</f>
        <v>0.25152966214418732</v>
      </c>
      <c r="R7" s="174">
        <f>SUM(R9:R11,R15:R30,R33,R53,R59,R65,R68:R69,R71:R72,R80,R83,R86,R90,R93,R128,R130:R132)</f>
        <v>167211.10000000003</v>
      </c>
      <c r="S7" s="174">
        <f>SUM(S9:S11,S15:S30,S33,S53,S59,S65,S68:S69,S71:S72,S80,S83,S86,S90,S93,S128,S130:S132)</f>
        <v>167211.10000000003</v>
      </c>
      <c r="T7" s="174">
        <f>SUM(T9:T11,T15:T30,T33,T53,T59,T65,T68:T69,T71:T72,T80,T83,T86,T90,T93,T128,T130:T132)</f>
        <v>92761.4</v>
      </c>
      <c r="U7" s="683">
        <f>SUM(U9:U11,U15:U30,U33,U53,U59,U65,U68:U69,U71:U72,U80,U83,U86,U90,U93,U128,U130:U132)</f>
        <v>88294.400000000009</v>
      </c>
      <c r="V7" s="175">
        <f>U7-T7</f>
        <v>-4466.9999999999854</v>
      </c>
      <c r="W7" s="241">
        <f>U7/T7</f>
        <v>0.95184419381337515</v>
      </c>
      <c r="X7" s="549"/>
      <c r="Y7" s="78" t="str">
        <f t="shared" ref="Y7:Y81" si="1">IF(J7&lt;=0,"",IF(J7&gt;0,"НІ"))</f>
        <v/>
      </c>
      <c r="Z7" s="78" t="str">
        <f t="shared" ref="Z7:Z81" si="2">IF(P7&lt;=0,"",IF(P7&gt;0,"НІ"))</f>
        <v/>
      </c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</row>
    <row r="8" spans="1:47" s="45" customFormat="1" ht="26.25" customHeight="1" thickBot="1" x14ac:dyDescent="0.3">
      <c r="A8" s="421">
        <v>1</v>
      </c>
      <c r="B8" s="422" t="s">
        <v>6</v>
      </c>
      <c r="C8" s="422" t="s">
        <v>161</v>
      </c>
      <c r="D8" s="422"/>
      <c r="E8" s="423" t="s">
        <v>130</v>
      </c>
      <c r="F8" s="93">
        <f>SUM(F34:F49,F9:F32)</f>
        <v>84537.5</v>
      </c>
      <c r="G8" s="93">
        <f>SUM(G34:G42,G44,G46,G48:G49,G9:G32)</f>
        <v>45935.9</v>
      </c>
      <c r="H8" s="94">
        <f>SUM(H34:H42,H44,H46,H48:H49,H9:H32)</f>
        <v>41129.800000000003</v>
      </c>
      <c r="I8" s="95">
        <f>H8/H6</f>
        <v>0.15518752577510192</v>
      </c>
      <c r="J8" s="96">
        <f t="shared" si="0"/>
        <v>-4806.0999999999985</v>
      </c>
      <c r="K8" s="97">
        <f>H8/G8</f>
        <v>0.89537377084154224</v>
      </c>
      <c r="L8" s="93">
        <f>SUM(L34:L42,L44,L46,L48:L49,L9:L32)</f>
        <v>270.89999999999998</v>
      </c>
      <c r="M8" s="93">
        <f>SUM(M34:M42,M44,M46,M48:M49,M9:M32)</f>
        <v>297.2</v>
      </c>
      <c r="N8" s="93">
        <f>SUM(N34:N42,N44,N46,N48:N49,N9:N32)</f>
        <v>251.20000000000002</v>
      </c>
      <c r="O8" s="94">
        <f>SUM(O34:O42,O44,O46,O48:O49,O9:O32)</f>
        <v>234.10000000000002</v>
      </c>
      <c r="P8" s="96">
        <f>O8-N8</f>
        <v>-17.099999999999994</v>
      </c>
      <c r="Q8" s="98">
        <f>O8/N8</f>
        <v>0.93192675159235672</v>
      </c>
      <c r="R8" s="99">
        <f>SUM(R34:R42,R44,R46,R48:R49,R9:R32)</f>
        <v>84808.400000000023</v>
      </c>
      <c r="S8" s="93">
        <f>SUM(S34:S42,S44,S46,S48:S49,S9:S32)</f>
        <v>84834.700000000012</v>
      </c>
      <c r="T8" s="93">
        <f>SUM(T34:T42,T44,T46,T48:T49,T9:T32)</f>
        <v>46187.100000000006</v>
      </c>
      <c r="U8" s="94">
        <f>SUM(U34:U42,U44,U46,U48:U49,U9:U32)</f>
        <v>41363.9</v>
      </c>
      <c r="V8" s="100">
        <f t="shared" ref="V8:V96" si="3">U8-T8</f>
        <v>-4823.2000000000044</v>
      </c>
      <c r="W8" s="97">
        <f t="shared" ref="W8:W96" si="4">U8/T8</f>
        <v>0.89557257329427475</v>
      </c>
      <c r="X8" s="65"/>
      <c r="Y8" s="78" t="str">
        <f t="shared" si="1"/>
        <v/>
      </c>
      <c r="Z8" s="58" t="str">
        <f t="shared" si="2"/>
        <v/>
      </c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</row>
    <row r="9" spans="1:47" s="3" customFormat="1" ht="47.25" customHeight="1" x14ac:dyDescent="0.25">
      <c r="A9" s="424"/>
      <c r="B9" s="425" t="s">
        <v>7</v>
      </c>
      <c r="C9" s="425" t="s">
        <v>124</v>
      </c>
      <c r="D9" s="426">
        <v>1030</v>
      </c>
      <c r="E9" s="545" t="s">
        <v>178</v>
      </c>
      <c r="F9" s="109">
        <v>5075</v>
      </c>
      <c r="G9" s="110">
        <v>5075</v>
      </c>
      <c r="H9" s="111">
        <v>4941.3</v>
      </c>
      <c r="I9" s="112">
        <f>H9/H6</f>
        <v>1.8644100411684742E-2</v>
      </c>
      <c r="J9" s="113">
        <f t="shared" si="0"/>
        <v>-133.69999999999982</v>
      </c>
      <c r="K9" s="114">
        <f>H9/G9</f>
        <v>0.97365517241379318</v>
      </c>
      <c r="L9" s="336"/>
      <c r="M9" s="352"/>
      <c r="N9" s="117"/>
      <c r="O9" s="323"/>
      <c r="P9" s="117"/>
      <c r="Q9" s="118"/>
      <c r="R9" s="115">
        <f t="shared" ref="R9:R96" si="5">SUM(F9,L9)</f>
        <v>5075</v>
      </c>
      <c r="S9" s="116">
        <f t="shared" ref="S9:S96" si="6">SUM(F9,M9)</f>
        <v>5075</v>
      </c>
      <c r="T9" s="117">
        <f>SUM(G9,N9)</f>
        <v>5075</v>
      </c>
      <c r="U9" s="119">
        <f t="shared" ref="U9:U96" si="7">SUM(H9,O9)</f>
        <v>4941.3</v>
      </c>
      <c r="V9" s="117">
        <f t="shared" si="3"/>
        <v>-133.69999999999982</v>
      </c>
      <c r="W9" s="120">
        <f t="shared" si="4"/>
        <v>0.97365517241379318</v>
      </c>
      <c r="X9" s="14"/>
      <c r="Y9" s="78" t="str">
        <f t="shared" si="1"/>
        <v/>
      </c>
      <c r="Z9" s="39" t="str">
        <f t="shared" si="2"/>
        <v/>
      </c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</row>
    <row r="10" spans="1:47" s="3" customFormat="1" ht="31.5" customHeight="1" x14ac:dyDescent="0.25">
      <c r="A10" s="427"/>
      <c r="B10" s="428" t="s">
        <v>8</v>
      </c>
      <c r="C10" s="428" t="s">
        <v>125</v>
      </c>
      <c r="D10" s="429" t="s">
        <v>128</v>
      </c>
      <c r="E10" s="546" t="s">
        <v>129</v>
      </c>
      <c r="F10" s="121">
        <v>1920</v>
      </c>
      <c r="G10" s="376">
        <v>1920</v>
      </c>
      <c r="H10" s="122">
        <v>430.2</v>
      </c>
      <c r="I10" s="123">
        <f>H10/H6</f>
        <v>1.6231947052611207E-3</v>
      </c>
      <c r="J10" s="124">
        <f t="shared" si="0"/>
        <v>-1489.8</v>
      </c>
      <c r="K10" s="125">
        <f>H10/G10</f>
        <v>0.2240625</v>
      </c>
      <c r="L10" s="326"/>
      <c r="M10" s="333"/>
      <c r="N10" s="128"/>
      <c r="O10" s="324"/>
      <c r="P10" s="128"/>
      <c r="Q10" s="129"/>
      <c r="R10" s="130">
        <f t="shared" si="5"/>
        <v>1920</v>
      </c>
      <c r="S10" s="127">
        <f t="shared" si="6"/>
        <v>1920</v>
      </c>
      <c r="T10" s="128">
        <f>SUM(G10,N10)</f>
        <v>1920</v>
      </c>
      <c r="U10" s="131">
        <f t="shared" si="7"/>
        <v>430.2</v>
      </c>
      <c r="V10" s="128">
        <f t="shared" si="3"/>
        <v>-1489.8</v>
      </c>
      <c r="W10" s="132">
        <f t="shared" si="4"/>
        <v>0.2240625</v>
      </c>
      <c r="X10" s="14"/>
      <c r="Y10" s="78" t="str">
        <f t="shared" si="1"/>
        <v/>
      </c>
      <c r="Z10" s="39" t="str">
        <f t="shared" si="2"/>
        <v/>
      </c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</row>
    <row r="11" spans="1:47" s="3" customFormat="1" ht="48.75" customHeight="1" x14ac:dyDescent="0.25">
      <c r="A11" s="427"/>
      <c r="B11" s="428" t="s">
        <v>69</v>
      </c>
      <c r="C11" s="428" t="s">
        <v>179</v>
      </c>
      <c r="D11" s="429" t="s">
        <v>128</v>
      </c>
      <c r="E11" s="547" t="s">
        <v>131</v>
      </c>
      <c r="F11" s="121">
        <v>20</v>
      </c>
      <c r="G11" s="376">
        <v>12</v>
      </c>
      <c r="H11" s="122">
        <v>11.7</v>
      </c>
      <c r="I11" s="134">
        <f>H11/H6</f>
        <v>4.414546269538612E-5</v>
      </c>
      <c r="J11" s="124">
        <f t="shared" si="0"/>
        <v>-0.30000000000000071</v>
      </c>
      <c r="K11" s="125">
        <f t="shared" ref="K11:K12" si="8">H11/G11</f>
        <v>0.97499999999999998</v>
      </c>
      <c r="L11" s="326"/>
      <c r="M11" s="333"/>
      <c r="N11" s="128"/>
      <c r="O11" s="324"/>
      <c r="P11" s="128"/>
      <c r="Q11" s="129"/>
      <c r="R11" s="130">
        <f>SUM(F11,L11)</f>
        <v>20</v>
      </c>
      <c r="S11" s="127">
        <f t="shared" ref="S11:U11" si="9">SUM(F11,M11)</f>
        <v>20</v>
      </c>
      <c r="T11" s="128">
        <f t="shared" si="9"/>
        <v>12</v>
      </c>
      <c r="U11" s="131">
        <f t="shared" si="9"/>
        <v>11.7</v>
      </c>
      <c r="V11" s="128">
        <f>U11-T11</f>
        <v>-0.30000000000000071</v>
      </c>
      <c r="W11" s="132">
        <f t="shared" si="4"/>
        <v>0.97499999999999998</v>
      </c>
      <c r="X11" s="14"/>
      <c r="Y11" s="78" t="str">
        <f t="shared" si="1"/>
        <v/>
      </c>
      <c r="Z11" s="39" t="str">
        <f t="shared" si="2"/>
        <v/>
      </c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</row>
    <row r="12" spans="1:47" s="3" customFormat="1" ht="35.25" customHeight="1" x14ac:dyDescent="0.25">
      <c r="A12" s="427"/>
      <c r="B12" s="428" t="s">
        <v>169</v>
      </c>
      <c r="C12" s="430" t="s">
        <v>170</v>
      </c>
      <c r="D12" s="431" t="s">
        <v>126</v>
      </c>
      <c r="E12" s="432" t="s">
        <v>180</v>
      </c>
      <c r="F12" s="135">
        <v>147.5</v>
      </c>
      <c r="G12" s="369">
        <v>47.5</v>
      </c>
      <c r="H12" s="122">
        <v>9.4</v>
      </c>
      <c r="I12" s="134">
        <f>H12/H6</f>
        <v>3.5467294815096548E-5</v>
      </c>
      <c r="J12" s="124">
        <f t="shared" si="0"/>
        <v>-38.1</v>
      </c>
      <c r="K12" s="125">
        <f t="shared" si="8"/>
        <v>0.19789473684210526</v>
      </c>
      <c r="L12" s="326"/>
      <c r="M12" s="333"/>
      <c r="N12" s="128"/>
      <c r="O12" s="324"/>
      <c r="P12" s="128"/>
      <c r="Q12" s="129"/>
      <c r="R12" s="130">
        <f>SUM(F12,L12)</f>
        <v>147.5</v>
      </c>
      <c r="S12" s="127">
        <f t="shared" ref="S12" si="10">SUM(F12,M12)</f>
        <v>147.5</v>
      </c>
      <c r="T12" s="128">
        <f t="shared" ref="T12" si="11">SUM(G12,N12)</f>
        <v>47.5</v>
      </c>
      <c r="U12" s="131">
        <f t="shared" ref="U12" si="12">SUM(H12,O12)</f>
        <v>9.4</v>
      </c>
      <c r="V12" s="128">
        <f>U12-T12</f>
        <v>-38.1</v>
      </c>
      <c r="W12" s="132">
        <f t="shared" si="4"/>
        <v>0.19789473684210526</v>
      </c>
      <c r="X12" s="14"/>
      <c r="Y12" s="78" t="str">
        <f t="shared" si="1"/>
        <v/>
      </c>
      <c r="Z12" s="39" t="str">
        <f t="shared" si="2"/>
        <v/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</row>
    <row r="13" spans="1:47" s="3" customFormat="1" ht="33" customHeight="1" x14ac:dyDescent="0.25">
      <c r="A13" s="427"/>
      <c r="B13" s="428" t="s">
        <v>173</v>
      </c>
      <c r="C13" s="430" t="s">
        <v>181</v>
      </c>
      <c r="D13" s="431" t="s">
        <v>127</v>
      </c>
      <c r="E13" s="433" t="s">
        <v>172</v>
      </c>
      <c r="F13" s="121">
        <v>147.80000000000001</v>
      </c>
      <c r="G13" s="376">
        <v>77</v>
      </c>
      <c r="H13" s="122">
        <v>41.7</v>
      </c>
      <c r="I13" s="139">
        <f>H13/H6</f>
        <v>1.5733895678611979E-4</v>
      </c>
      <c r="J13" s="138">
        <f t="shared" si="0"/>
        <v>-35.299999999999997</v>
      </c>
      <c r="K13" s="129">
        <f>H13/G13</f>
        <v>0.54155844155844157</v>
      </c>
      <c r="L13" s="326"/>
      <c r="M13" s="333"/>
      <c r="N13" s="128"/>
      <c r="O13" s="324"/>
      <c r="P13" s="128"/>
      <c r="Q13" s="129"/>
      <c r="R13" s="130">
        <f>SUM(F13,L13)</f>
        <v>147.80000000000001</v>
      </c>
      <c r="S13" s="127">
        <f t="shared" ref="S13" si="13">SUM(F13,M13)</f>
        <v>147.80000000000001</v>
      </c>
      <c r="T13" s="128">
        <f t="shared" ref="T13" si="14">SUM(G13,N13)</f>
        <v>77</v>
      </c>
      <c r="U13" s="131">
        <f t="shared" ref="U13" si="15">SUM(H13,O13)</f>
        <v>41.7</v>
      </c>
      <c r="V13" s="128">
        <f>U13-T13</f>
        <v>-35.299999999999997</v>
      </c>
      <c r="W13" s="132">
        <f t="shared" si="4"/>
        <v>0.54155844155844157</v>
      </c>
      <c r="X13" s="14"/>
      <c r="Y13" s="78" t="str">
        <f t="shared" si="1"/>
        <v/>
      </c>
      <c r="Z13" s="39" t="str">
        <f t="shared" si="2"/>
        <v/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</row>
    <row r="14" spans="1:47" s="3" customFormat="1" ht="30.75" customHeight="1" x14ac:dyDescent="0.25">
      <c r="A14" s="427"/>
      <c r="B14" s="428" t="s">
        <v>27</v>
      </c>
      <c r="C14" s="428" t="s">
        <v>171</v>
      </c>
      <c r="D14" s="429" t="s">
        <v>127</v>
      </c>
      <c r="E14" s="434" t="s">
        <v>146</v>
      </c>
      <c r="F14" s="121">
        <v>3058</v>
      </c>
      <c r="G14" s="376">
        <v>1590</v>
      </c>
      <c r="H14" s="122">
        <v>1145</v>
      </c>
      <c r="I14" s="137">
        <f>H14/H6</f>
        <v>4.3202183577963349E-3</v>
      </c>
      <c r="J14" s="138">
        <f t="shared" si="0"/>
        <v>-445</v>
      </c>
      <c r="K14" s="129">
        <f>H14/G14</f>
        <v>0.72012578616352196</v>
      </c>
      <c r="L14" s="326"/>
      <c r="M14" s="333"/>
      <c r="N14" s="128"/>
      <c r="O14" s="324"/>
      <c r="P14" s="128"/>
      <c r="Q14" s="129"/>
      <c r="R14" s="130">
        <f>SUM(F14,L14)</f>
        <v>3058</v>
      </c>
      <c r="S14" s="127">
        <f>SUM(F14,M14)</f>
        <v>3058</v>
      </c>
      <c r="T14" s="128">
        <f>SUM(G14,N14)</f>
        <v>1590</v>
      </c>
      <c r="U14" s="131">
        <f>SUM(H14,O14)</f>
        <v>1145</v>
      </c>
      <c r="V14" s="128">
        <f>U14-T14</f>
        <v>-445</v>
      </c>
      <c r="W14" s="132">
        <f t="shared" si="4"/>
        <v>0.72012578616352196</v>
      </c>
      <c r="X14" s="14"/>
      <c r="Y14" s="78" t="str">
        <f t="shared" si="1"/>
        <v/>
      </c>
      <c r="Z14" s="39" t="str">
        <f t="shared" si="2"/>
        <v/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</row>
    <row r="15" spans="1:47" s="3" customFormat="1" ht="24.75" customHeight="1" x14ac:dyDescent="0.25">
      <c r="A15" s="427"/>
      <c r="B15" s="428" t="s">
        <v>9</v>
      </c>
      <c r="C15" s="428" t="s">
        <v>132</v>
      </c>
      <c r="D15" s="429" t="s">
        <v>133</v>
      </c>
      <c r="E15" s="550" t="s">
        <v>134</v>
      </c>
      <c r="F15" s="135">
        <v>447.3</v>
      </c>
      <c r="G15" s="369">
        <v>213.4</v>
      </c>
      <c r="H15" s="122">
        <v>213.4</v>
      </c>
      <c r="I15" s="137">
        <f>H15/H6</f>
        <v>8.0518305463208543E-4</v>
      </c>
      <c r="J15" s="138">
        <f t="shared" ref="J15:J33" si="16">H15-G15</f>
        <v>0</v>
      </c>
      <c r="K15" s="129">
        <f t="shared" ref="K15:K33" si="17">H15/G15</f>
        <v>1</v>
      </c>
      <c r="L15" s="326"/>
      <c r="M15" s="333"/>
      <c r="N15" s="128"/>
      <c r="O15" s="324"/>
      <c r="P15" s="128"/>
      <c r="Q15" s="129"/>
      <c r="R15" s="130">
        <f t="shared" si="5"/>
        <v>447.3</v>
      </c>
      <c r="S15" s="127">
        <f t="shared" si="6"/>
        <v>447.3</v>
      </c>
      <c r="T15" s="128">
        <f t="shared" ref="T15:T23" si="18">SUM(G15,N15)</f>
        <v>213.4</v>
      </c>
      <c r="U15" s="131">
        <f t="shared" si="7"/>
        <v>213.4</v>
      </c>
      <c r="V15" s="128">
        <f t="shared" si="3"/>
        <v>0</v>
      </c>
      <c r="W15" s="132">
        <f t="shared" si="4"/>
        <v>1</v>
      </c>
      <c r="X15" s="14"/>
      <c r="Y15" s="78" t="str">
        <f t="shared" si="1"/>
        <v/>
      </c>
      <c r="Z15" s="39" t="str">
        <f t="shared" si="2"/>
        <v/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</row>
    <row r="16" spans="1:47" s="3" customFormat="1" ht="24.75" customHeight="1" x14ac:dyDescent="0.25">
      <c r="A16" s="427"/>
      <c r="B16" s="428"/>
      <c r="C16" s="428" t="s">
        <v>135</v>
      </c>
      <c r="D16" s="429" t="s">
        <v>133</v>
      </c>
      <c r="E16" s="551" t="s">
        <v>145</v>
      </c>
      <c r="F16" s="135">
        <v>134.1</v>
      </c>
      <c r="G16" s="369">
        <v>68.8</v>
      </c>
      <c r="H16" s="122">
        <v>68.8</v>
      </c>
      <c r="I16" s="139">
        <f>H16/H6</f>
        <v>2.595904131147492E-4</v>
      </c>
      <c r="J16" s="138">
        <f t="shared" ref="J16" si="19">H16-G16</f>
        <v>0</v>
      </c>
      <c r="K16" s="129">
        <f t="shared" ref="K16" si="20">H16/G16</f>
        <v>1</v>
      </c>
      <c r="L16" s="326"/>
      <c r="M16" s="333"/>
      <c r="N16" s="128"/>
      <c r="O16" s="324"/>
      <c r="P16" s="128"/>
      <c r="Q16" s="129"/>
      <c r="R16" s="130">
        <f t="shared" ref="R16" si="21">SUM(F16,L16)</f>
        <v>134.1</v>
      </c>
      <c r="S16" s="127">
        <f t="shared" ref="S16" si="22">SUM(F16,M16)</f>
        <v>134.1</v>
      </c>
      <c r="T16" s="128">
        <f t="shared" ref="T16" si="23">SUM(G16,N16)</f>
        <v>68.8</v>
      </c>
      <c r="U16" s="131">
        <f t="shared" ref="U16" si="24">SUM(H16,O16)</f>
        <v>68.8</v>
      </c>
      <c r="V16" s="128">
        <f t="shared" ref="V16" si="25">U16-T16</f>
        <v>0</v>
      </c>
      <c r="W16" s="132">
        <f t="shared" si="4"/>
        <v>1</v>
      </c>
      <c r="X16" s="14"/>
      <c r="Y16" s="78" t="str">
        <f t="shared" ref="Y16" si="26">IF(J16&lt;=0,"",IF(J16&gt;0,"НІ"))</f>
        <v/>
      </c>
      <c r="Z16" s="3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</row>
    <row r="17" spans="1:47" s="3" customFormat="1" ht="24.75" customHeight="1" x14ac:dyDescent="0.25">
      <c r="A17" s="427"/>
      <c r="B17" s="428" t="s">
        <v>10</v>
      </c>
      <c r="C17" s="428" t="s">
        <v>136</v>
      </c>
      <c r="D17" s="429" t="s">
        <v>133</v>
      </c>
      <c r="E17" s="546" t="s">
        <v>137</v>
      </c>
      <c r="F17" s="121">
        <v>20941.2</v>
      </c>
      <c r="G17" s="376">
        <v>11116.9</v>
      </c>
      <c r="H17" s="122">
        <v>10967.2</v>
      </c>
      <c r="I17" s="137">
        <f>H17/H6</f>
        <v>4.1380522946396471E-2</v>
      </c>
      <c r="J17" s="138">
        <f t="shared" si="16"/>
        <v>-149.69999999999891</v>
      </c>
      <c r="K17" s="129">
        <f t="shared" si="17"/>
        <v>0.98653401577777988</v>
      </c>
      <c r="L17" s="326"/>
      <c r="M17" s="333"/>
      <c r="N17" s="128"/>
      <c r="O17" s="324"/>
      <c r="P17" s="128"/>
      <c r="Q17" s="129"/>
      <c r="R17" s="130">
        <f t="shared" si="5"/>
        <v>20941.2</v>
      </c>
      <c r="S17" s="127">
        <f t="shared" si="6"/>
        <v>20941.2</v>
      </c>
      <c r="T17" s="128">
        <f t="shared" si="18"/>
        <v>11116.9</v>
      </c>
      <c r="U17" s="131">
        <f t="shared" si="7"/>
        <v>10967.2</v>
      </c>
      <c r="V17" s="128">
        <f t="shared" si="3"/>
        <v>-149.69999999999891</v>
      </c>
      <c r="W17" s="132">
        <f t="shared" si="4"/>
        <v>0.98653401577777988</v>
      </c>
      <c r="X17" s="14"/>
      <c r="Y17" s="78" t="str">
        <f t="shared" si="1"/>
        <v/>
      </c>
      <c r="Z17" s="39" t="str">
        <f t="shared" si="2"/>
        <v/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</row>
    <row r="18" spans="1:47" s="3" customFormat="1" ht="33.75" customHeight="1" x14ac:dyDescent="0.25">
      <c r="A18" s="427"/>
      <c r="B18" s="428" t="s">
        <v>11</v>
      </c>
      <c r="C18" s="428" t="s">
        <v>138</v>
      </c>
      <c r="D18" s="429" t="s">
        <v>133</v>
      </c>
      <c r="E18" s="546" t="s">
        <v>139</v>
      </c>
      <c r="F18" s="135">
        <v>1902.2</v>
      </c>
      <c r="G18" s="369">
        <v>770.9</v>
      </c>
      <c r="H18" s="122">
        <v>770.9</v>
      </c>
      <c r="I18" s="137">
        <f>H18/H6</f>
        <v>2.9086954864848856E-3</v>
      </c>
      <c r="J18" s="138">
        <f t="shared" si="16"/>
        <v>0</v>
      </c>
      <c r="K18" s="129">
        <f t="shared" si="17"/>
        <v>1</v>
      </c>
      <c r="L18" s="326"/>
      <c r="M18" s="333"/>
      <c r="N18" s="128"/>
      <c r="O18" s="324"/>
      <c r="P18" s="128"/>
      <c r="Q18" s="129"/>
      <c r="R18" s="130">
        <f t="shared" si="5"/>
        <v>1902.2</v>
      </c>
      <c r="S18" s="127">
        <f>SUM(F18,M18)</f>
        <v>1902.2</v>
      </c>
      <c r="T18" s="128">
        <f t="shared" si="18"/>
        <v>770.9</v>
      </c>
      <c r="U18" s="131">
        <f t="shared" si="7"/>
        <v>770.9</v>
      </c>
      <c r="V18" s="128">
        <f t="shared" si="3"/>
        <v>0</v>
      </c>
      <c r="W18" s="132">
        <f t="shared" si="4"/>
        <v>1</v>
      </c>
      <c r="X18" s="14"/>
      <c r="Y18" s="78" t="str">
        <f t="shared" si="1"/>
        <v/>
      </c>
      <c r="Z18" s="39" t="str">
        <f t="shared" si="2"/>
        <v/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</row>
    <row r="19" spans="1:47" s="3" customFormat="1" ht="24.75" customHeight="1" x14ac:dyDescent="0.25">
      <c r="A19" s="427"/>
      <c r="B19" s="428" t="s">
        <v>12</v>
      </c>
      <c r="C19" s="428" t="s">
        <v>140</v>
      </c>
      <c r="D19" s="429" t="s">
        <v>133</v>
      </c>
      <c r="E19" s="546" t="s">
        <v>141</v>
      </c>
      <c r="F19" s="135">
        <v>2943.8</v>
      </c>
      <c r="G19" s="369">
        <v>1255.5</v>
      </c>
      <c r="H19" s="122">
        <v>1255.5</v>
      </c>
      <c r="I19" s="137">
        <f>H19/H6</f>
        <v>4.7371477276972034E-3</v>
      </c>
      <c r="J19" s="138">
        <f t="shared" si="16"/>
        <v>0</v>
      </c>
      <c r="K19" s="129">
        <f t="shared" si="17"/>
        <v>1</v>
      </c>
      <c r="L19" s="326"/>
      <c r="M19" s="333"/>
      <c r="N19" s="128"/>
      <c r="O19" s="324"/>
      <c r="P19" s="128"/>
      <c r="Q19" s="129"/>
      <c r="R19" s="130">
        <f t="shared" si="5"/>
        <v>2943.8</v>
      </c>
      <c r="S19" s="127">
        <f t="shared" si="6"/>
        <v>2943.8</v>
      </c>
      <c r="T19" s="128">
        <f t="shared" si="18"/>
        <v>1255.5</v>
      </c>
      <c r="U19" s="131">
        <f t="shared" si="7"/>
        <v>1255.5</v>
      </c>
      <c r="V19" s="128">
        <f t="shared" si="3"/>
        <v>0</v>
      </c>
      <c r="W19" s="132">
        <f t="shared" si="4"/>
        <v>1</v>
      </c>
      <c r="X19" s="14"/>
      <c r="Y19" s="78" t="str">
        <f t="shared" si="1"/>
        <v/>
      </c>
      <c r="Z19" s="39" t="str">
        <f t="shared" si="2"/>
        <v/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</row>
    <row r="20" spans="1:47" s="3" customFormat="1" ht="24.75" customHeight="1" x14ac:dyDescent="0.25">
      <c r="A20" s="427"/>
      <c r="B20" s="428" t="s">
        <v>43</v>
      </c>
      <c r="C20" s="428" t="s">
        <v>142</v>
      </c>
      <c r="D20" s="429">
        <v>1040</v>
      </c>
      <c r="E20" s="546" t="s">
        <v>143</v>
      </c>
      <c r="F20" s="135">
        <v>195.4</v>
      </c>
      <c r="G20" s="369">
        <v>26.6</v>
      </c>
      <c r="H20" s="122">
        <v>26.6</v>
      </c>
      <c r="I20" s="139">
        <f>H20/H6</f>
        <v>1.0036489809378385E-4</v>
      </c>
      <c r="J20" s="138">
        <f t="shared" si="16"/>
        <v>0</v>
      </c>
      <c r="K20" s="129">
        <f t="shared" si="17"/>
        <v>1</v>
      </c>
      <c r="L20" s="326"/>
      <c r="M20" s="333"/>
      <c r="N20" s="128"/>
      <c r="O20" s="324"/>
      <c r="P20" s="128"/>
      <c r="Q20" s="129"/>
      <c r="R20" s="130">
        <f t="shared" si="5"/>
        <v>195.4</v>
      </c>
      <c r="S20" s="127">
        <f t="shared" si="6"/>
        <v>195.4</v>
      </c>
      <c r="T20" s="128">
        <f t="shared" si="18"/>
        <v>26.6</v>
      </c>
      <c r="U20" s="131">
        <f t="shared" si="7"/>
        <v>26.6</v>
      </c>
      <c r="V20" s="128">
        <f t="shared" si="3"/>
        <v>0</v>
      </c>
      <c r="W20" s="132">
        <f t="shared" si="4"/>
        <v>1</v>
      </c>
      <c r="X20" s="14"/>
      <c r="Y20" s="78" t="str">
        <f t="shared" si="1"/>
        <v/>
      </c>
      <c r="Z20" s="39" t="str">
        <f t="shared" si="2"/>
        <v/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</row>
    <row r="21" spans="1:47" s="3" customFormat="1" ht="24.75" customHeight="1" x14ac:dyDescent="0.25">
      <c r="A21" s="427"/>
      <c r="B21" s="428" t="s">
        <v>47</v>
      </c>
      <c r="C21" s="428" t="s">
        <v>144</v>
      </c>
      <c r="D21" s="429">
        <v>1040</v>
      </c>
      <c r="E21" s="552" t="s">
        <v>182</v>
      </c>
      <c r="F21" s="135">
        <v>9000</v>
      </c>
      <c r="G21" s="369">
        <v>3414.4</v>
      </c>
      <c r="H21" s="122">
        <v>3414.4</v>
      </c>
      <c r="I21" s="137">
        <f>H21/H6</f>
        <v>1.2882928874113367E-2</v>
      </c>
      <c r="J21" s="138">
        <f t="shared" si="16"/>
        <v>0</v>
      </c>
      <c r="K21" s="129">
        <f t="shared" si="17"/>
        <v>1</v>
      </c>
      <c r="L21" s="326"/>
      <c r="M21" s="333"/>
      <c r="N21" s="128"/>
      <c r="O21" s="324"/>
      <c r="P21" s="128"/>
      <c r="Q21" s="129"/>
      <c r="R21" s="130">
        <f t="shared" si="5"/>
        <v>9000</v>
      </c>
      <c r="S21" s="127">
        <f t="shared" si="6"/>
        <v>9000</v>
      </c>
      <c r="T21" s="128">
        <f t="shared" si="18"/>
        <v>3414.4</v>
      </c>
      <c r="U21" s="131">
        <f t="shared" si="7"/>
        <v>3414.4</v>
      </c>
      <c r="V21" s="128">
        <f t="shared" si="3"/>
        <v>0</v>
      </c>
      <c r="W21" s="132">
        <f t="shared" si="4"/>
        <v>1</v>
      </c>
      <c r="X21" s="14"/>
      <c r="Y21" s="78" t="str">
        <f t="shared" si="1"/>
        <v/>
      </c>
      <c r="Z21" s="39" t="str">
        <f t="shared" si="2"/>
        <v/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</row>
    <row r="22" spans="1:47" s="3" customFormat="1" ht="33" customHeight="1" x14ac:dyDescent="0.25">
      <c r="A22" s="427"/>
      <c r="B22" s="428" t="s">
        <v>47</v>
      </c>
      <c r="C22" s="428" t="s">
        <v>301</v>
      </c>
      <c r="D22" s="435">
        <v>1040</v>
      </c>
      <c r="E22" s="546" t="s">
        <v>303</v>
      </c>
      <c r="F22" s="135">
        <v>89.4</v>
      </c>
      <c r="G22" s="369">
        <v>77.7</v>
      </c>
      <c r="H22" s="122">
        <v>77.7</v>
      </c>
      <c r="I22" s="137">
        <f>H22/H7</f>
        <v>8.8379616043459557E-4</v>
      </c>
      <c r="J22" s="138">
        <f t="shared" ref="J22" si="27">H22-G22</f>
        <v>0</v>
      </c>
      <c r="K22" s="129">
        <f t="shared" ref="K22" si="28">H22/G22</f>
        <v>1</v>
      </c>
      <c r="L22" s="326"/>
      <c r="M22" s="333"/>
      <c r="N22" s="128"/>
      <c r="O22" s="324"/>
      <c r="P22" s="128"/>
      <c r="Q22" s="129"/>
      <c r="R22" s="130">
        <f t="shared" ref="R22" si="29">SUM(F22,L22)</f>
        <v>89.4</v>
      </c>
      <c r="S22" s="127">
        <f t="shared" ref="S22" si="30">SUM(F22,M22)</f>
        <v>89.4</v>
      </c>
      <c r="T22" s="128">
        <f t="shared" ref="T22" si="31">SUM(G22,N22)</f>
        <v>77.7</v>
      </c>
      <c r="U22" s="131">
        <f t="shared" ref="U22" si="32">SUM(H22,O22)</f>
        <v>77.7</v>
      </c>
      <c r="V22" s="128">
        <f t="shared" ref="V22" si="33">U22-T22</f>
        <v>0</v>
      </c>
      <c r="W22" s="132">
        <f t="shared" si="4"/>
        <v>1</v>
      </c>
      <c r="X22" s="14"/>
      <c r="Y22" s="78" t="str">
        <f t="shared" ref="Y22" si="34">IF(J22&lt;=0,"",IF(J22&gt;0,"НІ"))</f>
        <v/>
      </c>
      <c r="Z22" s="39" t="str">
        <f t="shared" ref="Z22" si="35">IF(P22&lt;=0,"",IF(P22&gt;0,"НІ"))</f>
        <v/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</row>
    <row r="23" spans="1:47" s="3" customFormat="1" ht="32.25" customHeight="1" x14ac:dyDescent="0.25">
      <c r="A23" s="427"/>
      <c r="B23" s="428" t="s">
        <v>13</v>
      </c>
      <c r="C23" s="428" t="s">
        <v>183</v>
      </c>
      <c r="D23" s="429" t="s">
        <v>150</v>
      </c>
      <c r="E23" s="546" t="s">
        <v>184</v>
      </c>
      <c r="F23" s="135">
        <v>11024.4</v>
      </c>
      <c r="G23" s="369">
        <v>4643.6000000000004</v>
      </c>
      <c r="H23" s="122">
        <v>4643.6000000000004</v>
      </c>
      <c r="I23" s="137">
        <f>H23/H6</f>
        <v>1.7520843638657694E-2</v>
      </c>
      <c r="J23" s="138">
        <f t="shared" si="16"/>
        <v>0</v>
      </c>
      <c r="K23" s="129">
        <f t="shared" si="17"/>
        <v>1</v>
      </c>
      <c r="L23" s="326"/>
      <c r="M23" s="333"/>
      <c r="N23" s="128"/>
      <c r="O23" s="324"/>
      <c r="P23" s="128"/>
      <c r="Q23" s="129"/>
      <c r="R23" s="130">
        <f t="shared" si="5"/>
        <v>11024.4</v>
      </c>
      <c r="S23" s="127">
        <f t="shared" si="6"/>
        <v>11024.4</v>
      </c>
      <c r="T23" s="128">
        <f t="shared" si="18"/>
        <v>4643.6000000000004</v>
      </c>
      <c r="U23" s="131">
        <f t="shared" si="7"/>
        <v>4643.6000000000004</v>
      </c>
      <c r="V23" s="128">
        <f t="shared" si="3"/>
        <v>0</v>
      </c>
      <c r="W23" s="132">
        <f t="shared" si="4"/>
        <v>1</v>
      </c>
      <c r="X23" s="14"/>
      <c r="Y23" s="78" t="str">
        <f t="shared" si="1"/>
        <v/>
      </c>
      <c r="Z23" s="39" t="str">
        <f t="shared" si="2"/>
        <v/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</row>
    <row r="24" spans="1:47" s="3" customFormat="1" ht="48" customHeight="1" x14ac:dyDescent="0.25">
      <c r="A24" s="427"/>
      <c r="B24" s="428"/>
      <c r="C24" s="428" t="s">
        <v>226</v>
      </c>
      <c r="D24" s="429" t="s">
        <v>150</v>
      </c>
      <c r="E24" s="546" t="s">
        <v>225</v>
      </c>
      <c r="F24" s="135">
        <v>1696.6</v>
      </c>
      <c r="G24" s="369">
        <v>760.5</v>
      </c>
      <c r="H24" s="122">
        <v>760.5</v>
      </c>
      <c r="I24" s="137">
        <f>H24/H6</f>
        <v>2.8694550752000982E-3</v>
      </c>
      <c r="J24" s="138">
        <f t="shared" ref="J24" si="36">H24-G24</f>
        <v>0</v>
      </c>
      <c r="K24" s="129">
        <f t="shared" ref="K24" si="37">H24/G24</f>
        <v>1</v>
      </c>
      <c r="L24" s="326"/>
      <c r="M24" s="333"/>
      <c r="N24" s="128"/>
      <c r="O24" s="324"/>
      <c r="P24" s="128"/>
      <c r="Q24" s="129"/>
      <c r="R24" s="130">
        <f t="shared" ref="R24" si="38">SUM(F24,L24)</f>
        <v>1696.6</v>
      </c>
      <c r="S24" s="127">
        <f t="shared" ref="S24" si="39">SUM(F24,M24)</f>
        <v>1696.6</v>
      </c>
      <c r="T24" s="128">
        <f t="shared" ref="T24" si="40">SUM(G24,N24)</f>
        <v>760.5</v>
      </c>
      <c r="U24" s="131">
        <f t="shared" ref="U24" si="41">SUM(H24,O24)</f>
        <v>760.5</v>
      </c>
      <c r="V24" s="128">
        <f t="shared" ref="V24" si="42">U24-T24</f>
        <v>0</v>
      </c>
      <c r="W24" s="132">
        <f t="shared" si="4"/>
        <v>1</v>
      </c>
      <c r="X24" s="14"/>
      <c r="Y24" s="78"/>
      <c r="Z24" s="3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</row>
    <row r="25" spans="1:47" s="3" customFormat="1" ht="31.5" customHeight="1" x14ac:dyDescent="0.25">
      <c r="A25" s="427"/>
      <c r="B25" s="428" t="s">
        <v>14</v>
      </c>
      <c r="C25" s="428" t="s">
        <v>185</v>
      </c>
      <c r="D25" s="436">
        <v>1010</v>
      </c>
      <c r="E25" s="546" t="s">
        <v>186</v>
      </c>
      <c r="F25" s="135">
        <v>989.8</v>
      </c>
      <c r="G25" s="369">
        <v>455.3</v>
      </c>
      <c r="H25" s="122">
        <v>455.3</v>
      </c>
      <c r="I25" s="137">
        <f>H25/H6</f>
        <v>1.7178999286503679E-3</v>
      </c>
      <c r="J25" s="138">
        <f t="shared" si="16"/>
        <v>0</v>
      </c>
      <c r="K25" s="129">
        <f t="shared" si="17"/>
        <v>1</v>
      </c>
      <c r="L25" s="326"/>
      <c r="M25" s="333"/>
      <c r="N25" s="128"/>
      <c r="O25" s="324"/>
      <c r="P25" s="128"/>
      <c r="Q25" s="129"/>
      <c r="R25" s="130">
        <f t="shared" si="5"/>
        <v>989.8</v>
      </c>
      <c r="S25" s="127">
        <f t="shared" si="6"/>
        <v>989.8</v>
      </c>
      <c r="T25" s="128">
        <f>SUM(G25,N25)</f>
        <v>455.3</v>
      </c>
      <c r="U25" s="131">
        <f t="shared" si="7"/>
        <v>455.3</v>
      </c>
      <c r="V25" s="128">
        <f t="shared" si="3"/>
        <v>0</v>
      </c>
      <c r="W25" s="132">
        <f t="shared" si="4"/>
        <v>1</v>
      </c>
      <c r="X25" s="14"/>
      <c r="Y25" s="78" t="str">
        <f t="shared" si="1"/>
        <v/>
      </c>
      <c r="Z25" s="39" t="str">
        <f t="shared" si="2"/>
        <v/>
      </c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</row>
    <row r="26" spans="1:47" s="3" customFormat="1" ht="63.75" customHeight="1" x14ac:dyDescent="0.25">
      <c r="A26" s="427"/>
      <c r="B26" s="425"/>
      <c r="C26" s="425" t="s">
        <v>228</v>
      </c>
      <c r="D26" s="437">
        <v>1040</v>
      </c>
      <c r="E26" s="553" t="s">
        <v>227</v>
      </c>
      <c r="F26" s="135">
        <v>47.3</v>
      </c>
      <c r="G26" s="369">
        <v>9</v>
      </c>
      <c r="H26" s="122">
        <v>9</v>
      </c>
      <c r="I26" s="140">
        <f>H26/H6</f>
        <v>3.3958048227220099E-5</v>
      </c>
      <c r="J26" s="138">
        <f t="shared" ref="J26" si="43">H26-G26</f>
        <v>0</v>
      </c>
      <c r="K26" s="129">
        <f t="shared" si="17"/>
        <v>1</v>
      </c>
      <c r="L26" s="326"/>
      <c r="M26" s="333"/>
      <c r="N26" s="128"/>
      <c r="O26" s="324"/>
      <c r="P26" s="128"/>
      <c r="Q26" s="129"/>
      <c r="R26" s="130">
        <f t="shared" si="5"/>
        <v>47.3</v>
      </c>
      <c r="S26" s="127">
        <f t="shared" si="6"/>
        <v>47.3</v>
      </c>
      <c r="T26" s="128">
        <f t="shared" ref="T26" si="44">SUM(G26,N26)</f>
        <v>9</v>
      </c>
      <c r="U26" s="131">
        <f t="shared" si="7"/>
        <v>9</v>
      </c>
      <c r="V26" s="128">
        <f t="shared" si="3"/>
        <v>0</v>
      </c>
      <c r="W26" s="132">
        <f t="shared" si="4"/>
        <v>1</v>
      </c>
      <c r="X26" s="14"/>
      <c r="Y26" s="78"/>
      <c r="Z26" s="3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</row>
    <row r="27" spans="1:47" s="3" customFormat="1" ht="64.5" customHeight="1" x14ac:dyDescent="0.25">
      <c r="A27" s="427"/>
      <c r="B27" s="425"/>
      <c r="C27" s="425" t="s">
        <v>229</v>
      </c>
      <c r="D27" s="437">
        <v>1010</v>
      </c>
      <c r="E27" s="554" t="s">
        <v>230</v>
      </c>
      <c r="F27" s="135">
        <v>19.100000000000001</v>
      </c>
      <c r="G27" s="369">
        <v>8</v>
      </c>
      <c r="H27" s="122">
        <v>8</v>
      </c>
      <c r="I27" s="140">
        <f>H27/H6</f>
        <v>3.0184931757528976E-5</v>
      </c>
      <c r="J27" s="138">
        <f t="shared" ref="J27" si="45">H27-G27</f>
        <v>0</v>
      </c>
      <c r="K27" s="129">
        <f t="shared" ref="K27" si="46">H27/G27</f>
        <v>1</v>
      </c>
      <c r="L27" s="326"/>
      <c r="M27" s="333"/>
      <c r="N27" s="128"/>
      <c r="O27" s="324"/>
      <c r="P27" s="128"/>
      <c r="Q27" s="129"/>
      <c r="R27" s="130">
        <f t="shared" ref="R27" si="47">SUM(F27,L27)</f>
        <v>19.100000000000001</v>
      </c>
      <c r="S27" s="127">
        <f t="shared" ref="S27" si="48">SUM(F27,M27)</f>
        <v>19.100000000000001</v>
      </c>
      <c r="T27" s="128">
        <f t="shared" ref="T27" si="49">SUM(G27,N27)</f>
        <v>8</v>
      </c>
      <c r="U27" s="131">
        <f t="shared" ref="U27" si="50">SUM(H27,O27)</f>
        <v>8</v>
      </c>
      <c r="V27" s="128">
        <f t="shared" ref="V27" si="51">U27-T27</f>
        <v>0</v>
      </c>
      <c r="W27" s="132">
        <f t="shared" si="4"/>
        <v>1</v>
      </c>
      <c r="X27" s="14"/>
      <c r="Y27" s="78"/>
      <c r="Z27" s="3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</row>
    <row r="28" spans="1:47" s="3" customFormat="1" ht="139.5" customHeight="1" x14ac:dyDescent="0.25">
      <c r="A28" s="427"/>
      <c r="B28" s="428"/>
      <c r="C28" s="428" t="s">
        <v>302</v>
      </c>
      <c r="D28" s="685">
        <v>1040</v>
      </c>
      <c r="E28" s="556" t="s">
        <v>304</v>
      </c>
      <c r="F28" s="135">
        <v>169.4</v>
      </c>
      <c r="G28" s="369">
        <v>28</v>
      </c>
      <c r="H28" s="122">
        <v>28</v>
      </c>
      <c r="I28" s="139">
        <f>H28/H7</f>
        <v>3.184851028593137E-4</v>
      </c>
      <c r="J28" s="128">
        <f t="shared" ref="J28" si="52">H28-G28</f>
        <v>0</v>
      </c>
      <c r="K28" s="129">
        <f t="shared" ref="K28" si="53">H28/G28</f>
        <v>1</v>
      </c>
      <c r="L28" s="326"/>
      <c r="M28" s="333"/>
      <c r="N28" s="128"/>
      <c r="O28" s="324"/>
      <c r="P28" s="128"/>
      <c r="Q28" s="129"/>
      <c r="R28" s="126">
        <f t="shared" ref="R28" si="54">SUM(F28,L28)</f>
        <v>169.4</v>
      </c>
      <c r="S28" s="127">
        <f t="shared" ref="S28" si="55">SUM(F28,M28)</f>
        <v>169.4</v>
      </c>
      <c r="T28" s="128">
        <f t="shared" ref="T28" si="56">SUM(G28,N28)</f>
        <v>28</v>
      </c>
      <c r="U28" s="131">
        <f t="shared" ref="U28" si="57">SUM(H28,O28)</f>
        <v>28</v>
      </c>
      <c r="V28" s="128">
        <f t="shared" ref="V28" si="58">U28-T28</f>
        <v>0</v>
      </c>
      <c r="W28" s="132">
        <f t="shared" ref="W28" si="59">U28/T28</f>
        <v>1</v>
      </c>
      <c r="X28" s="14"/>
      <c r="Y28" s="78"/>
      <c r="Z28" s="3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</row>
    <row r="29" spans="1:47" s="3" customFormat="1" ht="32.450000000000003" customHeight="1" x14ac:dyDescent="0.25">
      <c r="A29" s="427"/>
      <c r="B29" s="428"/>
      <c r="C29" s="428" t="s">
        <v>308</v>
      </c>
      <c r="D29" s="685">
        <v>1040</v>
      </c>
      <c r="E29" s="554" t="s">
        <v>309</v>
      </c>
      <c r="F29" s="135">
        <v>3800</v>
      </c>
      <c r="G29" s="369">
        <v>2451.4</v>
      </c>
      <c r="H29" s="122">
        <v>2451.4</v>
      </c>
      <c r="I29" s="137">
        <f>H29/H8</f>
        <v>5.9601554104323384E-2</v>
      </c>
      <c r="J29" s="128">
        <f t="shared" ref="J29" si="60">H29-G29</f>
        <v>0</v>
      </c>
      <c r="K29" s="129">
        <f t="shared" ref="K29" si="61">H29/G29</f>
        <v>1</v>
      </c>
      <c r="L29" s="326"/>
      <c r="M29" s="333"/>
      <c r="N29" s="128"/>
      <c r="O29" s="324"/>
      <c r="P29" s="128"/>
      <c r="Q29" s="129"/>
      <c r="R29" s="126">
        <f t="shared" ref="R29" si="62">SUM(F29,L29)</f>
        <v>3800</v>
      </c>
      <c r="S29" s="127">
        <f t="shared" ref="S29" si="63">SUM(F29,M29)</f>
        <v>3800</v>
      </c>
      <c r="T29" s="128">
        <f t="shared" ref="T29" si="64">SUM(G29,N29)</f>
        <v>2451.4</v>
      </c>
      <c r="U29" s="131">
        <f t="shared" ref="U29" si="65">SUM(H29,O29)</f>
        <v>2451.4</v>
      </c>
      <c r="V29" s="128">
        <f t="shared" ref="V29" si="66">U29-T29</f>
        <v>0</v>
      </c>
      <c r="W29" s="132">
        <f t="shared" ref="W29" si="67">U29/T29</f>
        <v>1</v>
      </c>
      <c r="X29" s="14"/>
      <c r="Y29" s="78"/>
      <c r="Z29" s="3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</row>
    <row r="30" spans="1:47" s="3" customFormat="1" ht="30" customHeight="1" x14ac:dyDescent="0.25">
      <c r="A30" s="427"/>
      <c r="B30" s="425" t="s">
        <v>147</v>
      </c>
      <c r="C30" s="426" t="s">
        <v>148</v>
      </c>
      <c r="D30" s="426" t="s">
        <v>127</v>
      </c>
      <c r="E30" s="553" t="s">
        <v>149</v>
      </c>
      <c r="F30" s="141">
        <v>205.8</v>
      </c>
      <c r="G30" s="369">
        <v>103.7</v>
      </c>
      <c r="H30" s="142">
        <v>103.7</v>
      </c>
      <c r="I30" s="139">
        <f>H30/H6</f>
        <v>3.9127217790696934E-4</v>
      </c>
      <c r="J30" s="138">
        <f t="shared" si="16"/>
        <v>0</v>
      </c>
      <c r="K30" s="129">
        <f t="shared" si="17"/>
        <v>1</v>
      </c>
      <c r="L30" s="326"/>
      <c r="M30" s="333"/>
      <c r="N30" s="128"/>
      <c r="O30" s="324"/>
      <c r="P30" s="128"/>
      <c r="Q30" s="129"/>
      <c r="R30" s="130">
        <f>SUM(F30,L30)</f>
        <v>205.8</v>
      </c>
      <c r="S30" s="127">
        <f t="shared" ref="S30:U30" si="68">SUM(F30,M30)</f>
        <v>205.8</v>
      </c>
      <c r="T30" s="128">
        <f t="shared" si="68"/>
        <v>103.7</v>
      </c>
      <c r="U30" s="131">
        <f t="shared" si="68"/>
        <v>103.7</v>
      </c>
      <c r="V30" s="128">
        <f>U30-T30</f>
        <v>0</v>
      </c>
      <c r="W30" s="132">
        <f t="shared" si="4"/>
        <v>1</v>
      </c>
      <c r="X30" s="14"/>
      <c r="Y30" s="78" t="str">
        <f t="shared" si="1"/>
        <v/>
      </c>
      <c r="Z30" s="39" t="str">
        <f t="shared" si="2"/>
        <v/>
      </c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</row>
    <row r="31" spans="1:47" s="3" customFormat="1" ht="47.25" customHeight="1" x14ac:dyDescent="0.25">
      <c r="A31" s="427"/>
      <c r="B31" s="428" t="s">
        <v>20</v>
      </c>
      <c r="C31" s="429" t="s">
        <v>151</v>
      </c>
      <c r="D31" s="429" t="s">
        <v>152</v>
      </c>
      <c r="E31" s="438" t="s">
        <v>153</v>
      </c>
      <c r="F31" s="121">
        <v>3761.4</v>
      </c>
      <c r="G31" s="376">
        <v>2020.4</v>
      </c>
      <c r="H31" s="122">
        <v>1888.7</v>
      </c>
      <c r="I31" s="137">
        <f>H31/H6</f>
        <v>7.126285076305622E-3</v>
      </c>
      <c r="J31" s="138">
        <f t="shared" si="16"/>
        <v>-131.70000000000005</v>
      </c>
      <c r="K31" s="129">
        <f t="shared" si="17"/>
        <v>0.93481488814096214</v>
      </c>
      <c r="L31" s="126">
        <v>53.7</v>
      </c>
      <c r="M31" s="128">
        <v>62.7</v>
      </c>
      <c r="N31" s="127">
        <v>28.9</v>
      </c>
      <c r="O31" s="122">
        <v>11.8</v>
      </c>
      <c r="P31" s="128">
        <f>O31-N31</f>
        <v>-17.099999999999998</v>
      </c>
      <c r="Q31" s="143">
        <f>O31/N31</f>
        <v>0.40830449826989623</v>
      </c>
      <c r="R31" s="130">
        <f t="shared" si="5"/>
        <v>3815.1</v>
      </c>
      <c r="S31" s="127">
        <f t="shared" si="6"/>
        <v>3824.1</v>
      </c>
      <c r="T31" s="128">
        <f>SUM(G31,N31)</f>
        <v>2049.3000000000002</v>
      </c>
      <c r="U31" s="131">
        <f t="shared" si="7"/>
        <v>1900.5</v>
      </c>
      <c r="V31" s="128">
        <f t="shared" si="3"/>
        <v>-148.80000000000018</v>
      </c>
      <c r="W31" s="132">
        <f t="shared" si="4"/>
        <v>0.92738984043331862</v>
      </c>
      <c r="X31" s="14"/>
      <c r="Y31" s="78" t="str">
        <f t="shared" si="1"/>
        <v/>
      </c>
      <c r="Z31" s="39" t="str">
        <f t="shared" si="2"/>
        <v/>
      </c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</row>
    <row r="32" spans="1:47" s="3" customFormat="1" ht="36" customHeight="1" x14ac:dyDescent="0.25">
      <c r="A32" s="427"/>
      <c r="B32" s="428" t="s">
        <v>56</v>
      </c>
      <c r="C32" s="428" t="s">
        <v>154</v>
      </c>
      <c r="D32" s="429" t="s">
        <v>150</v>
      </c>
      <c r="E32" s="546" t="s">
        <v>187</v>
      </c>
      <c r="F32" s="121">
        <v>8743.9</v>
      </c>
      <c r="G32" s="376">
        <v>4425.2</v>
      </c>
      <c r="H32" s="122">
        <v>3680.3</v>
      </c>
      <c r="I32" s="137">
        <f>H32/H6</f>
        <v>1.3886200543404236E-2</v>
      </c>
      <c r="J32" s="138">
        <f t="shared" si="16"/>
        <v>-744.89999999999964</v>
      </c>
      <c r="K32" s="129">
        <f t="shared" si="17"/>
        <v>0.83166862514688611</v>
      </c>
      <c r="L32" s="126">
        <v>161.19999999999999</v>
      </c>
      <c r="M32" s="127">
        <v>178.5</v>
      </c>
      <c r="N32" s="127">
        <v>166.3</v>
      </c>
      <c r="O32" s="122">
        <v>166.3</v>
      </c>
      <c r="P32" s="128">
        <f>O32-N32</f>
        <v>0</v>
      </c>
      <c r="Q32" s="143">
        <f>O32/N32</f>
        <v>1</v>
      </c>
      <c r="R32" s="130">
        <f t="shared" ref="R32:R38" si="69">SUM(F32,L32)</f>
        <v>8905.1</v>
      </c>
      <c r="S32" s="127">
        <f>SUM(F32,M32)</f>
        <v>8922.4</v>
      </c>
      <c r="T32" s="128">
        <f>SUM(G32,N32)</f>
        <v>4591.5</v>
      </c>
      <c r="U32" s="131">
        <f t="shared" si="7"/>
        <v>3846.6000000000004</v>
      </c>
      <c r="V32" s="128">
        <f>U32-T32</f>
        <v>-744.89999999999964</v>
      </c>
      <c r="W32" s="132">
        <f t="shared" si="4"/>
        <v>0.83776543613198307</v>
      </c>
      <c r="X32" s="14"/>
      <c r="Y32" s="78" t="str">
        <f t="shared" si="1"/>
        <v/>
      </c>
      <c r="Z32" s="39" t="str">
        <f t="shared" si="2"/>
        <v/>
      </c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</row>
    <row r="33" spans="1:190" s="565" customFormat="1" ht="18.75" customHeight="1" x14ac:dyDescent="0.25">
      <c r="A33" s="461"/>
      <c r="B33" s="557"/>
      <c r="C33" s="558"/>
      <c r="D33" s="559"/>
      <c r="E33" s="555" t="s">
        <v>58</v>
      </c>
      <c r="F33" s="560">
        <v>856.4</v>
      </c>
      <c r="G33" s="399">
        <v>558.4</v>
      </c>
      <c r="H33" s="144">
        <v>44.2</v>
      </c>
      <c r="I33" s="137">
        <f>H33/H6</f>
        <v>1.6677174796034759E-4</v>
      </c>
      <c r="J33" s="188">
        <f t="shared" si="16"/>
        <v>-514.19999999999993</v>
      </c>
      <c r="K33" s="129">
        <f t="shared" si="17"/>
        <v>7.9154727793696283E-2</v>
      </c>
      <c r="L33" s="561"/>
      <c r="M33" s="562"/>
      <c r="N33" s="191"/>
      <c r="O33" s="313"/>
      <c r="P33" s="128">
        <f>O33-N33</f>
        <v>0</v>
      </c>
      <c r="Q33" s="143"/>
      <c r="R33" s="193">
        <f t="shared" si="69"/>
        <v>856.4</v>
      </c>
      <c r="S33" s="191">
        <f>SUM(F33,M33)</f>
        <v>856.4</v>
      </c>
      <c r="T33" s="191">
        <f>SUM(G33,N33)</f>
        <v>558.4</v>
      </c>
      <c r="U33" s="152">
        <f t="shared" ref="U33" si="70">SUM(H33,O33)</f>
        <v>44.2</v>
      </c>
      <c r="V33" s="191">
        <f>U33-T33</f>
        <v>-514.19999999999993</v>
      </c>
      <c r="W33" s="218">
        <f t="shared" si="4"/>
        <v>7.9154727793696283E-2</v>
      </c>
      <c r="X33" s="563"/>
      <c r="Y33" s="79" t="str">
        <f t="shared" si="1"/>
        <v/>
      </c>
      <c r="Z33" s="79" t="str">
        <f t="shared" si="2"/>
        <v/>
      </c>
      <c r="AA33" s="564"/>
      <c r="AB33" s="564"/>
      <c r="AC33" s="564"/>
      <c r="AD33" s="564"/>
      <c r="AE33" s="564"/>
      <c r="AF33" s="564"/>
      <c r="AG33" s="564"/>
      <c r="AH33" s="564"/>
      <c r="AI33" s="564"/>
      <c r="AJ33" s="564"/>
      <c r="AK33" s="564"/>
      <c r="AL33" s="564"/>
      <c r="AM33" s="564"/>
      <c r="AN33" s="564"/>
      <c r="AO33" s="564"/>
      <c r="AP33" s="564"/>
      <c r="AQ33" s="564"/>
      <c r="AR33" s="564"/>
      <c r="AS33" s="564"/>
      <c r="AT33" s="564"/>
      <c r="AU33" s="564"/>
    </row>
    <row r="34" spans="1:190" s="3" customFormat="1" ht="33" customHeight="1" x14ac:dyDescent="0.25">
      <c r="A34" s="427"/>
      <c r="B34" s="429" t="s">
        <v>16</v>
      </c>
      <c r="C34" s="435" t="s">
        <v>155</v>
      </c>
      <c r="D34" s="435" t="s">
        <v>133</v>
      </c>
      <c r="E34" s="443" t="s">
        <v>156</v>
      </c>
      <c r="F34" s="135">
        <v>33</v>
      </c>
      <c r="G34" s="369">
        <v>25.5</v>
      </c>
      <c r="H34" s="142">
        <v>21.3</v>
      </c>
      <c r="I34" s="136">
        <f>H34/H6</f>
        <v>8.0367380804420899E-5</v>
      </c>
      <c r="J34" s="124">
        <f>H34-G34</f>
        <v>-4.1999999999999993</v>
      </c>
      <c r="K34" s="129"/>
      <c r="L34" s="326"/>
      <c r="M34" s="333"/>
      <c r="N34" s="128"/>
      <c r="O34" s="324"/>
      <c r="P34" s="128"/>
      <c r="Q34" s="129"/>
      <c r="R34" s="130">
        <f t="shared" si="69"/>
        <v>33</v>
      </c>
      <c r="S34" s="127">
        <f t="shared" ref="S34:U36" si="71">SUM(F34,M34)</f>
        <v>33</v>
      </c>
      <c r="T34" s="128">
        <f t="shared" si="71"/>
        <v>25.5</v>
      </c>
      <c r="U34" s="131">
        <f t="shared" si="7"/>
        <v>21.3</v>
      </c>
      <c r="V34" s="128">
        <f t="shared" ref="V34:V37" si="72">U34-T34</f>
        <v>-4.1999999999999993</v>
      </c>
      <c r="W34" s="132"/>
      <c r="X34" s="14"/>
      <c r="Y34" s="78" t="str">
        <f t="shared" si="1"/>
        <v/>
      </c>
      <c r="Z34" s="39" t="str">
        <f t="shared" si="2"/>
        <v/>
      </c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</row>
    <row r="35" spans="1:190" s="3" customFormat="1" ht="33.75" customHeight="1" x14ac:dyDescent="0.25">
      <c r="A35" s="427"/>
      <c r="B35" s="429" t="s">
        <v>17</v>
      </c>
      <c r="C35" s="435" t="s">
        <v>189</v>
      </c>
      <c r="D35" s="429" t="s">
        <v>133</v>
      </c>
      <c r="E35" s="444" t="s">
        <v>188</v>
      </c>
      <c r="F35" s="135">
        <v>2379.1999999999998</v>
      </c>
      <c r="G35" s="369">
        <v>1253.7</v>
      </c>
      <c r="H35" s="122">
        <v>1141.5999999999999</v>
      </c>
      <c r="I35" s="123">
        <f>H35/H6</f>
        <v>4.307389761799384E-3</v>
      </c>
      <c r="J35" s="124">
        <f>H35-G35</f>
        <v>-112.10000000000014</v>
      </c>
      <c r="K35" s="125">
        <f>H35/G35</f>
        <v>0.91058466937863913</v>
      </c>
      <c r="L35" s="326"/>
      <c r="M35" s="333"/>
      <c r="N35" s="128"/>
      <c r="O35" s="324"/>
      <c r="P35" s="128">
        <f>O35-N35</f>
        <v>0</v>
      </c>
      <c r="Q35" s="143"/>
      <c r="R35" s="130">
        <f t="shared" si="69"/>
        <v>2379.1999999999998</v>
      </c>
      <c r="S35" s="127">
        <f t="shared" si="71"/>
        <v>2379.1999999999998</v>
      </c>
      <c r="T35" s="128">
        <f t="shared" si="71"/>
        <v>1253.7</v>
      </c>
      <c r="U35" s="131">
        <f t="shared" si="71"/>
        <v>1141.5999999999999</v>
      </c>
      <c r="V35" s="128">
        <f t="shared" si="72"/>
        <v>-112.10000000000014</v>
      </c>
      <c r="W35" s="132">
        <f t="shared" si="4"/>
        <v>0.91058466937863913</v>
      </c>
      <c r="X35" s="14"/>
      <c r="Y35" s="78" t="str">
        <f t="shared" si="1"/>
        <v/>
      </c>
      <c r="Z35" s="39" t="str">
        <f t="shared" si="2"/>
        <v/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</row>
    <row r="36" spans="1:190" s="3" customFormat="1" ht="22.9" hidden="1" customHeight="1" x14ac:dyDescent="0.25">
      <c r="A36" s="427"/>
      <c r="B36" s="429"/>
      <c r="C36" s="435" t="s">
        <v>238</v>
      </c>
      <c r="D36" s="429" t="s">
        <v>133</v>
      </c>
      <c r="E36" s="444" t="s">
        <v>239</v>
      </c>
      <c r="F36" s="135"/>
      <c r="G36" s="369"/>
      <c r="H36" s="122"/>
      <c r="I36" s="134">
        <f>H36/H6</f>
        <v>0</v>
      </c>
      <c r="J36" s="124">
        <f>H36-G36</f>
        <v>0</v>
      </c>
      <c r="K36" s="125" t="e">
        <f>H36/G36</f>
        <v>#DIV/0!</v>
      </c>
      <c r="L36" s="326"/>
      <c r="M36" s="333"/>
      <c r="N36" s="128"/>
      <c r="O36" s="324"/>
      <c r="P36" s="128"/>
      <c r="Q36" s="143"/>
      <c r="R36" s="130">
        <f t="shared" si="69"/>
        <v>0</v>
      </c>
      <c r="S36" s="127">
        <f t="shared" si="71"/>
        <v>0</v>
      </c>
      <c r="T36" s="128">
        <f t="shared" si="71"/>
        <v>0</v>
      </c>
      <c r="U36" s="131">
        <f t="shared" si="71"/>
        <v>0</v>
      </c>
      <c r="V36" s="128">
        <f>U36-T36</f>
        <v>0</v>
      </c>
      <c r="W36" s="132" t="e">
        <f t="shared" si="4"/>
        <v>#DIV/0!</v>
      </c>
      <c r="X36" s="14"/>
      <c r="Y36" s="78"/>
      <c r="Z36" s="3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</row>
    <row r="37" spans="1:190" ht="20.25" customHeight="1" x14ac:dyDescent="0.25">
      <c r="A37" s="427"/>
      <c r="B37" s="429" t="s">
        <v>19</v>
      </c>
      <c r="C37" s="435" t="s">
        <v>157</v>
      </c>
      <c r="D37" s="429" t="s">
        <v>133</v>
      </c>
      <c r="E37" s="444" t="s">
        <v>166</v>
      </c>
      <c r="F37" s="126">
        <v>1557.2</v>
      </c>
      <c r="G37" s="154">
        <v>898.7</v>
      </c>
      <c r="H37" s="155">
        <v>751.2</v>
      </c>
      <c r="I37" s="123">
        <f>H37/H6</f>
        <v>2.8343650920319707E-3</v>
      </c>
      <c r="J37" s="124">
        <f t="shared" ref="J37:J51" si="73">H37-G37</f>
        <v>-147.5</v>
      </c>
      <c r="K37" s="125">
        <f t="shared" ref="K37:K54" si="74">H37/G37</f>
        <v>0.83587404028040502</v>
      </c>
      <c r="L37" s="126">
        <v>56</v>
      </c>
      <c r="M37" s="127">
        <v>56</v>
      </c>
      <c r="N37" s="128">
        <v>56</v>
      </c>
      <c r="O37" s="131">
        <v>56</v>
      </c>
      <c r="P37" s="128">
        <f>O37-N37</f>
        <v>0</v>
      </c>
      <c r="Q37" s="143">
        <f>O37/N37</f>
        <v>1</v>
      </c>
      <c r="R37" s="130">
        <f t="shared" si="69"/>
        <v>1613.2</v>
      </c>
      <c r="S37" s="127">
        <f t="shared" ref="S37:U38" si="75">SUM(F37,M37)</f>
        <v>1613.2</v>
      </c>
      <c r="T37" s="128">
        <f t="shared" si="75"/>
        <v>954.7</v>
      </c>
      <c r="U37" s="131">
        <f t="shared" si="75"/>
        <v>807.2</v>
      </c>
      <c r="V37" s="128">
        <f t="shared" si="72"/>
        <v>-147.5</v>
      </c>
      <c r="W37" s="132">
        <f t="shared" si="4"/>
        <v>0.84550120456687961</v>
      </c>
      <c r="X37" s="14"/>
      <c r="Y37" s="78" t="str">
        <f t="shared" si="1"/>
        <v/>
      </c>
      <c r="Z37" s="39" t="str">
        <f t="shared" si="2"/>
        <v/>
      </c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</row>
    <row r="38" spans="1:190" ht="21.75" customHeight="1" x14ac:dyDescent="0.25">
      <c r="A38" s="427"/>
      <c r="B38" s="429" t="s">
        <v>18</v>
      </c>
      <c r="C38" s="435" t="s">
        <v>190</v>
      </c>
      <c r="D38" s="429" t="s">
        <v>133</v>
      </c>
      <c r="E38" s="444" t="s">
        <v>160</v>
      </c>
      <c r="F38" s="126">
        <v>187.2</v>
      </c>
      <c r="G38" s="154">
        <v>92.6</v>
      </c>
      <c r="H38" s="155">
        <v>80.8</v>
      </c>
      <c r="I38" s="136">
        <f>H38/H6</f>
        <v>3.0486781075104264E-4</v>
      </c>
      <c r="J38" s="124">
        <f t="shared" si="73"/>
        <v>-11.799999999999997</v>
      </c>
      <c r="K38" s="125">
        <f t="shared" si="74"/>
        <v>0.87257019438444927</v>
      </c>
      <c r="L38" s="326"/>
      <c r="M38" s="333"/>
      <c r="N38" s="128"/>
      <c r="O38" s="211"/>
      <c r="P38" s="128"/>
      <c r="Q38" s="129"/>
      <c r="R38" s="130">
        <f t="shared" si="69"/>
        <v>187.2</v>
      </c>
      <c r="S38" s="127">
        <f t="shared" si="75"/>
        <v>187.2</v>
      </c>
      <c r="T38" s="128">
        <f t="shared" si="75"/>
        <v>92.6</v>
      </c>
      <c r="U38" s="131">
        <f t="shared" si="75"/>
        <v>80.8</v>
      </c>
      <c r="V38" s="128">
        <f>U38-T38</f>
        <v>-11.799999999999997</v>
      </c>
      <c r="W38" s="132">
        <f t="shared" si="4"/>
        <v>0.87257019438444927</v>
      </c>
      <c r="X38" s="14"/>
      <c r="Y38" s="78" t="str">
        <f t="shared" si="1"/>
        <v/>
      </c>
      <c r="Z38" s="39" t="str">
        <f t="shared" si="2"/>
        <v/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</row>
    <row r="39" spans="1:190" ht="48.75" customHeight="1" x14ac:dyDescent="0.25">
      <c r="A39" s="427"/>
      <c r="B39" s="429"/>
      <c r="C39" s="435" t="s">
        <v>232</v>
      </c>
      <c r="D39" s="429" t="s">
        <v>133</v>
      </c>
      <c r="E39" s="445" t="s">
        <v>233</v>
      </c>
      <c r="F39" s="126">
        <v>169.4</v>
      </c>
      <c r="G39" s="154">
        <v>88</v>
      </c>
      <c r="H39" s="155">
        <v>67</v>
      </c>
      <c r="I39" s="134">
        <f>H39/H6</f>
        <v>2.5279880346930518E-4</v>
      </c>
      <c r="J39" s="124">
        <f t="shared" si="73"/>
        <v>-21</v>
      </c>
      <c r="K39" s="125"/>
      <c r="L39" s="326"/>
      <c r="M39" s="333"/>
      <c r="N39" s="128"/>
      <c r="O39" s="211"/>
      <c r="P39" s="128"/>
      <c r="Q39" s="129"/>
      <c r="R39" s="130">
        <f t="shared" ref="R39" si="76">SUM(F39,L39)</f>
        <v>169.4</v>
      </c>
      <c r="S39" s="127">
        <f t="shared" ref="S39" si="77">SUM(F39,M39)</f>
        <v>169.4</v>
      </c>
      <c r="T39" s="128">
        <f t="shared" ref="T39" si="78">SUM(G39,N39)</f>
        <v>88</v>
      </c>
      <c r="U39" s="131">
        <f t="shared" ref="U39" si="79">SUM(H39,O39)</f>
        <v>67</v>
      </c>
      <c r="V39" s="128">
        <f>U39-T39</f>
        <v>-21</v>
      </c>
      <c r="W39" s="132"/>
      <c r="X39" s="14"/>
      <c r="Y39" s="78"/>
      <c r="Z39" s="3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</row>
    <row r="40" spans="1:190" ht="63.75" customHeight="1" x14ac:dyDescent="0.25">
      <c r="A40" s="427"/>
      <c r="B40" s="429" t="s">
        <v>53</v>
      </c>
      <c r="C40" s="435" t="s">
        <v>158</v>
      </c>
      <c r="D40" s="429" t="s">
        <v>150</v>
      </c>
      <c r="E40" s="446" t="s">
        <v>191</v>
      </c>
      <c r="F40" s="126">
        <v>68.7</v>
      </c>
      <c r="G40" s="154">
        <v>34.4</v>
      </c>
      <c r="H40" s="131">
        <v>27.8</v>
      </c>
      <c r="I40" s="136">
        <f>H40/H6</f>
        <v>1.0489263785741319E-4</v>
      </c>
      <c r="J40" s="124">
        <f t="shared" si="73"/>
        <v>-6.5999999999999979</v>
      </c>
      <c r="K40" s="125">
        <f t="shared" si="74"/>
        <v>0.80813953488372103</v>
      </c>
      <c r="L40" s="326"/>
      <c r="M40" s="333"/>
      <c r="N40" s="128"/>
      <c r="O40" s="211"/>
      <c r="P40" s="128">
        <f>O40-N40</f>
        <v>0</v>
      </c>
      <c r="Q40" s="129"/>
      <c r="R40" s="130">
        <f t="shared" si="5"/>
        <v>68.7</v>
      </c>
      <c r="S40" s="127">
        <f t="shared" si="6"/>
        <v>68.7</v>
      </c>
      <c r="T40" s="128">
        <f>SUM(G40,N40)</f>
        <v>34.4</v>
      </c>
      <c r="U40" s="131">
        <f t="shared" si="7"/>
        <v>27.8</v>
      </c>
      <c r="V40" s="128">
        <f t="shared" si="3"/>
        <v>-6.5999999999999979</v>
      </c>
      <c r="W40" s="132">
        <f t="shared" si="4"/>
        <v>0.80813953488372103</v>
      </c>
      <c r="X40" s="14"/>
      <c r="Y40" s="78" t="str">
        <f t="shared" si="1"/>
        <v/>
      </c>
      <c r="Z40" s="39" t="str">
        <f t="shared" si="2"/>
        <v/>
      </c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</row>
    <row r="41" spans="1:190" ht="32.450000000000003" customHeight="1" x14ac:dyDescent="0.25">
      <c r="A41" s="427"/>
      <c r="B41" s="429"/>
      <c r="C41" s="435" t="s">
        <v>235</v>
      </c>
      <c r="D41" s="429" t="s">
        <v>126</v>
      </c>
      <c r="E41" s="433" t="s">
        <v>234</v>
      </c>
      <c r="F41" s="156">
        <v>62.7</v>
      </c>
      <c r="G41" s="128">
        <v>39.5</v>
      </c>
      <c r="H41" s="131">
        <v>7.6</v>
      </c>
      <c r="I41" s="134">
        <f>H41/H6</f>
        <v>2.8675685169652523E-5</v>
      </c>
      <c r="J41" s="124">
        <f t="shared" ref="J41:J43" si="80">H41-G41</f>
        <v>-31.9</v>
      </c>
      <c r="K41" s="125">
        <f t="shared" si="74"/>
        <v>0.19240506329113924</v>
      </c>
      <c r="L41" s="326"/>
      <c r="M41" s="333"/>
      <c r="N41" s="128"/>
      <c r="O41" s="211"/>
      <c r="P41" s="128"/>
      <c r="Q41" s="129"/>
      <c r="R41" s="130">
        <f t="shared" si="5"/>
        <v>62.7</v>
      </c>
      <c r="S41" s="127">
        <f t="shared" si="6"/>
        <v>62.7</v>
      </c>
      <c r="T41" s="128">
        <f t="shared" ref="T41:T48" si="81">SUM(G41,N41)</f>
        <v>39.5</v>
      </c>
      <c r="U41" s="131">
        <f t="shared" si="7"/>
        <v>7.6</v>
      </c>
      <c r="V41" s="128">
        <f t="shared" ref="V41:V47" si="82">U41-T41</f>
        <v>-31.9</v>
      </c>
      <c r="W41" s="132">
        <f t="shared" si="4"/>
        <v>0.19240506329113924</v>
      </c>
      <c r="X41" s="14"/>
      <c r="Y41" s="78"/>
      <c r="Z41" s="3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</row>
    <row r="42" spans="1:190" ht="66" hidden="1" customHeight="1" x14ac:dyDescent="0.25">
      <c r="A42" s="427"/>
      <c r="B42" s="429"/>
      <c r="C42" s="435" t="s">
        <v>287</v>
      </c>
      <c r="D42" s="429" t="s">
        <v>128</v>
      </c>
      <c r="E42" s="447" t="s">
        <v>288</v>
      </c>
      <c r="F42" s="156"/>
      <c r="G42" s="128"/>
      <c r="H42" s="131"/>
      <c r="I42" s="123">
        <f>H42/H5</f>
        <v>0</v>
      </c>
      <c r="J42" s="124">
        <f t="shared" si="80"/>
        <v>0</v>
      </c>
      <c r="K42" s="125"/>
      <c r="L42" s="326"/>
      <c r="M42" s="333"/>
      <c r="N42" s="128"/>
      <c r="O42" s="211"/>
      <c r="P42" s="128">
        <f>O42-N42</f>
        <v>0</v>
      </c>
      <c r="Q42" s="143" t="e">
        <f>O42/N42</f>
        <v>#DIV/0!</v>
      </c>
      <c r="R42" s="130">
        <f t="shared" si="5"/>
        <v>0</v>
      </c>
      <c r="S42" s="127">
        <f t="shared" si="6"/>
        <v>0</v>
      </c>
      <c r="T42" s="128">
        <f t="shared" si="81"/>
        <v>0</v>
      </c>
      <c r="U42" s="131">
        <f t="shared" si="7"/>
        <v>0</v>
      </c>
      <c r="V42" s="128">
        <f t="shared" si="82"/>
        <v>0</v>
      </c>
      <c r="W42" s="132" t="e">
        <f t="shared" si="4"/>
        <v>#DIV/0!</v>
      </c>
      <c r="X42" s="14"/>
      <c r="Y42" s="78"/>
      <c r="Z42" s="3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</row>
    <row r="43" spans="1:190" s="69" customFormat="1" ht="24.6" hidden="1" customHeight="1" x14ac:dyDescent="0.25">
      <c r="A43" s="439"/>
      <c r="B43" s="448"/>
      <c r="C43" s="449"/>
      <c r="D43" s="440"/>
      <c r="E43" s="450" t="s">
        <v>290</v>
      </c>
      <c r="F43" s="157"/>
      <c r="G43" s="370"/>
      <c r="H43" s="158"/>
      <c r="I43" s="145"/>
      <c r="J43" s="159">
        <f t="shared" si="80"/>
        <v>0</v>
      </c>
      <c r="K43" s="160"/>
      <c r="L43" s="317"/>
      <c r="M43" s="316"/>
      <c r="N43" s="161"/>
      <c r="O43" s="318"/>
      <c r="P43" s="163">
        <f t="shared" ref="P43" si="83">O43-N43</f>
        <v>0</v>
      </c>
      <c r="Q43" s="150" t="e">
        <f t="shared" ref="Q43" si="84">O43/N43</f>
        <v>#DIV/0!</v>
      </c>
      <c r="R43" s="164">
        <f t="shared" si="5"/>
        <v>0</v>
      </c>
      <c r="S43" s="161">
        <f t="shared" si="6"/>
        <v>0</v>
      </c>
      <c r="T43" s="161">
        <f t="shared" si="81"/>
        <v>0</v>
      </c>
      <c r="U43" s="162">
        <f t="shared" si="7"/>
        <v>0</v>
      </c>
      <c r="V43" s="161">
        <f t="shared" si="82"/>
        <v>0</v>
      </c>
      <c r="W43" s="153" t="e">
        <f t="shared" si="4"/>
        <v>#DIV/0!</v>
      </c>
      <c r="X43" s="66"/>
      <c r="Y43" s="79"/>
      <c r="Z43" s="5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</row>
    <row r="44" spans="1:190" ht="161.44999999999999" hidden="1" customHeight="1" x14ac:dyDescent="0.25">
      <c r="A44" s="427"/>
      <c r="B44" s="429"/>
      <c r="C44" s="435" t="s">
        <v>274</v>
      </c>
      <c r="D44" s="429" t="s">
        <v>128</v>
      </c>
      <c r="E44" s="447" t="s">
        <v>289</v>
      </c>
      <c r="F44" s="156"/>
      <c r="G44" s="128"/>
      <c r="H44" s="131"/>
      <c r="I44" s="123">
        <f>H44/H6</f>
        <v>0</v>
      </c>
      <c r="J44" s="124">
        <f t="shared" ref="J44:J45" si="85">H44-G44</f>
        <v>0</v>
      </c>
      <c r="K44" s="125"/>
      <c r="L44" s="326"/>
      <c r="M44" s="333"/>
      <c r="N44" s="128"/>
      <c r="O44" s="211"/>
      <c r="P44" s="128">
        <f>O44-N44</f>
        <v>0</v>
      </c>
      <c r="Q44" s="143" t="e">
        <f>O44/N44</f>
        <v>#DIV/0!</v>
      </c>
      <c r="R44" s="130">
        <f t="shared" ref="R44:R45" si="86">SUM(F44,L44)</f>
        <v>0</v>
      </c>
      <c r="S44" s="127">
        <f t="shared" ref="S44:S45" si="87">SUM(F44,M44)</f>
        <v>0</v>
      </c>
      <c r="T44" s="128">
        <f t="shared" ref="T44:T45" si="88">SUM(G44,N44)</f>
        <v>0</v>
      </c>
      <c r="U44" s="131">
        <f t="shared" ref="U44:U45" si="89">SUM(H44,O44)</f>
        <v>0</v>
      </c>
      <c r="V44" s="128">
        <f t="shared" ref="V44:V45" si="90">U44-T44</f>
        <v>0</v>
      </c>
      <c r="W44" s="132" t="e">
        <f t="shared" ref="W44:W45" si="91">U44/T44</f>
        <v>#DIV/0!</v>
      </c>
      <c r="X44" s="14"/>
      <c r="Y44" s="78"/>
      <c r="Z44" s="3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</row>
    <row r="45" spans="1:190" s="69" customFormat="1" ht="24.6" hidden="1" customHeight="1" x14ac:dyDescent="0.25">
      <c r="A45" s="439"/>
      <c r="B45" s="448"/>
      <c r="C45" s="449"/>
      <c r="D45" s="440"/>
      <c r="E45" s="450" t="s">
        <v>290</v>
      </c>
      <c r="F45" s="157"/>
      <c r="G45" s="370"/>
      <c r="H45" s="158"/>
      <c r="I45" s="145">
        <f>H45/H6</f>
        <v>0</v>
      </c>
      <c r="J45" s="159">
        <f t="shared" si="85"/>
        <v>0</v>
      </c>
      <c r="K45" s="160"/>
      <c r="L45" s="317"/>
      <c r="M45" s="316"/>
      <c r="N45" s="161"/>
      <c r="O45" s="318"/>
      <c r="P45" s="163">
        <f t="shared" ref="P45" si="92">O45-N45</f>
        <v>0</v>
      </c>
      <c r="Q45" s="150" t="e">
        <f t="shared" ref="Q45" si="93">O45/N45</f>
        <v>#DIV/0!</v>
      </c>
      <c r="R45" s="164">
        <f t="shared" si="86"/>
        <v>0</v>
      </c>
      <c r="S45" s="161">
        <f t="shared" si="87"/>
        <v>0</v>
      </c>
      <c r="T45" s="161">
        <f t="shared" si="88"/>
        <v>0</v>
      </c>
      <c r="U45" s="162">
        <f t="shared" si="89"/>
        <v>0</v>
      </c>
      <c r="V45" s="161">
        <f t="shared" si="90"/>
        <v>0</v>
      </c>
      <c r="W45" s="153" t="e">
        <f t="shared" si="91"/>
        <v>#DIV/0!</v>
      </c>
      <c r="X45" s="66"/>
      <c r="Y45" s="79"/>
      <c r="Z45" s="5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8"/>
      <c r="FJ45" s="68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8"/>
      <c r="FY45" s="68"/>
      <c r="FZ45" s="68"/>
      <c r="GA45" s="68"/>
      <c r="GB45" s="68"/>
      <c r="GC45" s="68"/>
      <c r="GD45" s="68"/>
      <c r="GE45" s="68"/>
      <c r="GF45" s="68"/>
      <c r="GG45" s="68"/>
      <c r="GH45" s="68"/>
    </row>
    <row r="46" spans="1:190" ht="162.6" hidden="1" customHeight="1" x14ac:dyDescent="0.25">
      <c r="A46" s="427"/>
      <c r="B46" s="429"/>
      <c r="C46" s="435" t="s">
        <v>268</v>
      </c>
      <c r="D46" s="429" t="s">
        <v>128</v>
      </c>
      <c r="E46" s="433" t="s">
        <v>275</v>
      </c>
      <c r="F46" s="156"/>
      <c r="G46" s="165"/>
      <c r="H46" s="131"/>
      <c r="I46" s="123">
        <f>H46/H6</f>
        <v>0</v>
      </c>
      <c r="J46" s="124">
        <f t="shared" ref="J46:J47" si="94">H46-G46</f>
        <v>0</v>
      </c>
      <c r="K46" s="125"/>
      <c r="L46" s="326"/>
      <c r="M46" s="333"/>
      <c r="N46" s="128"/>
      <c r="O46" s="211"/>
      <c r="P46" s="128">
        <f>O46-N46</f>
        <v>0</v>
      </c>
      <c r="Q46" s="143" t="e">
        <f>O46/N46</f>
        <v>#DIV/0!</v>
      </c>
      <c r="R46" s="130">
        <f t="shared" si="5"/>
        <v>0</v>
      </c>
      <c r="S46" s="127">
        <f t="shared" si="6"/>
        <v>0</v>
      </c>
      <c r="T46" s="128">
        <f t="shared" si="81"/>
        <v>0</v>
      </c>
      <c r="U46" s="131">
        <f t="shared" si="7"/>
        <v>0</v>
      </c>
      <c r="V46" s="128">
        <f t="shared" si="82"/>
        <v>0</v>
      </c>
      <c r="W46" s="132" t="e">
        <f t="shared" si="4"/>
        <v>#DIV/0!</v>
      </c>
      <c r="X46" s="14"/>
      <c r="Y46" s="78"/>
      <c r="Z46" s="3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</row>
    <row r="47" spans="1:190" s="69" customFormat="1" ht="27.6" hidden="1" customHeight="1" x14ac:dyDescent="0.25">
      <c r="A47" s="439"/>
      <c r="B47" s="448"/>
      <c r="C47" s="449"/>
      <c r="D47" s="440"/>
      <c r="E47" s="451" t="s">
        <v>290</v>
      </c>
      <c r="F47" s="157"/>
      <c r="G47" s="370"/>
      <c r="H47" s="158"/>
      <c r="I47" s="145">
        <f>H47/H6</f>
        <v>0</v>
      </c>
      <c r="J47" s="159">
        <f t="shared" si="94"/>
        <v>0</v>
      </c>
      <c r="K47" s="160"/>
      <c r="L47" s="317"/>
      <c r="M47" s="316"/>
      <c r="N47" s="161"/>
      <c r="O47" s="318"/>
      <c r="P47" s="163">
        <f t="shared" ref="P47" si="95">O47-N47</f>
        <v>0</v>
      </c>
      <c r="Q47" s="150" t="e">
        <f t="shared" ref="Q47" si="96">O47/N47</f>
        <v>#DIV/0!</v>
      </c>
      <c r="R47" s="164">
        <f t="shared" si="5"/>
        <v>0</v>
      </c>
      <c r="S47" s="161">
        <f t="shared" si="6"/>
        <v>0</v>
      </c>
      <c r="T47" s="161">
        <f t="shared" si="81"/>
        <v>0</v>
      </c>
      <c r="U47" s="162">
        <f t="shared" si="7"/>
        <v>0</v>
      </c>
      <c r="V47" s="161">
        <f t="shared" si="82"/>
        <v>0</v>
      </c>
      <c r="W47" s="153" t="e">
        <f t="shared" si="4"/>
        <v>#DIV/0!</v>
      </c>
      <c r="X47" s="66"/>
      <c r="Y47" s="79"/>
      <c r="Z47" s="5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8"/>
      <c r="FY47" s="68"/>
      <c r="FZ47" s="68"/>
      <c r="GA47" s="68"/>
      <c r="GB47" s="68"/>
      <c r="GC47" s="68"/>
      <c r="GD47" s="68"/>
      <c r="GE47" s="68"/>
      <c r="GF47" s="68"/>
      <c r="GG47" s="68"/>
      <c r="GH47" s="68"/>
    </row>
    <row r="48" spans="1:190" ht="118.15" hidden="1" customHeight="1" x14ac:dyDescent="0.25">
      <c r="A48" s="427"/>
      <c r="B48" s="429"/>
      <c r="C48" s="435" t="s">
        <v>236</v>
      </c>
      <c r="D48" s="429" t="s">
        <v>133</v>
      </c>
      <c r="E48" s="433" t="s">
        <v>237</v>
      </c>
      <c r="F48" s="156"/>
      <c r="G48" s="165"/>
      <c r="H48" s="131"/>
      <c r="I48" s="134">
        <f>H48/H6</f>
        <v>0</v>
      </c>
      <c r="J48" s="124">
        <f t="shared" ref="J48" si="97">H48-G48</f>
        <v>0</v>
      </c>
      <c r="K48" s="125" t="e">
        <f t="shared" ref="K48" si="98">H48/G48</f>
        <v>#DIV/0!</v>
      </c>
      <c r="L48" s="326"/>
      <c r="M48" s="333"/>
      <c r="N48" s="128"/>
      <c r="O48" s="211"/>
      <c r="P48" s="128"/>
      <c r="Q48" s="129"/>
      <c r="R48" s="130">
        <f t="shared" si="5"/>
        <v>0</v>
      </c>
      <c r="S48" s="127">
        <f t="shared" si="6"/>
        <v>0</v>
      </c>
      <c r="T48" s="128">
        <f t="shared" si="81"/>
        <v>0</v>
      </c>
      <c r="U48" s="131">
        <f t="shared" si="7"/>
        <v>0</v>
      </c>
      <c r="V48" s="128">
        <f t="shared" ref="V48" si="99">U48-T48</f>
        <v>0</v>
      </c>
      <c r="W48" s="132" t="e">
        <f t="shared" si="4"/>
        <v>#DIV/0!</v>
      </c>
      <c r="X48" s="14"/>
      <c r="Y48" s="78"/>
      <c r="Z48" s="3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</row>
    <row r="49" spans="1:190" s="5" customFormat="1" ht="34.5" customHeight="1" thickBot="1" x14ac:dyDescent="0.3">
      <c r="A49" s="427"/>
      <c r="B49" s="428" t="s">
        <v>15</v>
      </c>
      <c r="C49" s="428" t="s">
        <v>192</v>
      </c>
      <c r="D49" s="428" t="s">
        <v>84</v>
      </c>
      <c r="E49" s="433" t="s">
        <v>193</v>
      </c>
      <c r="F49" s="156">
        <v>3600.7</v>
      </c>
      <c r="G49" s="166">
        <v>2932.7</v>
      </c>
      <c r="H49" s="131">
        <v>1630.2</v>
      </c>
      <c r="I49" s="123">
        <f>H49/H6</f>
        <v>6.1509344688904666E-3</v>
      </c>
      <c r="J49" s="167">
        <f t="shared" si="73"/>
        <v>-1302.4999999999998</v>
      </c>
      <c r="K49" s="125">
        <f t="shared" si="74"/>
        <v>0.55587001739011832</v>
      </c>
      <c r="L49" s="326"/>
      <c r="M49" s="333"/>
      <c r="N49" s="128"/>
      <c r="O49" s="211"/>
      <c r="P49" s="128"/>
      <c r="Q49" s="129"/>
      <c r="R49" s="126">
        <f t="shared" si="5"/>
        <v>3600.7</v>
      </c>
      <c r="S49" s="127">
        <f t="shared" si="6"/>
        <v>3600.7</v>
      </c>
      <c r="T49" s="128">
        <f>SUM(G49,N49)</f>
        <v>2932.7</v>
      </c>
      <c r="U49" s="131">
        <f t="shared" si="7"/>
        <v>1630.2</v>
      </c>
      <c r="V49" s="128">
        <f t="shared" si="3"/>
        <v>-1302.4999999999998</v>
      </c>
      <c r="W49" s="194">
        <f t="shared" si="4"/>
        <v>0.55587001739011832</v>
      </c>
      <c r="X49" s="14"/>
      <c r="Y49" s="78" t="str">
        <f t="shared" si="1"/>
        <v/>
      </c>
      <c r="Z49" s="39" t="str">
        <f t="shared" si="2"/>
        <v/>
      </c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</row>
    <row r="50" spans="1:190" s="3" customFormat="1" ht="23.25" customHeight="1" thickBot="1" x14ac:dyDescent="0.3">
      <c r="A50" s="452"/>
      <c r="B50" s="453"/>
      <c r="C50" s="453"/>
      <c r="D50" s="453"/>
      <c r="E50" s="454" t="s">
        <v>57</v>
      </c>
      <c r="F50" s="169">
        <f>SUM(F51,F95,F101,F81)</f>
        <v>292912.40000000008</v>
      </c>
      <c r="G50" s="170">
        <f>SUM(G51,G95,G101,G81)</f>
        <v>165801.20000000001</v>
      </c>
      <c r="H50" s="103">
        <f>SUM(H51,H95,H101,H81)</f>
        <v>147334.70000000001</v>
      </c>
      <c r="I50" s="171">
        <f>H50/H6</f>
        <v>0.5559109831270006</v>
      </c>
      <c r="J50" s="172">
        <f t="shared" si="73"/>
        <v>-18466.5</v>
      </c>
      <c r="K50" s="173">
        <f t="shared" si="74"/>
        <v>0.88862263964313892</v>
      </c>
      <c r="L50" s="174">
        <f>SUM(L51,L95,L101,L81)</f>
        <v>18924.300000000003</v>
      </c>
      <c r="M50" s="96">
        <f>SUM(M51,M95,M101,M81)</f>
        <v>22232.300000000003</v>
      </c>
      <c r="N50" s="175">
        <f>SUM(N51,N95,N101,N81)</f>
        <v>9925.4</v>
      </c>
      <c r="O50" s="92">
        <f>SUM(O51,O95,O101,O81)</f>
        <v>7931.2000000000007</v>
      </c>
      <c r="P50" s="175">
        <f t="shared" ref="P50:P58" si="100">O50-N50</f>
        <v>-1994.1999999999989</v>
      </c>
      <c r="Q50" s="176">
        <f t="shared" ref="Q50:Q58" si="101">O50/N50</f>
        <v>0.79908114534426833</v>
      </c>
      <c r="R50" s="174">
        <f t="shared" si="5"/>
        <v>311836.70000000007</v>
      </c>
      <c r="S50" s="96">
        <f t="shared" si="6"/>
        <v>315144.70000000007</v>
      </c>
      <c r="T50" s="175">
        <f>SUM(G50,N50)</f>
        <v>175726.6</v>
      </c>
      <c r="U50" s="92">
        <f t="shared" si="7"/>
        <v>155265.90000000002</v>
      </c>
      <c r="V50" s="175">
        <f t="shared" si="3"/>
        <v>-20460.699999999983</v>
      </c>
      <c r="W50" s="108">
        <f t="shared" si="4"/>
        <v>0.88356515177554229</v>
      </c>
      <c r="X50" s="14"/>
      <c r="Y50" s="78" t="str">
        <f t="shared" si="1"/>
        <v/>
      </c>
      <c r="Z50" s="39" t="str">
        <f t="shared" si="2"/>
        <v/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</row>
    <row r="51" spans="1:190" s="18" customFormat="1" ht="21" customHeight="1" thickBot="1" x14ac:dyDescent="0.3">
      <c r="A51" s="452">
        <v>2</v>
      </c>
      <c r="B51" s="455" t="s">
        <v>21</v>
      </c>
      <c r="C51" s="455" t="s">
        <v>77</v>
      </c>
      <c r="D51" s="455"/>
      <c r="E51" s="456" t="s">
        <v>51</v>
      </c>
      <c r="F51" s="174">
        <f>F52+F58+F70+F73+F74+F76+F77+F78+F79</f>
        <v>221811.10000000003</v>
      </c>
      <c r="G51" s="175">
        <f>G52+G58+G70+G73+G74+G76+G77+G78+G79</f>
        <v>126595.90000000001</v>
      </c>
      <c r="H51" s="92">
        <f>H52+H58+H70+H73+H74+H76+H77+H78+H79</f>
        <v>113114.60000000002</v>
      </c>
      <c r="I51" s="177">
        <f>H51/H6</f>
        <v>0.42679456022252343</v>
      </c>
      <c r="J51" s="178">
        <f t="shared" si="73"/>
        <v>-13481.299999999988</v>
      </c>
      <c r="K51" s="108">
        <f t="shared" si="74"/>
        <v>0.89350918947612057</v>
      </c>
      <c r="L51" s="174">
        <f>L52+L58+L70+L73+L74+L76+L77+L78+L79</f>
        <v>9444.8000000000011</v>
      </c>
      <c r="M51" s="175">
        <f>M52+M58+M70+M73+M74+M76+M77+M78+M79</f>
        <v>12578.7</v>
      </c>
      <c r="N51" s="175">
        <f>N52+N58+N70+N73+N74+N76+N77+N78+N79</f>
        <v>7128.9999999999991</v>
      </c>
      <c r="O51" s="92">
        <f>O52+O58+O70+O73+O74+O76+O77+O78+O79</f>
        <v>5532.8</v>
      </c>
      <c r="P51" s="175">
        <f t="shared" si="100"/>
        <v>-1596.1999999999989</v>
      </c>
      <c r="Q51" s="179">
        <f t="shared" si="101"/>
        <v>0.7760976294010381</v>
      </c>
      <c r="R51" s="174">
        <f>R52+R58+R70+R73+R74+R76+R77+R78+R79</f>
        <v>231255.90000000002</v>
      </c>
      <c r="S51" s="175">
        <f>S52+S58+S70+S73+S74+S76+S77+S78+S79</f>
        <v>234389.79999999996</v>
      </c>
      <c r="T51" s="175">
        <f>T52+T58+T70+T73+T74+T76+T77+T78+T79</f>
        <v>133724.90000000002</v>
      </c>
      <c r="U51" s="92">
        <f>U52+U58+U70+U73+U74+U76+U77+U78+U79</f>
        <v>118647.40000000001</v>
      </c>
      <c r="V51" s="175">
        <f>V52+V58+V70+V73+V74+V76+V77+V78+V79</f>
        <v>-15077.499999999985</v>
      </c>
      <c r="W51" s="108">
        <f t="shared" si="4"/>
        <v>0.88724986894736868</v>
      </c>
      <c r="X51" s="22"/>
      <c r="Y51" s="78" t="str">
        <f t="shared" si="1"/>
        <v/>
      </c>
      <c r="Z51" s="39" t="str">
        <f t="shared" si="2"/>
        <v/>
      </c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</row>
    <row r="52" spans="1:190" s="18" customFormat="1" ht="19.899999999999999" customHeight="1" x14ac:dyDescent="0.25">
      <c r="A52" s="424"/>
      <c r="B52" s="457">
        <v>70101</v>
      </c>
      <c r="C52" s="458">
        <v>1010</v>
      </c>
      <c r="D52" s="459" t="s">
        <v>79</v>
      </c>
      <c r="E52" s="460" t="s">
        <v>194</v>
      </c>
      <c r="F52" s="180">
        <v>72242.8</v>
      </c>
      <c r="G52" s="378">
        <v>37363.300000000003</v>
      </c>
      <c r="H52" s="181">
        <v>35039</v>
      </c>
      <c r="I52" s="182">
        <f>H52/H6</f>
        <v>0.13220622798150722</v>
      </c>
      <c r="J52" s="138">
        <f t="shared" ref="J52:J78" si="102">H52-G52</f>
        <v>-2324.3000000000029</v>
      </c>
      <c r="K52" s="183">
        <f t="shared" si="74"/>
        <v>0.93779189739664315</v>
      </c>
      <c r="L52" s="130">
        <v>3537.1</v>
      </c>
      <c r="M52" s="184">
        <v>3563.6</v>
      </c>
      <c r="N52" s="184">
        <v>1941.2</v>
      </c>
      <c r="O52" s="185">
        <v>1469.8</v>
      </c>
      <c r="P52" s="138">
        <f t="shared" si="100"/>
        <v>-471.40000000000009</v>
      </c>
      <c r="Q52" s="143">
        <f t="shared" si="101"/>
        <v>0.75716051926643313</v>
      </c>
      <c r="R52" s="130">
        <f t="shared" si="5"/>
        <v>75779.900000000009</v>
      </c>
      <c r="S52" s="184">
        <f t="shared" si="6"/>
        <v>75806.400000000009</v>
      </c>
      <c r="T52" s="138">
        <f t="shared" ref="T52:T61" si="103">SUM(G52,N52)</f>
        <v>39304.5</v>
      </c>
      <c r="U52" s="185">
        <f t="shared" si="7"/>
        <v>36508.800000000003</v>
      </c>
      <c r="V52" s="138">
        <f t="shared" si="3"/>
        <v>-2795.6999999999971</v>
      </c>
      <c r="W52" s="195">
        <f t="shared" si="4"/>
        <v>0.92887073999160408</v>
      </c>
      <c r="X52" s="22"/>
      <c r="Y52" s="78" t="str">
        <f t="shared" si="1"/>
        <v/>
      </c>
      <c r="Z52" s="39" t="str">
        <f t="shared" si="2"/>
        <v/>
      </c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</row>
    <row r="53" spans="1:190" s="570" customFormat="1" ht="48" customHeight="1" x14ac:dyDescent="0.25">
      <c r="A53" s="461"/>
      <c r="B53" s="566"/>
      <c r="C53" s="567"/>
      <c r="D53" s="558"/>
      <c r="E53" s="571" t="s">
        <v>329</v>
      </c>
      <c r="F53" s="568">
        <v>88.8</v>
      </c>
      <c r="G53" s="569">
        <v>88.8</v>
      </c>
      <c r="H53" s="209"/>
      <c r="I53" s="187">
        <f>H53/H6</f>
        <v>0</v>
      </c>
      <c r="J53" s="188">
        <f t="shared" si="102"/>
        <v>-88.8</v>
      </c>
      <c r="K53" s="189">
        <f t="shared" si="74"/>
        <v>0</v>
      </c>
      <c r="L53" s="364">
        <v>48.4</v>
      </c>
      <c r="M53" s="191">
        <v>48.4</v>
      </c>
      <c r="N53" s="191">
        <v>45.7</v>
      </c>
      <c r="O53" s="152"/>
      <c r="P53" s="191">
        <f t="shared" si="100"/>
        <v>-45.7</v>
      </c>
      <c r="Q53" s="192">
        <f t="shared" si="101"/>
        <v>0</v>
      </c>
      <c r="R53" s="193">
        <f t="shared" si="5"/>
        <v>137.19999999999999</v>
      </c>
      <c r="S53" s="191">
        <f t="shared" si="6"/>
        <v>137.19999999999999</v>
      </c>
      <c r="T53" s="191">
        <f t="shared" si="103"/>
        <v>134.5</v>
      </c>
      <c r="U53" s="152">
        <f t="shared" si="7"/>
        <v>0</v>
      </c>
      <c r="V53" s="191">
        <f t="shared" si="3"/>
        <v>-134.5</v>
      </c>
      <c r="W53" s="218">
        <f t="shared" si="4"/>
        <v>0</v>
      </c>
      <c r="X53" s="563"/>
      <c r="Y53" s="79" t="str">
        <f t="shared" si="1"/>
        <v/>
      </c>
      <c r="Z53" s="79" t="str">
        <f t="shared" si="2"/>
        <v/>
      </c>
      <c r="AA53" s="564"/>
      <c r="AB53" s="564"/>
      <c r="AC53" s="564"/>
      <c r="AD53" s="564"/>
      <c r="AE53" s="564"/>
      <c r="AF53" s="564"/>
      <c r="AG53" s="564"/>
      <c r="AH53" s="564"/>
      <c r="AI53" s="564"/>
      <c r="AJ53" s="564"/>
      <c r="AK53" s="564"/>
      <c r="AL53" s="564"/>
      <c r="AM53" s="564"/>
      <c r="AN53" s="564"/>
      <c r="AO53" s="564"/>
      <c r="AP53" s="564"/>
      <c r="AQ53" s="564"/>
      <c r="AR53" s="564"/>
      <c r="AS53" s="564"/>
      <c r="AT53" s="564"/>
      <c r="AU53" s="564"/>
      <c r="AV53" s="565"/>
      <c r="AW53" s="565"/>
      <c r="AX53" s="565"/>
      <c r="AY53" s="565"/>
      <c r="AZ53" s="565"/>
      <c r="BA53" s="565"/>
      <c r="BB53" s="565"/>
      <c r="BC53" s="565"/>
      <c r="BD53" s="565"/>
      <c r="BE53" s="565"/>
      <c r="BF53" s="565"/>
      <c r="BG53" s="565"/>
      <c r="BH53" s="565"/>
      <c r="BI53" s="565"/>
      <c r="BJ53" s="565"/>
      <c r="BK53" s="565"/>
      <c r="BL53" s="565"/>
      <c r="BM53" s="565"/>
      <c r="BN53" s="565"/>
      <c r="BO53" s="565"/>
      <c r="BP53" s="565"/>
      <c r="BQ53" s="565"/>
      <c r="BR53" s="565"/>
      <c r="BS53" s="565"/>
      <c r="BT53" s="565"/>
      <c r="BU53" s="565"/>
      <c r="BV53" s="565"/>
      <c r="BW53" s="565"/>
      <c r="BX53" s="565"/>
      <c r="BY53" s="565"/>
      <c r="BZ53" s="565"/>
      <c r="CA53" s="565"/>
      <c r="CB53" s="565"/>
      <c r="CC53" s="565"/>
      <c r="CD53" s="565"/>
      <c r="CE53" s="565"/>
      <c r="CF53" s="565"/>
      <c r="CG53" s="565"/>
      <c r="CH53" s="565"/>
      <c r="CI53" s="565"/>
      <c r="CJ53" s="565"/>
      <c r="CK53" s="565"/>
      <c r="CL53" s="565"/>
      <c r="CM53" s="565"/>
      <c r="CN53" s="565"/>
      <c r="CO53" s="565"/>
      <c r="CP53" s="565"/>
      <c r="CQ53" s="565"/>
      <c r="CR53" s="565"/>
      <c r="CS53" s="565"/>
      <c r="CT53" s="565"/>
      <c r="CU53" s="565"/>
      <c r="CV53" s="565"/>
      <c r="CW53" s="565"/>
      <c r="CX53" s="565"/>
      <c r="CY53" s="565"/>
      <c r="CZ53" s="565"/>
      <c r="DA53" s="565"/>
      <c r="DB53" s="565"/>
      <c r="DC53" s="565"/>
      <c r="DD53" s="565"/>
      <c r="DE53" s="565"/>
      <c r="DF53" s="565"/>
      <c r="DG53" s="565"/>
      <c r="DH53" s="565"/>
      <c r="DI53" s="565"/>
      <c r="DJ53" s="565"/>
      <c r="DK53" s="565"/>
      <c r="DL53" s="565"/>
      <c r="DM53" s="565"/>
      <c r="DN53" s="565"/>
      <c r="DO53" s="565"/>
      <c r="DP53" s="565"/>
      <c r="DQ53" s="565"/>
      <c r="DR53" s="565"/>
      <c r="DS53" s="565"/>
      <c r="DT53" s="565"/>
      <c r="DU53" s="565"/>
      <c r="DV53" s="565"/>
      <c r="DW53" s="565"/>
      <c r="DX53" s="565"/>
      <c r="DY53" s="565"/>
      <c r="DZ53" s="565"/>
      <c r="EA53" s="565"/>
      <c r="EB53" s="565"/>
      <c r="EC53" s="565"/>
      <c r="ED53" s="565"/>
      <c r="EE53" s="565"/>
      <c r="EF53" s="565"/>
      <c r="EG53" s="565"/>
      <c r="EH53" s="565"/>
      <c r="EI53" s="565"/>
      <c r="EJ53" s="565"/>
      <c r="EK53" s="565"/>
      <c r="EL53" s="565"/>
      <c r="EM53" s="565"/>
      <c r="EN53" s="565"/>
      <c r="EO53" s="565"/>
      <c r="EP53" s="565"/>
      <c r="EQ53" s="565"/>
      <c r="ER53" s="565"/>
      <c r="ES53" s="565"/>
      <c r="ET53" s="565"/>
      <c r="EU53" s="565"/>
      <c r="EV53" s="565"/>
      <c r="EW53" s="565"/>
      <c r="EX53" s="565"/>
      <c r="EY53" s="565"/>
      <c r="EZ53" s="565"/>
      <c r="FA53" s="565"/>
      <c r="FB53" s="565"/>
      <c r="FC53" s="565"/>
      <c r="FD53" s="565"/>
      <c r="FE53" s="565"/>
      <c r="FF53" s="565"/>
      <c r="FG53" s="565"/>
      <c r="FH53" s="565"/>
      <c r="FI53" s="565"/>
      <c r="FJ53" s="565"/>
      <c r="FK53" s="565"/>
      <c r="FL53" s="565"/>
      <c r="FM53" s="565"/>
      <c r="FN53" s="565"/>
      <c r="FO53" s="565"/>
      <c r="FP53" s="565"/>
      <c r="FQ53" s="565"/>
      <c r="FR53" s="565"/>
      <c r="FS53" s="565"/>
      <c r="FT53" s="565"/>
      <c r="FU53" s="565"/>
      <c r="FV53" s="565"/>
      <c r="FW53" s="565"/>
      <c r="FX53" s="565"/>
      <c r="FY53" s="565"/>
      <c r="FZ53" s="565"/>
      <c r="GA53" s="565"/>
      <c r="GB53" s="565"/>
      <c r="GC53" s="565"/>
      <c r="GD53" s="565"/>
      <c r="GE53" s="565"/>
      <c r="GF53" s="565"/>
      <c r="GG53" s="565"/>
      <c r="GH53" s="565"/>
    </row>
    <row r="54" spans="1:190" s="44" customFormat="1" ht="17.45" hidden="1" customHeight="1" x14ac:dyDescent="0.25">
      <c r="A54" s="461"/>
      <c r="B54" s="462"/>
      <c r="C54" s="463"/>
      <c r="D54" s="464"/>
      <c r="E54" s="465" t="s">
        <v>177</v>
      </c>
      <c r="F54" s="330"/>
      <c r="G54" s="331"/>
      <c r="H54" s="209"/>
      <c r="I54" s="187">
        <f>H54/H6</f>
        <v>0</v>
      </c>
      <c r="J54" s="188">
        <f t="shared" si="102"/>
        <v>0</v>
      </c>
      <c r="K54" s="189" t="e">
        <f t="shared" si="74"/>
        <v>#DIV/0!</v>
      </c>
      <c r="L54" s="364"/>
      <c r="M54" s="190"/>
      <c r="N54" s="190"/>
      <c r="O54" s="152"/>
      <c r="P54" s="191">
        <f t="shared" si="100"/>
        <v>0</v>
      </c>
      <c r="Q54" s="192" t="e">
        <f t="shared" si="101"/>
        <v>#DIV/0!</v>
      </c>
      <c r="R54" s="193">
        <f t="shared" ref="R54:R56" si="104">SUM(F54,L54)</f>
        <v>0</v>
      </c>
      <c r="S54" s="190">
        <f t="shared" ref="S54:S56" si="105">SUM(F54,M54)</f>
        <v>0</v>
      </c>
      <c r="T54" s="191">
        <f t="shared" ref="T54:T56" si="106">SUM(G54,N54)</f>
        <v>0</v>
      </c>
      <c r="U54" s="152">
        <f t="shared" ref="U54:U56" si="107">SUM(H54,O54)</f>
        <v>0</v>
      </c>
      <c r="V54" s="191">
        <f t="shared" si="3"/>
        <v>0</v>
      </c>
      <c r="W54" s="133" t="e">
        <f t="shared" si="4"/>
        <v>#DIV/0!</v>
      </c>
      <c r="X54" s="40"/>
      <c r="Y54" s="79"/>
      <c r="Z54" s="41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</row>
    <row r="55" spans="1:190" s="44" customFormat="1" ht="21" hidden="1" customHeight="1" x14ac:dyDescent="0.25">
      <c r="A55" s="439"/>
      <c r="B55" s="448"/>
      <c r="C55" s="449"/>
      <c r="D55" s="440"/>
      <c r="E55" s="466" t="s">
        <v>282</v>
      </c>
      <c r="F55" s="314"/>
      <c r="G55" s="208"/>
      <c r="H55" s="209"/>
      <c r="I55" s="196"/>
      <c r="J55" s="146"/>
      <c r="K55" s="197"/>
      <c r="L55" s="148"/>
      <c r="M55" s="149"/>
      <c r="N55" s="149"/>
      <c r="O55" s="152"/>
      <c r="P55" s="149">
        <f t="shared" ref="P55" si="108">O55-N55</f>
        <v>0</v>
      </c>
      <c r="Q55" s="147" t="e">
        <f t="shared" ref="Q55" si="109">O55/N55</f>
        <v>#DIV/0!</v>
      </c>
      <c r="R55" s="151">
        <f t="shared" si="104"/>
        <v>0</v>
      </c>
      <c r="S55" s="149">
        <f t="shared" si="105"/>
        <v>0</v>
      </c>
      <c r="T55" s="149">
        <f t="shared" si="106"/>
        <v>0</v>
      </c>
      <c r="U55" s="152">
        <f t="shared" si="107"/>
        <v>0</v>
      </c>
      <c r="V55" s="149">
        <f t="shared" ref="V55" si="110">U55-T55</f>
        <v>0</v>
      </c>
      <c r="W55" s="198" t="e">
        <f t="shared" ref="W55" si="111">U55/T55</f>
        <v>#DIV/0!</v>
      </c>
      <c r="X55" s="40"/>
      <c r="Y55" s="79"/>
      <c r="Z55" s="41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</row>
    <row r="56" spans="1:190" s="69" customFormat="1" ht="29.45" hidden="1" customHeight="1" x14ac:dyDescent="0.25">
      <c r="A56" s="439"/>
      <c r="B56" s="448"/>
      <c r="C56" s="449"/>
      <c r="D56" s="440"/>
      <c r="E56" s="467" t="s">
        <v>292</v>
      </c>
      <c r="F56" s="216"/>
      <c r="G56" s="214"/>
      <c r="H56" s="215"/>
      <c r="I56" s="199">
        <f>H56/H6</f>
        <v>0</v>
      </c>
      <c r="J56" s="146">
        <f t="shared" si="102"/>
        <v>0</v>
      </c>
      <c r="K56" s="198"/>
      <c r="L56" s="365"/>
      <c r="M56" s="161"/>
      <c r="N56" s="161"/>
      <c r="O56" s="162"/>
      <c r="P56" s="163">
        <f t="shared" si="100"/>
        <v>0</v>
      </c>
      <c r="Q56" s="150" t="e">
        <f t="shared" si="101"/>
        <v>#DIV/0!</v>
      </c>
      <c r="R56" s="164">
        <f t="shared" si="104"/>
        <v>0</v>
      </c>
      <c r="S56" s="161">
        <f t="shared" si="105"/>
        <v>0</v>
      </c>
      <c r="T56" s="161">
        <f t="shared" si="106"/>
        <v>0</v>
      </c>
      <c r="U56" s="162">
        <f t="shared" si="107"/>
        <v>0</v>
      </c>
      <c r="V56" s="161">
        <f t="shared" si="3"/>
        <v>0</v>
      </c>
      <c r="W56" s="153" t="e">
        <f t="shared" si="4"/>
        <v>#DIV/0!</v>
      </c>
      <c r="X56" s="66"/>
      <c r="Y56" s="79"/>
      <c r="Z56" s="5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8"/>
      <c r="FJ56" s="68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8"/>
      <c r="FY56" s="68"/>
      <c r="FZ56" s="68"/>
      <c r="GA56" s="68"/>
      <c r="GB56" s="68"/>
      <c r="GC56" s="68"/>
      <c r="GD56" s="68"/>
      <c r="GE56" s="68"/>
      <c r="GF56" s="68"/>
      <c r="GG56" s="68"/>
      <c r="GH56" s="68"/>
    </row>
    <row r="57" spans="1:190" s="69" customFormat="1" ht="32.450000000000003" hidden="1" customHeight="1" x14ac:dyDescent="0.25">
      <c r="A57" s="439"/>
      <c r="B57" s="448"/>
      <c r="C57" s="449"/>
      <c r="D57" s="440"/>
      <c r="E57" s="442" t="s">
        <v>291</v>
      </c>
      <c r="F57" s="216"/>
      <c r="G57" s="214"/>
      <c r="H57" s="215"/>
      <c r="I57" s="199">
        <f>H57/H7</f>
        <v>0</v>
      </c>
      <c r="J57" s="146">
        <f t="shared" ref="J57" si="112">H57-G57</f>
        <v>0</v>
      </c>
      <c r="K57" s="198"/>
      <c r="L57" s="365"/>
      <c r="M57" s="161"/>
      <c r="N57" s="161"/>
      <c r="O57" s="162"/>
      <c r="P57" s="163">
        <f t="shared" ref="P57" si="113">O57-N57</f>
        <v>0</v>
      </c>
      <c r="Q57" s="150" t="e">
        <f t="shared" ref="Q57" si="114">O57/N57</f>
        <v>#DIV/0!</v>
      </c>
      <c r="R57" s="164">
        <f t="shared" ref="R57" si="115">SUM(F57,L57)</f>
        <v>0</v>
      </c>
      <c r="S57" s="161">
        <f t="shared" ref="S57" si="116">SUM(F57,M57)</f>
        <v>0</v>
      </c>
      <c r="T57" s="161">
        <f t="shared" ref="T57" si="117">SUM(G57,N57)</f>
        <v>0</v>
      </c>
      <c r="U57" s="162">
        <f t="shared" ref="U57" si="118">SUM(H57,O57)</f>
        <v>0</v>
      </c>
      <c r="V57" s="161">
        <f t="shared" ref="V57" si="119">U57-T57</f>
        <v>0</v>
      </c>
      <c r="W57" s="153" t="e">
        <f t="shared" ref="W57" si="120">U57/T57</f>
        <v>#DIV/0!</v>
      </c>
      <c r="X57" s="66"/>
      <c r="Y57" s="79"/>
      <c r="Z57" s="5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8"/>
      <c r="FJ57" s="68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8"/>
      <c r="FY57" s="68"/>
      <c r="FZ57" s="68"/>
      <c r="GA57" s="68"/>
      <c r="GB57" s="68"/>
      <c r="GC57" s="68"/>
      <c r="GD57" s="68"/>
      <c r="GE57" s="68"/>
      <c r="GF57" s="68"/>
      <c r="GG57" s="68"/>
      <c r="GH57" s="68"/>
    </row>
    <row r="58" spans="1:190" s="52" customFormat="1" ht="67.5" customHeight="1" x14ac:dyDescent="0.25">
      <c r="A58" s="468"/>
      <c r="B58" s="469" t="s">
        <v>33</v>
      </c>
      <c r="C58" s="470">
        <v>1020</v>
      </c>
      <c r="D58" s="469" t="s">
        <v>80</v>
      </c>
      <c r="E58" s="471" t="s">
        <v>78</v>
      </c>
      <c r="F58" s="200">
        <v>131687.4</v>
      </c>
      <c r="G58" s="377">
        <v>78399.399999999994</v>
      </c>
      <c r="H58" s="201">
        <v>68950.600000000006</v>
      </c>
      <c r="I58" s="202">
        <f>H58/H6</f>
        <v>0.26015864445508469</v>
      </c>
      <c r="J58" s="184">
        <f t="shared" si="102"/>
        <v>-9448.7999999999884</v>
      </c>
      <c r="K58" s="203">
        <f>H58/G58</f>
        <v>0.87947866947961351</v>
      </c>
      <c r="L58" s="204">
        <v>5354</v>
      </c>
      <c r="M58" s="127">
        <v>8320</v>
      </c>
      <c r="N58" s="127">
        <v>4618.8999999999996</v>
      </c>
      <c r="O58" s="131">
        <v>3557.4</v>
      </c>
      <c r="P58" s="127">
        <f t="shared" si="100"/>
        <v>-1061.4999999999995</v>
      </c>
      <c r="Q58" s="205">
        <f t="shared" si="101"/>
        <v>0.77018337699452255</v>
      </c>
      <c r="R58" s="206">
        <f t="shared" si="5"/>
        <v>137041.4</v>
      </c>
      <c r="S58" s="127">
        <f t="shared" si="6"/>
        <v>140007.4</v>
      </c>
      <c r="T58" s="127">
        <f t="shared" si="103"/>
        <v>83018.299999999988</v>
      </c>
      <c r="U58" s="131">
        <f t="shared" si="7"/>
        <v>72508</v>
      </c>
      <c r="V58" s="127">
        <f t="shared" si="3"/>
        <v>-10510.299999999988</v>
      </c>
      <c r="W58" s="203">
        <f t="shared" si="4"/>
        <v>0.87339779301672049</v>
      </c>
      <c r="X58" s="65"/>
      <c r="Y58" s="78" t="str">
        <f t="shared" si="1"/>
        <v/>
      </c>
      <c r="Z58" s="58" t="str">
        <f t="shared" si="2"/>
        <v/>
      </c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</row>
    <row r="59" spans="1:190" s="581" customFormat="1" ht="34.5" customHeight="1" x14ac:dyDescent="0.25">
      <c r="A59" s="461"/>
      <c r="B59" s="572"/>
      <c r="C59" s="573"/>
      <c r="D59" s="572"/>
      <c r="E59" s="574" t="s">
        <v>296</v>
      </c>
      <c r="F59" s="575">
        <v>66667.399999999994</v>
      </c>
      <c r="G59" s="568">
        <v>41054</v>
      </c>
      <c r="H59" s="186">
        <v>41029.300000000003</v>
      </c>
      <c r="I59" s="576">
        <f>H59/H6</f>
        <v>0.15480832756989796</v>
      </c>
      <c r="J59" s="188">
        <f t="shared" si="102"/>
        <v>-24.69999999999709</v>
      </c>
      <c r="K59" s="577">
        <f>H59/G59</f>
        <v>0.99939835338822047</v>
      </c>
      <c r="L59" s="364">
        <v>500</v>
      </c>
      <c r="M59" s="191">
        <v>500</v>
      </c>
      <c r="N59" s="191"/>
      <c r="O59" s="207"/>
      <c r="P59" s="191">
        <f t="shared" ref="P59:P70" si="121">O59-N59</f>
        <v>0</v>
      </c>
      <c r="Q59" s="192"/>
      <c r="R59" s="193">
        <f t="shared" si="5"/>
        <v>67167.399999999994</v>
      </c>
      <c r="S59" s="191">
        <f t="shared" si="6"/>
        <v>67167.399999999994</v>
      </c>
      <c r="T59" s="191">
        <f t="shared" si="103"/>
        <v>41054</v>
      </c>
      <c r="U59" s="152">
        <f t="shared" si="7"/>
        <v>41029.300000000003</v>
      </c>
      <c r="V59" s="191">
        <f t="shared" si="3"/>
        <v>-24.69999999999709</v>
      </c>
      <c r="W59" s="218">
        <f t="shared" si="4"/>
        <v>0.99939835338822047</v>
      </c>
      <c r="X59" s="578"/>
      <c r="Y59" s="80" t="str">
        <f t="shared" si="1"/>
        <v/>
      </c>
      <c r="Z59" s="80" t="str">
        <f t="shared" si="2"/>
        <v/>
      </c>
      <c r="AA59" s="579"/>
      <c r="AB59" s="579"/>
      <c r="AC59" s="579"/>
      <c r="AD59" s="579"/>
      <c r="AE59" s="579"/>
      <c r="AF59" s="579"/>
      <c r="AG59" s="579"/>
      <c r="AH59" s="579"/>
      <c r="AI59" s="579"/>
      <c r="AJ59" s="579"/>
      <c r="AK59" s="579"/>
      <c r="AL59" s="579"/>
      <c r="AM59" s="579"/>
      <c r="AN59" s="579"/>
      <c r="AO59" s="579"/>
      <c r="AP59" s="579"/>
      <c r="AQ59" s="579"/>
      <c r="AR59" s="579"/>
      <c r="AS59" s="579"/>
      <c r="AT59" s="579"/>
      <c r="AU59" s="579"/>
      <c r="AV59" s="580"/>
      <c r="AW59" s="580"/>
      <c r="AX59" s="580"/>
      <c r="AY59" s="580"/>
      <c r="AZ59" s="580"/>
      <c r="BA59" s="580"/>
      <c r="BB59" s="580"/>
      <c r="BC59" s="580"/>
      <c r="BD59" s="580"/>
      <c r="BE59" s="580"/>
      <c r="BF59" s="580"/>
      <c r="BG59" s="580"/>
      <c r="BH59" s="580"/>
      <c r="BI59" s="580"/>
      <c r="BJ59" s="580"/>
      <c r="BK59" s="580"/>
      <c r="BL59" s="580"/>
      <c r="BM59" s="580"/>
      <c r="BN59" s="580"/>
      <c r="BO59" s="580"/>
      <c r="BP59" s="580"/>
      <c r="BQ59" s="580"/>
      <c r="BR59" s="580"/>
      <c r="BS59" s="580"/>
      <c r="BT59" s="580"/>
      <c r="BU59" s="580"/>
      <c r="BV59" s="580"/>
      <c r="BW59" s="580"/>
      <c r="BX59" s="580"/>
      <c r="BY59" s="580"/>
      <c r="BZ59" s="580"/>
      <c r="CA59" s="580"/>
      <c r="CB59" s="580"/>
      <c r="CC59" s="580"/>
      <c r="CD59" s="580"/>
      <c r="CE59" s="580"/>
      <c r="CF59" s="580"/>
      <c r="CG59" s="580"/>
      <c r="CH59" s="580"/>
      <c r="CI59" s="580"/>
      <c r="CJ59" s="580"/>
      <c r="CK59" s="580"/>
      <c r="CL59" s="580"/>
      <c r="CM59" s="580"/>
      <c r="CN59" s="580"/>
      <c r="CO59" s="580"/>
      <c r="CP59" s="580"/>
      <c r="CQ59" s="580"/>
      <c r="CR59" s="580"/>
      <c r="CS59" s="580"/>
      <c r="CT59" s="580"/>
      <c r="CU59" s="580"/>
      <c r="CV59" s="580"/>
      <c r="CW59" s="580"/>
      <c r="CX59" s="580"/>
      <c r="CY59" s="580"/>
      <c r="CZ59" s="580"/>
      <c r="DA59" s="580"/>
      <c r="DB59" s="580"/>
      <c r="DC59" s="580"/>
      <c r="DD59" s="580"/>
      <c r="DE59" s="580"/>
      <c r="DF59" s="580"/>
      <c r="DG59" s="580"/>
      <c r="DH59" s="580"/>
      <c r="DI59" s="580"/>
      <c r="DJ59" s="580"/>
      <c r="DK59" s="580"/>
      <c r="DL59" s="580"/>
      <c r="DM59" s="580"/>
      <c r="DN59" s="580"/>
      <c r="DO59" s="580"/>
      <c r="DP59" s="580"/>
      <c r="DQ59" s="580"/>
      <c r="DR59" s="580"/>
      <c r="DS59" s="580"/>
      <c r="DT59" s="580"/>
      <c r="DU59" s="580"/>
      <c r="DV59" s="580"/>
      <c r="DW59" s="580"/>
      <c r="DX59" s="580"/>
      <c r="DY59" s="580"/>
      <c r="DZ59" s="580"/>
      <c r="EA59" s="580"/>
      <c r="EB59" s="580"/>
      <c r="EC59" s="580"/>
      <c r="ED59" s="580"/>
      <c r="EE59" s="580"/>
      <c r="EF59" s="580"/>
      <c r="EG59" s="580"/>
      <c r="EH59" s="580"/>
      <c r="EI59" s="580"/>
      <c r="EJ59" s="580"/>
      <c r="EK59" s="580"/>
      <c r="EL59" s="580"/>
      <c r="EM59" s="580"/>
      <c r="EN59" s="580"/>
      <c r="EO59" s="580"/>
      <c r="EP59" s="580"/>
      <c r="EQ59" s="580"/>
      <c r="ER59" s="580"/>
      <c r="ES59" s="580"/>
      <c r="ET59" s="580"/>
      <c r="EU59" s="580"/>
      <c r="EV59" s="580"/>
      <c r="EW59" s="580"/>
      <c r="EX59" s="580"/>
      <c r="EY59" s="580"/>
      <c r="EZ59" s="580"/>
      <c r="FA59" s="580"/>
      <c r="FB59" s="580"/>
      <c r="FC59" s="580"/>
      <c r="FD59" s="580"/>
      <c r="FE59" s="580"/>
      <c r="FF59" s="580"/>
      <c r="FG59" s="580"/>
      <c r="FH59" s="580"/>
      <c r="FI59" s="580"/>
      <c r="FJ59" s="580"/>
      <c r="FK59" s="580"/>
      <c r="FL59" s="580"/>
      <c r="FM59" s="580"/>
      <c r="FN59" s="580"/>
      <c r="FO59" s="580"/>
      <c r="FP59" s="580"/>
      <c r="FQ59" s="580"/>
      <c r="FR59" s="580"/>
      <c r="FS59" s="580"/>
      <c r="FT59" s="580"/>
      <c r="FU59" s="580"/>
      <c r="FV59" s="580"/>
      <c r="FW59" s="580"/>
      <c r="FX59" s="580"/>
      <c r="FY59" s="580"/>
      <c r="FZ59" s="580"/>
      <c r="GA59" s="580"/>
      <c r="GB59" s="580"/>
      <c r="GC59" s="580"/>
      <c r="GD59" s="580"/>
      <c r="GE59" s="580"/>
      <c r="GF59" s="580"/>
      <c r="GG59" s="580"/>
      <c r="GH59" s="580"/>
    </row>
    <row r="60" spans="1:190" s="581" customFormat="1" ht="30.75" hidden="1" customHeight="1" x14ac:dyDescent="0.25">
      <c r="A60" s="461"/>
      <c r="B60" s="572"/>
      <c r="C60" s="573"/>
      <c r="D60" s="572"/>
      <c r="E60" s="582" t="s">
        <v>281</v>
      </c>
      <c r="F60" s="583"/>
      <c r="G60" s="331"/>
      <c r="H60" s="209"/>
      <c r="I60" s="584">
        <f>H60/H6</f>
        <v>0</v>
      </c>
      <c r="J60" s="188">
        <f t="shared" si="102"/>
        <v>0</v>
      </c>
      <c r="K60" s="577" t="e">
        <f t="shared" ref="K60" si="122">H60/G60</f>
        <v>#DIV/0!</v>
      </c>
      <c r="L60" s="561"/>
      <c r="M60" s="562"/>
      <c r="N60" s="191"/>
      <c r="O60" s="207"/>
      <c r="P60" s="191">
        <f t="shared" ref="P60" si="123">O60-N60</f>
        <v>0</v>
      </c>
      <c r="Q60" s="192"/>
      <c r="R60" s="193">
        <f t="shared" ref="R60" si="124">SUM(F60,L60)</f>
        <v>0</v>
      </c>
      <c r="S60" s="191">
        <f t="shared" ref="S60" si="125">SUM(F60,M60)</f>
        <v>0</v>
      </c>
      <c r="T60" s="191">
        <f t="shared" ref="T60" si="126">SUM(G60,N60)</f>
        <v>0</v>
      </c>
      <c r="U60" s="152">
        <f t="shared" ref="U60" si="127">SUM(H60,O60)</f>
        <v>0</v>
      </c>
      <c r="V60" s="191">
        <f t="shared" ref="V60" si="128">U60-T60</f>
        <v>0</v>
      </c>
      <c r="W60" s="577" t="e">
        <f t="shared" si="4"/>
        <v>#DIV/0!</v>
      </c>
      <c r="X60" s="578"/>
      <c r="Y60" s="79" t="str">
        <f t="shared" ref="Y60" si="129">IF(J60&lt;=0,"",IF(J60&gt;0,"НІ"))</f>
        <v/>
      </c>
      <c r="Z60" s="79" t="str">
        <f t="shared" ref="Z60" si="130">IF(P60&lt;=0,"",IF(P60&gt;0,"НІ"))</f>
        <v/>
      </c>
      <c r="AA60" s="579"/>
      <c r="AB60" s="579"/>
      <c r="AC60" s="579"/>
      <c r="AD60" s="579"/>
      <c r="AE60" s="579"/>
      <c r="AF60" s="579"/>
      <c r="AG60" s="579"/>
      <c r="AH60" s="579"/>
      <c r="AI60" s="579"/>
      <c r="AJ60" s="579"/>
      <c r="AK60" s="579"/>
      <c r="AL60" s="579"/>
      <c r="AM60" s="579"/>
      <c r="AN60" s="579"/>
      <c r="AO60" s="579"/>
      <c r="AP60" s="579"/>
      <c r="AQ60" s="579"/>
      <c r="AR60" s="579"/>
      <c r="AS60" s="579"/>
      <c r="AT60" s="579"/>
      <c r="AU60" s="579"/>
      <c r="AV60" s="580"/>
      <c r="AW60" s="580"/>
      <c r="AX60" s="580"/>
      <c r="AY60" s="580"/>
      <c r="AZ60" s="580"/>
      <c r="BA60" s="580"/>
      <c r="BB60" s="580"/>
      <c r="BC60" s="580"/>
      <c r="BD60" s="580"/>
      <c r="BE60" s="580"/>
      <c r="BF60" s="580"/>
      <c r="BG60" s="580"/>
      <c r="BH60" s="580"/>
      <c r="BI60" s="580"/>
      <c r="BJ60" s="580"/>
      <c r="BK60" s="580"/>
      <c r="BL60" s="580"/>
      <c r="BM60" s="580"/>
      <c r="BN60" s="580"/>
      <c r="BO60" s="580"/>
      <c r="BP60" s="580"/>
      <c r="BQ60" s="580"/>
      <c r="BR60" s="580"/>
      <c r="BS60" s="580"/>
      <c r="BT60" s="580"/>
      <c r="BU60" s="580"/>
      <c r="BV60" s="580"/>
      <c r="BW60" s="580"/>
      <c r="BX60" s="580"/>
      <c r="BY60" s="580"/>
      <c r="BZ60" s="580"/>
      <c r="CA60" s="580"/>
      <c r="CB60" s="580"/>
      <c r="CC60" s="580"/>
      <c r="CD60" s="580"/>
      <c r="CE60" s="580"/>
      <c r="CF60" s="580"/>
      <c r="CG60" s="580"/>
      <c r="CH60" s="580"/>
      <c r="CI60" s="580"/>
      <c r="CJ60" s="580"/>
      <c r="CK60" s="580"/>
      <c r="CL60" s="580"/>
      <c r="CM60" s="580"/>
      <c r="CN60" s="580"/>
      <c r="CO60" s="580"/>
      <c r="CP60" s="580"/>
      <c r="CQ60" s="580"/>
      <c r="CR60" s="580"/>
      <c r="CS60" s="580"/>
      <c r="CT60" s="580"/>
      <c r="CU60" s="580"/>
      <c r="CV60" s="580"/>
      <c r="CW60" s="580"/>
      <c r="CX60" s="580"/>
      <c r="CY60" s="580"/>
      <c r="CZ60" s="580"/>
      <c r="DA60" s="580"/>
      <c r="DB60" s="580"/>
      <c r="DC60" s="580"/>
      <c r="DD60" s="580"/>
      <c r="DE60" s="580"/>
      <c r="DF60" s="580"/>
      <c r="DG60" s="580"/>
      <c r="DH60" s="580"/>
      <c r="DI60" s="580"/>
      <c r="DJ60" s="580"/>
      <c r="DK60" s="580"/>
      <c r="DL60" s="580"/>
      <c r="DM60" s="580"/>
      <c r="DN60" s="580"/>
      <c r="DO60" s="580"/>
      <c r="DP60" s="580"/>
      <c r="DQ60" s="580"/>
      <c r="DR60" s="580"/>
      <c r="DS60" s="580"/>
      <c r="DT60" s="580"/>
      <c r="DU60" s="580"/>
      <c r="DV60" s="580"/>
      <c r="DW60" s="580"/>
      <c r="DX60" s="580"/>
      <c r="DY60" s="580"/>
      <c r="DZ60" s="580"/>
      <c r="EA60" s="580"/>
      <c r="EB60" s="580"/>
      <c r="EC60" s="580"/>
      <c r="ED60" s="580"/>
      <c r="EE60" s="580"/>
      <c r="EF60" s="580"/>
      <c r="EG60" s="580"/>
      <c r="EH60" s="580"/>
      <c r="EI60" s="580"/>
      <c r="EJ60" s="580"/>
      <c r="EK60" s="580"/>
      <c r="EL60" s="580"/>
      <c r="EM60" s="580"/>
      <c r="EN60" s="580"/>
      <c r="EO60" s="580"/>
      <c r="EP60" s="580"/>
      <c r="EQ60" s="580"/>
      <c r="ER60" s="580"/>
      <c r="ES60" s="580"/>
      <c r="ET60" s="580"/>
      <c r="EU60" s="580"/>
      <c r="EV60" s="580"/>
      <c r="EW60" s="580"/>
      <c r="EX60" s="580"/>
      <c r="EY60" s="580"/>
      <c r="EZ60" s="580"/>
      <c r="FA60" s="580"/>
      <c r="FB60" s="580"/>
      <c r="FC60" s="580"/>
      <c r="FD60" s="580"/>
      <c r="FE60" s="580"/>
      <c r="FF60" s="580"/>
      <c r="FG60" s="580"/>
      <c r="FH60" s="580"/>
      <c r="FI60" s="580"/>
      <c r="FJ60" s="580"/>
      <c r="FK60" s="580"/>
      <c r="FL60" s="580"/>
      <c r="FM60" s="580"/>
      <c r="FN60" s="580"/>
      <c r="FO60" s="580"/>
      <c r="FP60" s="580"/>
      <c r="FQ60" s="580"/>
      <c r="FR60" s="580"/>
      <c r="FS60" s="580"/>
      <c r="FT60" s="580"/>
      <c r="FU60" s="580"/>
      <c r="FV60" s="580"/>
      <c r="FW60" s="580"/>
      <c r="FX60" s="580"/>
      <c r="FY60" s="580"/>
      <c r="FZ60" s="580"/>
      <c r="GA60" s="580"/>
      <c r="GB60" s="580"/>
      <c r="GC60" s="580"/>
      <c r="GD60" s="580"/>
      <c r="GE60" s="580"/>
      <c r="GF60" s="580"/>
      <c r="GG60" s="580"/>
      <c r="GH60" s="580"/>
    </row>
    <row r="61" spans="1:190" s="581" customFormat="1" ht="47.25" hidden="1" customHeight="1" thickBot="1" x14ac:dyDescent="0.3">
      <c r="A61" s="461"/>
      <c r="B61" s="572"/>
      <c r="C61" s="573"/>
      <c r="D61" s="572"/>
      <c r="E61" s="574" t="s">
        <v>176</v>
      </c>
      <c r="F61" s="583"/>
      <c r="G61" s="331"/>
      <c r="H61" s="209"/>
      <c r="I61" s="576">
        <f>H61/H6</f>
        <v>0</v>
      </c>
      <c r="J61" s="188">
        <f>H61-G61</f>
        <v>0</v>
      </c>
      <c r="K61" s="577" t="e">
        <f t="shared" ref="K61" si="131">H61/G61</f>
        <v>#DIV/0!</v>
      </c>
      <c r="L61" s="561"/>
      <c r="M61" s="562"/>
      <c r="N61" s="191"/>
      <c r="O61" s="207"/>
      <c r="P61" s="191">
        <f t="shared" si="121"/>
        <v>0</v>
      </c>
      <c r="Q61" s="192" t="e">
        <f t="shared" ref="Q61:Q64" si="132">O61/N61</f>
        <v>#DIV/0!</v>
      </c>
      <c r="R61" s="193">
        <f t="shared" si="5"/>
        <v>0</v>
      </c>
      <c r="S61" s="191">
        <f t="shared" si="6"/>
        <v>0</v>
      </c>
      <c r="T61" s="191">
        <f t="shared" si="103"/>
        <v>0</v>
      </c>
      <c r="U61" s="152">
        <f t="shared" si="7"/>
        <v>0</v>
      </c>
      <c r="V61" s="191">
        <f t="shared" si="3"/>
        <v>0</v>
      </c>
      <c r="W61" s="585" t="e">
        <f t="shared" si="4"/>
        <v>#DIV/0!</v>
      </c>
      <c r="X61" s="578"/>
      <c r="Y61" s="79" t="str">
        <f t="shared" si="1"/>
        <v/>
      </c>
      <c r="Z61" s="79" t="str">
        <f t="shared" si="2"/>
        <v/>
      </c>
      <c r="AA61" s="579"/>
      <c r="AB61" s="579"/>
      <c r="AC61" s="579"/>
      <c r="AD61" s="579"/>
      <c r="AE61" s="579"/>
      <c r="AF61" s="579"/>
      <c r="AG61" s="579"/>
      <c r="AH61" s="579"/>
      <c r="AI61" s="579"/>
      <c r="AJ61" s="579"/>
      <c r="AK61" s="579"/>
      <c r="AL61" s="579"/>
      <c r="AM61" s="579"/>
      <c r="AN61" s="579"/>
      <c r="AO61" s="579"/>
      <c r="AP61" s="579"/>
      <c r="AQ61" s="579"/>
      <c r="AR61" s="579"/>
      <c r="AS61" s="579"/>
      <c r="AT61" s="579"/>
      <c r="AU61" s="579"/>
      <c r="AV61" s="580"/>
      <c r="AW61" s="580"/>
      <c r="AX61" s="580"/>
      <c r="AY61" s="580"/>
      <c r="AZ61" s="580"/>
      <c r="BA61" s="580"/>
      <c r="BB61" s="580"/>
      <c r="BC61" s="580"/>
      <c r="BD61" s="580"/>
      <c r="BE61" s="580"/>
      <c r="BF61" s="580"/>
      <c r="BG61" s="580"/>
      <c r="BH61" s="580"/>
      <c r="BI61" s="580"/>
      <c r="BJ61" s="580"/>
      <c r="BK61" s="580"/>
      <c r="BL61" s="580"/>
      <c r="BM61" s="580"/>
      <c r="BN61" s="580"/>
      <c r="BO61" s="580"/>
      <c r="BP61" s="580"/>
      <c r="BQ61" s="580"/>
      <c r="BR61" s="580"/>
      <c r="BS61" s="580"/>
      <c r="BT61" s="580"/>
      <c r="BU61" s="580"/>
      <c r="BV61" s="580"/>
      <c r="BW61" s="580"/>
      <c r="BX61" s="580"/>
      <c r="BY61" s="580"/>
      <c r="BZ61" s="580"/>
      <c r="CA61" s="580"/>
      <c r="CB61" s="580"/>
      <c r="CC61" s="580"/>
      <c r="CD61" s="580"/>
      <c r="CE61" s="580"/>
      <c r="CF61" s="580"/>
      <c r="CG61" s="580"/>
      <c r="CH61" s="580"/>
      <c r="CI61" s="580"/>
      <c r="CJ61" s="580"/>
      <c r="CK61" s="580"/>
      <c r="CL61" s="580"/>
      <c r="CM61" s="580"/>
      <c r="CN61" s="580"/>
      <c r="CO61" s="580"/>
      <c r="CP61" s="580"/>
      <c r="CQ61" s="580"/>
      <c r="CR61" s="580"/>
      <c r="CS61" s="580"/>
      <c r="CT61" s="580"/>
      <c r="CU61" s="580"/>
      <c r="CV61" s="580"/>
      <c r="CW61" s="580"/>
      <c r="CX61" s="580"/>
      <c r="CY61" s="580"/>
      <c r="CZ61" s="580"/>
      <c r="DA61" s="580"/>
      <c r="DB61" s="580"/>
      <c r="DC61" s="580"/>
      <c r="DD61" s="580"/>
      <c r="DE61" s="580"/>
      <c r="DF61" s="580"/>
      <c r="DG61" s="580"/>
      <c r="DH61" s="580"/>
      <c r="DI61" s="580"/>
      <c r="DJ61" s="580"/>
      <c r="DK61" s="580"/>
      <c r="DL61" s="580"/>
      <c r="DM61" s="580"/>
      <c r="DN61" s="580"/>
      <c r="DO61" s="580"/>
      <c r="DP61" s="580"/>
      <c r="DQ61" s="580"/>
      <c r="DR61" s="580"/>
      <c r="DS61" s="580"/>
      <c r="DT61" s="580"/>
      <c r="DU61" s="580"/>
      <c r="DV61" s="580"/>
      <c r="DW61" s="580"/>
      <c r="DX61" s="580"/>
      <c r="DY61" s="580"/>
      <c r="DZ61" s="580"/>
      <c r="EA61" s="580"/>
      <c r="EB61" s="580"/>
      <c r="EC61" s="580"/>
      <c r="ED61" s="580"/>
      <c r="EE61" s="580"/>
      <c r="EF61" s="580"/>
      <c r="EG61" s="580"/>
      <c r="EH61" s="580"/>
      <c r="EI61" s="580"/>
      <c r="EJ61" s="580"/>
      <c r="EK61" s="580"/>
      <c r="EL61" s="580"/>
      <c r="EM61" s="580"/>
      <c r="EN61" s="580"/>
      <c r="EO61" s="580"/>
      <c r="EP61" s="580"/>
      <c r="EQ61" s="580"/>
      <c r="ER61" s="580"/>
      <c r="ES61" s="580"/>
      <c r="ET61" s="580"/>
      <c r="EU61" s="580"/>
      <c r="EV61" s="580"/>
      <c r="EW61" s="580"/>
      <c r="EX61" s="580"/>
      <c r="EY61" s="580"/>
      <c r="EZ61" s="580"/>
      <c r="FA61" s="580"/>
      <c r="FB61" s="580"/>
      <c r="FC61" s="580"/>
      <c r="FD61" s="580"/>
      <c r="FE61" s="580"/>
      <c r="FF61" s="580"/>
      <c r="FG61" s="580"/>
      <c r="FH61" s="580"/>
      <c r="FI61" s="580"/>
      <c r="FJ61" s="580"/>
      <c r="FK61" s="580"/>
      <c r="FL61" s="580"/>
      <c r="FM61" s="580"/>
      <c r="FN61" s="580"/>
      <c r="FO61" s="580"/>
      <c r="FP61" s="580"/>
      <c r="FQ61" s="580"/>
      <c r="FR61" s="580"/>
      <c r="FS61" s="580"/>
      <c r="FT61" s="580"/>
      <c r="FU61" s="580"/>
      <c r="FV61" s="580"/>
      <c r="FW61" s="580"/>
      <c r="FX61" s="580"/>
      <c r="FY61" s="580"/>
      <c r="FZ61" s="580"/>
      <c r="GA61" s="580"/>
      <c r="GB61" s="580"/>
      <c r="GC61" s="580"/>
      <c r="GD61" s="580"/>
      <c r="GE61" s="580"/>
      <c r="GF61" s="580"/>
      <c r="GG61" s="580"/>
      <c r="GH61" s="580"/>
    </row>
    <row r="62" spans="1:190" s="592" customFormat="1" ht="27.75" hidden="1" customHeight="1" thickBot="1" x14ac:dyDescent="0.3">
      <c r="A62" s="427"/>
      <c r="B62" s="474"/>
      <c r="C62" s="475"/>
      <c r="D62" s="474"/>
      <c r="E62" s="586" t="s">
        <v>71</v>
      </c>
      <c r="F62" s="587"/>
      <c r="G62" s="588"/>
      <c r="H62" s="384"/>
      <c r="I62" s="137"/>
      <c r="J62" s="138"/>
      <c r="K62" s="218"/>
      <c r="L62" s="326"/>
      <c r="M62" s="328"/>
      <c r="N62" s="128"/>
      <c r="O62" s="211"/>
      <c r="P62" s="128">
        <f t="shared" si="121"/>
        <v>0</v>
      </c>
      <c r="Q62" s="129" t="e">
        <f t="shared" si="132"/>
        <v>#DIV/0!</v>
      </c>
      <c r="R62" s="130">
        <f>SUM(F62,L62)</f>
        <v>0</v>
      </c>
      <c r="S62" s="128">
        <f t="shared" ref="S62:U63" si="133">SUM(F62,M62)</f>
        <v>0</v>
      </c>
      <c r="T62" s="128">
        <f t="shared" si="133"/>
        <v>0</v>
      </c>
      <c r="U62" s="131">
        <f t="shared" si="133"/>
        <v>0</v>
      </c>
      <c r="V62" s="128">
        <f>U62-T62</f>
        <v>0</v>
      </c>
      <c r="W62" s="285" t="e">
        <f t="shared" si="4"/>
        <v>#DIV/0!</v>
      </c>
      <c r="X62" s="589"/>
      <c r="Y62" s="78" t="str">
        <f t="shared" si="1"/>
        <v/>
      </c>
      <c r="Z62" s="78" t="str">
        <f t="shared" si="2"/>
        <v/>
      </c>
      <c r="AA62" s="590"/>
      <c r="AB62" s="590"/>
      <c r="AC62" s="590"/>
      <c r="AD62" s="590"/>
      <c r="AE62" s="590"/>
      <c r="AF62" s="590"/>
      <c r="AG62" s="590"/>
      <c r="AH62" s="590"/>
      <c r="AI62" s="590"/>
      <c r="AJ62" s="590"/>
      <c r="AK62" s="590"/>
      <c r="AL62" s="590"/>
      <c r="AM62" s="590"/>
      <c r="AN62" s="590"/>
      <c r="AO62" s="590"/>
      <c r="AP62" s="590"/>
      <c r="AQ62" s="590"/>
      <c r="AR62" s="590"/>
      <c r="AS62" s="590"/>
      <c r="AT62" s="590"/>
      <c r="AU62" s="590"/>
      <c r="AV62" s="591"/>
      <c r="AW62" s="591"/>
      <c r="AX62" s="591"/>
      <c r="AY62" s="591"/>
      <c r="AZ62" s="591"/>
      <c r="BA62" s="591"/>
      <c r="BB62" s="591"/>
      <c r="BC62" s="591"/>
      <c r="BD62" s="591"/>
      <c r="BE62" s="591"/>
      <c r="BF62" s="591"/>
      <c r="BG62" s="591"/>
      <c r="BH62" s="591"/>
      <c r="BI62" s="591"/>
      <c r="BJ62" s="591"/>
      <c r="BK62" s="591"/>
      <c r="BL62" s="591"/>
      <c r="BM62" s="591"/>
      <c r="BN62" s="591"/>
      <c r="BO62" s="591"/>
      <c r="BP62" s="591"/>
      <c r="BQ62" s="591"/>
      <c r="BR62" s="591"/>
      <c r="BS62" s="591"/>
      <c r="BT62" s="591"/>
      <c r="BU62" s="591"/>
      <c r="BV62" s="591"/>
      <c r="BW62" s="591"/>
      <c r="BX62" s="591"/>
      <c r="BY62" s="591"/>
      <c r="BZ62" s="591"/>
      <c r="CA62" s="591"/>
      <c r="CB62" s="591"/>
      <c r="CC62" s="591"/>
      <c r="CD62" s="591"/>
      <c r="CE62" s="591"/>
      <c r="CF62" s="591"/>
      <c r="CG62" s="591"/>
      <c r="CH62" s="591"/>
      <c r="CI62" s="591"/>
      <c r="CJ62" s="591"/>
      <c r="CK62" s="591"/>
      <c r="CL62" s="591"/>
      <c r="CM62" s="591"/>
      <c r="CN62" s="591"/>
      <c r="CO62" s="591"/>
      <c r="CP62" s="591"/>
      <c r="CQ62" s="591"/>
      <c r="CR62" s="591"/>
      <c r="CS62" s="591"/>
      <c r="CT62" s="591"/>
      <c r="CU62" s="591"/>
      <c r="CV62" s="591"/>
      <c r="CW62" s="591"/>
      <c r="CX62" s="591"/>
      <c r="CY62" s="591"/>
      <c r="CZ62" s="591"/>
      <c r="DA62" s="591"/>
      <c r="DB62" s="591"/>
      <c r="DC62" s="591"/>
      <c r="DD62" s="591"/>
      <c r="DE62" s="591"/>
      <c r="DF62" s="591"/>
      <c r="DG62" s="591"/>
      <c r="DH62" s="591"/>
      <c r="DI62" s="591"/>
      <c r="DJ62" s="591"/>
      <c r="DK62" s="591"/>
      <c r="DL62" s="591"/>
      <c r="DM62" s="591"/>
      <c r="DN62" s="591"/>
      <c r="DO62" s="591"/>
      <c r="DP62" s="591"/>
      <c r="DQ62" s="591"/>
      <c r="DR62" s="591"/>
      <c r="DS62" s="591"/>
      <c r="DT62" s="591"/>
      <c r="DU62" s="591"/>
      <c r="DV62" s="591"/>
      <c r="DW62" s="591"/>
      <c r="DX62" s="591"/>
      <c r="DY62" s="591"/>
      <c r="DZ62" s="591"/>
      <c r="EA62" s="591"/>
      <c r="EB62" s="591"/>
      <c r="EC62" s="591"/>
      <c r="ED62" s="591"/>
      <c r="EE62" s="591"/>
      <c r="EF62" s="591"/>
      <c r="EG62" s="591"/>
      <c r="EH62" s="591"/>
      <c r="EI62" s="591"/>
      <c r="EJ62" s="591"/>
      <c r="EK62" s="591"/>
      <c r="EL62" s="591"/>
      <c r="EM62" s="591"/>
      <c r="EN62" s="591"/>
      <c r="EO62" s="591"/>
      <c r="EP62" s="591"/>
      <c r="EQ62" s="591"/>
      <c r="ER62" s="591"/>
      <c r="ES62" s="591"/>
      <c r="ET62" s="591"/>
      <c r="EU62" s="591"/>
      <c r="EV62" s="591"/>
      <c r="EW62" s="591"/>
      <c r="EX62" s="591"/>
      <c r="EY62" s="591"/>
      <c r="EZ62" s="591"/>
      <c r="FA62" s="591"/>
      <c r="FB62" s="591"/>
      <c r="FC62" s="591"/>
      <c r="FD62" s="591"/>
      <c r="FE62" s="591"/>
      <c r="FF62" s="591"/>
      <c r="FG62" s="591"/>
      <c r="FH62" s="591"/>
      <c r="FI62" s="591"/>
      <c r="FJ62" s="591"/>
      <c r="FK62" s="591"/>
      <c r="FL62" s="591"/>
      <c r="FM62" s="591"/>
      <c r="FN62" s="591"/>
      <c r="FO62" s="591"/>
      <c r="FP62" s="591"/>
      <c r="FQ62" s="591"/>
      <c r="FR62" s="591"/>
      <c r="FS62" s="591"/>
      <c r="FT62" s="591"/>
      <c r="FU62" s="591"/>
      <c r="FV62" s="591"/>
      <c r="FW62" s="591"/>
      <c r="FX62" s="591"/>
      <c r="FY62" s="591"/>
      <c r="FZ62" s="591"/>
      <c r="GA62" s="591"/>
      <c r="GB62" s="591"/>
      <c r="GC62" s="591"/>
      <c r="GD62" s="591"/>
      <c r="GE62" s="591"/>
      <c r="GF62" s="591"/>
      <c r="GG62" s="591"/>
      <c r="GH62" s="591"/>
    </row>
    <row r="63" spans="1:190" s="596" customFormat="1" ht="27.75" hidden="1" customHeight="1" thickBot="1" x14ac:dyDescent="0.3">
      <c r="A63" s="427"/>
      <c r="B63" s="474"/>
      <c r="C63" s="475"/>
      <c r="D63" s="474"/>
      <c r="E63" s="586" t="s">
        <v>70</v>
      </c>
      <c r="F63" s="587"/>
      <c r="G63" s="588"/>
      <c r="H63" s="384"/>
      <c r="I63" s="137"/>
      <c r="J63" s="138">
        <f>H63-G63</f>
        <v>0</v>
      </c>
      <c r="K63" s="218"/>
      <c r="L63" s="326"/>
      <c r="M63" s="328"/>
      <c r="N63" s="128"/>
      <c r="O63" s="211"/>
      <c r="P63" s="128">
        <f t="shared" si="121"/>
        <v>0</v>
      </c>
      <c r="Q63" s="129" t="e">
        <f t="shared" si="132"/>
        <v>#DIV/0!</v>
      </c>
      <c r="R63" s="130">
        <f>SUM(F63,L63)</f>
        <v>0</v>
      </c>
      <c r="S63" s="128">
        <f t="shared" si="133"/>
        <v>0</v>
      </c>
      <c r="T63" s="128">
        <f t="shared" si="133"/>
        <v>0</v>
      </c>
      <c r="U63" s="131">
        <f t="shared" si="133"/>
        <v>0</v>
      </c>
      <c r="V63" s="128">
        <f>U63-T63</f>
        <v>0</v>
      </c>
      <c r="W63" s="285" t="e">
        <f t="shared" si="4"/>
        <v>#DIV/0!</v>
      </c>
      <c r="X63" s="593"/>
      <c r="Y63" s="78" t="str">
        <f t="shared" si="1"/>
        <v/>
      </c>
      <c r="Z63" s="78" t="str">
        <f t="shared" si="2"/>
        <v/>
      </c>
      <c r="AA63" s="594"/>
      <c r="AB63" s="594"/>
      <c r="AC63" s="594"/>
      <c r="AD63" s="594"/>
      <c r="AE63" s="594"/>
      <c r="AF63" s="594"/>
      <c r="AG63" s="594"/>
      <c r="AH63" s="594"/>
      <c r="AI63" s="594"/>
      <c r="AJ63" s="594"/>
      <c r="AK63" s="594"/>
      <c r="AL63" s="594"/>
      <c r="AM63" s="594"/>
      <c r="AN63" s="594"/>
      <c r="AO63" s="594"/>
      <c r="AP63" s="594"/>
      <c r="AQ63" s="594"/>
      <c r="AR63" s="594"/>
      <c r="AS63" s="594"/>
      <c r="AT63" s="594"/>
      <c r="AU63" s="594"/>
      <c r="AV63" s="595"/>
      <c r="AW63" s="595"/>
      <c r="AX63" s="595"/>
      <c r="AY63" s="595"/>
      <c r="AZ63" s="595"/>
      <c r="BA63" s="595"/>
      <c r="BB63" s="595"/>
      <c r="BC63" s="595"/>
      <c r="BD63" s="595"/>
      <c r="BE63" s="595"/>
      <c r="BF63" s="595"/>
      <c r="BG63" s="595"/>
      <c r="BH63" s="595"/>
      <c r="BI63" s="595"/>
      <c r="BJ63" s="595"/>
      <c r="BK63" s="595"/>
      <c r="BL63" s="595"/>
      <c r="BM63" s="595"/>
      <c r="BN63" s="595"/>
      <c r="BO63" s="595"/>
      <c r="BP63" s="595"/>
      <c r="BQ63" s="595"/>
      <c r="BR63" s="595"/>
      <c r="BS63" s="595"/>
      <c r="BT63" s="595"/>
      <c r="BU63" s="595"/>
      <c r="BV63" s="595"/>
      <c r="BW63" s="595"/>
      <c r="BX63" s="595"/>
      <c r="BY63" s="595"/>
      <c r="BZ63" s="595"/>
      <c r="CA63" s="595"/>
      <c r="CB63" s="595"/>
      <c r="CC63" s="595"/>
      <c r="CD63" s="595"/>
      <c r="CE63" s="595"/>
      <c r="CF63" s="595"/>
      <c r="CG63" s="595"/>
      <c r="CH63" s="595"/>
      <c r="CI63" s="595"/>
      <c r="CJ63" s="595"/>
      <c r="CK63" s="595"/>
      <c r="CL63" s="595"/>
      <c r="CM63" s="595"/>
      <c r="CN63" s="595"/>
      <c r="CO63" s="595"/>
      <c r="CP63" s="595"/>
      <c r="CQ63" s="595"/>
      <c r="CR63" s="595"/>
      <c r="CS63" s="595"/>
      <c r="CT63" s="595"/>
      <c r="CU63" s="595"/>
      <c r="CV63" s="595"/>
      <c r="CW63" s="595"/>
      <c r="CX63" s="595"/>
      <c r="CY63" s="595"/>
      <c r="CZ63" s="595"/>
      <c r="DA63" s="595"/>
      <c r="DB63" s="595"/>
      <c r="DC63" s="595"/>
      <c r="DD63" s="595"/>
      <c r="DE63" s="595"/>
      <c r="DF63" s="595"/>
      <c r="DG63" s="595"/>
      <c r="DH63" s="595"/>
      <c r="DI63" s="595"/>
      <c r="DJ63" s="595"/>
      <c r="DK63" s="595"/>
      <c r="DL63" s="595"/>
      <c r="DM63" s="595"/>
      <c r="DN63" s="595"/>
      <c r="DO63" s="595"/>
      <c r="DP63" s="595"/>
      <c r="DQ63" s="595"/>
      <c r="DR63" s="595"/>
      <c r="DS63" s="595"/>
      <c r="DT63" s="595"/>
      <c r="DU63" s="595"/>
      <c r="DV63" s="595"/>
      <c r="DW63" s="595"/>
      <c r="DX63" s="595"/>
      <c r="DY63" s="595"/>
      <c r="DZ63" s="595"/>
      <c r="EA63" s="595"/>
      <c r="EB63" s="595"/>
      <c r="EC63" s="595"/>
      <c r="ED63" s="595"/>
      <c r="EE63" s="595"/>
      <c r="EF63" s="595"/>
      <c r="EG63" s="595"/>
      <c r="EH63" s="595"/>
      <c r="EI63" s="595"/>
      <c r="EJ63" s="595"/>
      <c r="EK63" s="595"/>
      <c r="EL63" s="595"/>
      <c r="EM63" s="595"/>
      <c r="EN63" s="595"/>
      <c r="EO63" s="595"/>
      <c r="EP63" s="595"/>
      <c r="EQ63" s="595"/>
      <c r="ER63" s="595"/>
      <c r="ES63" s="595"/>
      <c r="ET63" s="595"/>
      <c r="EU63" s="595"/>
      <c r="EV63" s="595"/>
      <c r="EW63" s="595"/>
      <c r="EX63" s="595"/>
      <c r="EY63" s="595"/>
      <c r="EZ63" s="595"/>
      <c r="FA63" s="595"/>
      <c r="FB63" s="595"/>
      <c r="FC63" s="595"/>
      <c r="FD63" s="595"/>
      <c r="FE63" s="595"/>
      <c r="FF63" s="595"/>
      <c r="FG63" s="595"/>
      <c r="FH63" s="595"/>
      <c r="FI63" s="595"/>
      <c r="FJ63" s="595"/>
      <c r="FK63" s="595"/>
      <c r="FL63" s="595"/>
      <c r="FM63" s="595"/>
      <c r="FN63" s="595"/>
      <c r="FO63" s="595"/>
      <c r="FP63" s="595"/>
      <c r="FQ63" s="595"/>
      <c r="FR63" s="595"/>
      <c r="FS63" s="595"/>
      <c r="FT63" s="595"/>
      <c r="FU63" s="595"/>
      <c r="FV63" s="595"/>
      <c r="FW63" s="595"/>
      <c r="FX63" s="595"/>
      <c r="FY63" s="595"/>
      <c r="FZ63" s="595"/>
      <c r="GA63" s="595"/>
      <c r="GB63" s="595"/>
      <c r="GC63" s="595"/>
      <c r="GD63" s="595"/>
      <c r="GE63" s="595"/>
      <c r="GF63" s="595"/>
      <c r="GG63" s="595"/>
      <c r="GH63" s="595"/>
    </row>
    <row r="64" spans="1:190" s="596" customFormat="1" ht="24" hidden="1" customHeight="1" x14ac:dyDescent="0.25">
      <c r="A64" s="427"/>
      <c r="B64" s="474"/>
      <c r="C64" s="597"/>
      <c r="D64" s="598"/>
      <c r="E64" s="599"/>
      <c r="F64" s="600"/>
      <c r="G64" s="601"/>
      <c r="H64" s="212"/>
      <c r="I64" s="602"/>
      <c r="J64" s="602"/>
      <c r="K64" s="603"/>
      <c r="L64" s="600"/>
      <c r="M64" s="601"/>
      <c r="N64" s="602"/>
      <c r="O64" s="212"/>
      <c r="P64" s="165">
        <f t="shared" si="121"/>
        <v>0</v>
      </c>
      <c r="Q64" s="247" t="e">
        <f t="shared" si="132"/>
        <v>#DIV/0!</v>
      </c>
      <c r="R64" s="604"/>
      <c r="S64" s="602"/>
      <c r="T64" s="602"/>
      <c r="U64" s="213"/>
      <c r="V64" s="602"/>
      <c r="W64" s="605" t="e">
        <f t="shared" si="4"/>
        <v>#DIV/0!</v>
      </c>
      <c r="X64" s="593"/>
      <c r="Y64" s="78" t="str">
        <f t="shared" si="1"/>
        <v/>
      </c>
      <c r="Z64" s="78" t="str">
        <f t="shared" si="2"/>
        <v/>
      </c>
      <c r="AA64" s="594"/>
      <c r="AB64" s="594"/>
      <c r="AC64" s="594"/>
      <c r="AD64" s="594"/>
      <c r="AE64" s="594"/>
      <c r="AF64" s="594"/>
      <c r="AG64" s="594"/>
      <c r="AH64" s="594"/>
      <c r="AI64" s="594"/>
      <c r="AJ64" s="594"/>
      <c r="AK64" s="594"/>
      <c r="AL64" s="594"/>
      <c r="AM64" s="594"/>
      <c r="AN64" s="594"/>
      <c r="AO64" s="594"/>
      <c r="AP64" s="594"/>
      <c r="AQ64" s="594"/>
      <c r="AR64" s="594"/>
      <c r="AS64" s="594"/>
      <c r="AT64" s="594"/>
      <c r="AU64" s="594"/>
      <c r="AV64" s="595"/>
      <c r="AW64" s="595"/>
      <c r="AX64" s="595"/>
      <c r="AY64" s="595"/>
      <c r="AZ64" s="595"/>
      <c r="BA64" s="595"/>
      <c r="BB64" s="595"/>
      <c r="BC64" s="595"/>
      <c r="BD64" s="595"/>
      <c r="BE64" s="595"/>
      <c r="BF64" s="595"/>
      <c r="BG64" s="595"/>
      <c r="BH64" s="595"/>
      <c r="BI64" s="595"/>
      <c r="BJ64" s="595"/>
      <c r="BK64" s="595"/>
      <c r="BL64" s="595"/>
      <c r="BM64" s="595"/>
      <c r="BN64" s="595"/>
      <c r="BO64" s="595"/>
      <c r="BP64" s="595"/>
      <c r="BQ64" s="595"/>
      <c r="BR64" s="595"/>
      <c r="BS64" s="595"/>
      <c r="BT64" s="595"/>
      <c r="BU64" s="595"/>
      <c r="BV64" s="595"/>
      <c r="BW64" s="595"/>
      <c r="BX64" s="595"/>
      <c r="BY64" s="595"/>
      <c r="BZ64" s="595"/>
      <c r="CA64" s="595"/>
      <c r="CB64" s="595"/>
      <c r="CC64" s="595"/>
      <c r="CD64" s="595"/>
      <c r="CE64" s="595"/>
      <c r="CF64" s="595"/>
      <c r="CG64" s="595"/>
      <c r="CH64" s="595"/>
      <c r="CI64" s="595"/>
      <c r="CJ64" s="595"/>
      <c r="CK64" s="595"/>
      <c r="CL64" s="595"/>
      <c r="CM64" s="595"/>
      <c r="CN64" s="595"/>
      <c r="CO64" s="595"/>
      <c r="CP64" s="595"/>
      <c r="CQ64" s="595"/>
      <c r="CR64" s="595"/>
      <c r="CS64" s="595"/>
      <c r="CT64" s="595"/>
      <c r="CU64" s="595"/>
      <c r="CV64" s="595"/>
      <c r="CW64" s="595"/>
      <c r="CX64" s="595"/>
      <c r="CY64" s="595"/>
      <c r="CZ64" s="595"/>
      <c r="DA64" s="595"/>
      <c r="DB64" s="595"/>
      <c r="DC64" s="595"/>
      <c r="DD64" s="595"/>
      <c r="DE64" s="595"/>
      <c r="DF64" s="595"/>
      <c r="DG64" s="595"/>
      <c r="DH64" s="595"/>
      <c r="DI64" s="595"/>
      <c r="DJ64" s="595"/>
      <c r="DK64" s="595"/>
      <c r="DL64" s="595"/>
      <c r="DM64" s="595"/>
      <c r="DN64" s="595"/>
      <c r="DO64" s="595"/>
      <c r="DP64" s="595"/>
      <c r="DQ64" s="595"/>
      <c r="DR64" s="595"/>
      <c r="DS64" s="595"/>
      <c r="DT64" s="595"/>
      <c r="DU64" s="595"/>
      <c r="DV64" s="595"/>
      <c r="DW64" s="595"/>
      <c r="DX64" s="595"/>
      <c r="DY64" s="595"/>
      <c r="DZ64" s="595"/>
      <c r="EA64" s="595"/>
      <c r="EB64" s="595"/>
      <c r="EC64" s="595"/>
      <c r="ED64" s="595"/>
      <c r="EE64" s="595"/>
      <c r="EF64" s="595"/>
      <c r="EG64" s="595"/>
      <c r="EH64" s="595"/>
      <c r="EI64" s="595"/>
      <c r="EJ64" s="595"/>
      <c r="EK64" s="595"/>
      <c r="EL64" s="595"/>
      <c r="EM64" s="595"/>
      <c r="EN64" s="595"/>
      <c r="EO64" s="595"/>
      <c r="EP64" s="595"/>
      <c r="EQ64" s="595"/>
      <c r="ER64" s="595"/>
      <c r="ES64" s="595"/>
      <c r="ET64" s="595"/>
      <c r="EU64" s="595"/>
      <c r="EV64" s="595"/>
      <c r="EW64" s="595"/>
      <c r="EX64" s="595"/>
      <c r="EY64" s="595"/>
      <c r="EZ64" s="595"/>
      <c r="FA64" s="595"/>
      <c r="FB64" s="595"/>
      <c r="FC64" s="595"/>
      <c r="FD64" s="595"/>
      <c r="FE64" s="595"/>
      <c r="FF64" s="595"/>
      <c r="FG64" s="595"/>
      <c r="FH64" s="595"/>
      <c r="FI64" s="595"/>
      <c r="FJ64" s="595"/>
      <c r="FK64" s="595"/>
      <c r="FL64" s="595"/>
      <c r="FM64" s="595"/>
      <c r="FN64" s="595"/>
      <c r="FO64" s="595"/>
      <c r="FP64" s="595"/>
      <c r="FQ64" s="595"/>
      <c r="FR64" s="595"/>
      <c r="FS64" s="595"/>
      <c r="FT64" s="595"/>
      <c r="FU64" s="595"/>
      <c r="FV64" s="595"/>
      <c r="FW64" s="595"/>
      <c r="FX64" s="595"/>
      <c r="FY64" s="595"/>
      <c r="FZ64" s="595"/>
      <c r="GA64" s="595"/>
      <c r="GB64" s="595"/>
      <c r="GC64" s="595"/>
      <c r="GD64" s="595"/>
      <c r="GE64" s="595"/>
      <c r="GF64" s="595"/>
      <c r="GG64" s="595"/>
      <c r="GH64" s="595"/>
    </row>
    <row r="65" spans="1:190" s="613" customFormat="1" ht="47.25" customHeight="1" x14ac:dyDescent="0.25">
      <c r="A65" s="606"/>
      <c r="B65" s="572"/>
      <c r="C65" s="573"/>
      <c r="D65" s="572"/>
      <c r="E65" s="571" t="s">
        <v>297</v>
      </c>
      <c r="F65" s="191">
        <v>536.9</v>
      </c>
      <c r="G65" s="607">
        <v>299.8</v>
      </c>
      <c r="H65" s="162">
        <v>147.80000000000001</v>
      </c>
      <c r="I65" s="576">
        <f>H65/H6</f>
        <v>5.5766661422034782E-4</v>
      </c>
      <c r="J65" s="188">
        <f t="shared" ref="J65" si="134">H65-G65</f>
        <v>-152</v>
      </c>
      <c r="K65" s="577">
        <f>H65/G65</f>
        <v>0.4929953302201468</v>
      </c>
      <c r="L65" s="608">
        <v>174.2</v>
      </c>
      <c r="M65" s="609">
        <v>174.2</v>
      </c>
      <c r="N65" s="609">
        <v>62.3</v>
      </c>
      <c r="O65" s="215"/>
      <c r="P65" s="128">
        <f t="shared" si="121"/>
        <v>-62.3</v>
      </c>
      <c r="Q65" s="129"/>
      <c r="R65" s="193">
        <f t="shared" ref="R65" si="135">SUM(F65,L65)</f>
        <v>711.09999999999991</v>
      </c>
      <c r="S65" s="191">
        <f t="shared" ref="S65" si="136">SUM(F65,M65)</f>
        <v>711.09999999999991</v>
      </c>
      <c r="T65" s="191">
        <f t="shared" ref="T65" si="137">SUM(G65,N65)</f>
        <v>362.1</v>
      </c>
      <c r="U65" s="152">
        <f t="shared" ref="U65" si="138">SUM(H65,O65)</f>
        <v>147.80000000000001</v>
      </c>
      <c r="V65" s="191">
        <f t="shared" ref="V65" si="139">U65-T65</f>
        <v>-214.3</v>
      </c>
      <c r="W65" s="218">
        <f t="shared" si="4"/>
        <v>0.40817453742060206</v>
      </c>
      <c r="X65" s="611"/>
      <c r="Y65" s="79"/>
      <c r="Z65" s="79"/>
      <c r="AA65" s="612"/>
      <c r="AB65" s="612"/>
      <c r="AC65" s="612"/>
      <c r="AD65" s="612"/>
      <c r="AE65" s="612"/>
      <c r="AF65" s="612"/>
      <c r="AG65" s="612"/>
      <c r="AH65" s="612"/>
      <c r="AI65" s="612"/>
      <c r="AJ65" s="612"/>
      <c r="AK65" s="612"/>
      <c r="AL65" s="612"/>
      <c r="AM65" s="612"/>
      <c r="AN65" s="612"/>
      <c r="AO65" s="612"/>
      <c r="AP65" s="612"/>
      <c r="AQ65" s="612"/>
      <c r="AR65" s="612"/>
      <c r="AS65" s="612"/>
      <c r="AT65" s="612"/>
      <c r="AU65" s="612"/>
      <c r="AV65" s="612"/>
      <c r="AW65" s="612"/>
      <c r="AX65" s="612"/>
      <c r="AY65" s="612"/>
      <c r="AZ65" s="612"/>
      <c r="BA65" s="612"/>
      <c r="BB65" s="612"/>
      <c r="BC65" s="612"/>
      <c r="BD65" s="612"/>
      <c r="BE65" s="612"/>
      <c r="BF65" s="612"/>
      <c r="BG65" s="612"/>
      <c r="BH65" s="612"/>
      <c r="BI65" s="612"/>
      <c r="BJ65" s="612"/>
      <c r="BK65" s="612"/>
      <c r="BL65" s="612"/>
      <c r="BM65" s="612"/>
      <c r="BN65" s="612"/>
      <c r="BO65" s="612"/>
      <c r="BP65" s="612"/>
      <c r="BQ65" s="612"/>
      <c r="BR65" s="612"/>
      <c r="BS65" s="612"/>
      <c r="BT65" s="612"/>
      <c r="BU65" s="612"/>
      <c r="BV65" s="612"/>
      <c r="BW65" s="612"/>
      <c r="BX65" s="612"/>
      <c r="BY65" s="612"/>
      <c r="BZ65" s="612"/>
      <c r="CA65" s="612"/>
      <c r="CB65" s="612"/>
      <c r="CC65" s="612"/>
      <c r="CD65" s="612"/>
      <c r="CE65" s="612"/>
      <c r="CF65" s="612"/>
      <c r="CG65" s="612"/>
      <c r="CH65" s="612"/>
      <c r="CI65" s="612"/>
      <c r="CJ65" s="612"/>
      <c r="CK65" s="612"/>
      <c r="CL65" s="612"/>
      <c r="CM65" s="612"/>
      <c r="CN65" s="612"/>
      <c r="CO65" s="612"/>
      <c r="CP65" s="612"/>
      <c r="CQ65" s="612"/>
      <c r="CR65" s="612"/>
      <c r="CS65" s="612"/>
      <c r="CT65" s="612"/>
      <c r="CU65" s="612"/>
      <c r="CV65" s="612"/>
      <c r="CW65" s="612"/>
      <c r="CX65" s="612"/>
      <c r="CY65" s="612"/>
      <c r="CZ65" s="612"/>
      <c r="DA65" s="612"/>
      <c r="DB65" s="612"/>
      <c r="DC65" s="612"/>
      <c r="DD65" s="612"/>
      <c r="DE65" s="612"/>
      <c r="DF65" s="612"/>
      <c r="DG65" s="612"/>
      <c r="DH65" s="612"/>
      <c r="DI65" s="612"/>
      <c r="DJ65" s="612"/>
      <c r="DK65" s="612"/>
      <c r="DL65" s="612"/>
      <c r="DM65" s="612"/>
      <c r="DN65" s="612"/>
      <c r="DO65" s="612"/>
      <c r="DP65" s="612"/>
      <c r="DQ65" s="612"/>
      <c r="DR65" s="612"/>
      <c r="DS65" s="612"/>
      <c r="DT65" s="612"/>
      <c r="DU65" s="612"/>
      <c r="DV65" s="612"/>
      <c r="DW65" s="612"/>
      <c r="DX65" s="612"/>
      <c r="DY65" s="612"/>
      <c r="DZ65" s="612"/>
      <c r="EA65" s="612"/>
      <c r="EB65" s="612"/>
      <c r="EC65" s="612"/>
      <c r="ED65" s="612"/>
      <c r="EE65" s="612"/>
      <c r="EF65" s="612"/>
      <c r="EG65" s="612"/>
      <c r="EH65" s="612"/>
      <c r="EI65" s="612"/>
      <c r="EJ65" s="612"/>
      <c r="EK65" s="612"/>
      <c r="EL65" s="612"/>
      <c r="EM65" s="612"/>
      <c r="EN65" s="612"/>
      <c r="EO65" s="612"/>
      <c r="EP65" s="612"/>
      <c r="EQ65" s="612"/>
      <c r="ER65" s="612"/>
      <c r="ES65" s="612"/>
      <c r="ET65" s="612"/>
      <c r="EU65" s="612"/>
      <c r="EV65" s="612"/>
      <c r="EW65" s="612"/>
      <c r="EX65" s="612"/>
      <c r="EY65" s="612"/>
      <c r="EZ65" s="612"/>
      <c r="FA65" s="612"/>
      <c r="FB65" s="612"/>
      <c r="FC65" s="612"/>
      <c r="FD65" s="612"/>
      <c r="FE65" s="612"/>
      <c r="FF65" s="612"/>
      <c r="FG65" s="612"/>
      <c r="FH65" s="612"/>
      <c r="FI65" s="612"/>
      <c r="FJ65" s="612"/>
      <c r="FK65" s="612"/>
      <c r="FL65" s="612"/>
      <c r="FM65" s="612"/>
      <c r="FN65" s="612"/>
      <c r="FO65" s="612"/>
      <c r="FP65" s="612"/>
      <c r="FQ65" s="612"/>
      <c r="FR65" s="612"/>
      <c r="FS65" s="612"/>
      <c r="FT65" s="612"/>
      <c r="FU65" s="612"/>
      <c r="FV65" s="612"/>
      <c r="FW65" s="612"/>
      <c r="FX65" s="612"/>
      <c r="FY65" s="612"/>
      <c r="FZ65" s="612"/>
      <c r="GA65" s="612"/>
      <c r="GB65" s="612"/>
      <c r="GC65" s="612"/>
      <c r="GD65" s="612"/>
      <c r="GE65" s="612"/>
      <c r="GF65" s="612"/>
      <c r="GG65" s="612"/>
      <c r="GH65" s="612"/>
    </row>
    <row r="66" spans="1:190" s="613" customFormat="1" ht="30" hidden="1" customHeight="1" x14ac:dyDescent="0.25">
      <c r="A66" s="606"/>
      <c r="B66" s="572"/>
      <c r="C66" s="573"/>
      <c r="D66" s="572"/>
      <c r="E66" s="571" t="s">
        <v>263</v>
      </c>
      <c r="F66" s="614"/>
      <c r="G66" s="609"/>
      <c r="H66" s="158"/>
      <c r="I66" s="576">
        <f>H66/H6</f>
        <v>0</v>
      </c>
      <c r="J66" s="188">
        <f t="shared" ref="J66" si="140">H66-G66</f>
        <v>0</v>
      </c>
      <c r="K66" s="577"/>
      <c r="L66" s="615"/>
      <c r="M66" s="610"/>
      <c r="N66" s="609"/>
      <c r="O66" s="215"/>
      <c r="P66" s="128">
        <f t="shared" ref="P66" si="141">O66-N66</f>
        <v>0</v>
      </c>
      <c r="Q66" s="129" t="e">
        <f t="shared" ref="Q66" si="142">O66/N66</f>
        <v>#DIV/0!</v>
      </c>
      <c r="R66" s="193">
        <f t="shared" ref="R66" si="143">SUM(F66,L66)</f>
        <v>0</v>
      </c>
      <c r="S66" s="191">
        <f t="shared" ref="S66" si="144">SUM(F66,M66)</f>
        <v>0</v>
      </c>
      <c r="T66" s="191">
        <f t="shared" ref="T66" si="145">SUM(G66,N66)</f>
        <v>0</v>
      </c>
      <c r="U66" s="152">
        <f t="shared" ref="U66" si="146">SUM(H66,O66)</f>
        <v>0</v>
      </c>
      <c r="V66" s="191">
        <f t="shared" ref="V66" si="147">U66-T66</f>
        <v>0</v>
      </c>
      <c r="W66" s="616" t="e">
        <f t="shared" si="4"/>
        <v>#DIV/0!</v>
      </c>
      <c r="X66" s="611"/>
      <c r="Y66" s="79"/>
      <c r="Z66" s="79"/>
      <c r="AA66" s="612"/>
      <c r="AB66" s="612"/>
      <c r="AC66" s="612"/>
      <c r="AD66" s="612"/>
      <c r="AE66" s="612"/>
      <c r="AF66" s="612"/>
      <c r="AG66" s="612"/>
      <c r="AH66" s="612"/>
      <c r="AI66" s="612"/>
      <c r="AJ66" s="612"/>
      <c r="AK66" s="612"/>
      <c r="AL66" s="612"/>
      <c r="AM66" s="612"/>
      <c r="AN66" s="612"/>
      <c r="AO66" s="612"/>
      <c r="AP66" s="612"/>
      <c r="AQ66" s="612"/>
      <c r="AR66" s="612"/>
      <c r="AS66" s="612"/>
      <c r="AT66" s="612"/>
      <c r="AU66" s="612"/>
      <c r="AV66" s="612"/>
      <c r="AW66" s="612"/>
      <c r="AX66" s="612"/>
      <c r="AY66" s="612"/>
      <c r="AZ66" s="612"/>
      <c r="BA66" s="612"/>
      <c r="BB66" s="612"/>
      <c r="BC66" s="612"/>
      <c r="BD66" s="612"/>
      <c r="BE66" s="612"/>
      <c r="BF66" s="612"/>
      <c r="BG66" s="612"/>
      <c r="BH66" s="612"/>
      <c r="BI66" s="612"/>
      <c r="BJ66" s="612"/>
      <c r="BK66" s="612"/>
      <c r="BL66" s="612"/>
      <c r="BM66" s="612"/>
      <c r="BN66" s="612"/>
      <c r="BO66" s="612"/>
      <c r="BP66" s="612"/>
      <c r="BQ66" s="612"/>
      <c r="BR66" s="612"/>
      <c r="BS66" s="612"/>
      <c r="BT66" s="612"/>
      <c r="BU66" s="612"/>
      <c r="BV66" s="612"/>
      <c r="BW66" s="612"/>
      <c r="BX66" s="612"/>
      <c r="BY66" s="612"/>
      <c r="BZ66" s="612"/>
      <c r="CA66" s="612"/>
      <c r="CB66" s="612"/>
      <c r="CC66" s="612"/>
      <c r="CD66" s="612"/>
      <c r="CE66" s="612"/>
      <c r="CF66" s="612"/>
      <c r="CG66" s="612"/>
      <c r="CH66" s="612"/>
      <c r="CI66" s="612"/>
      <c r="CJ66" s="612"/>
      <c r="CK66" s="612"/>
      <c r="CL66" s="612"/>
      <c r="CM66" s="612"/>
      <c r="CN66" s="612"/>
      <c r="CO66" s="612"/>
      <c r="CP66" s="612"/>
      <c r="CQ66" s="612"/>
      <c r="CR66" s="612"/>
      <c r="CS66" s="612"/>
      <c r="CT66" s="612"/>
      <c r="CU66" s="612"/>
      <c r="CV66" s="612"/>
      <c r="CW66" s="612"/>
      <c r="CX66" s="612"/>
      <c r="CY66" s="612"/>
      <c r="CZ66" s="612"/>
      <c r="DA66" s="612"/>
      <c r="DB66" s="612"/>
      <c r="DC66" s="612"/>
      <c r="DD66" s="612"/>
      <c r="DE66" s="612"/>
      <c r="DF66" s="612"/>
      <c r="DG66" s="612"/>
      <c r="DH66" s="612"/>
      <c r="DI66" s="612"/>
      <c r="DJ66" s="612"/>
      <c r="DK66" s="612"/>
      <c r="DL66" s="612"/>
      <c r="DM66" s="612"/>
      <c r="DN66" s="612"/>
      <c r="DO66" s="612"/>
      <c r="DP66" s="612"/>
      <c r="DQ66" s="612"/>
      <c r="DR66" s="612"/>
      <c r="DS66" s="612"/>
      <c r="DT66" s="612"/>
      <c r="DU66" s="612"/>
      <c r="DV66" s="612"/>
      <c r="DW66" s="612"/>
      <c r="DX66" s="612"/>
      <c r="DY66" s="612"/>
      <c r="DZ66" s="612"/>
      <c r="EA66" s="612"/>
      <c r="EB66" s="612"/>
      <c r="EC66" s="612"/>
      <c r="ED66" s="612"/>
      <c r="EE66" s="612"/>
      <c r="EF66" s="612"/>
      <c r="EG66" s="612"/>
      <c r="EH66" s="612"/>
      <c r="EI66" s="612"/>
      <c r="EJ66" s="612"/>
      <c r="EK66" s="612"/>
      <c r="EL66" s="612"/>
      <c r="EM66" s="612"/>
      <c r="EN66" s="612"/>
      <c r="EO66" s="612"/>
      <c r="EP66" s="612"/>
      <c r="EQ66" s="612"/>
      <c r="ER66" s="612"/>
      <c r="ES66" s="612"/>
      <c r="ET66" s="612"/>
      <c r="EU66" s="612"/>
      <c r="EV66" s="612"/>
      <c r="EW66" s="612"/>
      <c r="EX66" s="612"/>
      <c r="EY66" s="612"/>
      <c r="EZ66" s="612"/>
      <c r="FA66" s="612"/>
      <c r="FB66" s="612"/>
      <c r="FC66" s="612"/>
      <c r="FD66" s="612"/>
      <c r="FE66" s="612"/>
      <c r="FF66" s="612"/>
      <c r="FG66" s="612"/>
      <c r="FH66" s="612"/>
      <c r="FI66" s="612"/>
      <c r="FJ66" s="612"/>
      <c r="FK66" s="612"/>
      <c r="FL66" s="612"/>
      <c r="FM66" s="612"/>
      <c r="FN66" s="612"/>
      <c r="FO66" s="612"/>
      <c r="FP66" s="612"/>
      <c r="FQ66" s="612"/>
      <c r="FR66" s="612"/>
      <c r="FS66" s="612"/>
      <c r="FT66" s="612"/>
      <c r="FU66" s="612"/>
      <c r="FV66" s="612"/>
      <c r="FW66" s="612"/>
      <c r="FX66" s="612"/>
      <c r="FY66" s="612"/>
      <c r="FZ66" s="612"/>
      <c r="GA66" s="612"/>
      <c r="GB66" s="612"/>
      <c r="GC66" s="612"/>
      <c r="GD66" s="612"/>
      <c r="GE66" s="612"/>
      <c r="GF66" s="612"/>
      <c r="GG66" s="612"/>
      <c r="GH66" s="612"/>
    </row>
    <row r="67" spans="1:190" s="613" customFormat="1" ht="29.25" hidden="1" customHeight="1" x14ac:dyDescent="0.25">
      <c r="A67" s="606"/>
      <c r="B67" s="572"/>
      <c r="C67" s="573"/>
      <c r="D67" s="572"/>
      <c r="E67" s="571" t="s">
        <v>293</v>
      </c>
      <c r="F67" s="614"/>
      <c r="G67" s="609"/>
      <c r="H67" s="158"/>
      <c r="I67" s="576"/>
      <c r="J67" s="188"/>
      <c r="K67" s="577"/>
      <c r="L67" s="617"/>
      <c r="M67" s="618"/>
      <c r="N67" s="607"/>
      <c r="O67" s="318"/>
      <c r="P67" s="128">
        <f t="shared" ref="P67" si="148">O67-N67</f>
        <v>0</v>
      </c>
      <c r="Q67" s="129" t="e">
        <f t="shared" ref="Q67" si="149">O67/N67</f>
        <v>#DIV/0!</v>
      </c>
      <c r="R67" s="193">
        <f t="shared" ref="R67" si="150">SUM(F67,L67)</f>
        <v>0</v>
      </c>
      <c r="S67" s="191">
        <f t="shared" ref="S67" si="151">SUM(F67,M67)</f>
        <v>0</v>
      </c>
      <c r="T67" s="191">
        <f t="shared" ref="T67" si="152">SUM(G67,N67)</f>
        <v>0</v>
      </c>
      <c r="U67" s="152">
        <f t="shared" ref="U67" si="153">SUM(H67,O67)</f>
        <v>0</v>
      </c>
      <c r="V67" s="191">
        <f t="shared" ref="V67" si="154">U67-T67</f>
        <v>0</v>
      </c>
      <c r="W67" s="616" t="e">
        <f t="shared" si="4"/>
        <v>#DIV/0!</v>
      </c>
      <c r="X67" s="611"/>
      <c r="Y67" s="79"/>
      <c r="Z67" s="79"/>
      <c r="AA67" s="612"/>
      <c r="AB67" s="612"/>
      <c r="AC67" s="612"/>
      <c r="AD67" s="612"/>
      <c r="AE67" s="612"/>
      <c r="AF67" s="612"/>
      <c r="AG67" s="612"/>
      <c r="AH67" s="612"/>
      <c r="AI67" s="612"/>
      <c r="AJ67" s="612"/>
      <c r="AK67" s="612"/>
      <c r="AL67" s="612"/>
      <c r="AM67" s="612"/>
      <c r="AN67" s="612"/>
      <c r="AO67" s="612"/>
      <c r="AP67" s="612"/>
      <c r="AQ67" s="612"/>
      <c r="AR67" s="612"/>
      <c r="AS67" s="612"/>
      <c r="AT67" s="612"/>
      <c r="AU67" s="612"/>
      <c r="AV67" s="612"/>
      <c r="AW67" s="612"/>
      <c r="AX67" s="612"/>
      <c r="AY67" s="612"/>
      <c r="AZ67" s="612"/>
      <c r="BA67" s="612"/>
      <c r="BB67" s="612"/>
      <c r="BC67" s="612"/>
      <c r="BD67" s="612"/>
      <c r="BE67" s="612"/>
      <c r="BF67" s="612"/>
      <c r="BG67" s="612"/>
      <c r="BH67" s="612"/>
      <c r="BI67" s="612"/>
      <c r="BJ67" s="612"/>
      <c r="BK67" s="612"/>
      <c r="BL67" s="612"/>
      <c r="BM67" s="612"/>
      <c r="BN67" s="612"/>
      <c r="BO67" s="612"/>
      <c r="BP67" s="612"/>
      <c r="BQ67" s="612"/>
      <c r="BR67" s="612"/>
      <c r="BS67" s="612"/>
      <c r="BT67" s="612"/>
      <c r="BU67" s="612"/>
      <c r="BV67" s="612"/>
      <c r="BW67" s="612"/>
      <c r="BX67" s="612"/>
      <c r="BY67" s="612"/>
      <c r="BZ67" s="612"/>
      <c r="CA67" s="612"/>
      <c r="CB67" s="612"/>
      <c r="CC67" s="612"/>
      <c r="CD67" s="612"/>
      <c r="CE67" s="612"/>
      <c r="CF67" s="612"/>
      <c r="CG67" s="612"/>
      <c r="CH67" s="612"/>
      <c r="CI67" s="612"/>
      <c r="CJ67" s="612"/>
      <c r="CK67" s="612"/>
      <c r="CL67" s="612"/>
      <c r="CM67" s="612"/>
      <c r="CN67" s="612"/>
      <c r="CO67" s="612"/>
      <c r="CP67" s="612"/>
      <c r="CQ67" s="612"/>
      <c r="CR67" s="612"/>
      <c r="CS67" s="612"/>
      <c r="CT67" s="612"/>
      <c r="CU67" s="612"/>
      <c r="CV67" s="612"/>
      <c r="CW67" s="612"/>
      <c r="CX67" s="612"/>
      <c r="CY67" s="612"/>
      <c r="CZ67" s="612"/>
      <c r="DA67" s="612"/>
      <c r="DB67" s="612"/>
      <c r="DC67" s="612"/>
      <c r="DD67" s="612"/>
      <c r="DE67" s="612"/>
      <c r="DF67" s="612"/>
      <c r="DG67" s="612"/>
      <c r="DH67" s="612"/>
      <c r="DI67" s="612"/>
      <c r="DJ67" s="612"/>
      <c r="DK67" s="612"/>
      <c r="DL67" s="612"/>
      <c r="DM67" s="612"/>
      <c r="DN67" s="612"/>
      <c r="DO67" s="612"/>
      <c r="DP67" s="612"/>
      <c r="DQ67" s="612"/>
      <c r="DR67" s="612"/>
      <c r="DS67" s="612"/>
      <c r="DT67" s="612"/>
      <c r="DU67" s="612"/>
      <c r="DV67" s="612"/>
      <c r="DW67" s="612"/>
      <c r="DX67" s="612"/>
      <c r="DY67" s="612"/>
      <c r="DZ67" s="612"/>
      <c r="EA67" s="612"/>
      <c r="EB67" s="612"/>
      <c r="EC67" s="612"/>
      <c r="ED67" s="612"/>
      <c r="EE67" s="612"/>
      <c r="EF67" s="612"/>
      <c r="EG67" s="612"/>
      <c r="EH67" s="612"/>
      <c r="EI67" s="612"/>
      <c r="EJ67" s="612"/>
      <c r="EK67" s="612"/>
      <c r="EL67" s="612"/>
      <c r="EM67" s="612"/>
      <c r="EN67" s="612"/>
      <c r="EO67" s="612"/>
      <c r="EP67" s="612"/>
      <c r="EQ67" s="612"/>
      <c r="ER67" s="612"/>
      <c r="ES67" s="612"/>
      <c r="ET67" s="612"/>
      <c r="EU67" s="612"/>
      <c r="EV67" s="612"/>
      <c r="EW67" s="612"/>
      <c r="EX67" s="612"/>
      <c r="EY67" s="612"/>
      <c r="EZ67" s="612"/>
      <c r="FA67" s="612"/>
      <c r="FB67" s="612"/>
      <c r="FC67" s="612"/>
      <c r="FD67" s="612"/>
      <c r="FE67" s="612"/>
      <c r="FF67" s="612"/>
      <c r="FG67" s="612"/>
      <c r="FH67" s="612"/>
      <c r="FI67" s="612"/>
      <c r="FJ67" s="612"/>
      <c r="FK67" s="612"/>
      <c r="FL67" s="612"/>
      <c r="FM67" s="612"/>
      <c r="FN67" s="612"/>
      <c r="FO67" s="612"/>
      <c r="FP67" s="612"/>
      <c r="FQ67" s="612"/>
      <c r="FR67" s="612"/>
      <c r="FS67" s="612"/>
      <c r="FT67" s="612"/>
      <c r="FU67" s="612"/>
      <c r="FV67" s="612"/>
      <c r="FW67" s="612"/>
      <c r="FX67" s="612"/>
      <c r="FY67" s="612"/>
      <c r="FZ67" s="612"/>
      <c r="GA67" s="612"/>
      <c r="GB67" s="612"/>
      <c r="GC67" s="612"/>
      <c r="GD67" s="612"/>
      <c r="GE67" s="612"/>
      <c r="GF67" s="612"/>
      <c r="GG67" s="612"/>
      <c r="GH67" s="612"/>
    </row>
    <row r="68" spans="1:190" s="613" customFormat="1" ht="45.6" customHeight="1" x14ac:dyDescent="0.25">
      <c r="A68" s="606"/>
      <c r="B68" s="572"/>
      <c r="C68" s="573"/>
      <c r="D68" s="572"/>
      <c r="E68" s="571" t="s">
        <v>330</v>
      </c>
      <c r="F68" s="614">
        <v>470.5</v>
      </c>
      <c r="G68" s="609">
        <v>253.5</v>
      </c>
      <c r="H68" s="158"/>
      <c r="I68" s="576">
        <f>H68/H9</f>
        <v>0</v>
      </c>
      <c r="J68" s="188">
        <f t="shared" ref="J68:J69" si="155">H68-G68</f>
        <v>-253.5</v>
      </c>
      <c r="K68" s="577">
        <f>H68/G68</f>
        <v>0</v>
      </c>
      <c r="L68" s="619">
        <v>228.1</v>
      </c>
      <c r="M68" s="607">
        <v>228.1</v>
      </c>
      <c r="N68" s="607">
        <v>108.1</v>
      </c>
      <c r="O68" s="318"/>
      <c r="P68" s="620">
        <f t="shared" ref="P68" si="156">O68-N68</f>
        <v>-108.1</v>
      </c>
      <c r="Q68" s="621">
        <f t="shared" ref="Q68:Q70" si="157">O68/N68</f>
        <v>0</v>
      </c>
      <c r="R68" s="622">
        <f t="shared" ref="R68" si="158">SUM(F68,L68)</f>
        <v>698.6</v>
      </c>
      <c r="S68" s="607">
        <f t="shared" ref="S68" si="159">SUM(F68,M68)</f>
        <v>698.6</v>
      </c>
      <c r="T68" s="607">
        <f t="shared" ref="T68" si="160">SUM(G68,N68)</f>
        <v>361.6</v>
      </c>
      <c r="U68" s="162">
        <f t="shared" ref="U68" si="161">SUM(H68,O68)</f>
        <v>0</v>
      </c>
      <c r="V68" s="607">
        <f t="shared" ref="V68" si="162">U68-T68</f>
        <v>-361.6</v>
      </c>
      <c r="W68" s="616">
        <f t="shared" si="4"/>
        <v>0</v>
      </c>
      <c r="X68" s="611"/>
      <c r="Y68" s="79"/>
      <c r="Z68" s="79"/>
      <c r="AA68" s="612"/>
      <c r="AB68" s="612"/>
      <c r="AC68" s="612"/>
      <c r="AD68" s="612"/>
      <c r="AE68" s="612"/>
      <c r="AF68" s="612"/>
      <c r="AG68" s="612"/>
      <c r="AH68" s="612"/>
      <c r="AI68" s="612"/>
      <c r="AJ68" s="612"/>
      <c r="AK68" s="612"/>
      <c r="AL68" s="612"/>
      <c r="AM68" s="612"/>
      <c r="AN68" s="612"/>
      <c r="AO68" s="612"/>
      <c r="AP68" s="612"/>
      <c r="AQ68" s="612"/>
      <c r="AR68" s="612"/>
      <c r="AS68" s="612"/>
      <c r="AT68" s="612"/>
      <c r="AU68" s="612"/>
      <c r="AV68" s="612"/>
      <c r="AW68" s="612"/>
      <c r="AX68" s="612"/>
      <c r="AY68" s="612"/>
      <c r="AZ68" s="612"/>
      <c r="BA68" s="612"/>
      <c r="BB68" s="612"/>
      <c r="BC68" s="612"/>
      <c r="BD68" s="612"/>
      <c r="BE68" s="612"/>
      <c r="BF68" s="612"/>
      <c r="BG68" s="612"/>
      <c r="BH68" s="612"/>
      <c r="BI68" s="612"/>
      <c r="BJ68" s="612"/>
      <c r="BK68" s="612"/>
      <c r="BL68" s="612"/>
      <c r="BM68" s="612"/>
      <c r="BN68" s="612"/>
      <c r="BO68" s="612"/>
      <c r="BP68" s="612"/>
      <c r="BQ68" s="612"/>
      <c r="BR68" s="612"/>
      <c r="BS68" s="612"/>
      <c r="BT68" s="612"/>
      <c r="BU68" s="612"/>
      <c r="BV68" s="612"/>
      <c r="BW68" s="612"/>
      <c r="BX68" s="612"/>
      <c r="BY68" s="612"/>
      <c r="BZ68" s="612"/>
      <c r="CA68" s="612"/>
      <c r="CB68" s="612"/>
      <c r="CC68" s="612"/>
      <c r="CD68" s="612"/>
      <c r="CE68" s="612"/>
      <c r="CF68" s="612"/>
      <c r="CG68" s="612"/>
      <c r="CH68" s="612"/>
      <c r="CI68" s="612"/>
      <c r="CJ68" s="612"/>
      <c r="CK68" s="612"/>
      <c r="CL68" s="612"/>
      <c r="CM68" s="612"/>
      <c r="CN68" s="612"/>
      <c r="CO68" s="612"/>
      <c r="CP68" s="612"/>
      <c r="CQ68" s="612"/>
      <c r="CR68" s="612"/>
      <c r="CS68" s="612"/>
      <c r="CT68" s="612"/>
      <c r="CU68" s="612"/>
      <c r="CV68" s="612"/>
      <c r="CW68" s="612"/>
      <c r="CX68" s="612"/>
      <c r="CY68" s="612"/>
      <c r="CZ68" s="612"/>
      <c r="DA68" s="612"/>
      <c r="DB68" s="612"/>
      <c r="DC68" s="612"/>
      <c r="DD68" s="612"/>
      <c r="DE68" s="612"/>
      <c r="DF68" s="612"/>
      <c r="DG68" s="612"/>
      <c r="DH68" s="612"/>
      <c r="DI68" s="612"/>
      <c r="DJ68" s="612"/>
      <c r="DK68" s="612"/>
      <c r="DL68" s="612"/>
      <c r="DM68" s="612"/>
      <c r="DN68" s="612"/>
      <c r="DO68" s="612"/>
      <c r="DP68" s="612"/>
      <c r="DQ68" s="612"/>
      <c r="DR68" s="612"/>
      <c r="DS68" s="612"/>
      <c r="DT68" s="612"/>
      <c r="DU68" s="612"/>
      <c r="DV68" s="612"/>
      <c r="DW68" s="612"/>
      <c r="DX68" s="612"/>
      <c r="DY68" s="612"/>
      <c r="DZ68" s="612"/>
      <c r="EA68" s="612"/>
      <c r="EB68" s="612"/>
      <c r="EC68" s="612"/>
      <c r="ED68" s="612"/>
      <c r="EE68" s="612"/>
      <c r="EF68" s="612"/>
      <c r="EG68" s="612"/>
      <c r="EH68" s="612"/>
      <c r="EI68" s="612"/>
      <c r="EJ68" s="612"/>
      <c r="EK68" s="612"/>
      <c r="EL68" s="612"/>
      <c r="EM68" s="612"/>
      <c r="EN68" s="612"/>
      <c r="EO68" s="612"/>
      <c r="EP68" s="612"/>
      <c r="EQ68" s="612"/>
      <c r="ER68" s="612"/>
      <c r="ES68" s="612"/>
      <c r="ET68" s="612"/>
      <c r="EU68" s="612"/>
      <c r="EV68" s="612"/>
      <c r="EW68" s="612"/>
      <c r="EX68" s="612"/>
      <c r="EY68" s="612"/>
      <c r="EZ68" s="612"/>
      <c r="FA68" s="612"/>
      <c r="FB68" s="612"/>
      <c r="FC68" s="612"/>
      <c r="FD68" s="612"/>
      <c r="FE68" s="612"/>
      <c r="FF68" s="612"/>
      <c r="FG68" s="612"/>
      <c r="FH68" s="612"/>
      <c r="FI68" s="612"/>
      <c r="FJ68" s="612"/>
      <c r="FK68" s="612"/>
      <c r="FL68" s="612"/>
      <c r="FM68" s="612"/>
      <c r="FN68" s="612"/>
      <c r="FO68" s="612"/>
      <c r="FP68" s="612"/>
      <c r="FQ68" s="612"/>
      <c r="FR68" s="612"/>
      <c r="FS68" s="612"/>
      <c r="FT68" s="612"/>
      <c r="FU68" s="612"/>
      <c r="FV68" s="612"/>
      <c r="FW68" s="612"/>
      <c r="FX68" s="612"/>
      <c r="FY68" s="612"/>
      <c r="FZ68" s="612"/>
      <c r="GA68" s="612"/>
      <c r="GB68" s="612"/>
      <c r="GC68" s="612"/>
      <c r="GD68" s="612"/>
      <c r="GE68" s="612"/>
      <c r="GF68" s="612"/>
      <c r="GG68" s="612"/>
      <c r="GH68" s="612"/>
    </row>
    <row r="69" spans="1:190" s="613" customFormat="1" ht="45.6" customHeight="1" x14ac:dyDescent="0.25">
      <c r="A69" s="606"/>
      <c r="B69" s="572"/>
      <c r="C69" s="573"/>
      <c r="D69" s="572"/>
      <c r="E69" s="571" t="s">
        <v>327</v>
      </c>
      <c r="F69" s="614">
        <v>196.4</v>
      </c>
      <c r="G69" s="609">
        <v>196.4</v>
      </c>
      <c r="H69" s="158"/>
      <c r="I69" s="576">
        <f>H69/H10</f>
        <v>0</v>
      </c>
      <c r="J69" s="188">
        <f t="shared" si="155"/>
        <v>-196.4</v>
      </c>
      <c r="K69" s="577">
        <f>H69/G69</f>
        <v>0</v>
      </c>
      <c r="L69" s="619">
        <v>271.8</v>
      </c>
      <c r="M69" s="607">
        <v>271.8</v>
      </c>
      <c r="N69" s="607">
        <v>271.8</v>
      </c>
      <c r="O69" s="318"/>
      <c r="P69" s="620">
        <f t="shared" ref="P69" si="163">O69-N69</f>
        <v>-271.8</v>
      </c>
      <c r="Q69" s="621">
        <f t="shared" ref="Q69" si="164">O69/N69</f>
        <v>0</v>
      </c>
      <c r="R69" s="622">
        <f t="shared" ref="R69" si="165">SUM(F69,L69)</f>
        <v>468.20000000000005</v>
      </c>
      <c r="S69" s="607">
        <f t="shared" ref="S69" si="166">SUM(F69,M69)</f>
        <v>468.20000000000005</v>
      </c>
      <c r="T69" s="607">
        <f t="shared" ref="T69" si="167">SUM(G69,N69)</f>
        <v>468.20000000000005</v>
      </c>
      <c r="U69" s="162">
        <f t="shared" ref="U69" si="168">SUM(H69,O69)</f>
        <v>0</v>
      </c>
      <c r="V69" s="607">
        <f t="shared" ref="V69" si="169">U69-T69</f>
        <v>-468.20000000000005</v>
      </c>
      <c r="W69" s="616">
        <f t="shared" ref="W69" si="170">U69/T69</f>
        <v>0</v>
      </c>
      <c r="X69" s="611"/>
      <c r="Y69" s="79"/>
      <c r="Z69" s="79"/>
      <c r="AA69" s="612"/>
      <c r="AB69" s="612"/>
      <c r="AC69" s="612"/>
      <c r="AD69" s="612"/>
      <c r="AE69" s="612"/>
      <c r="AF69" s="612"/>
      <c r="AG69" s="612"/>
      <c r="AH69" s="612"/>
      <c r="AI69" s="612"/>
      <c r="AJ69" s="612"/>
      <c r="AK69" s="612"/>
      <c r="AL69" s="612"/>
      <c r="AM69" s="612"/>
      <c r="AN69" s="612"/>
      <c r="AO69" s="612"/>
      <c r="AP69" s="612"/>
      <c r="AQ69" s="612"/>
      <c r="AR69" s="612"/>
      <c r="AS69" s="612"/>
      <c r="AT69" s="612"/>
      <c r="AU69" s="612"/>
      <c r="AV69" s="612"/>
      <c r="AW69" s="612"/>
      <c r="AX69" s="612"/>
      <c r="AY69" s="612"/>
      <c r="AZ69" s="612"/>
      <c r="BA69" s="612"/>
      <c r="BB69" s="612"/>
      <c r="BC69" s="612"/>
      <c r="BD69" s="612"/>
      <c r="BE69" s="612"/>
      <c r="BF69" s="612"/>
      <c r="BG69" s="612"/>
      <c r="BH69" s="612"/>
      <c r="BI69" s="612"/>
      <c r="BJ69" s="612"/>
      <c r="BK69" s="612"/>
      <c r="BL69" s="612"/>
      <c r="BM69" s="612"/>
      <c r="BN69" s="612"/>
      <c r="BO69" s="612"/>
      <c r="BP69" s="612"/>
      <c r="BQ69" s="612"/>
      <c r="BR69" s="612"/>
      <c r="BS69" s="612"/>
      <c r="BT69" s="612"/>
      <c r="BU69" s="612"/>
      <c r="BV69" s="612"/>
      <c r="BW69" s="612"/>
      <c r="BX69" s="612"/>
      <c r="BY69" s="612"/>
      <c r="BZ69" s="612"/>
      <c r="CA69" s="612"/>
      <c r="CB69" s="612"/>
      <c r="CC69" s="612"/>
      <c r="CD69" s="612"/>
      <c r="CE69" s="612"/>
      <c r="CF69" s="612"/>
      <c r="CG69" s="612"/>
      <c r="CH69" s="612"/>
      <c r="CI69" s="612"/>
      <c r="CJ69" s="612"/>
      <c r="CK69" s="612"/>
      <c r="CL69" s="612"/>
      <c r="CM69" s="612"/>
      <c r="CN69" s="612"/>
      <c r="CO69" s="612"/>
      <c r="CP69" s="612"/>
      <c r="CQ69" s="612"/>
      <c r="CR69" s="612"/>
      <c r="CS69" s="612"/>
      <c r="CT69" s="612"/>
      <c r="CU69" s="612"/>
      <c r="CV69" s="612"/>
      <c r="CW69" s="612"/>
      <c r="CX69" s="612"/>
      <c r="CY69" s="612"/>
      <c r="CZ69" s="612"/>
      <c r="DA69" s="612"/>
      <c r="DB69" s="612"/>
      <c r="DC69" s="612"/>
      <c r="DD69" s="612"/>
      <c r="DE69" s="612"/>
      <c r="DF69" s="612"/>
      <c r="DG69" s="612"/>
      <c r="DH69" s="612"/>
      <c r="DI69" s="612"/>
      <c r="DJ69" s="612"/>
      <c r="DK69" s="612"/>
      <c r="DL69" s="612"/>
      <c r="DM69" s="612"/>
      <c r="DN69" s="612"/>
      <c r="DO69" s="612"/>
      <c r="DP69" s="612"/>
      <c r="DQ69" s="612"/>
      <c r="DR69" s="612"/>
      <c r="DS69" s="612"/>
      <c r="DT69" s="612"/>
      <c r="DU69" s="612"/>
      <c r="DV69" s="612"/>
      <c r="DW69" s="612"/>
      <c r="DX69" s="612"/>
      <c r="DY69" s="612"/>
      <c r="DZ69" s="612"/>
      <c r="EA69" s="612"/>
      <c r="EB69" s="612"/>
      <c r="EC69" s="612"/>
      <c r="ED69" s="612"/>
      <c r="EE69" s="612"/>
      <c r="EF69" s="612"/>
      <c r="EG69" s="612"/>
      <c r="EH69" s="612"/>
      <c r="EI69" s="612"/>
      <c r="EJ69" s="612"/>
      <c r="EK69" s="612"/>
      <c r="EL69" s="612"/>
      <c r="EM69" s="612"/>
      <c r="EN69" s="612"/>
      <c r="EO69" s="612"/>
      <c r="EP69" s="612"/>
      <c r="EQ69" s="612"/>
      <c r="ER69" s="612"/>
      <c r="ES69" s="612"/>
      <c r="ET69" s="612"/>
      <c r="EU69" s="612"/>
      <c r="EV69" s="612"/>
      <c r="EW69" s="612"/>
      <c r="EX69" s="612"/>
      <c r="EY69" s="612"/>
      <c r="EZ69" s="612"/>
      <c r="FA69" s="612"/>
      <c r="FB69" s="612"/>
      <c r="FC69" s="612"/>
      <c r="FD69" s="612"/>
      <c r="FE69" s="612"/>
      <c r="FF69" s="612"/>
      <c r="FG69" s="612"/>
      <c r="FH69" s="612"/>
      <c r="FI69" s="612"/>
      <c r="FJ69" s="612"/>
      <c r="FK69" s="612"/>
      <c r="FL69" s="612"/>
      <c r="FM69" s="612"/>
      <c r="FN69" s="612"/>
      <c r="FO69" s="612"/>
      <c r="FP69" s="612"/>
      <c r="FQ69" s="612"/>
      <c r="FR69" s="612"/>
      <c r="FS69" s="612"/>
      <c r="FT69" s="612"/>
      <c r="FU69" s="612"/>
      <c r="FV69" s="612"/>
      <c r="FW69" s="612"/>
      <c r="FX69" s="612"/>
      <c r="FY69" s="612"/>
      <c r="FZ69" s="612"/>
      <c r="GA69" s="612"/>
      <c r="GB69" s="612"/>
      <c r="GC69" s="612"/>
      <c r="GD69" s="612"/>
      <c r="GE69" s="612"/>
      <c r="GF69" s="612"/>
      <c r="GG69" s="612"/>
      <c r="GH69" s="612"/>
    </row>
    <row r="70" spans="1:190" s="18" customFormat="1" ht="63.75" customHeight="1" x14ac:dyDescent="0.25">
      <c r="A70" s="427"/>
      <c r="B70" s="474" t="s">
        <v>34</v>
      </c>
      <c r="C70" s="475">
        <v>1070</v>
      </c>
      <c r="D70" s="474" t="s">
        <v>88</v>
      </c>
      <c r="E70" s="476" t="s">
        <v>81</v>
      </c>
      <c r="F70" s="217">
        <v>489.6</v>
      </c>
      <c r="G70" s="371">
        <v>310.10000000000002</v>
      </c>
      <c r="H70" s="201">
        <v>285.60000000000002</v>
      </c>
      <c r="I70" s="137">
        <f>H70/H6</f>
        <v>1.0776020637437845E-3</v>
      </c>
      <c r="J70" s="128">
        <f t="shared" si="102"/>
        <v>-24.5</v>
      </c>
      <c r="K70" s="218">
        <f t="shared" ref="K70:K78" si="171">H70/G70</f>
        <v>0.92099322799097061</v>
      </c>
      <c r="L70" s="126">
        <v>87.5</v>
      </c>
      <c r="M70" s="127">
        <v>87.5</v>
      </c>
      <c r="N70" s="127">
        <v>43.7</v>
      </c>
      <c r="O70" s="131"/>
      <c r="P70" s="128">
        <f t="shared" si="121"/>
        <v>-43.7</v>
      </c>
      <c r="Q70" s="205">
        <f t="shared" si="157"/>
        <v>0</v>
      </c>
      <c r="R70" s="126">
        <f t="shared" si="5"/>
        <v>577.1</v>
      </c>
      <c r="S70" s="127">
        <f t="shared" si="6"/>
        <v>577.1</v>
      </c>
      <c r="T70" s="128">
        <f t="shared" ref="T70:T78" si="172">SUM(G70,N70)</f>
        <v>353.8</v>
      </c>
      <c r="U70" s="131">
        <f t="shared" si="7"/>
        <v>285.60000000000002</v>
      </c>
      <c r="V70" s="128">
        <f t="shared" si="3"/>
        <v>-68.199999999999989</v>
      </c>
      <c r="W70" s="219">
        <f t="shared" si="4"/>
        <v>0.80723572639909558</v>
      </c>
      <c r="X70" s="22"/>
      <c r="Y70" s="78" t="str">
        <f t="shared" si="1"/>
        <v/>
      </c>
      <c r="Z70" s="39" t="str">
        <f t="shared" si="2"/>
        <v/>
      </c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</row>
    <row r="71" spans="1:190" s="570" customFormat="1" ht="31.5" customHeight="1" x14ac:dyDescent="0.25">
      <c r="A71" s="461"/>
      <c r="B71" s="572"/>
      <c r="C71" s="573"/>
      <c r="D71" s="572"/>
      <c r="E71" s="574" t="s">
        <v>296</v>
      </c>
      <c r="F71" s="623">
        <v>438.8</v>
      </c>
      <c r="G71" s="569">
        <v>283.39999999999998</v>
      </c>
      <c r="H71" s="186">
        <v>267.2</v>
      </c>
      <c r="I71" s="576">
        <f>H71/H6</f>
        <v>1.0081767207014676E-3</v>
      </c>
      <c r="J71" s="188">
        <f>H71-G71</f>
        <v>-16.199999999999989</v>
      </c>
      <c r="K71" s="577">
        <f t="shared" si="171"/>
        <v>0.94283697953422729</v>
      </c>
      <c r="L71" s="561"/>
      <c r="M71" s="562"/>
      <c r="N71" s="562"/>
      <c r="O71" s="207"/>
      <c r="P71" s="191"/>
      <c r="Q71" s="192"/>
      <c r="R71" s="193">
        <f>SUM(F71,L71)</f>
        <v>438.8</v>
      </c>
      <c r="S71" s="191">
        <f>SUM(F71,M71)</f>
        <v>438.8</v>
      </c>
      <c r="T71" s="191">
        <f t="shared" si="172"/>
        <v>283.39999999999998</v>
      </c>
      <c r="U71" s="152">
        <f>SUM(H71,O71)</f>
        <v>267.2</v>
      </c>
      <c r="V71" s="191">
        <f>U71-T71</f>
        <v>-16.199999999999989</v>
      </c>
      <c r="W71" s="218">
        <f t="shared" si="4"/>
        <v>0.94283697953422729</v>
      </c>
      <c r="X71" s="563"/>
      <c r="Y71" s="79" t="str">
        <f t="shared" si="1"/>
        <v/>
      </c>
      <c r="Z71" s="79" t="str">
        <f t="shared" si="2"/>
        <v/>
      </c>
      <c r="AA71" s="564"/>
      <c r="AB71" s="564"/>
      <c r="AC71" s="564"/>
      <c r="AD71" s="564"/>
      <c r="AE71" s="564"/>
      <c r="AF71" s="564"/>
      <c r="AG71" s="564"/>
      <c r="AH71" s="564"/>
      <c r="AI71" s="564"/>
      <c r="AJ71" s="564"/>
      <c r="AK71" s="564"/>
      <c r="AL71" s="564"/>
      <c r="AM71" s="564"/>
      <c r="AN71" s="564"/>
      <c r="AO71" s="564"/>
      <c r="AP71" s="564"/>
      <c r="AQ71" s="564"/>
      <c r="AR71" s="564"/>
      <c r="AS71" s="564"/>
      <c r="AT71" s="564"/>
      <c r="AU71" s="564"/>
      <c r="AV71" s="565"/>
      <c r="AW71" s="565"/>
      <c r="AX71" s="565"/>
      <c r="AY71" s="565"/>
      <c r="AZ71" s="565"/>
      <c r="BA71" s="565"/>
      <c r="BB71" s="565"/>
      <c r="BC71" s="565"/>
      <c r="BD71" s="565"/>
      <c r="BE71" s="565"/>
      <c r="BF71" s="565"/>
      <c r="BG71" s="565"/>
      <c r="BH71" s="565"/>
      <c r="BI71" s="565"/>
      <c r="BJ71" s="565"/>
      <c r="BK71" s="565"/>
      <c r="BL71" s="565"/>
      <c r="BM71" s="565"/>
      <c r="BN71" s="565"/>
      <c r="BO71" s="565"/>
      <c r="BP71" s="565"/>
      <c r="BQ71" s="565"/>
      <c r="BR71" s="565"/>
      <c r="BS71" s="565"/>
      <c r="BT71" s="565"/>
      <c r="BU71" s="565"/>
      <c r="BV71" s="565"/>
      <c r="BW71" s="565"/>
      <c r="BX71" s="565"/>
      <c r="BY71" s="565"/>
      <c r="BZ71" s="565"/>
      <c r="CA71" s="565"/>
      <c r="CB71" s="565"/>
      <c r="CC71" s="565"/>
      <c r="CD71" s="565"/>
      <c r="CE71" s="565"/>
      <c r="CF71" s="565"/>
      <c r="CG71" s="565"/>
      <c r="CH71" s="565"/>
      <c r="CI71" s="565"/>
      <c r="CJ71" s="565"/>
      <c r="CK71" s="565"/>
      <c r="CL71" s="565"/>
      <c r="CM71" s="565"/>
      <c r="CN71" s="565"/>
      <c r="CO71" s="565"/>
      <c r="CP71" s="565"/>
      <c r="CQ71" s="565"/>
      <c r="CR71" s="565"/>
      <c r="CS71" s="565"/>
      <c r="CT71" s="565"/>
      <c r="CU71" s="565"/>
      <c r="CV71" s="565"/>
      <c r="CW71" s="565"/>
      <c r="CX71" s="565"/>
      <c r="CY71" s="565"/>
      <c r="CZ71" s="565"/>
      <c r="DA71" s="565"/>
      <c r="DB71" s="565"/>
      <c r="DC71" s="565"/>
      <c r="DD71" s="565"/>
      <c r="DE71" s="565"/>
      <c r="DF71" s="565"/>
      <c r="DG71" s="565"/>
      <c r="DH71" s="565"/>
      <c r="DI71" s="565"/>
      <c r="DJ71" s="565"/>
      <c r="DK71" s="565"/>
      <c r="DL71" s="565"/>
      <c r="DM71" s="565"/>
      <c r="DN71" s="565"/>
      <c r="DO71" s="565"/>
      <c r="DP71" s="565"/>
      <c r="DQ71" s="565"/>
      <c r="DR71" s="565"/>
      <c r="DS71" s="565"/>
      <c r="DT71" s="565"/>
      <c r="DU71" s="565"/>
      <c r="DV71" s="565"/>
      <c r="DW71" s="565"/>
      <c r="DX71" s="565"/>
      <c r="DY71" s="565"/>
      <c r="DZ71" s="565"/>
      <c r="EA71" s="565"/>
      <c r="EB71" s="565"/>
      <c r="EC71" s="565"/>
      <c r="ED71" s="565"/>
      <c r="EE71" s="565"/>
      <c r="EF71" s="565"/>
      <c r="EG71" s="565"/>
      <c r="EH71" s="565"/>
      <c r="EI71" s="565"/>
      <c r="EJ71" s="565"/>
      <c r="EK71" s="565"/>
      <c r="EL71" s="565"/>
      <c r="EM71" s="565"/>
      <c r="EN71" s="565"/>
      <c r="EO71" s="565"/>
      <c r="EP71" s="565"/>
      <c r="EQ71" s="565"/>
      <c r="ER71" s="565"/>
      <c r="ES71" s="565"/>
      <c r="ET71" s="565"/>
      <c r="EU71" s="565"/>
      <c r="EV71" s="565"/>
      <c r="EW71" s="565"/>
      <c r="EX71" s="565"/>
      <c r="EY71" s="565"/>
      <c r="EZ71" s="565"/>
      <c r="FA71" s="565"/>
      <c r="FB71" s="565"/>
      <c r="FC71" s="565"/>
      <c r="FD71" s="565"/>
      <c r="FE71" s="565"/>
      <c r="FF71" s="565"/>
      <c r="FG71" s="565"/>
      <c r="FH71" s="565"/>
      <c r="FI71" s="565"/>
      <c r="FJ71" s="565"/>
      <c r="FK71" s="565"/>
      <c r="FL71" s="565"/>
      <c r="FM71" s="565"/>
      <c r="FN71" s="565"/>
      <c r="FO71" s="565"/>
      <c r="FP71" s="565"/>
      <c r="FQ71" s="565"/>
      <c r="FR71" s="565"/>
      <c r="FS71" s="565"/>
      <c r="FT71" s="565"/>
      <c r="FU71" s="565"/>
      <c r="FV71" s="565"/>
      <c r="FW71" s="565"/>
      <c r="FX71" s="565"/>
      <c r="FY71" s="565"/>
      <c r="FZ71" s="565"/>
      <c r="GA71" s="565"/>
      <c r="GB71" s="565"/>
      <c r="GC71" s="565"/>
      <c r="GD71" s="565"/>
      <c r="GE71" s="565"/>
      <c r="GF71" s="565"/>
      <c r="GG71" s="565"/>
      <c r="GH71" s="565"/>
    </row>
    <row r="72" spans="1:190" s="570" customFormat="1" ht="44.25" customHeight="1" x14ac:dyDescent="0.25">
      <c r="A72" s="461"/>
      <c r="B72" s="572"/>
      <c r="C72" s="573"/>
      <c r="D72" s="572"/>
      <c r="E72" s="571" t="s">
        <v>297</v>
      </c>
      <c r="F72" s="583"/>
      <c r="G72" s="330"/>
      <c r="H72" s="209"/>
      <c r="I72" s="624">
        <f>H72/H6</f>
        <v>0</v>
      </c>
      <c r="J72" s="188">
        <f>H72-G72</f>
        <v>0</v>
      </c>
      <c r="K72" s="577"/>
      <c r="L72" s="364">
        <v>87.5</v>
      </c>
      <c r="M72" s="191">
        <v>87.5</v>
      </c>
      <c r="N72" s="191">
        <v>43.7</v>
      </c>
      <c r="O72" s="207"/>
      <c r="P72" s="191">
        <f t="shared" ref="P72" si="173">O72-N72</f>
        <v>-43.7</v>
      </c>
      <c r="Q72" s="129"/>
      <c r="R72" s="193">
        <f>SUM(F72,L72)</f>
        <v>87.5</v>
      </c>
      <c r="S72" s="191">
        <f>SUM(F72,M72)</f>
        <v>87.5</v>
      </c>
      <c r="T72" s="191">
        <f t="shared" ref="T72" si="174">SUM(G72,N72)</f>
        <v>43.7</v>
      </c>
      <c r="U72" s="152">
        <f>SUM(H72,O72)</f>
        <v>0</v>
      </c>
      <c r="V72" s="191">
        <f>U72-T72</f>
        <v>-43.7</v>
      </c>
      <c r="W72" s="218">
        <f t="shared" si="4"/>
        <v>0</v>
      </c>
      <c r="X72" s="563"/>
      <c r="Y72" s="79"/>
      <c r="Z72" s="79"/>
      <c r="AA72" s="564"/>
      <c r="AB72" s="564"/>
      <c r="AC72" s="564"/>
      <c r="AD72" s="564"/>
      <c r="AE72" s="564"/>
      <c r="AF72" s="564"/>
      <c r="AG72" s="564"/>
      <c r="AH72" s="564"/>
      <c r="AI72" s="564"/>
      <c r="AJ72" s="564"/>
      <c r="AK72" s="564"/>
      <c r="AL72" s="564"/>
      <c r="AM72" s="564"/>
      <c r="AN72" s="564"/>
      <c r="AO72" s="564"/>
      <c r="AP72" s="564"/>
      <c r="AQ72" s="564"/>
      <c r="AR72" s="564"/>
      <c r="AS72" s="564"/>
      <c r="AT72" s="564"/>
      <c r="AU72" s="564"/>
      <c r="AV72" s="565"/>
      <c r="AW72" s="565"/>
      <c r="AX72" s="565"/>
      <c r="AY72" s="565"/>
      <c r="AZ72" s="565"/>
      <c r="BA72" s="565"/>
      <c r="BB72" s="565"/>
      <c r="BC72" s="565"/>
      <c r="BD72" s="565"/>
      <c r="BE72" s="565"/>
      <c r="BF72" s="565"/>
      <c r="BG72" s="565"/>
      <c r="BH72" s="565"/>
      <c r="BI72" s="565"/>
      <c r="BJ72" s="565"/>
      <c r="BK72" s="565"/>
      <c r="BL72" s="565"/>
      <c r="BM72" s="565"/>
      <c r="BN72" s="565"/>
      <c r="BO72" s="565"/>
      <c r="BP72" s="565"/>
      <c r="BQ72" s="565"/>
      <c r="BR72" s="565"/>
      <c r="BS72" s="565"/>
      <c r="BT72" s="565"/>
      <c r="BU72" s="565"/>
      <c r="BV72" s="565"/>
      <c r="BW72" s="565"/>
      <c r="BX72" s="565"/>
      <c r="BY72" s="565"/>
      <c r="BZ72" s="565"/>
      <c r="CA72" s="565"/>
      <c r="CB72" s="565"/>
      <c r="CC72" s="565"/>
      <c r="CD72" s="565"/>
      <c r="CE72" s="565"/>
      <c r="CF72" s="565"/>
      <c r="CG72" s="565"/>
      <c r="CH72" s="565"/>
      <c r="CI72" s="565"/>
      <c r="CJ72" s="565"/>
      <c r="CK72" s="565"/>
      <c r="CL72" s="565"/>
      <c r="CM72" s="565"/>
      <c r="CN72" s="565"/>
      <c r="CO72" s="565"/>
      <c r="CP72" s="565"/>
      <c r="CQ72" s="565"/>
      <c r="CR72" s="565"/>
      <c r="CS72" s="565"/>
      <c r="CT72" s="565"/>
      <c r="CU72" s="565"/>
      <c r="CV72" s="565"/>
      <c r="CW72" s="565"/>
      <c r="CX72" s="565"/>
      <c r="CY72" s="565"/>
      <c r="CZ72" s="565"/>
      <c r="DA72" s="565"/>
      <c r="DB72" s="565"/>
      <c r="DC72" s="565"/>
      <c r="DD72" s="565"/>
      <c r="DE72" s="565"/>
      <c r="DF72" s="565"/>
      <c r="DG72" s="565"/>
      <c r="DH72" s="565"/>
      <c r="DI72" s="565"/>
      <c r="DJ72" s="565"/>
      <c r="DK72" s="565"/>
      <c r="DL72" s="565"/>
      <c r="DM72" s="565"/>
      <c r="DN72" s="565"/>
      <c r="DO72" s="565"/>
      <c r="DP72" s="565"/>
      <c r="DQ72" s="565"/>
      <c r="DR72" s="565"/>
      <c r="DS72" s="565"/>
      <c r="DT72" s="565"/>
      <c r="DU72" s="565"/>
      <c r="DV72" s="565"/>
      <c r="DW72" s="565"/>
      <c r="DX72" s="565"/>
      <c r="DY72" s="565"/>
      <c r="DZ72" s="565"/>
      <c r="EA72" s="565"/>
      <c r="EB72" s="565"/>
      <c r="EC72" s="565"/>
      <c r="ED72" s="565"/>
      <c r="EE72" s="565"/>
      <c r="EF72" s="565"/>
      <c r="EG72" s="565"/>
      <c r="EH72" s="565"/>
      <c r="EI72" s="565"/>
      <c r="EJ72" s="565"/>
      <c r="EK72" s="565"/>
      <c r="EL72" s="565"/>
      <c r="EM72" s="565"/>
      <c r="EN72" s="565"/>
      <c r="EO72" s="565"/>
      <c r="EP72" s="565"/>
      <c r="EQ72" s="565"/>
      <c r="ER72" s="565"/>
      <c r="ES72" s="565"/>
      <c r="ET72" s="565"/>
      <c r="EU72" s="565"/>
      <c r="EV72" s="565"/>
      <c r="EW72" s="565"/>
      <c r="EX72" s="565"/>
      <c r="EY72" s="565"/>
      <c r="EZ72" s="565"/>
      <c r="FA72" s="565"/>
      <c r="FB72" s="565"/>
      <c r="FC72" s="565"/>
      <c r="FD72" s="565"/>
      <c r="FE72" s="565"/>
      <c r="FF72" s="565"/>
      <c r="FG72" s="565"/>
      <c r="FH72" s="565"/>
      <c r="FI72" s="565"/>
      <c r="FJ72" s="565"/>
      <c r="FK72" s="565"/>
      <c r="FL72" s="565"/>
      <c r="FM72" s="565"/>
      <c r="FN72" s="565"/>
      <c r="FO72" s="565"/>
      <c r="FP72" s="565"/>
      <c r="FQ72" s="565"/>
      <c r="FR72" s="565"/>
      <c r="FS72" s="565"/>
      <c r="FT72" s="565"/>
      <c r="FU72" s="565"/>
      <c r="FV72" s="565"/>
      <c r="FW72" s="565"/>
      <c r="FX72" s="565"/>
      <c r="FY72" s="565"/>
      <c r="FZ72" s="565"/>
      <c r="GA72" s="565"/>
      <c r="GB72" s="565"/>
      <c r="GC72" s="565"/>
      <c r="GD72" s="565"/>
      <c r="GE72" s="565"/>
      <c r="GF72" s="565"/>
      <c r="GG72" s="565"/>
      <c r="GH72" s="565"/>
    </row>
    <row r="73" spans="1:190" ht="45.75" customHeight="1" x14ac:dyDescent="0.25">
      <c r="A73" s="427"/>
      <c r="B73" s="477" t="s">
        <v>35</v>
      </c>
      <c r="C73" s="429" t="s">
        <v>84</v>
      </c>
      <c r="D73" s="429" t="s">
        <v>85</v>
      </c>
      <c r="E73" s="478" t="s">
        <v>82</v>
      </c>
      <c r="F73" s="220">
        <v>3923.7</v>
      </c>
      <c r="G73" s="217">
        <v>2521</v>
      </c>
      <c r="H73" s="201">
        <v>1829.6</v>
      </c>
      <c r="I73" s="123">
        <f>H73/H6</f>
        <v>6.9032938929468766E-3</v>
      </c>
      <c r="J73" s="124">
        <f t="shared" si="102"/>
        <v>-691.40000000000009</v>
      </c>
      <c r="K73" s="132">
        <f t="shared" si="171"/>
        <v>0.72574375247917489</v>
      </c>
      <c r="L73" s="126"/>
      <c r="M73" s="127">
        <v>0.1</v>
      </c>
      <c r="N73" s="127">
        <v>0.1</v>
      </c>
      <c r="O73" s="131">
        <v>0.1</v>
      </c>
      <c r="P73" s="128">
        <f>O73-N73</f>
        <v>0</v>
      </c>
      <c r="Q73" s="129"/>
      <c r="R73" s="130">
        <f t="shared" si="5"/>
        <v>3923.7</v>
      </c>
      <c r="S73" s="127">
        <f t="shared" si="6"/>
        <v>3923.7999999999997</v>
      </c>
      <c r="T73" s="128">
        <f t="shared" si="172"/>
        <v>2521.1</v>
      </c>
      <c r="U73" s="131">
        <f t="shared" si="7"/>
        <v>1829.6999999999998</v>
      </c>
      <c r="V73" s="128">
        <f t="shared" si="3"/>
        <v>-691.40000000000009</v>
      </c>
      <c r="W73" s="219">
        <f t="shared" si="4"/>
        <v>0.72575463091507675</v>
      </c>
      <c r="X73" s="14"/>
      <c r="Y73" s="78" t="str">
        <f t="shared" si="1"/>
        <v/>
      </c>
      <c r="Z73" s="39" t="str">
        <f t="shared" si="2"/>
        <v/>
      </c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</row>
    <row r="74" spans="1:190" ht="46.5" customHeight="1" x14ac:dyDescent="0.25">
      <c r="A74" s="427"/>
      <c r="B74" s="477"/>
      <c r="C74" s="429" t="s">
        <v>211</v>
      </c>
      <c r="D74" s="429" t="s">
        <v>85</v>
      </c>
      <c r="E74" s="432" t="s">
        <v>273</v>
      </c>
      <c r="F74" s="220">
        <v>5949</v>
      </c>
      <c r="G74" s="217">
        <v>3602.2</v>
      </c>
      <c r="H74" s="201">
        <v>3442.5</v>
      </c>
      <c r="I74" s="123">
        <f>H74/H6</f>
        <v>1.2988953446911687E-2</v>
      </c>
      <c r="J74" s="124">
        <f t="shared" ref="J74" si="175">H74-G74</f>
        <v>-159.69999999999982</v>
      </c>
      <c r="K74" s="132">
        <f t="shared" ref="K74" si="176">H74/G74</f>
        <v>0.95566598189995011</v>
      </c>
      <c r="L74" s="126">
        <v>458.2</v>
      </c>
      <c r="M74" s="127">
        <v>459.3</v>
      </c>
      <c r="N74" s="127">
        <v>376.9</v>
      </c>
      <c r="O74" s="131">
        <v>357.3</v>
      </c>
      <c r="P74" s="128">
        <f>O74-N74</f>
        <v>-19.599999999999966</v>
      </c>
      <c r="Q74" s="129">
        <f>O74/N74</f>
        <v>0.94799681613160003</v>
      </c>
      <c r="R74" s="130">
        <f t="shared" ref="R74" si="177">SUM(F74,L74)</f>
        <v>6407.2</v>
      </c>
      <c r="S74" s="127">
        <f t="shared" ref="S74" si="178">SUM(F74,M74)</f>
        <v>6408.3</v>
      </c>
      <c r="T74" s="128">
        <f t="shared" ref="T74" si="179">SUM(G74,N74)</f>
        <v>3979.1</v>
      </c>
      <c r="U74" s="131">
        <f t="shared" ref="U74" si="180">SUM(H74,O74)</f>
        <v>3799.8</v>
      </c>
      <c r="V74" s="128">
        <f t="shared" ref="V74" si="181">U74-T74</f>
        <v>-179.29999999999973</v>
      </c>
      <c r="W74" s="219">
        <f t="shared" si="4"/>
        <v>0.9549395591968034</v>
      </c>
      <c r="X74" s="14"/>
      <c r="Y74" s="78"/>
      <c r="Z74" s="3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</row>
    <row r="75" spans="1:190" ht="32.25" hidden="1" customHeight="1" x14ac:dyDescent="0.25">
      <c r="A75" s="427"/>
      <c r="B75" s="477" t="s">
        <v>36</v>
      </c>
      <c r="C75" s="429" t="s">
        <v>195</v>
      </c>
      <c r="D75" s="429" t="s">
        <v>87</v>
      </c>
      <c r="E75" s="478" t="s">
        <v>196</v>
      </c>
      <c r="F75" s="221"/>
      <c r="G75" s="371"/>
      <c r="H75" s="201"/>
      <c r="I75" s="136">
        <f>H75/H6</f>
        <v>0</v>
      </c>
      <c r="J75" s="124">
        <f t="shared" si="102"/>
        <v>0</v>
      </c>
      <c r="K75" s="132" t="e">
        <f t="shared" si="171"/>
        <v>#DIV/0!</v>
      </c>
      <c r="L75" s="126"/>
      <c r="M75" s="127"/>
      <c r="N75" s="127"/>
      <c r="O75" s="131"/>
      <c r="P75" s="128"/>
      <c r="Q75" s="129"/>
      <c r="R75" s="130">
        <f t="shared" si="5"/>
        <v>0</v>
      </c>
      <c r="S75" s="127">
        <f t="shared" si="6"/>
        <v>0</v>
      </c>
      <c r="T75" s="128">
        <f t="shared" si="172"/>
        <v>0</v>
      </c>
      <c r="U75" s="131">
        <f t="shared" si="7"/>
        <v>0</v>
      </c>
      <c r="V75" s="128">
        <f t="shared" si="3"/>
        <v>0</v>
      </c>
      <c r="W75" s="219" t="e">
        <f t="shared" si="4"/>
        <v>#DIV/0!</v>
      </c>
      <c r="X75" s="14"/>
      <c r="Y75" s="78" t="str">
        <f t="shared" si="1"/>
        <v/>
      </c>
      <c r="Z75" s="39" t="str">
        <f t="shared" si="2"/>
        <v/>
      </c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</row>
    <row r="76" spans="1:190" ht="32.25" customHeight="1" x14ac:dyDescent="0.25">
      <c r="A76" s="427"/>
      <c r="B76" s="477" t="s">
        <v>37</v>
      </c>
      <c r="C76" s="429" t="s">
        <v>86</v>
      </c>
      <c r="D76" s="429" t="s">
        <v>83</v>
      </c>
      <c r="E76" s="478" t="s">
        <v>197</v>
      </c>
      <c r="F76" s="221">
        <v>1518.2</v>
      </c>
      <c r="G76" s="371">
        <v>823.6</v>
      </c>
      <c r="H76" s="201">
        <v>696</v>
      </c>
      <c r="I76" s="123">
        <f>H76/H6</f>
        <v>2.6260890629050209E-3</v>
      </c>
      <c r="J76" s="124">
        <f t="shared" si="102"/>
        <v>-127.60000000000002</v>
      </c>
      <c r="K76" s="132">
        <f t="shared" si="171"/>
        <v>0.84507042253521125</v>
      </c>
      <c r="L76" s="126"/>
      <c r="M76" s="127"/>
      <c r="N76" s="127"/>
      <c r="O76" s="131"/>
      <c r="P76" s="128">
        <f t="shared" ref="P76:P78" si="182">O76-N76</f>
        <v>0</v>
      </c>
      <c r="Q76" s="129"/>
      <c r="R76" s="130">
        <f t="shared" si="5"/>
        <v>1518.2</v>
      </c>
      <c r="S76" s="127">
        <f t="shared" si="6"/>
        <v>1518.2</v>
      </c>
      <c r="T76" s="128">
        <f t="shared" si="172"/>
        <v>823.6</v>
      </c>
      <c r="U76" s="131">
        <f t="shared" si="7"/>
        <v>696</v>
      </c>
      <c r="V76" s="128">
        <f t="shared" si="3"/>
        <v>-127.60000000000002</v>
      </c>
      <c r="W76" s="219">
        <f t="shared" si="4"/>
        <v>0.84507042253521125</v>
      </c>
      <c r="X76" s="14"/>
      <c r="Y76" s="78" t="str">
        <f t="shared" si="1"/>
        <v/>
      </c>
      <c r="Z76" s="39" t="str">
        <f t="shared" si="2"/>
        <v/>
      </c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</row>
    <row r="77" spans="1:190" ht="19.5" customHeight="1" x14ac:dyDescent="0.25">
      <c r="A77" s="427"/>
      <c r="B77" s="477" t="s">
        <v>38</v>
      </c>
      <c r="C77" s="429" t="s">
        <v>198</v>
      </c>
      <c r="D77" s="429" t="s">
        <v>83</v>
      </c>
      <c r="E77" s="478" t="s">
        <v>199</v>
      </c>
      <c r="F77" s="221">
        <v>4570.6000000000004</v>
      </c>
      <c r="G77" s="371">
        <v>2703</v>
      </c>
      <c r="H77" s="201">
        <v>2227</v>
      </c>
      <c r="I77" s="123">
        <f>H77/H6</f>
        <v>8.4027303780021285E-3</v>
      </c>
      <c r="J77" s="124">
        <f t="shared" ref="J77" si="183">H77-G77</f>
        <v>-476</v>
      </c>
      <c r="K77" s="132">
        <f t="shared" ref="K77" si="184">H77/G77</f>
        <v>0.82389937106918243</v>
      </c>
      <c r="L77" s="126">
        <v>8</v>
      </c>
      <c r="M77" s="127">
        <v>148.19999999999999</v>
      </c>
      <c r="N77" s="127">
        <v>148.19999999999999</v>
      </c>
      <c r="O77" s="131">
        <v>148.19999999999999</v>
      </c>
      <c r="P77" s="128">
        <f t="shared" ref="P77" si="185">O77-N77</f>
        <v>0</v>
      </c>
      <c r="Q77" s="129">
        <f>O77/N77</f>
        <v>1</v>
      </c>
      <c r="R77" s="130">
        <f t="shared" ref="R77" si="186">SUM(F77,L77)</f>
        <v>4578.6000000000004</v>
      </c>
      <c r="S77" s="127">
        <f t="shared" ref="S77" si="187">SUM(F77,M77)</f>
        <v>4718.8</v>
      </c>
      <c r="T77" s="128">
        <f t="shared" ref="T77" si="188">SUM(G77,N77)</f>
        <v>2851.2</v>
      </c>
      <c r="U77" s="131">
        <f t="shared" ref="U77" si="189">SUM(H77,O77)</f>
        <v>2375.1999999999998</v>
      </c>
      <c r="V77" s="128">
        <f t="shared" ref="V77" si="190">U77-T77</f>
        <v>-476</v>
      </c>
      <c r="W77" s="132">
        <f t="shared" si="4"/>
        <v>0.83305274971941634</v>
      </c>
      <c r="X77" s="14"/>
      <c r="Y77" s="78" t="str">
        <f t="shared" ref="Y77" si="191">IF(J77&lt;=0,"",IF(J77&gt;0,"НІ"))</f>
        <v/>
      </c>
      <c r="Z77" s="39" t="str">
        <f t="shared" ref="Z77" si="192">IF(P77&lt;=0,"",IF(P77&gt;0,"НІ"))</f>
        <v/>
      </c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</row>
    <row r="78" spans="1:190" ht="18.75" customHeight="1" x14ac:dyDescent="0.25">
      <c r="A78" s="427"/>
      <c r="B78" s="477" t="s">
        <v>38</v>
      </c>
      <c r="C78" s="429" t="s">
        <v>240</v>
      </c>
      <c r="D78" s="429" t="s">
        <v>83</v>
      </c>
      <c r="E78" s="478" t="s">
        <v>241</v>
      </c>
      <c r="F78" s="385">
        <v>10.9</v>
      </c>
      <c r="G78" s="386">
        <v>3.6</v>
      </c>
      <c r="H78" s="201">
        <v>3.6</v>
      </c>
      <c r="I78" s="134">
        <f>H78/H6</f>
        <v>1.3583219290888039E-5</v>
      </c>
      <c r="J78" s="124">
        <f t="shared" si="102"/>
        <v>0</v>
      </c>
      <c r="K78" s="132">
        <f t="shared" si="171"/>
        <v>1</v>
      </c>
      <c r="L78" s="271"/>
      <c r="M78" s="233"/>
      <c r="N78" s="233"/>
      <c r="O78" s="245"/>
      <c r="P78" s="165">
        <f t="shared" si="182"/>
        <v>0</v>
      </c>
      <c r="Q78" s="247"/>
      <c r="R78" s="130">
        <f t="shared" si="5"/>
        <v>10.9</v>
      </c>
      <c r="S78" s="127">
        <f t="shared" si="6"/>
        <v>10.9</v>
      </c>
      <c r="T78" s="128">
        <f t="shared" si="172"/>
        <v>3.6</v>
      </c>
      <c r="U78" s="131">
        <f t="shared" si="7"/>
        <v>3.6</v>
      </c>
      <c r="V78" s="128">
        <f t="shared" si="3"/>
        <v>0</v>
      </c>
      <c r="W78" s="132">
        <f t="shared" si="4"/>
        <v>1</v>
      </c>
      <c r="X78" s="14"/>
      <c r="Y78" s="78" t="str">
        <f t="shared" si="1"/>
        <v/>
      </c>
      <c r="Z78" s="39" t="str">
        <f t="shared" si="2"/>
        <v/>
      </c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</row>
    <row r="79" spans="1:190" ht="32.25" customHeight="1" x14ac:dyDescent="0.25">
      <c r="A79" s="427"/>
      <c r="B79" s="477" t="s">
        <v>38</v>
      </c>
      <c r="C79" s="429" t="s">
        <v>313</v>
      </c>
      <c r="D79" s="435" t="s">
        <v>83</v>
      </c>
      <c r="E79" s="478" t="s">
        <v>314</v>
      </c>
      <c r="F79" s="220">
        <v>1418.9</v>
      </c>
      <c r="G79" s="397">
        <v>869.7</v>
      </c>
      <c r="H79" s="201">
        <v>640.70000000000005</v>
      </c>
      <c r="I79" s="134">
        <f>H79/H7</f>
        <v>7.287621621498654E-3</v>
      </c>
      <c r="J79" s="124">
        <f t="shared" ref="J79:J81" si="193">H79-G79</f>
        <v>-229</v>
      </c>
      <c r="K79" s="132">
        <f t="shared" ref="K79:K80" si="194">H79/G79</f>
        <v>0.73669081292399674</v>
      </c>
      <c r="L79" s="126"/>
      <c r="M79" s="127"/>
      <c r="N79" s="127"/>
      <c r="O79" s="131"/>
      <c r="P79" s="165">
        <f t="shared" ref="P79" si="195">O79-N79</f>
        <v>0</v>
      </c>
      <c r="Q79" s="218"/>
      <c r="R79" s="130">
        <f t="shared" ref="R79:R80" si="196">SUM(F79,L79)</f>
        <v>1418.9</v>
      </c>
      <c r="S79" s="127">
        <f t="shared" ref="S79:S80" si="197">SUM(F79,M79)</f>
        <v>1418.9</v>
      </c>
      <c r="T79" s="128">
        <f t="shared" ref="T79:T80" si="198">SUM(G79,N79)</f>
        <v>869.7</v>
      </c>
      <c r="U79" s="131">
        <f t="shared" ref="U79" si="199">SUM(H79,O79)</f>
        <v>640.70000000000005</v>
      </c>
      <c r="V79" s="128">
        <f t="shared" ref="V79:V81" si="200">U79-T79</f>
        <v>-229</v>
      </c>
      <c r="W79" s="132">
        <f t="shared" ref="W79" si="201">U79/T79</f>
        <v>0.73669081292399674</v>
      </c>
      <c r="X79" s="14"/>
      <c r="Y79" s="78" t="str">
        <f t="shared" ref="Y79" si="202">IF(J79&lt;=0,"",IF(J79&gt;0,"НІ"))</f>
        <v/>
      </c>
      <c r="Z79" s="39" t="str">
        <f t="shared" ref="Z79" si="203">IF(P79&lt;=0,"",IF(P79&gt;0,"НІ"))</f>
        <v/>
      </c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</row>
    <row r="80" spans="1:190" s="570" customFormat="1" ht="47.45" customHeight="1" thickBot="1" x14ac:dyDescent="0.3">
      <c r="A80" s="625"/>
      <c r="B80" s="626"/>
      <c r="C80" s="627"/>
      <c r="D80" s="627"/>
      <c r="E80" s="628" t="s">
        <v>328</v>
      </c>
      <c r="F80" s="629">
        <v>591.20000000000005</v>
      </c>
      <c r="G80" s="630">
        <v>377.2</v>
      </c>
      <c r="H80" s="675">
        <v>74.7</v>
      </c>
      <c r="I80" s="137">
        <f>H80/H10</f>
        <v>0.17364016736401675</v>
      </c>
      <c r="J80" s="138">
        <f t="shared" si="193"/>
        <v>-302.5</v>
      </c>
      <c r="K80" s="218">
        <f t="shared" si="194"/>
        <v>0.19803817603393425</v>
      </c>
      <c r="L80" s="631"/>
      <c r="M80" s="632"/>
      <c r="N80" s="632"/>
      <c r="O80" s="679"/>
      <c r="P80" s="412"/>
      <c r="Q80" s="634"/>
      <c r="R80" s="635">
        <f t="shared" si="196"/>
        <v>591.20000000000005</v>
      </c>
      <c r="S80" s="636">
        <f t="shared" si="197"/>
        <v>591.20000000000005</v>
      </c>
      <c r="T80" s="636">
        <f t="shared" si="198"/>
        <v>377.2</v>
      </c>
      <c r="U80" s="131">
        <f t="shared" ref="U80" si="204">SUM(H80,O80)</f>
        <v>74.7</v>
      </c>
      <c r="V80" s="128">
        <f t="shared" ref="V80" si="205">U80-T80</f>
        <v>-302.5</v>
      </c>
      <c r="W80" s="218">
        <f t="shared" ref="W80" si="206">U80/T80</f>
        <v>0.19803817603393425</v>
      </c>
      <c r="X80" s="563"/>
      <c r="Y80" s="81"/>
      <c r="Z80" s="81"/>
      <c r="AA80" s="564"/>
      <c r="AB80" s="564"/>
      <c r="AC80" s="564"/>
      <c r="AD80" s="564"/>
      <c r="AE80" s="564"/>
      <c r="AF80" s="564"/>
      <c r="AG80" s="564"/>
      <c r="AH80" s="564"/>
      <c r="AI80" s="564"/>
      <c r="AJ80" s="564"/>
      <c r="AK80" s="564"/>
      <c r="AL80" s="564"/>
      <c r="AM80" s="564"/>
      <c r="AN80" s="564"/>
      <c r="AO80" s="564"/>
      <c r="AP80" s="564"/>
      <c r="AQ80" s="564"/>
      <c r="AR80" s="564"/>
      <c r="AS80" s="564"/>
      <c r="AT80" s="564"/>
      <c r="AU80" s="564"/>
      <c r="AV80" s="565"/>
      <c r="AW80" s="565"/>
      <c r="AX80" s="565"/>
      <c r="AY80" s="565"/>
      <c r="AZ80" s="565"/>
      <c r="BA80" s="565"/>
      <c r="BB80" s="565"/>
      <c r="BC80" s="565"/>
      <c r="BD80" s="565"/>
      <c r="BE80" s="565"/>
      <c r="BF80" s="565"/>
      <c r="BG80" s="565"/>
      <c r="BH80" s="565"/>
      <c r="BI80" s="565"/>
      <c r="BJ80" s="565"/>
      <c r="BK80" s="565"/>
      <c r="BL80" s="565"/>
      <c r="BM80" s="565"/>
      <c r="BN80" s="565"/>
      <c r="BO80" s="565"/>
      <c r="BP80" s="565"/>
      <c r="BQ80" s="565"/>
      <c r="BR80" s="565"/>
      <c r="BS80" s="565"/>
      <c r="BT80" s="565"/>
      <c r="BU80" s="565"/>
      <c r="BV80" s="565"/>
      <c r="BW80" s="565"/>
      <c r="BX80" s="565"/>
      <c r="BY80" s="565"/>
      <c r="BZ80" s="565"/>
      <c r="CA80" s="565"/>
      <c r="CB80" s="565"/>
      <c r="CC80" s="565"/>
      <c r="CD80" s="565"/>
      <c r="CE80" s="565"/>
      <c r="CF80" s="565"/>
      <c r="CG80" s="565"/>
      <c r="CH80" s="565"/>
      <c r="CI80" s="565"/>
      <c r="CJ80" s="565"/>
      <c r="CK80" s="565"/>
      <c r="CL80" s="565"/>
      <c r="CM80" s="565"/>
      <c r="CN80" s="565"/>
      <c r="CO80" s="565"/>
      <c r="CP80" s="565"/>
      <c r="CQ80" s="565"/>
      <c r="CR80" s="565"/>
      <c r="CS80" s="565"/>
      <c r="CT80" s="565"/>
      <c r="CU80" s="565"/>
      <c r="CV80" s="565"/>
      <c r="CW80" s="565"/>
      <c r="CX80" s="565"/>
      <c r="CY80" s="565"/>
      <c r="CZ80" s="565"/>
      <c r="DA80" s="565"/>
      <c r="DB80" s="565"/>
      <c r="DC80" s="565"/>
      <c r="DD80" s="565"/>
      <c r="DE80" s="565"/>
      <c r="DF80" s="565"/>
      <c r="DG80" s="565"/>
      <c r="DH80" s="565"/>
      <c r="DI80" s="565"/>
      <c r="DJ80" s="565"/>
      <c r="DK80" s="565"/>
      <c r="DL80" s="565"/>
      <c r="DM80" s="565"/>
      <c r="DN80" s="565"/>
      <c r="DO80" s="565"/>
      <c r="DP80" s="565"/>
      <c r="DQ80" s="565"/>
      <c r="DR80" s="565"/>
      <c r="DS80" s="565"/>
      <c r="DT80" s="565"/>
      <c r="DU80" s="565"/>
      <c r="DV80" s="565"/>
      <c r="DW80" s="565"/>
      <c r="DX80" s="565"/>
      <c r="DY80" s="565"/>
      <c r="DZ80" s="565"/>
      <c r="EA80" s="565"/>
      <c r="EB80" s="565"/>
      <c r="EC80" s="565"/>
      <c r="ED80" s="565"/>
      <c r="EE80" s="565"/>
      <c r="EF80" s="565"/>
      <c r="EG80" s="565"/>
      <c r="EH80" s="565"/>
      <c r="EI80" s="565"/>
      <c r="EJ80" s="565"/>
      <c r="EK80" s="565"/>
      <c r="EL80" s="565"/>
      <c r="EM80" s="565"/>
      <c r="EN80" s="565"/>
      <c r="EO80" s="565"/>
      <c r="EP80" s="565"/>
      <c r="EQ80" s="565"/>
      <c r="ER80" s="565"/>
      <c r="ES80" s="565"/>
      <c r="ET80" s="565"/>
      <c r="EU80" s="565"/>
      <c r="EV80" s="565"/>
      <c r="EW80" s="565"/>
      <c r="EX80" s="565"/>
      <c r="EY80" s="565"/>
      <c r="EZ80" s="565"/>
      <c r="FA80" s="565"/>
      <c r="FB80" s="565"/>
      <c r="FC80" s="565"/>
      <c r="FD80" s="565"/>
      <c r="FE80" s="565"/>
      <c r="FF80" s="565"/>
      <c r="FG80" s="565"/>
      <c r="FH80" s="565"/>
      <c r="FI80" s="565"/>
      <c r="FJ80" s="565"/>
      <c r="FK80" s="565"/>
      <c r="FL80" s="565"/>
      <c r="FM80" s="565"/>
      <c r="FN80" s="565"/>
      <c r="FO80" s="565"/>
      <c r="FP80" s="565"/>
      <c r="FQ80" s="565"/>
      <c r="FR80" s="565"/>
      <c r="FS80" s="565"/>
      <c r="FT80" s="565"/>
      <c r="FU80" s="565"/>
      <c r="FV80" s="565"/>
      <c r="FW80" s="565"/>
      <c r="FX80" s="565"/>
      <c r="FY80" s="565"/>
      <c r="FZ80" s="565"/>
      <c r="GA80" s="565"/>
      <c r="GB80" s="565"/>
      <c r="GC80" s="565"/>
      <c r="GD80" s="565"/>
      <c r="GE80" s="565"/>
      <c r="GF80" s="565"/>
      <c r="GG80" s="565"/>
      <c r="GH80" s="565"/>
    </row>
    <row r="81" spans="1:190" s="4" customFormat="1" ht="27" customHeight="1" thickBot="1" x14ac:dyDescent="0.3">
      <c r="A81" s="452">
        <v>3</v>
      </c>
      <c r="B81" s="479" t="s">
        <v>60</v>
      </c>
      <c r="C81" s="479" t="s">
        <v>162</v>
      </c>
      <c r="D81" s="479"/>
      <c r="E81" s="454" t="s">
        <v>61</v>
      </c>
      <c r="F81" s="226">
        <f>F82+F87+F88+F89+F91+F92+F94</f>
        <v>60493.900000000009</v>
      </c>
      <c r="G81" s="227">
        <f>G82+G87+G88+G89+G91+G92+G94</f>
        <v>33505.4</v>
      </c>
      <c r="H81" s="92">
        <f>H82+H87+H88+H89+H91+H92+H94</f>
        <v>29856.799999999999</v>
      </c>
      <c r="I81" s="228">
        <f>H81/H6</f>
        <v>0.11265318381227389</v>
      </c>
      <c r="J81" s="178">
        <f t="shared" si="193"/>
        <v>-3648.6000000000022</v>
      </c>
      <c r="K81" s="108">
        <f t="shared" ref="K81:K91" si="207">H81/G81</f>
        <v>0.89110412052982502</v>
      </c>
      <c r="L81" s="226">
        <f>L82+L87+L88+L89+L91+L92+L94</f>
        <v>8877.5</v>
      </c>
      <c r="M81" s="227">
        <f>M82+M87+M88+M89+M91+M92+M94</f>
        <v>8939.5</v>
      </c>
      <c r="N81" s="227">
        <f>N82+N87+N88+N89+N91+N92+N94</f>
        <v>2325.6999999999998</v>
      </c>
      <c r="O81" s="92">
        <f>O82+O87+O88+O89+O91+O92+O94</f>
        <v>2156.4</v>
      </c>
      <c r="P81" s="175">
        <f t="shared" ref="P81:P95" si="208">O81-N81</f>
        <v>-169.29999999999973</v>
      </c>
      <c r="Q81" s="176">
        <f t="shared" ref="Q81:Q82" si="209">O81/N81</f>
        <v>0.92720471255965953</v>
      </c>
      <c r="R81" s="226">
        <f>R82+R87+R88+R89+R91+R92+R94</f>
        <v>69371.399999999994</v>
      </c>
      <c r="S81" s="227">
        <f>S82+S87+S88+S89+S91+S92+S94</f>
        <v>69433.399999999994</v>
      </c>
      <c r="T81" s="227">
        <f>T82+T87+T88+T89+T91+T92+T94</f>
        <v>35831.1</v>
      </c>
      <c r="U81" s="229">
        <f>U82+U87+U88+U89+U91+U92+U94</f>
        <v>32013.200000000001</v>
      </c>
      <c r="V81" s="175">
        <f t="shared" si="200"/>
        <v>-3817.8999999999978</v>
      </c>
      <c r="W81" s="108">
        <f t="shared" si="4"/>
        <v>0.8934473125301764</v>
      </c>
      <c r="X81" s="14"/>
      <c r="Y81" s="78" t="str">
        <f t="shared" si="1"/>
        <v/>
      </c>
      <c r="Z81" s="39" t="str">
        <f t="shared" si="2"/>
        <v/>
      </c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</row>
    <row r="82" spans="1:190" ht="34.5" customHeight="1" x14ac:dyDescent="0.25">
      <c r="A82" s="480"/>
      <c r="B82" s="481" t="s">
        <v>62</v>
      </c>
      <c r="C82" s="482" t="s">
        <v>200</v>
      </c>
      <c r="D82" s="482" t="s">
        <v>89</v>
      </c>
      <c r="E82" s="483" t="s">
        <v>91</v>
      </c>
      <c r="F82" s="230">
        <v>54922.9</v>
      </c>
      <c r="G82" s="117">
        <v>30658.9</v>
      </c>
      <c r="H82" s="185">
        <v>27572.2</v>
      </c>
      <c r="I82" s="231">
        <f>H82/H6</f>
        <v>0.10403312192561755</v>
      </c>
      <c r="J82" s="124">
        <f t="shared" ref="J82:J134" si="210">H82-G82</f>
        <v>-3086.7000000000007</v>
      </c>
      <c r="K82" s="232">
        <f t="shared" si="207"/>
        <v>0.89932124114041923</v>
      </c>
      <c r="L82" s="115">
        <v>7400.3</v>
      </c>
      <c r="M82" s="117">
        <v>7462.3</v>
      </c>
      <c r="N82" s="116">
        <v>2156.5</v>
      </c>
      <c r="O82" s="119">
        <v>2156.4</v>
      </c>
      <c r="P82" s="117">
        <f t="shared" si="208"/>
        <v>-9.9999999999909051E-2</v>
      </c>
      <c r="Q82" s="118">
        <f t="shared" si="209"/>
        <v>0.99995362856480408</v>
      </c>
      <c r="R82" s="115">
        <f t="shared" si="5"/>
        <v>62323.200000000004</v>
      </c>
      <c r="S82" s="116">
        <f t="shared" si="6"/>
        <v>62385.200000000004</v>
      </c>
      <c r="T82" s="117">
        <f t="shared" ref="T82:T91" si="211">SUM(G82,N82)</f>
        <v>32815.4</v>
      </c>
      <c r="U82" s="119">
        <f t="shared" si="7"/>
        <v>29728.600000000002</v>
      </c>
      <c r="V82" s="117">
        <f t="shared" si="3"/>
        <v>-3086.7999999999993</v>
      </c>
      <c r="W82" s="120">
        <f t="shared" si="4"/>
        <v>0.90593440884462784</v>
      </c>
      <c r="X82" s="14"/>
      <c r="Y82" s="78" t="str">
        <f t="shared" ref="Y82:Y134" si="212">IF(J82&lt;=0,"",IF(J82&gt;0,"НІ"))</f>
        <v/>
      </c>
      <c r="Z82" s="39" t="str">
        <f t="shared" ref="Z82:Z134" si="213">IF(P82&lt;=0,"",IF(P82&gt;0,"НІ"))</f>
        <v/>
      </c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</row>
    <row r="83" spans="1:190" s="581" customFormat="1" ht="21" customHeight="1" x14ac:dyDescent="0.25">
      <c r="A83" s="461"/>
      <c r="B83" s="558"/>
      <c r="C83" s="559"/>
      <c r="D83" s="559"/>
      <c r="E83" s="637" t="s">
        <v>298</v>
      </c>
      <c r="F83" s="260">
        <v>32841.599999999999</v>
      </c>
      <c r="G83" s="260">
        <v>15105.7</v>
      </c>
      <c r="H83" s="389">
        <v>15093.5</v>
      </c>
      <c r="I83" s="187">
        <f>H83/H6</f>
        <v>5.6949533435282945E-2</v>
      </c>
      <c r="J83" s="188">
        <f t="shared" si="210"/>
        <v>-12.200000000000728</v>
      </c>
      <c r="K83" s="417">
        <f t="shared" si="207"/>
        <v>0.99919235785167182</v>
      </c>
      <c r="L83" s="561"/>
      <c r="M83" s="562"/>
      <c r="N83" s="191"/>
      <c r="O83" s="207"/>
      <c r="P83" s="191">
        <f t="shared" si="208"/>
        <v>0</v>
      </c>
      <c r="Q83" s="192"/>
      <c r="R83" s="193">
        <f t="shared" si="5"/>
        <v>32841.599999999999</v>
      </c>
      <c r="S83" s="191">
        <f t="shared" si="6"/>
        <v>32841.599999999999</v>
      </c>
      <c r="T83" s="191">
        <f t="shared" si="211"/>
        <v>15105.7</v>
      </c>
      <c r="U83" s="152">
        <f t="shared" si="7"/>
        <v>15093.5</v>
      </c>
      <c r="V83" s="191">
        <f t="shared" si="3"/>
        <v>-12.200000000000728</v>
      </c>
      <c r="W83" s="218">
        <f t="shared" si="4"/>
        <v>0.99919235785167182</v>
      </c>
      <c r="X83" s="578"/>
      <c r="Y83" s="80" t="str">
        <f t="shared" si="212"/>
        <v/>
      </c>
      <c r="Z83" s="80" t="str">
        <f t="shared" si="213"/>
        <v/>
      </c>
      <c r="AA83" s="579"/>
      <c r="AB83" s="579"/>
      <c r="AC83" s="579"/>
      <c r="AD83" s="579"/>
      <c r="AE83" s="579"/>
      <c r="AF83" s="579"/>
      <c r="AG83" s="579"/>
      <c r="AH83" s="579"/>
      <c r="AI83" s="579"/>
      <c r="AJ83" s="579"/>
      <c r="AK83" s="579"/>
      <c r="AL83" s="579"/>
      <c r="AM83" s="579"/>
      <c r="AN83" s="579"/>
      <c r="AO83" s="579"/>
      <c r="AP83" s="579"/>
      <c r="AQ83" s="579"/>
      <c r="AR83" s="579"/>
      <c r="AS83" s="579"/>
      <c r="AT83" s="579"/>
      <c r="AU83" s="579"/>
      <c r="AV83" s="580"/>
      <c r="AW83" s="580"/>
      <c r="AX83" s="580"/>
      <c r="AY83" s="580"/>
      <c r="AZ83" s="580"/>
      <c r="BA83" s="580"/>
      <c r="BB83" s="580"/>
      <c r="BC83" s="580"/>
      <c r="BD83" s="580"/>
      <c r="BE83" s="580"/>
      <c r="BF83" s="580"/>
      <c r="BG83" s="580"/>
      <c r="BH83" s="580"/>
      <c r="BI83" s="580"/>
      <c r="BJ83" s="580"/>
      <c r="BK83" s="580"/>
      <c r="BL83" s="580"/>
      <c r="BM83" s="580"/>
      <c r="BN83" s="580"/>
      <c r="BO83" s="580"/>
      <c r="BP83" s="580"/>
      <c r="BQ83" s="580"/>
      <c r="BR83" s="580"/>
      <c r="BS83" s="580"/>
      <c r="BT83" s="580"/>
      <c r="BU83" s="580"/>
      <c r="BV83" s="580"/>
      <c r="BW83" s="580"/>
      <c r="BX83" s="580"/>
      <c r="BY83" s="580"/>
      <c r="BZ83" s="580"/>
      <c r="CA83" s="580"/>
      <c r="CB83" s="580"/>
      <c r="CC83" s="580"/>
      <c r="CD83" s="580"/>
      <c r="CE83" s="580"/>
      <c r="CF83" s="580"/>
      <c r="CG83" s="580"/>
      <c r="CH83" s="580"/>
      <c r="CI83" s="580"/>
      <c r="CJ83" s="580"/>
      <c r="CK83" s="580"/>
      <c r="CL83" s="580"/>
      <c r="CM83" s="580"/>
      <c r="CN83" s="580"/>
      <c r="CO83" s="580"/>
      <c r="CP83" s="580"/>
      <c r="CQ83" s="580"/>
      <c r="CR83" s="580"/>
      <c r="CS83" s="580"/>
      <c r="CT83" s="580"/>
      <c r="CU83" s="580"/>
      <c r="CV83" s="580"/>
      <c r="CW83" s="580"/>
      <c r="CX83" s="580"/>
      <c r="CY83" s="580"/>
      <c r="CZ83" s="580"/>
      <c r="DA83" s="580"/>
      <c r="DB83" s="580"/>
      <c r="DC83" s="580"/>
      <c r="DD83" s="580"/>
      <c r="DE83" s="580"/>
      <c r="DF83" s="580"/>
      <c r="DG83" s="580"/>
      <c r="DH83" s="580"/>
      <c r="DI83" s="580"/>
      <c r="DJ83" s="580"/>
      <c r="DK83" s="580"/>
      <c r="DL83" s="580"/>
      <c r="DM83" s="580"/>
      <c r="DN83" s="580"/>
      <c r="DO83" s="580"/>
      <c r="DP83" s="580"/>
      <c r="DQ83" s="580"/>
      <c r="DR83" s="580"/>
      <c r="DS83" s="580"/>
      <c r="DT83" s="580"/>
      <c r="DU83" s="580"/>
      <c r="DV83" s="580"/>
      <c r="DW83" s="580"/>
      <c r="DX83" s="580"/>
      <c r="DY83" s="580"/>
      <c r="DZ83" s="580"/>
      <c r="EA83" s="580"/>
      <c r="EB83" s="580"/>
      <c r="EC83" s="580"/>
      <c r="ED83" s="580"/>
      <c r="EE83" s="580"/>
      <c r="EF83" s="580"/>
      <c r="EG83" s="580"/>
      <c r="EH83" s="580"/>
      <c r="EI83" s="580"/>
      <c r="EJ83" s="580"/>
      <c r="EK83" s="580"/>
      <c r="EL83" s="580"/>
      <c r="EM83" s="580"/>
      <c r="EN83" s="580"/>
      <c r="EO83" s="580"/>
      <c r="EP83" s="580"/>
      <c r="EQ83" s="580"/>
      <c r="ER83" s="580"/>
      <c r="ES83" s="580"/>
      <c r="ET83" s="580"/>
      <c r="EU83" s="580"/>
      <c r="EV83" s="580"/>
      <c r="EW83" s="580"/>
      <c r="EX83" s="580"/>
      <c r="EY83" s="580"/>
      <c r="EZ83" s="580"/>
      <c r="FA83" s="580"/>
      <c r="FB83" s="580"/>
      <c r="FC83" s="580"/>
      <c r="FD83" s="580"/>
      <c r="FE83" s="580"/>
      <c r="FF83" s="580"/>
      <c r="FG83" s="580"/>
      <c r="FH83" s="580"/>
      <c r="FI83" s="580"/>
      <c r="FJ83" s="580"/>
      <c r="FK83" s="580"/>
      <c r="FL83" s="580"/>
      <c r="FM83" s="580"/>
      <c r="FN83" s="580"/>
      <c r="FO83" s="580"/>
      <c r="FP83" s="580"/>
      <c r="FQ83" s="580"/>
      <c r="FR83" s="580"/>
      <c r="FS83" s="580"/>
      <c r="FT83" s="580"/>
      <c r="FU83" s="580"/>
      <c r="FV83" s="580"/>
      <c r="FW83" s="580"/>
      <c r="FX83" s="580"/>
      <c r="FY83" s="580"/>
      <c r="FZ83" s="580"/>
      <c r="GA83" s="580"/>
      <c r="GB83" s="580"/>
      <c r="GC83" s="580"/>
      <c r="GD83" s="580"/>
      <c r="GE83" s="580"/>
      <c r="GF83" s="580"/>
      <c r="GG83" s="580"/>
      <c r="GH83" s="580"/>
    </row>
    <row r="84" spans="1:190" s="18" customFormat="1" ht="12.75" hidden="1" customHeight="1" thickBot="1" x14ac:dyDescent="0.3">
      <c r="A84" s="427"/>
      <c r="B84" s="486"/>
      <c r="C84" s="435" t="s">
        <v>93</v>
      </c>
      <c r="D84" s="435"/>
      <c r="E84" s="638" t="s">
        <v>92</v>
      </c>
      <c r="F84" s="327"/>
      <c r="G84" s="328"/>
      <c r="H84" s="211"/>
      <c r="I84" s="128"/>
      <c r="J84" s="128"/>
      <c r="K84" s="417" t="e">
        <f t="shared" si="207"/>
        <v>#DIV/0!</v>
      </c>
      <c r="L84" s="326">
        <f t="shared" ref="L84:Q84" si="214">SUM(L88:L91)</f>
        <v>0</v>
      </c>
      <c r="M84" s="328">
        <f t="shared" si="214"/>
        <v>0</v>
      </c>
      <c r="N84" s="128">
        <f t="shared" si="214"/>
        <v>0</v>
      </c>
      <c r="O84" s="211">
        <f t="shared" si="214"/>
        <v>0</v>
      </c>
      <c r="P84" s="165">
        <f t="shared" si="214"/>
        <v>0</v>
      </c>
      <c r="Q84" s="639">
        <f t="shared" si="214"/>
        <v>0</v>
      </c>
      <c r="R84" s="130">
        <f>SUM(F84,L84)</f>
        <v>0</v>
      </c>
      <c r="S84" s="128">
        <f>SUM(F84,M84)</f>
        <v>0</v>
      </c>
      <c r="T84" s="128">
        <f t="shared" si="211"/>
        <v>0</v>
      </c>
      <c r="U84" s="131">
        <f>SUM(H84,O84)</f>
        <v>0</v>
      </c>
      <c r="V84" s="128">
        <f>U84-T84</f>
        <v>0</v>
      </c>
      <c r="W84" s="585" t="e">
        <f t="shared" si="4"/>
        <v>#DIV/0!</v>
      </c>
      <c r="X84" s="22"/>
      <c r="Y84" s="78" t="str">
        <f t="shared" si="212"/>
        <v/>
      </c>
      <c r="Z84" s="78" t="str">
        <f t="shared" si="213"/>
        <v/>
      </c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</row>
    <row r="85" spans="1:190" s="18" customFormat="1" ht="35.25" hidden="1" customHeight="1" x14ac:dyDescent="0.25">
      <c r="A85" s="427"/>
      <c r="B85" s="486"/>
      <c r="C85" s="435" t="s">
        <v>265</v>
      </c>
      <c r="D85" s="435" t="s">
        <v>266</v>
      </c>
      <c r="E85" s="640" t="s">
        <v>264</v>
      </c>
      <c r="F85" s="327"/>
      <c r="G85" s="327"/>
      <c r="H85" s="211"/>
      <c r="I85" s="641">
        <f>H85/H6</f>
        <v>0</v>
      </c>
      <c r="J85" s="188">
        <f t="shared" ref="J85:J87" si="215">H85-G85</f>
        <v>0</v>
      </c>
      <c r="K85" s="417" t="e">
        <f t="shared" si="207"/>
        <v>#DIV/0!</v>
      </c>
      <c r="L85" s="326"/>
      <c r="M85" s="328"/>
      <c r="N85" s="128"/>
      <c r="O85" s="211"/>
      <c r="P85" s="128">
        <f t="shared" ref="P85:P87" si="216">O85-N85</f>
        <v>0</v>
      </c>
      <c r="Q85" s="218" t="e">
        <f>O85/N85</f>
        <v>#DIV/0!</v>
      </c>
      <c r="R85" s="193">
        <f t="shared" ref="R85:R87" si="217">SUM(F85,L85)</f>
        <v>0</v>
      </c>
      <c r="S85" s="191">
        <f t="shared" ref="S85:S87" si="218">SUM(F85,M85)</f>
        <v>0</v>
      </c>
      <c r="T85" s="191">
        <f t="shared" ref="T85:T87" si="219">SUM(G85,N85)</f>
        <v>0</v>
      </c>
      <c r="U85" s="152">
        <f t="shared" ref="U85:U87" si="220">SUM(H85,O85)</f>
        <v>0</v>
      </c>
      <c r="V85" s="191">
        <f t="shared" ref="V85:V87" si="221">U85-T85</f>
        <v>0</v>
      </c>
      <c r="W85" s="218" t="e">
        <f t="shared" si="4"/>
        <v>#DIV/0!</v>
      </c>
      <c r="X85" s="22"/>
      <c r="Y85" s="78"/>
      <c r="Z85" s="78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</row>
    <row r="86" spans="1:190" s="581" customFormat="1" ht="48" customHeight="1" x14ac:dyDescent="0.25">
      <c r="A86" s="461"/>
      <c r="B86" s="558"/>
      <c r="C86" s="559"/>
      <c r="D86" s="559"/>
      <c r="E86" s="637" t="s">
        <v>331</v>
      </c>
      <c r="F86" s="260">
        <v>22.4</v>
      </c>
      <c r="G86" s="260">
        <v>7.5</v>
      </c>
      <c r="H86" s="315"/>
      <c r="I86" s="234"/>
      <c r="J86" s="188">
        <f t="shared" si="215"/>
        <v>-7.5</v>
      </c>
      <c r="K86" s="417">
        <f t="shared" si="207"/>
        <v>0</v>
      </c>
      <c r="L86" s="561"/>
      <c r="M86" s="562"/>
      <c r="N86" s="191"/>
      <c r="O86" s="207"/>
      <c r="P86" s="191">
        <f t="shared" si="216"/>
        <v>0</v>
      </c>
      <c r="Q86" s="192"/>
      <c r="R86" s="193">
        <f t="shared" si="217"/>
        <v>22.4</v>
      </c>
      <c r="S86" s="191">
        <f t="shared" si="218"/>
        <v>22.4</v>
      </c>
      <c r="T86" s="191">
        <f t="shared" si="219"/>
        <v>7.5</v>
      </c>
      <c r="U86" s="152">
        <f t="shared" si="220"/>
        <v>0</v>
      </c>
      <c r="V86" s="191">
        <f t="shared" si="221"/>
        <v>-7.5</v>
      </c>
      <c r="W86" s="218">
        <f t="shared" ref="W86:W87" si="222">U86/T86</f>
        <v>0</v>
      </c>
      <c r="X86" s="578"/>
      <c r="Y86" s="80" t="str">
        <f t="shared" ref="Y86:Y87" si="223">IF(J86&lt;=0,"",IF(J86&gt;0,"НІ"))</f>
        <v/>
      </c>
      <c r="Z86" s="80" t="str">
        <f t="shared" ref="Z86:Z87" si="224">IF(P86&lt;=0,"",IF(P86&gt;0,"НІ"))</f>
        <v/>
      </c>
      <c r="AA86" s="579"/>
      <c r="AB86" s="579"/>
      <c r="AC86" s="579"/>
      <c r="AD86" s="579"/>
      <c r="AE86" s="579"/>
      <c r="AF86" s="579"/>
      <c r="AG86" s="579"/>
      <c r="AH86" s="579"/>
      <c r="AI86" s="579"/>
      <c r="AJ86" s="579"/>
      <c r="AK86" s="579"/>
      <c r="AL86" s="579"/>
      <c r="AM86" s="579"/>
      <c r="AN86" s="579"/>
      <c r="AO86" s="579"/>
      <c r="AP86" s="579"/>
      <c r="AQ86" s="579"/>
      <c r="AR86" s="579"/>
      <c r="AS86" s="579"/>
      <c r="AT86" s="579"/>
      <c r="AU86" s="579"/>
      <c r="AV86" s="580"/>
      <c r="AW86" s="580"/>
      <c r="AX86" s="580"/>
      <c r="AY86" s="580"/>
      <c r="AZ86" s="580"/>
      <c r="BA86" s="580"/>
      <c r="BB86" s="580"/>
      <c r="BC86" s="580"/>
      <c r="BD86" s="580"/>
      <c r="BE86" s="580"/>
      <c r="BF86" s="580"/>
      <c r="BG86" s="580"/>
      <c r="BH86" s="580"/>
      <c r="BI86" s="580"/>
      <c r="BJ86" s="580"/>
      <c r="BK86" s="580"/>
      <c r="BL86" s="580"/>
      <c r="BM86" s="580"/>
      <c r="BN86" s="580"/>
      <c r="BO86" s="580"/>
      <c r="BP86" s="580"/>
      <c r="BQ86" s="580"/>
      <c r="BR86" s="580"/>
      <c r="BS86" s="580"/>
      <c r="BT86" s="580"/>
      <c r="BU86" s="580"/>
      <c r="BV86" s="580"/>
      <c r="BW86" s="580"/>
      <c r="BX86" s="580"/>
      <c r="BY86" s="580"/>
      <c r="BZ86" s="580"/>
      <c r="CA86" s="580"/>
      <c r="CB86" s="580"/>
      <c r="CC86" s="580"/>
      <c r="CD86" s="580"/>
      <c r="CE86" s="580"/>
      <c r="CF86" s="580"/>
      <c r="CG86" s="580"/>
      <c r="CH86" s="580"/>
      <c r="CI86" s="580"/>
      <c r="CJ86" s="580"/>
      <c r="CK86" s="580"/>
      <c r="CL86" s="580"/>
      <c r="CM86" s="580"/>
      <c r="CN86" s="580"/>
      <c r="CO86" s="580"/>
      <c r="CP86" s="580"/>
      <c r="CQ86" s="580"/>
      <c r="CR86" s="580"/>
      <c r="CS86" s="580"/>
      <c r="CT86" s="580"/>
      <c r="CU86" s="580"/>
      <c r="CV86" s="580"/>
      <c r="CW86" s="580"/>
      <c r="CX86" s="580"/>
      <c r="CY86" s="580"/>
      <c r="CZ86" s="580"/>
      <c r="DA86" s="580"/>
      <c r="DB86" s="580"/>
      <c r="DC86" s="580"/>
      <c r="DD86" s="580"/>
      <c r="DE86" s="580"/>
      <c r="DF86" s="580"/>
      <c r="DG86" s="580"/>
      <c r="DH86" s="580"/>
      <c r="DI86" s="580"/>
      <c r="DJ86" s="580"/>
      <c r="DK86" s="580"/>
      <c r="DL86" s="580"/>
      <c r="DM86" s="580"/>
      <c r="DN86" s="580"/>
      <c r="DO86" s="580"/>
      <c r="DP86" s="580"/>
      <c r="DQ86" s="580"/>
      <c r="DR86" s="580"/>
      <c r="DS86" s="580"/>
      <c r="DT86" s="580"/>
      <c r="DU86" s="580"/>
      <c r="DV86" s="580"/>
      <c r="DW86" s="580"/>
      <c r="DX86" s="580"/>
      <c r="DY86" s="580"/>
      <c r="DZ86" s="580"/>
      <c r="EA86" s="580"/>
      <c r="EB86" s="580"/>
      <c r="EC86" s="580"/>
      <c r="ED86" s="580"/>
      <c r="EE86" s="580"/>
      <c r="EF86" s="580"/>
      <c r="EG86" s="580"/>
      <c r="EH86" s="580"/>
      <c r="EI86" s="580"/>
      <c r="EJ86" s="580"/>
      <c r="EK86" s="580"/>
      <c r="EL86" s="580"/>
      <c r="EM86" s="580"/>
      <c r="EN86" s="580"/>
      <c r="EO86" s="580"/>
      <c r="EP86" s="580"/>
      <c r="EQ86" s="580"/>
      <c r="ER86" s="580"/>
      <c r="ES86" s="580"/>
      <c r="ET86" s="580"/>
      <c r="EU86" s="580"/>
      <c r="EV86" s="580"/>
      <c r="EW86" s="580"/>
      <c r="EX86" s="580"/>
      <c r="EY86" s="580"/>
      <c r="EZ86" s="580"/>
      <c r="FA86" s="580"/>
      <c r="FB86" s="580"/>
      <c r="FC86" s="580"/>
      <c r="FD86" s="580"/>
      <c r="FE86" s="580"/>
      <c r="FF86" s="580"/>
      <c r="FG86" s="580"/>
      <c r="FH86" s="580"/>
      <c r="FI86" s="580"/>
      <c r="FJ86" s="580"/>
      <c r="FK86" s="580"/>
      <c r="FL86" s="580"/>
      <c r="FM86" s="580"/>
      <c r="FN86" s="580"/>
      <c r="FO86" s="580"/>
      <c r="FP86" s="580"/>
      <c r="FQ86" s="580"/>
      <c r="FR86" s="580"/>
      <c r="FS86" s="580"/>
      <c r="FT86" s="580"/>
      <c r="FU86" s="580"/>
      <c r="FV86" s="580"/>
      <c r="FW86" s="580"/>
      <c r="FX86" s="580"/>
      <c r="FY86" s="580"/>
      <c r="FZ86" s="580"/>
      <c r="GA86" s="580"/>
      <c r="GB86" s="580"/>
      <c r="GC86" s="580"/>
      <c r="GD86" s="580"/>
      <c r="GE86" s="580"/>
      <c r="GF86" s="580"/>
      <c r="GG86" s="580"/>
      <c r="GH86" s="580"/>
    </row>
    <row r="87" spans="1:190" s="52" customFormat="1" ht="32.25" customHeight="1" x14ac:dyDescent="0.25">
      <c r="A87" s="468"/>
      <c r="B87" s="484" t="s">
        <v>64</v>
      </c>
      <c r="C87" s="484" t="s">
        <v>265</v>
      </c>
      <c r="D87" s="486" t="s">
        <v>266</v>
      </c>
      <c r="E87" s="487" t="s">
        <v>264</v>
      </c>
      <c r="F87" s="204">
        <v>166</v>
      </c>
      <c r="G87" s="372">
        <v>39.5</v>
      </c>
      <c r="H87" s="131"/>
      <c r="I87" s="234"/>
      <c r="J87" s="184">
        <f t="shared" si="215"/>
        <v>-39.5</v>
      </c>
      <c r="K87" s="417">
        <f t="shared" ref="K87" si="225">H87/G87</f>
        <v>0</v>
      </c>
      <c r="L87" s="204">
        <v>1477.2</v>
      </c>
      <c r="M87" s="127">
        <v>1477.2</v>
      </c>
      <c r="N87" s="127">
        <v>169.2</v>
      </c>
      <c r="O87" s="211"/>
      <c r="P87" s="127">
        <f t="shared" si="216"/>
        <v>-169.2</v>
      </c>
      <c r="Q87" s="205"/>
      <c r="R87" s="206">
        <f t="shared" si="217"/>
        <v>1643.2</v>
      </c>
      <c r="S87" s="127">
        <f t="shared" si="218"/>
        <v>1643.2</v>
      </c>
      <c r="T87" s="127">
        <f t="shared" si="219"/>
        <v>208.7</v>
      </c>
      <c r="U87" s="131">
        <f t="shared" si="220"/>
        <v>0</v>
      </c>
      <c r="V87" s="127">
        <f t="shared" si="221"/>
        <v>-208.7</v>
      </c>
      <c r="W87" s="132">
        <f t="shared" si="222"/>
        <v>0</v>
      </c>
      <c r="X87" s="65"/>
      <c r="Y87" s="78" t="str">
        <f t="shared" si="223"/>
        <v/>
      </c>
      <c r="Z87" s="58" t="str">
        <f t="shared" si="224"/>
        <v/>
      </c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  <c r="FH87" s="45"/>
      <c r="FI87" s="45"/>
      <c r="FJ87" s="45"/>
      <c r="FK87" s="45"/>
      <c r="FL87" s="45"/>
      <c r="FM87" s="45"/>
      <c r="FN87" s="45"/>
      <c r="FO87" s="45"/>
      <c r="FP87" s="45"/>
      <c r="FQ87" s="45"/>
      <c r="FR87" s="45"/>
      <c r="FS87" s="45"/>
      <c r="FT87" s="45"/>
      <c r="FU87" s="45"/>
      <c r="FV87" s="45"/>
      <c r="FW87" s="45"/>
      <c r="FX87" s="45"/>
      <c r="FY87" s="45"/>
      <c r="FZ87" s="45"/>
      <c r="GA87" s="45"/>
      <c r="GB87" s="45"/>
      <c r="GC87" s="45"/>
      <c r="GD87" s="45"/>
      <c r="GE87" s="45"/>
      <c r="GF87" s="45"/>
      <c r="GG87" s="45"/>
      <c r="GH87" s="45"/>
    </row>
    <row r="88" spans="1:190" s="52" customFormat="1" ht="33.75" customHeight="1" x14ac:dyDescent="0.25">
      <c r="A88" s="468"/>
      <c r="B88" s="484" t="s">
        <v>64</v>
      </c>
      <c r="C88" s="484" t="s">
        <v>201</v>
      </c>
      <c r="D88" s="484" t="s">
        <v>90</v>
      </c>
      <c r="E88" s="487" t="s">
        <v>68</v>
      </c>
      <c r="F88" s="204">
        <v>102.9</v>
      </c>
      <c r="G88" s="372">
        <v>51.6</v>
      </c>
      <c r="H88" s="131">
        <v>0.2</v>
      </c>
      <c r="I88" s="234"/>
      <c r="J88" s="184">
        <f t="shared" si="210"/>
        <v>-51.4</v>
      </c>
      <c r="K88" s="417">
        <f t="shared" si="207"/>
        <v>3.875968992248062E-3</v>
      </c>
      <c r="L88" s="334"/>
      <c r="M88" s="333"/>
      <c r="N88" s="127"/>
      <c r="O88" s="211"/>
      <c r="P88" s="127">
        <f t="shared" si="208"/>
        <v>0</v>
      </c>
      <c r="Q88" s="205"/>
      <c r="R88" s="206">
        <f t="shared" si="5"/>
        <v>102.9</v>
      </c>
      <c r="S88" s="127">
        <f t="shared" si="6"/>
        <v>102.9</v>
      </c>
      <c r="T88" s="127">
        <f t="shared" si="211"/>
        <v>51.6</v>
      </c>
      <c r="U88" s="131">
        <f t="shared" si="7"/>
        <v>0.2</v>
      </c>
      <c r="V88" s="127">
        <f t="shared" si="3"/>
        <v>-51.4</v>
      </c>
      <c r="W88" s="132">
        <f t="shared" si="4"/>
        <v>3.875968992248062E-3</v>
      </c>
      <c r="X88" s="65"/>
      <c r="Y88" s="78" t="str">
        <f t="shared" si="212"/>
        <v/>
      </c>
      <c r="Z88" s="58" t="str">
        <f t="shared" si="213"/>
        <v/>
      </c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5"/>
      <c r="FF88" s="45"/>
      <c r="FG88" s="45"/>
      <c r="FH88" s="45"/>
      <c r="FI88" s="45"/>
      <c r="FJ88" s="45"/>
      <c r="FK88" s="45"/>
      <c r="FL88" s="45"/>
      <c r="FM88" s="45"/>
      <c r="FN88" s="45"/>
      <c r="FO88" s="45"/>
      <c r="FP88" s="45"/>
      <c r="FQ88" s="45"/>
      <c r="FR88" s="45"/>
      <c r="FS88" s="45"/>
      <c r="FT88" s="45"/>
      <c r="FU88" s="45"/>
      <c r="FV88" s="45"/>
      <c r="FW88" s="45"/>
      <c r="FX88" s="45"/>
      <c r="FY88" s="45"/>
      <c r="FZ88" s="45"/>
      <c r="GA88" s="45"/>
      <c r="GB88" s="45"/>
      <c r="GC88" s="45"/>
      <c r="GD88" s="45"/>
      <c r="GE88" s="45"/>
      <c r="GF88" s="45"/>
      <c r="GG88" s="45"/>
      <c r="GH88" s="45"/>
    </row>
    <row r="89" spans="1:190" s="52" customFormat="1" ht="33" customHeight="1" x14ac:dyDescent="0.25">
      <c r="A89" s="468"/>
      <c r="B89" s="484" t="s">
        <v>65</v>
      </c>
      <c r="C89" s="484" t="s">
        <v>202</v>
      </c>
      <c r="D89" s="484" t="s">
        <v>90</v>
      </c>
      <c r="E89" s="487" t="s">
        <v>203</v>
      </c>
      <c r="F89" s="204">
        <v>1307.8</v>
      </c>
      <c r="G89" s="372">
        <v>654</v>
      </c>
      <c r="H89" s="131">
        <v>633.6</v>
      </c>
      <c r="I89" s="234">
        <f>H89/H6</f>
        <v>2.3906465951962948E-3</v>
      </c>
      <c r="J89" s="184">
        <f t="shared" si="210"/>
        <v>-20.399999999999977</v>
      </c>
      <c r="K89" s="235">
        <f t="shared" si="207"/>
        <v>0.96880733944954134</v>
      </c>
      <c r="L89" s="334"/>
      <c r="M89" s="333"/>
      <c r="N89" s="127"/>
      <c r="O89" s="211"/>
      <c r="P89" s="127">
        <f t="shared" si="208"/>
        <v>0</v>
      </c>
      <c r="Q89" s="205"/>
      <c r="R89" s="206">
        <f t="shared" si="5"/>
        <v>1307.8</v>
      </c>
      <c r="S89" s="127">
        <f t="shared" si="6"/>
        <v>1307.8</v>
      </c>
      <c r="T89" s="127">
        <f t="shared" si="211"/>
        <v>654</v>
      </c>
      <c r="U89" s="131">
        <f t="shared" si="7"/>
        <v>633.6</v>
      </c>
      <c r="V89" s="127">
        <f t="shared" si="3"/>
        <v>-20.399999999999977</v>
      </c>
      <c r="W89" s="203">
        <f t="shared" si="4"/>
        <v>0.96880733944954134</v>
      </c>
      <c r="X89" s="65"/>
      <c r="Y89" s="78" t="str">
        <f t="shared" si="212"/>
        <v/>
      </c>
      <c r="Z89" s="58" t="str">
        <f t="shared" si="213"/>
        <v/>
      </c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5"/>
      <c r="ET89" s="45"/>
      <c r="EU89" s="45"/>
      <c r="EV89" s="45"/>
      <c r="EW89" s="45"/>
      <c r="EX89" s="45"/>
      <c r="EY89" s="45"/>
      <c r="EZ89" s="45"/>
      <c r="FA89" s="45"/>
      <c r="FB89" s="45"/>
      <c r="FC89" s="45"/>
      <c r="FD89" s="45"/>
      <c r="FE89" s="45"/>
      <c r="FF89" s="45"/>
      <c r="FG89" s="45"/>
      <c r="FH89" s="45"/>
      <c r="FI89" s="45"/>
      <c r="FJ89" s="45"/>
      <c r="FK89" s="45"/>
      <c r="FL89" s="45"/>
      <c r="FM89" s="45"/>
      <c r="FN89" s="45"/>
      <c r="FO89" s="45"/>
      <c r="FP89" s="45"/>
      <c r="FQ89" s="45"/>
      <c r="FR89" s="45"/>
      <c r="FS89" s="45"/>
      <c r="FT89" s="45"/>
      <c r="FU89" s="45"/>
      <c r="FV89" s="45"/>
      <c r="FW89" s="45"/>
      <c r="FX89" s="45"/>
      <c r="FY89" s="45"/>
      <c r="FZ89" s="45"/>
      <c r="GA89" s="45"/>
      <c r="GB89" s="45"/>
      <c r="GC89" s="45"/>
      <c r="GD89" s="45"/>
      <c r="GE89" s="45"/>
      <c r="GF89" s="45"/>
      <c r="GG89" s="45"/>
      <c r="GH89" s="45"/>
    </row>
    <row r="90" spans="1:190" s="570" customFormat="1" ht="45.75" customHeight="1" x14ac:dyDescent="0.25">
      <c r="A90" s="461"/>
      <c r="B90" s="558"/>
      <c r="C90" s="558"/>
      <c r="D90" s="558"/>
      <c r="E90" s="571" t="s">
        <v>299</v>
      </c>
      <c r="F90" s="642">
        <v>828</v>
      </c>
      <c r="G90" s="191">
        <v>414</v>
      </c>
      <c r="H90" s="152">
        <v>414</v>
      </c>
      <c r="I90" s="187">
        <f>H90/H6</f>
        <v>1.5620702184521245E-3</v>
      </c>
      <c r="J90" s="188">
        <f t="shared" si="210"/>
        <v>0</v>
      </c>
      <c r="K90" s="417">
        <f t="shared" si="207"/>
        <v>1</v>
      </c>
      <c r="L90" s="561"/>
      <c r="M90" s="562"/>
      <c r="N90" s="191"/>
      <c r="O90" s="207"/>
      <c r="P90" s="191"/>
      <c r="Q90" s="192"/>
      <c r="R90" s="364">
        <f t="shared" si="5"/>
        <v>828</v>
      </c>
      <c r="S90" s="191">
        <f t="shared" si="6"/>
        <v>828</v>
      </c>
      <c r="T90" s="191">
        <f t="shared" si="211"/>
        <v>414</v>
      </c>
      <c r="U90" s="152">
        <f t="shared" ref="U90" si="226">SUM(H90,O90)</f>
        <v>414</v>
      </c>
      <c r="V90" s="191">
        <f t="shared" ref="V90" si="227">U90-T90</f>
        <v>0</v>
      </c>
      <c r="W90" s="218">
        <f t="shared" si="4"/>
        <v>1</v>
      </c>
      <c r="X90" s="563"/>
      <c r="Y90" s="80" t="str">
        <f t="shared" si="212"/>
        <v/>
      </c>
      <c r="Z90" s="80" t="str">
        <f t="shared" si="213"/>
        <v/>
      </c>
      <c r="AA90" s="564"/>
      <c r="AB90" s="564"/>
      <c r="AC90" s="564"/>
      <c r="AD90" s="564"/>
      <c r="AE90" s="564"/>
      <c r="AF90" s="564"/>
      <c r="AG90" s="564"/>
      <c r="AH90" s="564"/>
      <c r="AI90" s="564"/>
      <c r="AJ90" s="564"/>
      <c r="AK90" s="564"/>
      <c r="AL90" s="564"/>
      <c r="AM90" s="564"/>
      <c r="AN90" s="564"/>
      <c r="AO90" s="564"/>
      <c r="AP90" s="564"/>
      <c r="AQ90" s="564"/>
      <c r="AR90" s="564"/>
      <c r="AS90" s="564"/>
      <c r="AT90" s="564"/>
      <c r="AU90" s="564"/>
      <c r="AV90" s="565"/>
      <c r="AW90" s="565"/>
      <c r="AX90" s="565"/>
      <c r="AY90" s="565"/>
      <c r="AZ90" s="565"/>
      <c r="BA90" s="565"/>
      <c r="BB90" s="565"/>
      <c r="BC90" s="565"/>
      <c r="BD90" s="565"/>
      <c r="BE90" s="565"/>
      <c r="BF90" s="565"/>
      <c r="BG90" s="565"/>
      <c r="BH90" s="565"/>
      <c r="BI90" s="565"/>
      <c r="BJ90" s="565"/>
      <c r="BK90" s="565"/>
      <c r="BL90" s="565"/>
      <c r="BM90" s="565"/>
      <c r="BN90" s="565"/>
      <c r="BO90" s="565"/>
      <c r="BP90" s="565"/>
      <c r="BQ90" s="565"/>
      <c r="BR90" s="565"/>
      <c r="BS90" s="565"/>
      <c r="BT90" s="565"/>
      <c r="BU90" s="565"/>
      <c r="BV90" s="565"/>
      <c r="BW90" s="565"/>
      <c r="BX90" s="565"/>
      <c r="BY90" s="565"/>
      <c r="BZ90" s="565"/>
      <c r="CA90" s="565"/>
      <c r="CB90" s="565"/>
      <c r="CC90" s="565"/>
      <c r="CD90" s="565"/>
      <c r="CE90" s="565"/>
      <c r="CF90" s="565"/>
      <c r="CG90" s="565"/>
      <c r="CH90" s="565"/>
      <c r="CI90" s="565"/>
      <c r="CJ90" s="565"/>
      <c r="CK90" s="565"/>
      <c r="CL90" s="565"/>
      <c r="CM90" s="565"/>
      <c r="CN90" s="565"/>
      <c r="CO90" s="565"/>
      <c r="CP90" s="565"/>
      <c r="CQ90" s="565"/>
      <c r="CR90" s="565"/>
      <c r="CS90" s="565"/>
      <c r="CT90" s="565"/>
      <c r="CU90" s="565"/>
      <c r="CV90" s="565"/>
      <c r="CW90" s="565"/>
      <c r="CX90" s="565"/>
      <c r="CY90" s="565"/>
      <c r="CZ90" s="565"/>
      <c r="DA90" s="565"/>
      <c r="DB90" s="565"/>
      <c r="DC90" s="565"/>
      <c r="DD90" s="565"/>
      <c r="DE90" s="565"/>
      <c r="DF90" s="565"/>
      <c r="DG90" s="565"/>
      <c r="DH90" s="565"/>
      <c r="DI90" s="565"/>
      <c r="DJ90" s="565"/>
      <c r="DK90" s="565"/>
      <c r="DL90" s="565"/>
      <c r="DM90" s="565"/>
      <c r="DN90" s="565"/>
      <c r="DO90" s="565"/>
      <c r="DP90" s="565"/>
      <c r="DQ90" s="565"/>
      <c r="DR90" s="565"/>
      <c r="DS90" s="565"/>
      <c r="DT90" s="565"/>
      <c r="DU90" s="565"/>
      <c r="DV90" s="565"/>
      <c r="DW90" s="565"/>
      <c r="DX90" s="565"/>
      <c r="DY90" s="565"/>
      <c r="DZ90" s="565"/>
      <c r="EA90" s="565"/>
      <c r="EB90" s="565"/>
      <c r="EC90" s="565"/>
      <c r="ED90" s="565"/>
      <c r="EE90" s="565"/>
      <c r="EF90" s="565"/>
      <c r="EG90" s="565"/>
      <c r="EH90" s="565"/>
      <c r="EI90" s="565"/>
      <c r="EJ90" s="565"/>
      <c r="EK90" s="565"/>
      <c r="EL90" s="565"/>
      <c r="EM90" s="565"/>
      <c r="EN90" s="565"/>
      <c r="EO90" s="565"/>
      <c r="EP90" s="565"/>
      <c r="EQ90" s="565"/>
      <c r="ER90" s="565"/>
      <c r="ES90" s="565"/>
      <c r="ET90" s="565"/>
      <c r="EU90" s="565"/>
      <c r="EV90" s="565"/>
      <c r="EW90" s="565"/>
      <c r="EX90" s="565"/>
      <c r="EY90" s="565"/>
      <c r="EZ90" s="565"/>
      <c r="FA90" s="565"/>
      <c r="FB90" s="565"/>
      <c r="FC90" s="565"/>
      <c r="FD90" s="565"/>
      <c r="FE90" s="565"/>
      <c r="FF90" s="565"/>
      <c r="FG90" s="565"/>
      <c r="FH90" s="565"/>
      <c r="FI90" s="565"/>
      <c r="FJ90" s="565"/>
      <c r="FK90" s="565"/>
      <c r="FL90" s="565"/>
      <c r="FM90" s="565"/>
      <c r="FN90" s="565"/>
      <c r="FO90" s="565"/>
      <c r="FP90" s="565"/>
      <c r="FQ90" s="565"/>
      <c r="FR90" s="565"/>
      <c r="FS90" s="565"/>
      <c r="FT90" s="565"/>
      <c r="FU90" s="565"/>
      <c r="FV90" s="565"/>
      <c r="FW90" s="565"/>
      <c r="FX90" s="565"/>
      <c r="FY90" s="565"/>
      <c r="FZ90" s="565"/>
      <c r="GA90" s="565"/>
      <c r="GB90" s="565"/>
      <c r="GC90" s="565"/>
      <c r="GD90" s="565"/>
      <c r="GE90" s="565"/>
      <c r="GF90" s="565"/>
      <c r="GG90" s="565"/>
      <c r="GH90" s="565"/>
    </row>
    <row r="91" spans="1:190" s="52" customFormat="1" ht="32.25" customHeight="1" x14ac:dyDescent="0.25">
      <c r="A91" s="468"/>
      <c r="B91" s="488" t="s">
        <v>66</v>
      </c>
      <c r="C91" s="484" t="s">
        <v>204</v>
      </c>
      <c r="D91" s="484" t="s">
        <v>90</v>
      </c>
      <c r="E91" s="489" t="s">
        <v>67</v>
      </c>
      <c r="F91" s="204">
        <v>1381.4</v>
      </c>
      <c r="G91" s="372">
        <v>690.6</v>
      </c>
      <c r="H91" s="131">
        <v>690.5</v>
      </c>
      <c r="I91" s="234">
        <f>H91/H6</f>
        <v>2.6053369223217196E-3</v>
      </c>
      <c r="J91" s="184">
        <f t="shared" si="210"/>
        <v>-0.10000000000002274</v>
      </c>
      <c r="K91" s="235">
        <f t="shared" si="207"/>
        <v>0.99985519837822179</v>
      </c>
      <c r="L91" s="334"/>
      <c r="M91" s="333"/>
      <c r="N91" s="127"/>
      <c r="O91" s="355"/>
      <c r="P91" s="184">
        <f t="shared" si="208"/>
        <v>0</v>
      </c>
      <c r="Q91" s="235"/>
      <c r="R91" s="206">
        <f t="shared" si="5"/>
        <v>1381.4</v>
      </c>
      <c r="S91" s="184">
        <f t="shared" si="6"/>
        <v>1381.4</v>
      </c>
      <c r="T91" s="184">
        <f t="shared" si="211"/>
        <v>690.6</v>
      </c>
      <c r="U91" s="185">
        <f t="shared" si="7"/>
        <v>690.5</v>
      </c>
      <c r="V91" s="184">
        <f t="shared" si="3"/>
        <v>-0.10000000000002274</v>
      </c>
      <c r="W91" s="203">
        <f t="shared" si="4"/>
        <v>0.99985519837822179</v>
      </c>
      <c r="X91" s="65"/>
      <c r="Y91" s="78" t="str">
        <f t="shared" si="212"/>
        <v/>
      </c>
      <c r="Z91" s="58" t="str">
        <f t="shared" si="213"/>
        <v/>
      </c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  <c r="FL91" s="45"/>
      <c r="FM91" s="45"/>
      <c r="FN91" s="45"/>
      <c r="FO91" s="45"/>
      <c r="FP91" s="45"/>
      <c r="FQ91" s="45"/>
      <c r="FR91" s="45"/>
      <c r="FS91" s="45"/>
      <c r="FT91" s="45"/>
      <c r="FU91" s="45"/>
      <c r="FV91" s="45"/>
      <c r="FW91" s="45"/>
      <c r="FX91" s="45"/>
      <c r="FY91" s="45"/>
      <c r="FZ91" s="45"/>
      <c r="GA91" s="45"/>
      <c r="GB91" s="45"/>
      <c r="GC91" s="45"/>
      <c r="GD91" s="45"/>
      <c r="GE91" s="45"/>
      <c r="GF91" s="45"/>
      <c r="GG91" s="45"/>
      <c r="GH91" s="45"/>
    </row>
    <row r="92" spans="1:190" s="52" customFormat="1" ht="30.75" customHeight="1" x14ac:dyDescent="0.25">
      <c r="A92" s="468"/>
      <c r="B92" s="488"/>
      <c r="C92" s="484" t="s">
        <v>224</v>
      </c>
      <c r="D92" s="488" t="s">
        <v>90</v>
      </c>
      <c r="E92" s="490" t="s">
        <v>223</v>
      </c>
      <c r="F92" s="236">
        <v>208.4</v>
      </c>
      <c r="G92" s="127">
        <v>208.4</v>
      </c>
      <c r="H92" s="131">
        <v>208.3</v>
      </c>
      <c r="I92" s="234">
        <f>H92/H6</f>
        <v>7.8594016063666071E-4</v>
      </c>
      <c r="J92" s="184">
        <f t="shared" ref="J92" si="228">H92-G92</f>
        <v>-9.9999999999994316E-2</v>
      </c>
      <c r="K92" s="235">
        <f t="shared" ref="K92" si="229">H92/G92</f>
        <v>0.99952015355086377</v>
      </c>
      <c r="L92" s="334"/>
      <c r="M92" s="333"/>
      <c r="N92" s="127"/>
      <c r="O92" s="211"/>
      <c r="P92" s="184">
        <f t="shared" ref="P92" si="230">O92-N92</f>
        <v>0</v>
      </c>
      <c r="Q92" s="235"/>
      <c r="R92" s="206">
        <f t="shared" ref="R92" si="231">SUM(F92,L92)</f>
        <v>208.4</v>
      </c>
      <c r="S92" s="184">
        <f t="shared" ref="S92" si="232">SUM(F92,M92)</f>
        <v>208.4</v>
      </c>
      <c r="T92" s="184">
        <f t="shared" ref="T92" si="233">SUM(G92,N92)</f>
        <v>208.4</v>
      </c>
      <c r="U92" s="185">
        <f t="shared" ref="U92" si="234">SUM(H92,O92)</f>
        <v>208.3</v>
      </c>
      <c r="V92" s="184">
        <f t="shared" ref="V92" si="235">U92-T92</f>
        <v>-9.9999999999994316E-2</v>
      </c>
      <c r="W92" s="203">
        <f t="shared" si="4"/>
        <v>0.99952015355086377</v>
      </c>
      <c r="X92" s="65"/>
      <c r="Y92" s="78"/>
      <c r="Z92" s="58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  <c r="FI92" s="45"/>
      <c r="FJ92" s="45"/>
      <c r="FK92" s="45"/>
      <c r="FL92" s="45"/>
      <c r="FM92" s="45"/>
      <c r="FN92" s="45"/>
      <c r="FO92" s="45"/>
      <c r="FP92" s="45"/>
      <c r="FQ92" s="45"/>
      <c r="FR92" s="45"/>
      <c r="FS92" s="45"/>
      <c r="FT92" s="45"/>
      <c r="FU92" s="45"/>
      <c r="FV92" s="45"/>
      <c r="FW92" s="45"/>
      <c r="FX92" s="45"/>
      <c r="FY92" s="45"/>
      <c r="FZ92" s="45"/>
      <c r="GA92" s="45"/>
      <c r="GB92" s="45"/>
      <c r="GC92" s="45"/>
      <c r="GD92" s="45"/>
      <c r="GE92" s="45"/>
      <c r="GF92" s="45"/>
      <c r="GG92" s="45"/>
      <c r="GH92" s="45"/>
    </row>
    <row r="93" spans="1:190" s="570" customFormat="1" ht="61.5" customHeight="1" x14ac:dyDescent="0.25">
      <c r="A93" s="625"/>
      <c r="B93" s="643"/>
      <c r="C93" s="643"/>
      <c r="D93" s="558"/>
      <c r="E93" s="571" t="s">
        <v>300</v>
      </c>
      <c r="F93" s="642">
        <v>208.4</v>
      </c>
      <c r="G93" s="191">
        <v>208.4</v>
      </c>
      <c r="H93" s="152">
        <v>208.3</v>
      </c>
      <c r="I93" s="187">
        <f>H93/H6</f>
        <v>7.8594016063666071E-4</v>
      </c>
      <c r="J93" s="188">
        <f t="shared" ref="J93" si="236">H93-G93</f>
        <v>-9.9999999999994316E-2</v>
      </c>
      <c r="K93" s="417">
        <f t="shared" ref="K93" si="237">H93/G93</f>
        <v>0.99952015355086377</v>
      </c>
      <c r="L93" s="644"/>
      <c r="M93" s="645"/>
      <c r="N93" s="294"/>
      <c r="O93" s="207"/>
      <c r="P93" s="188">
        <f t="shared" ref="P93" si="238">O93-N93</f>
        <v>0</v>
      </c>
      <c r="Q93" s="417"/>
      <c r="R93" s="193">
        <f t="shared" ref="R93" si="239">SUM(F93,L93)</f>
        <v>208.4</v>
      </c>
      <c r="S93" s="188">
        <f t="shared" ref="S93" si="240">SUM(F93,M93)</f>
        <v>208.4</v>
      </c>
      <c r="T93" s="188">
        <f t="shared" ref="T93" si="241">SUM(G93,N93)</f>
        <v>208.4</v>
      </c>
      <c r="U93" s="238">
        <f t="shared" ref="U93" si="242">SUM(H93,O93)</f>
        <v>208.3</v>
      </c>
      <c r="V93" s="188">
        <f t="shared" ref="V93" si="243">U93-T93</f>
        <v>-9.9999999999994316E-2</v>
      </c>
      <c r="W93" s="218">
        <f t="shared" si="4"/>
        <v>0.99952015355086377</v>
      </c>
      <c r="X93" s="563"/>
      <c r="Y93" s="79"/>
      <c r="Z93" s="79"/>
      <c r="AA93" s="564"/>
      <c r="AB93" s="564"/>
      <c r="AC93" s="564"/>
      <c r="AD93" s="564"/>
      <c r="AE93" s="564"/>
      <c r="AF93" s="564"/>
      <c r="AG93" s="564"/>
      <c r="AH93" s="564"/>
      <c r="AI93" s="564"/>
      <c r="AJ93" s="564"/>
      <c r="AK93" s="564"/>
      <c r="AL93" s="564"/>
      <c r="AM93" s="564"/>
      <c r="AN93" s="564"/>
      <c r="AO93" s="564"/>
      <c r="AP93" s="564"/>
      <c r="AQ93" s="564"/>
      <c r="AR93" s="564"/>
      <c r="AS93" s="564"/>
      <c r="AT93" s="564"/>
      <c r="AU93" s="564"/>
      <c r="AV93" s="565"/>
      <c r="AW93" s="565"/>
      <c r="AX93" s="565"/>
      <c r="AY93" s="565"/>
      <c r="AZ93" s="565"/>
      <c r="BA93" s="565"/>
      <c r="BB93" s="565"/>
      <c r="BC93" s="565"/>
      <c r="BD93" s="565"/>
      <c r="BE93" s="565"/>
      <c r="BF93" s="565"/>
      <c r="BG93" s="565"/>
      <c r="BH93" s="565"/>
      <c r="BI93" s="565"/>
      <c r="BJ93" s="565"/>
      <c r="BK93" s="565"/>
      <c r="BL93" s="565"/>
      <c r="BM93" s="565"/>
      <c r="BN93" s="565"/>
      <c r="BO93" s="565"/>
      <c r="BP93" s="565"/>
      <c r="BQ93" s="565"/>
      <c r="BR93" s="565"/>
      <c r="BS93" s="565"/>
      <c r="BT93" s="565"/>
      <c r="BU93" s="565"/>
      <c r="BV93" s="565"/>
      <c r="BW93" s="565"/>
      <c r="BX93" s="565"/>
      <c r="BY93" s="565"/>
      <c r="BZ93" s="565"/>
      <c r="CA93" s="565"/>
      <c r="CB93" s="565"/>
      <c r="CC93" s="565"/>
      <c r="CD93" s="565"/>
      <c r="CE93" s="565"/>
      <c r="CF93" s="565"/>
      <c r="CG93" s="565"/>
      <c r="CH93" s="565"/>
      <c r="CI93" s="565"/>
      <c r="CJ93" s="565"/>
      <c r="CK93" s="565"/>
      <c r="CL93" s="565"/>
      <c r="CM93" s="565"/>
      <c r="CN93" s="565"/>
      <c r="CO93" s="565"/>
      <c r="CP93" s="565"/>
      <c r="CQ93" s="565"/>
      <c r="CR93" s="565"/>
      <c r="CS93" s="565"/>
      <c r="CT93" s="565"/>
      <c r="CU93" s="565"/>
      <c r="CV93" s="565"/>
      <c r="CW93" s="565"/>
      <c r="CX93" s="565"/>
      <c r="CY93" s="565"/>
      <c r="CZ93" s="565"/>
      <c r="DA93" s="565"/>
      <c r="DB93" s="565"/>
      <c r="DC93" s="565"/>
      <c r="DD93" s="565"/>
      <c r="DE93" s="565"/>
      <c r="DF93" s="565"/>
      <c r="DG93" s="565"/>
      <c r="DH93" s="565"/>
      <c r="DI93" s="565"/>
      <c r="DJ93" s="565"/>
      <c r="DK93" s="565"/>
      <c r="DL93" s="565"/>
      <c r="DM93" s="565"/>
      <c r="DN93" s="565"/>
      <c r="DO93" s="565"/>
      <c r="DP93" s="565"/>
      <c r="DQ93" s="565"/>
      <c r="DR93" s="565"/>
      <c r="DS93" s="565"/>
      <c r="DT93" s="565"/>
      <c r="DU93" s="565"/>
      <c r="DV93" s="565"/>
      <c r="DW93" s="565"/>
      <c r="DX93" s="565"/>
      <c r="DY93" s="565"/>
      <c r="DZ93" s="565"/>
      <c r="EA93" s="565"/>
      <c r="EB93" s="565"/>
      <c r="EC93" s="565"/>
      <c r="ED93" s="565"/>
      <c r="EE93" s="565"/>
      <c r="EF93" s="565"/>
      <c r="EG93" s="565"/>
      <c r="EH93" s="565"/>
      <c r="EI93" s="565"/>
      <c r="EJ93" s="565"/>
      <c r="EK93" s="565"/>
      <c r="EL93" s="565"/>
      <c r="EM93" s="565"/>
      <c r="EN93" s="565"/>
      <c r="EO93" s="565"/>
      <c r="EP93" s="565"/>
      <c r="EQ93" s="565"/>
      <c r="ER93" s="565"/>
      <c r="ES93" s="565"/>
      <c r="ET93" s="565"/>
      <c r="EU93" s="565"/>
      <c r="EV93" s="565"/>
      <c r="EW93" s="565"/>
      <c r="EX93" s="565"/>
      <c r="EY93" s="565"/>
      <c r="EZ93" s="565"/>
      <c r="FA93" s="565"/>
      <c r="FB93" s="565"/>
      <c r="FC93" s="565"/>
      <c r="FD93" s="565"/>
      <c r="FE93" s="565"/>
      <c r="FF93" s="565"/>
      <c r="FG93" s="565"/>
      <c r="FH93" s="565"/>
      <c r="FI93" s="565"/>
      <c r="FJ93" s="565"/>
      <c r="FK93" s="565"/>
      <c r="FL93" s="565"/>
      <c r="FM93" s="565"/>
      <c r="FN93" s="565"/>
      <c r="FO93" s="565"/>
      <c r="FP93" s="565"/>
      <c r="FQ93" s="565"/>
      <c r="FR93" s="565"/>
      <c r="FS93" s="565"/>
      <c r="FT93" s="565"/>
      <c r="FU93" s="565"/>
      <c r="FV93" s="565"/>
      <c r="FW93" s="565"/>
      <c r="FX93" s="565"/>
      <c r="FY93" s="565"/>
      <c r="FZ93" s="565"/>
      <c r="GA93" s="565"/>
      <c r="GB93" s="565"/>
      <c r="GC93" s="565"/>
      <c r="GD93" s="565"/>
      <c r="GE93" s="565"/>
      <c r="GF93" s="565"/>
      <c r="GG93" s="565"/>
      <c r="GH93" s="565"/>
    </row>
    <row r="94" spans="1:190" ht="21.75" customHeight="1" thickBot="1" x14ac:dyDescent="0.3">
      <c r="A94" s="427"/>
      <c r="B94" s="428" t="s">
        <v>63</v>
      </c>
      <c r="C94" s="435" t="s">
        <v>205</v>
      </c>
      <c r="D94" s="435" t="s">
        <v>90</v>
      </c>
      <c r="E94" s="491" t="s">
        <v>206</v>
      </c>
      <c r="F94" s="222">
        <v>2404.5</v>
      </c>
      <c r="G94" s="239">
        <v>1202.4000000000001</v>
      </c>
      <c r="H94" s="131">
        <v>752</v>
      </c>
      <c r="I94" s="231">
        <f>H94/H6</f>
        <v>2.8373835852077236E-3</v>
      </c>
      <c r="J94" s="124">
        <f>H94-G94</f>
        <v>-450.40000000000009</v>
      </c>
      <c r="K94" s="232">
        <f>H94/G94</f>
        <v>0.6254158349966733</v>
      </c>
      <c r="L94" s="326"/>
      <c r="M94" s="333"/>
      <c r="N94" s="128"/>
      <c r="O94" s="211"/>
      <c r="P94" s="128">
        <f>O94-N94</f>
        <v>0</v>
      </c>
      <c r="Q94" s="129"/>
      <c r="R94" s="130">
        <f>SUM(F94,L94)</f>
        <v>2404.5</v>
      </c>
      <c r="S94" s="184">
        <f t="shared" ref="S94:U94" si="244">SUM(F94,M94)</f>
        <v>2404.5</v>
      </c>
      <c r="T94" s="138">
        <f t="shared" si="244"/>
        <v>1202.4000000000001</v>
      </c>
      <c r="U94" s="185">
        <f t="shared" si="244"/>
        <v>752</v>
      </c>
      <c r="V94" s="138">
        <f>U94-T94</f>
        <v>-450.40000000000009</v>
      </c>
      <c r="W94" s="194">
        <f t="shared" si="4"/>
        <v>0.6254158349966733</v>
      </c>
      <c r="X94" s="14"/>
      <c r="Y94" s="78" t="str">
        <f t="shared" si="212"/>
        <v/>
      </c>
      <c r="Z94" s="39" t="str">
        <f t="shared" si="213"/>
        <v/>
      </c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</row>
    <row r="95" spans="1:190" s="35" customFormat="1" ht="27" customHeight="1" thickBot="1" x14ac:dyDescent="0.3">
      <c r="A95" s="452">
        <v>4</v>
      </c>
      <c r="B95" s="455" t="s">
        <v>22</v>
      </c>
      <c r="C95" s="455" t="s">
        <v>163</v>
      </c>
      <c r="D95" s="455"/>
      <c r="E95" s="492" t="s">
        <v>207</v>
      </c>
      <c r="F95" s="99">
        <f>SUM(F96:F97,F99:F100)</f>
        <v>7680.2</v>
      </c>
      <c r="G95" s="240">
        <f t="shared" ref="G95:H95" si="245">SUM(G96:G97,G99:G100)</f>
        <v>3935.0000000000005</v>
      </c>
      <c r="H95" s="92">
        <f t="shared" si="245"/>
        <v>3198.2999999999997</v>
      </c>
      <c r="I95" s="177">
        <f>H95/H6</f>
        <v>1.2067558405013114E-2</v>
      </c>
      <c r="J95" s="178">
        <f t="shared" ref="J95" si="246">H95-G95</f>
        <v>-736.70000000000073</v>
      </c>
      <c r="K95" s="241">
        <f>H95/G95</f>
        <v>0.81278271918678513</v>
      </c>
      <c r="L95" s="99">
        <f>SUM(L96:L97,L99:L100)</f>
        <v>545.6</v>
      </c>
      <c r="M95" s="240">
        <f t="shared" ref="M95" si="247">SUM(M96:M97,M99:M100)</f>
        <v>657.7</v>
      </c>
      <c r="N95" s="96">
        <f t="shared" ref="N95:O95" si="248">SUM(N96:N97,N99:N100)</f>
        <v>469.6</v>
      </c>
      <c r="O95" s="92">
        <f t="shared" si="248"/>
        <v>240.9</v>
      </c>
      <c r="P95" s="175">
        <f t="shared" si="208"/>
        <v>-228.70000000000002</v>
      </c>
      <c r="Q95" s="176">
        <f>O95/N95</f>
        <v>0.51298977853492334</v>
      </c>
      <c r="R95" s="99">
        <f>SUM(R96:R97,R99:R100)</f>
        <v>8225.8000000000011</v>
      </c>
      <c r="S95" s="240">
        <f t="shared" ref="S95" si="249">SUM(S96:S97,S99:S100)</f>
        <v>8337.9</v>
      </c>
      <c r="T95" s="96">
        <f t="shared" ref="T95" si="250">SUM(T96:T97,T99:T100)</f>
        <v>4404.5999999999995</v>
      </c>
      <c r="U95" s="92">
        <f t="shared" ref="U95" si="251">SUM(U96:U97,U99:U100)</f>
        <v>3439.2</v>
      </c>
      <c r="V95" s="175">
        <f>SUM(V96,V97,V99,V100)</f>
        <v>-965.39999999999986</v>
      </c>
      <c r="W95" s="108">
        <f t="shared" si="4"/>
        <v>0.78082005176406488</v>
      </c>
      <c r="X95" s="22"/>
      <c r="Y95" s="78" t="str">
        <f t="shared" si="212"/>
        <v/>
      </c>
      <c r="Z95" s="39" t="str">
        <f t="shared" si="213"/>
        <v/>
      </c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</row>
    <row r="96" spans="1:190" ht="24.75" customHeight="1" x14ac:dyDescent="0.25">
      <c r="A96" s="424"/>
      <c r="B96" s="425" t="s">
        <v>39</v>
      </c>
      <c r="C96" s="429" t="s">
        <v>209</v>
      </c>
      <c r="D96" s="429" t="s">
        <v>95</v>
      </c>
      <c r="E96" s="493" t="s">
        <v>208</v>
      </c>
      <c r="F96" s="115">
        <v>3166.9</v>
      </c>
      <c r="G96" s="242">
        <v>1730.9</v>
      </c>
      <c r="H96" s="185">
        <v>1533.7</v>
      </c>
      <c r="I96" s="231">
        <f>H96/H6</f>
        <v>5.7868287295652736E-3</v>
      </c>
      <c r="J96" s="124">
        <f t="shared" si="210"/>
        <v>-197.20000000000005</v>
      </c>
      <c r="K96" s="243">
        <f>H96/G96</f>
        <v>0.88607083020394017</v>
      </c>
      <c r="L96" s="242">
        <v>182.4</v>
      </c>
      <c r="M96" s="184">
        <v>230.9</v>
      </c>
      <c r="N96" s="184">
        <v>131.6</v>
      </c>
      <c r="O96" s="185">
        <v>102.9</v>
      </c>
      <c r="P96" s="138">
        <f t="shared" ref="P96:P101" si="252">O96-N96</f>
        <v>-28.699999999999989</v>
      </c>
      <c r="Q96" s="143">
        <f t="shared" ref="Q96:Q99" si="253">O96/N96</f>
        <v>0.78191489361702138</v>
      </c>
      <c r="R96" s="130">
        <f t="shared" si="5"/>
        <v>3349.3</v>
      </c>
      <c r="S96" s="184">
        <f t="shared" si="6"/>
        <v>3397.8</v>
      </c>
      <c r="T96" s="138">
        <f>SUM(G96,N96)</f>
        <v>1862.5</v>
      </c>
      <c r="U96" s="185">
        <f t="shared" si="7"/>
        <v>1636.6000000000001</v>
      </c>
      <c r="V96" s="138">
        <f t="shared" si="3"/>
        <v>-225.89999999999986</v>
      </c>
      <c r="W96" s="120">
        <f t="shared" si="4"/>
        <v>0.87871140939597325</v>
      </c>
      <c r="X96" s="14"/>
      <c r="Y96" s="78" t="str">
        <f t="shared" si="212"/>
        <v/>
      </c>
      <c r="Z96" s="39" t="str">
        <f t="shared" si="213"/>
        <v/>
      </c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</row>
    <row r="97" spans="1:190" ht="31.5" customHeight="1" x14ac:dyDescent="0.25">
      <c r="A97" s="427"/>
      <c r="B97" s="428" t="s">
        <v>45</v>
      </c>
      <c r="C97" s="485" t="s">
        <v>94</v>
      </c>
      <c r="D97" s="429" t="s">
        <v>96</v>
      </c>
      <c r="E97" s="438" t="s">
        <v>210</v>
      </c>
      <c r="F97" s="126">
        <v>1980.2</v>
      </c>
      <c r="G97" s="154">
        <v>1075</v>
      </c>
      <c r="H97" s="131">
        <v>873.8</v>
      </c>
      <c r="I97" s="123">
        <f>H97/H6</f>
        <v>3.296949171216102E-3</v>
      </c>
      <c r="J97" s="124">
        <f t="shared" si="210"/>
        <v>-201.20000000000005</v>
      </c>
      <c r="K97" s="132">
        <f>H97/G97</f>
        <v>0.8128372093023255</v>
      </c>
      <c r="L97" s="154">
        <v>216.8</v>
      </c>
      <c r="M97" s="128">
        <v>230.5</v>
      </c>
      <c r="N97" s="128">
        <v>167.5</v>
      </c>
      <c r="O97" s="131">
        <v>67.5</v>
      </c>
      <c r="P97" s="128">
        <f t="shared" si="252"/>
        <v>-100</v>
      </c>
      <c r="Q97" s="129">
        <f t="shared" si="253"/>
        <v>0.40298507462686567</v>
      </c>
      <c r="R97" s="130">
        <f t="shared" ref="R97:R146" si="254">SUM(F97,L97)</f>
        <v>2197</v>
      </c>
      <c r="S97" s="127">
        <f t="shared" ref="S97:S146" si="255">SUM(F97,M97)</f>
        <v>2210.6999999999998</v>
      </c>
      <c r="T97" s="128">
        <f t="shared" ref="T97:T146" si="256">SUM(G97,N97)</f>
        <v>1242.5</v>
      </c>
      <c r="U97" s="131">
        <f t="shared" ref="U97:U146" si="257">SUM(H97,O97)</f>
        <v>941.3</v>
      </c>
      <c r="V97" s="128">
        <f t="shared" ref="V97:V146" si="258">U97-T97</f>
        <v>-301.20000000000005</v>
      </c>
      <c r="W97" s="132">
        <f t="shared" ref="W97:W129" si="259">U97/T97</f>
        <v>0.75758551307847077</v>
      </c>
      <c r="X97" s="14"/>
      <c r="Y97" s="78" t="str">
        <f t="shared" si="212"/>
        <v/>
      </c>
      <c r="Z97" s="39" t="str">
        <f t="shared" si="213"/>
        <v/>
      </c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</row>
    <row r="98" spans="1:190" s="44" customFormat="1" ht="31.5" hidden="1" customHeight="1" x14ac:dyDescent="0.25">
      <c r="A98" s="439"/>
      <c r="B98" s="440"/>
      <c r="C98" s="441"/>
      <c r="D98" s="441"/>
      <c r="E98" s="466" t="s">
        <v>283</v>
      </c>
      <c r="F98" s="148"/>
      <c r="G98" s="366"/>
      <c r="H98" s="152"/>
      <c r="I98" s="199">
        <f>H98/H6</f>
        <v>0</v>
      </c>
      <c r="J98" s="146">
        <f t="shared" ref="J98" si="260">H98-G98</f>
        <v>0</v>
      </c>
      <c r="K98" s="198" t="e">
        <f>H98/G98</f>
        <v>#DIV/0!</v>
      </c>
      <c r="L98" s="366"/>
      <c r="M98" s="149"/>
      <c r="N98" s="191"/>
      <c r="O98" s="152"/>
      <c r="P98" s="149"/>
      <c r="Q98" s="147"/>
      <c r="R98" s="151">
        <f t="shared" ref="R98" si="261">SUM(F98,L98)</f>
        <v>0</v>
      </c>
      <c r="S98" s="149">
        <f t="shared" ref="S98" si="262">SUM(F98,M98)</f>
        <v>0</v>
      </c>
      <c r="T98" s="149">
        <f t="shared" ref="T98" si="263">SUM(G98,N98)</f>
        <v>0</v>
      </c>
      <c r="U98" s="152">
        <f t="shared" ref="U98" si="264">SUM(H98,O98)</f>
        <v>0</v>
      </c>
      <c r="V98" s="149">
        <f t="shared" ref="V98" si="265">U98-T98</f>
        <v>0</v>
      </c>
      <c r="W98" s="198" t="e">
        <f t="shared" ref="W98" si="266">U98/T98</f>
        <v>#DIV/0!</v>
      </c>
      <c r="X98" s="40"/>
      <c r="Y98" s="79"/>
      <c r="Z98" s="41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3"/>
      <c r="ES98" s="43"/>
      <c r="ET98" s="43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3"/>
      <c r="FK98" s="43"/>
      <c r="FL98" s="43"/>
      <c r="FM98" s="43"/>
      <c r="FN98" s="43"/>
      <c r="FO98" s="43"/>
      <c r="FP98" s="43"/>
      <c r="FQ98" s="43"/>
      <c r="FR98" s="43"/>
      <c r="FS98" s="43"/>
      <c r="FT98" s="43"/>
      <c r="FU98" s="43"/>
      <c r="FV98" s="43"/>
      <c r="FW98" s="43"/>
      <c r="FX98" s="43"/>
      <c r="FY98" s="43"/>
      <c r="FZ98" s="43"/>
      <c r="GA98" s="43"/>
      <c r="GB98" s="43"/>
      <c r="GC98" s="43"/>
      <c r="GD98" s="43"/>
      <c r="GE98" s="43"/>
      <c r="GF98" s="43"/>
      <c r="GG98" s="43"/>
      <c r="GH98" s="43"/>
    </row>
    <row r="99" spans="1:190" ht="31.5" customHeight="1" x14ac:dyDescent="0.25">
      <c r="A99" s="427"/>
      <c r="B99" s="428" t="s">
        <v>40</v>
      </c>
      <c r="C99" s="429" t="s">
        <v>212</v>
      </c>
      <c r="D99" s="429" t="s">
        <v>97</v>
      </c>
      <c r="E99" s="493" t="s">
        <v>213</v>
      </c>
      <c r="F99" s="126">
        <v>1672.9</v>
      </c>
      <c r="G99" s="154">
        <v>938.2</v>
      </c>
      <c r="H99" s="131">
        <v>755.1</v>
      </c>
      <c r="I99" s="123">
        <f>H99/H6</f>
        <v>2.8490802462637663E-3</v>
      </c>
      <c r="J99" s="124">
        <f t="shared" si="210"/>
        <v>-183.10000000000002</v>
      </c>
      <c r="K99" s="132">
        <f t="shared" ref="K99:K109" si="267">H99/G99</f>
        <v>0.80483905350671492</v>
      </c>
      <c r="L99" s="154">
        <v>146.4</v>
      </c>
      <c r="M99" s="127">
        <v>196.3</v>
      </c>
      <c r="N99" s="128">
        <v>170.5</v>
      </c>
      <c r="O99" s="131">
        <v>70.5</v>
      </c>
      <c r="P99" s="128">
        <f t="shared" si="252"/>
        <v>-100</v>
      </c>
      <c r="Q99" s="129">
        <f t="shared" si="253"/>
        <v>0.41348973607038125</v>
      </c>
      <c r="R99" s="130">
        <f t="shared" si="254"/>
        <v>1819.3000000000002</v>
      </c>
      <c r="S99" s="127">
        <f t="shared" si="255"/>
        <v>1869.2</v>
      </c>
      <c r="T99" s="128">
        <f t="shared" si="256"/>
        <v>1108.7</v>
      </c>
      <c r="U99" s="131">
        <f t="shared" si="257"/>
        <v>825.6</v>
      </c>
      <c r="V99" s="128">
        <f t="shared" si="258"/>
        <v>-283.10000000000002</v>
      </c>
      <c r="W99" s="132">
        <f t="shared" si="259"/>
        <v>0.74465590331018305</v>
      </c>
      <c r="X99" s="14"/>
      <c r="Y99" s="78" t="str">
        <f t="shared" si="212"/>
        <v/>
      </c>
      <c r="Z99" s="39" t="str">
        <f t="shared" si="213"/>
        <v/>
      </c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</row>
    <row r="100" spans="1:190" ht="24.75" customHeight="1" thickBot="1" x14ac:dyDescent="0.3">
      <c r="A100" s="494"/>
      <c r="B100" s="430" t="s">
        <v>41</v>
      </c>
      <c r="C100" s="429" t="s">
        <v>214</v>
      </c>
      <c r="D100" s="429" t="s">
        <v>97</v>
      </c>
      <c r="E100" s="495" t="s">
        <v>215</v>
      </c>
      <c r="F100" s="244">
        <v>860.2</v>
      </c>
      <c r="G100" s="166">
        <v>190.9</v>
      </c>
      <c r="H100" s="245">
        <v>35.700000000000003</v>
      </c>
      <c r="I100" s="319">
        <f>H100/H6</f>
        <v>1.3470025796797307E-4</v>
      </c>
      <c r="J100" s="246">
        <f t="shared" si="210"/>
        <v>-155.19999999999999</v>
      </c>
      <c r="K100" s="219">
        <f t="shared" si="267"/>
        <v>0.18700890518596125</v>
      </c>
      <c r="L100" s="356"/>
      <c r="M100" s="357"/>
      <c r="N100" s="165"/>
      <c r="O100" s="338"/>
      <c r="P100" s="165">
        <f t="shared" si="252"/>
        <v>0</v>
      </c>
      <c r="Q100" s="247"/>
      <c r="R100" s="222">
        <f t="shared" si="254"/>
        <v>860.2</v>
      </c>
      <c r="S100" s="223">
        <f t="shared" si="255"/>
        <v>860.2</v>
      </c>
      <c r="T100" s="166">
        <f t="shared" si="256"/>
        <v>190.9</v>
      </c>
      <c r="U100" s="224">
        <f t="shared" si="257"/>
        <v>35.700000000000003</v>
      </c>
      <c r="V100" s="166">
        <f t="shared" si="258"/>
        <v>-155.19999999999999</v>
      </c>
      <c r="W100" s="194">
        <f t="shared" si="259"/>
        <v>0.18700890518596125</v>
      </c>
      <c r="X100" s="14"/>
      <c r="Y100" s="78" t="str">
        <f t="shared" si="212"/>
        <v/>
      </c>
      <c r="Z100" s="39" t="str">
        <f t="shared" si="213"/>
        <v/>
      </c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</row>
    <row r="101" spans="1:190" s="7" customFormat="1" ht="26.25" customHeight="1" thickBot="1" x14ac:dyDescent="0.3">
      <c r="A101" s="452">
        <v>5</v>
      </c>
      <c r="B101" s="479" t="s">
        <v>23</v>
      </c>
      <c r="C101" s="479" t="s">
        <v>165</v>
      </c>
      <c r="D101" s="479"/>
      <c r="E101" s="496" t="s">
        <v>52</v>
      </c>
      <c r="F101" s="174">
        <f>SUM(F102:F105)</f>
        <v>2927.2</v>
      </c>
      <c r="G101" s="240">
        <f>SUM(G102:G105)</f>
        <v>1764.9</v>
      </c>
      <c r="H101" s="92">
        <f>SUM(H102:H105)</f>
        <v>1165</v>
      </c>
      <c r="I101" s="228">
        <f>H101/H6</f>
        <v>4.3956806871901571E-3</v>
      </c>
      <c r="J101" s="178">
        <f t="shared" si="210"/>
        <v>-599.90000000000009</v>
      </c>
      <c r="K101" s="248">
        <f t="shared" si="267"/>
        <v>0.66009405632047136</v>
      </c>
      <c r="L101" s="174">
        <f>SUM(L102:L105)</f>
        <v>56.4</v>
      </c>
      <c r="M101" s="96">
        <f>SUM(M102:M105)</f>
        <v>56.4</v>
      </c>
      <c r="N101" s="175">
        <f>SUM(N102:N105)</f>
        <v>1.1000000000000001</v>
      </c>
      <c r="O101" s="92">
        <f>SUM(O102:O105)</f>
        <v>1.1000000000000001</v>
      </c>
      <c r="P101" s="175">
        <f t="shared" si="252"/>
        <v>0</v>
      </c>
      <c r="Q101" s="176">
        <f>O101/N101</f>
        <v>1</v>
      </c>
      <c r="R101" s="226">
        <f>SUM(R102:R105)</f>
        <v>2983.6</v>
      </c>
      <c r="S101" s="249">
        <f>SUM(S102:S105)</f>
        <v>2983.6</v>
      </c>
      <c r="T101" s="227">
        <f>SUM(T102:T105)</f>
        <v>1766</v>
      </c>
      <c r="U101" s="229">
        <f>SUM(U102:U105)</f>
        <v>1166.1000000000001</v>
      </c>
      <c r="V101" s="175">
        <f>SUM(V102:V105)</f>
        <v>-599.9</v>
      </c>
      <c r="W101" s="108">
        <f t="shared" si="259"/>
        <v>0.6603057757644395</v>
      </c>
      <c r="X101" s="14"/>
      <c r="Y101" s="78" t="str">
        <f t="shared" si="212"/>
        <v/>
      </c>
      <c r="Z101" s="39" t="str">
        <f t="shared" si="213"/>
        <v/>
      </c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</row>
    <row r="102" spans="1:190" ht="29.25" customHeight="1" x14ac:dyDescent="0.25">
      <c r="A102" s="494"/>
      <c r="B102" s="425" t="s">
        <v>44</v>
      </c>
      <c r="C102" s="435" t="s">
        <v>98</v>
      </c>
      <c r="D102" s="435" t="s">
        <v>99</v>
      </c>
      <c r="E102" s="443" t="s">
        <v>100</v>
      </c>
      <c r="F102" s="250">
        <v>279.5</v>
      </c>
      <c r="G102" s="154">
        <v>240</v>
      </c>
      <c r="H102" s="131">
        <v>179</v>
      </c>
      <c r="I102" s="101">
        <f>H102/H6</f>
        <v>6.7538784807471078E-4</v>
      </c>
      <c r="J102" s="167">
        <f t="shared" si="210"/>
        <v>-61</v>
      </c>
      <c r="K102" s="132">
        <f t="shared" si="267"/>
        <v>0.74583333333333335</v>
      </c>
      <c r="L102" s="326"/>
      <c r="M102" s="333"/>
      <c r="N102" s="128"/>
      <c r="O102" s="211"/>
      <c r="P102" s="128"/>
      <c r="Q102" s="129"/>
      <c r="R102" s="126">
        <f>SUM(F102,L102)</f>
        <v>279.5</v>
      </c>
      <c r="S102" s="127">
        <f t="shared" ref="S102:U103" si="268">SUM(F102,M102)</f>
        <v>279.5</v>
      </c>
      <c r="T102" s="128">
        <f t="shared" si="268"/>
        <v>240</v>
      </c>
      <c r="U102" s="131">
        <f t="shared" si="268"/>
        <v>179</v>
      </c>
      <c r="V102" s="128">
        <f>U102-T102</f>
        <v>-61</v>
      </c>
      <c r="W102" s="132">
        <f t="shared" si="259"/>
        <v>0.74583333333333335</v>
      </c>
      <c r="X102" s="14"/>
      <c r="Y102" s="78" t="str">
        <f t="shared" si="212"/>
        <v/>
      </c>
      <c r="Z102" s="39" t="str">
        <f t="shared" si="213"/>
        <v/>
      </c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</row>
    <row r="103" spans="1:190" ht="29.25" customHeight="1" x14ac:dyDescent="0.25">
      <c r="A103" s="427"/>
      <c r="B103" s="425" t="s">
        <v>44</v>
      </c>
      <c r="C103" s="435" t="s">
        <v>101</v>
      </c>
      <c r="D103" s="435" t="s">
        <v>99</v>
      </c>
      <c r="E103" s="443" t="s">
        <v>102</v>
      </c>
      <c r="F103" s="251">
        <v>153.6</v>
      </c>
      <c r="G103" s="154">
        <v>134.30000000000001</v>
      </c>
      <c r="H103" s="131">
        <v>61.8</v>
      </c>
      <c r="I103" s="319">
        <f>H103/H6</f>
        <v>2.3317859782691133E-4</v>
      </c>
      <c r="J103" s="167">
        <f t="shared" si="210"/>
        <v>-72.500000000000014</v>
      </c>
      <c r="K103" s="132">
        <f t="shared" si="267"/>
        <v>0.46016381236038711</v>
      </c>
      <c r="L103" s="326"/>
      <c r="M103" s="333"/>
      <c r="N103" s="128"/>
      <c r="O103" s="211"/>
      <c r="P103" s="128"/>
      <c r="Q103" s="129"/>
      <c r="R103" s="126">
        <f>SUM(F103,L103)</f>
        <v>153.6</v>
      </c>
      <c r="S103" s="127">
        <f t="shared" si="268"/>
        <v>153.6</v>
      </c>
      <c r="T103" s="128">
        <f t="shared" si="268"/>
        <v>134.30000000000001</v>
      </c>
      <c r="U103" s="131">
        <f t="shared" si="268"/>
        <v>61.8</v>
      </c>
      <c r="V103" s="128">
        <f>U103-T103</f>
        <v>-72.500000000000014</v>
      </c>
      <c r="W103" s="132">
        <f t="shared" si="259"/>
        <v>0.46016381236038711</v>
      </c>
      <c r="X103" s="14"/>
      <c r="Y103" s="78" t="str">
        <f t="shared" si="212"/>
        <v/>
      </c>
      <c r="Z103" s="39" t="str">
        <f t="shared" si="213"/>
        <v/>
      </c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</row>
    <row r="104" spans="1:190" s="26" customFormat="1" ht="33" customHeight="1" x14ac:dyDescent="0.25">
      <c r="A104" s="494"/>
      <c r="B104" s="430" t="s">
        <v>32</v>
      </c>
      <c r="C104" s="497" t="s">
        <v>103</v>
      </c>
      <c r="D104" s="497" t="s">
        <v>99</v>
      </c>
      <c r="E104" s="498" t="s">
        <v>104</v>
      </c>
      <c r="F104" s="387">
        <v>2263.1</v>
      </c>
      <c r="G104" s="165">
        <v>1371.4</v>
      </c>
      <c r="H104" s="245">
        <v>905</v>
      </c>
      <c r="I104" s="101">
        <f>H104/H6</f>
        <v>3.4146704050704653E-3</v>
      </c>
      <c r="J104" s="102">
        <f t="shared" si="210"/>
        <v>-466.40000000000009</v>
      </c>
      <c r="K104" s="388">
        <f t="shared" si="267"/>
        <v>0.65990958144961354</v>
      </c>
      <c r="L104" s="271">
        <v>56.4</v>
      </c>
      <c r="M104" s="233">
        <v>56.4</v>
      </c>
      <c r="N104" s="233">
        <v>1.1000000000000001</v>
      </c>
      <c r="O104" s="245">
        <v>1.1000000000000001</v>
      </c>
      <c r="P104" s="128">
        <f t="shared" ref="P104" si="269">O104-N104</f>
        <v>0</v>
      </c>
      <c r="Q104" s="129">
        <f t="shared" ref="Q104" si="270">O104/N104</f>
        <v>1</v>
      </c>
      <c r="R104" s="104">
        <f t="shared" si="254"/>
        <v>2319.5</v>
      </c>
      <c r="S104" s="105">
        <f t="shared" si="255"/>
        <v>2319.5</v>
      </c>
      <c r="T104" s="106">
        <f t="shared" si="256"/>
        <v>1372.5</v>
      </c>
      <c r="U104" s="107">
        <f t="shared" si="257"/>
        <v>906.1</v>
      </c>
      <c r="V104" s="106">
        <f t="shared" si="258"/>
        <v>-466.4</v>
      </c>
      <c r="W104" s="219">
        <f t="shared" si="259"/>
        <v>0.66018214936247721</v>
      </c>
      <c r="X104" s="14"/>
      <c r="Y104" s="78" t="str">
        <f t="shared" si="212"/>
        <v/>
      </c>
      <c r="Z104" s="39" t="str">
        <f t="shared" si="213"/>
        <v/>
      </c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</row>
    <row r="105" spans="1:190" s="26" customFormat="1" ht="33" customHeight="1" thickBot="1" x14ac:dyDescent="0.3">
      <c r="A105" s="499"/>
      <c r="B105" s="500" t="s">
        <v>32</v>
      </c>
      <c r="C105" s="501" t="s">
        <v>315</v>
      </c>
      <c r="D105" s="501" t="s">
        <v>99</v>
      </c>
      <c r="E105" s="502" t="s">
        <v>104</v>
      </c>
      <c r="F105" s="244">
        <v>231</v>
      </c>
      <c r="G105" s="166">
        <v>19.2</v>
      </c>
      <c r="H105" s="224">
        <v>19.2</v>
      </c>
      <c r="I105" s="400">
        <f>H105/H7</f>
        <v>2.1838978481781511E-4</v>
      </c>
      <c r="J105" s="246">
        <f t="shared" ref="J105" si="271">H105-G105</f>
        <v>0</v>
      </c>
      <c r="K105" s="255">
        <f t="shared" ref="K105" si="272">H105/G105</f>
        <v>1</v>
      </c>
      <c r="L105" s="222"/>
      <c r="M105" s="223"/>
      <c r="N105" s="223"/>
      <c r="O105" s="224"/>
      <c r="P105" s="166">
        <f t="shared" ref="P105:P109" si="273">O105-N105</f>
        <v>0</v>
      </c>
      <c r="Q105" s="225"/>
      <c r="R105" s="222">
        <f t="shared" ref="R105" si="274">SUM(F105,L105)</f>
        <v>231</v>
      </c>
      <c r="S105" s="223">
        <f t="shared" ref="S105" si="275">SUM(F105,M105)</f>
        <v>231</v>
      </c>
      <c r="T105" s="166">
        <f t="shared" ref="T105" si="276">SUM(G105,N105)</f>
        <v>19.2</v>
      </c>
      <c r="U105" s="224">
        <f t="shared" ref="U105" si="277">SUM(H105,O105)</f>
        <v>19.2</v>
      </c>
      <c r="V105" s="166">
        <f t="shared" ref="V105" si="278">U105-T105</f>
        <v>0</v>
      </c>
      <c r="W105" s="264">
        <f t="shared" ref="W105" si="279">U105/T105</f>
        <v>1</v>
      </c>
      <c r="X105" s="14"/>
      <c r="Y105" s="78" t="str">
        <f t="shared" ref="Y105" si="280">IF(J105&lt;=0,"",IF(J105&gt;0,"НІ"))</f>
        <v/>
      </c>
      <c r="Z105" s="39" t="str">
        <f t="shared" ref="Z105" si="281">IF(P105&lt;=0,"",IF(P105&gt;0,"НІ"))</f>
        <v/>
      </c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</row>
    <row r="106" spans="1:190" s="7" customFormat="1" ht="65.25" customHeight="1" thickBot="1" x14ac:dyDescent="0.3">
      <c r="A106" s="452">
        <v>6</v>
      </c>
      <c r="B106" s="479" t="s">
        <v>24</v>
      </c>
      <c r="C106" s="479" t="s">
        <v>216</v>
      </c>
      <c r="D106" s="479" t="s">
        <v>75</v>
      </c>
      <c r="E106" s="646" t="s">
        <v>174</v>
      </c>
      <c r="F106" s="226">
        <v>32137.200000000001</v>
      </c>
      <c r="G106" s="175">
        <v>17490.900000000001</v>
      </c>
      <c r="H106" s="92">
        <v>15664</v>
      </c>
      <c r="I106" s="228">
        <f>H106/H6</f>
        <v>5.9102096381241732E-2</v>
      </c>
      <c r="J106" s="178">
        <f t="shared" si="210"/>
        <v>-1826.9000000000015</v>
      </c>
      <c r="K106" s="108">
        <f t="shared" si="267"/>
        <v>0.89555140101424158</v>
      </c>
      <c r="L106" s="240">
        <v>717.6</v>
      </c>
      <c r="M106" s="175">
        <v>739.3</v>
      </c>
      <c r="N106" s="175">
        <v>175.2</v>
      </c>
      <c r="O106" s="92">
        <v>55</v>
      </c>
      <c r="P106" s="175">
        <f t="shared" si="273"/>
        <v>-120.19999999999999</v>
      </c>
      <c r="Q106" s="176">
        <f>O106/N106</f>
        <v>0.3139269406392694</v>
      </c>
      <c r="R106" s="174">
        <f t="shared" si="254"/>
        <v>32854.800000000003</v>
      </c>
      <c r="S106" s="96">
        <f t="shared" si="255"/>
        <v>32876.5</v>
      </c>
      <c r="T106" s="175">
        <f t="shared" si="256"/>
        <v>17666.100000000002</v>
      </c>
      <c r="U106" s="92">
        <f t="shared" si="257"/>
        <v>15719</v>
      </c>
      <c r="V106" s="175">
        <f t="shared" si="258"/>
        <v>-1947.1000000000022</v>
      </c>
      <c r="W106" s="108">
        <f t="shared" si="259"/>
        <v>0.88978325719881568</v>
      </c>
      <c r="X106" s="14"/>
      <c r="Y106" s="78" t="str">
        <f t="shared" si="212"/>
        <v/>
      </c>
      <c r="Z106" s="39" t="str">
        <f t="shared" si="213"/>
        <v/>
      </c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</row>
    <row r="107" spans="1:190" s="21" customFormat="1" ht="48.75" customHeight="1" thickBot="1" x14ac:dyDescent="0.3">
      <c r="A107" s="452">
        <v>7</v>
      </c>
      <c r="B107" s="479" t="s">
        <v>24</v>
      </c>
      <c r="C107" s="479" t="s">
        <v>217</v>
      </c>
      <c r="D107" s="479" t="s">
        <v>75</v>
      </c>
      <c r="E107" s="646" t="s">
        <v>218</v>
      </c>
      <c r="F107" s="226">
        <v>27718.2</v>
      </c>
      <c r="G107" s="175">
        <v>14504.6</v>
      </c>
      <c r="H107" s="92">
        <v>12792.3</v>
      </c>
      <c r="I107" s="228">
        <f>H107/H6</f>
        <v>4.8266837815229738E-2</v>
      </c>
      <c r="J107" s="178">
        <f>H107-G107</f>
        <v>-1712.3000000000011</v>
      </c>
      <c r="K107" s="108">
        <f>H107/G107</f>
        <v>0.88194779587165439</v>
      </c>
      <c r="L107" s="240">
        <v>214.3</v>
      </c>
      <c r="M107" s="175">
        <v>214.3</v>
      </c>
      <c r="N107" s="175">
        <v>214.3</v>
      </c>
      <c r="O107" s="92">
        <v>59.4</v>
      </c>
      <c r="P107" s="175">
        <f t="shared" si="273"/>
        <v>-154.9</v>
      </c>
      <c r="Q107" s="176">
        <f t="shared" ref="Q107" si="282">O107/N107</f>
        <v>0.27718152123191786</v>
      </c>
      <c r="R107" s="174">
        <f>SUM(F107,L107)</f>
        <v>27932.5</v>
      </c>
      <c r="S107" s="96">
        <f t="shared" ref="S107:U107" si="283">SUM(F107,M107)</f>
        <v>27932.5</v>
      </c>
      <c r="T107" s="175">
        <f t="shared" si="283"/>
        <v>14718.9</v>
      </c>
      <c r="U107" s="92">
        <f t="shared" si="283"/>
        <v>12851.699999999999</v>
      </c>
      <c r="V107" s="175">
        <f>U107-T107</f>
        <v>-1867.2000000000007</v>
      </c>
      <c r="W107" s="108">
        <f t="shared" si="259"/>
        <v>0.87314269408719392</v>
      </c>
      <c r="X107" s="14"/>
      <c r="Y107" s="78" t="str">
        <f t="shared" si="212"/>
        <v/>
      </c>
      <c r="Z107" s="39" t="str">
        <f t="shared" si="213"/>
        <v/>
      </c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</row>
    <row r="108" spans="1:190" s="21" customFormat="1" ht="24" customHeight="1" thickBot="1" x14ac:dyDescent="0.3">
      <c r="A108" s="452">
        <v>8</v>
      </c>
      <c r="B108" s="479" t="s">
        <v>24</v>
      </c>
      <c r="C108" s="479" t="s">
        <v>74</v>
      </c>
      <c r="D108" s="455" t="s">
        <v>120</v>
      </c>
      <c r="E108" s="646" t="s">
        <v>276</v>
      </c>
      <c r="F108" s="226">
        <v>200</v>
      </c>
      <c r="G108" s="175">
        <v>26.2</v>
      </c>
      <c r="H108" s="92">
        <v>20.5</v>
      </c>
      <c r="I108" s="401">
        <f>H108/H6</f>
        <v>7.7348887628668001E-5</v>
      </c>
      <c r="J108" s="178">
        <f>H108-G108</f>
        <v>-5.6999999999999993</v>
      </c>
      <c r="K108" s="108">
        <f>H108/G108</f>
        <v>0.78244274809160308</v>
      </c>
      <c r="L108" s="335"/>
      <c r="M108" s="329"/>
      <c r="N108" s="175"/>
      <c r="O108" s="322"/>
      <c r="P108" s="175">
        <f t="shared" si="273"/>
        <v>0</v>
      </c>
      <c r="Q108" s="176"/>
      <c r="R108" s="174">
        <f>SUM(F108,L108)</f>
        <v>200</v>
      </c>
      <c r="S108" s="96">
        <f t="shared" ref="S108" si="284">SUM(F108,M108)</f>
        <v>200</v>
      </c>
      <c r="T108" s="175">
        <f t="shared" ref="T108" si="285">SUM(G108,N108)</f>
        <v>26.2</v>
      </c>
      <c r="U108" s="92">
        <f t="shared" ref="U108" si="286">SUM(H108,O108)</f>
        <v>20.5</v>
      </c>
      <c r="V108" s="175">
        <f>U108-T108</f>
        <v>-5.6999999999999993</v>
      </c>
      <c r="W108" s="108">
        <f t="shared" ref="W108" si="287">U108/T108</f>
        <v>0.78244274809160308</v>
      </c>
      <c r="X108" s="14"/>
      <c r="Y108" s="78" t="str">
        <f t="shared" ref="Y108" si="288">IF(J108&lt;=0,"",IF(J108&gt;0,"НІ"))</f>
        <v/>
      </c>
      <c r="Z108" s="39" t="str">
        <f t="shared" ref="Z108" si="289">IF(P108&lt;=0,"",IF(P108&gt;0,"НІ"))</f>
        <v/>
      </c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</row>
    <row r="109" spans="1:190" s="21" customFormat="1" ht="24" customHeight="1" thickBot="1" x14ac:dyDescent="0.3">
      <c r="A109" s="452">
        <v>9</v>
      </c>
      <c r="B109" s="479" t="s">
        <v>42</v>
      </c>
      <c r="C109" s="479" t="s">
        <v>164</v>
      </c>
      <c r="D109" s="479"/>
      <c r="E109" s="503" t="s">
        <v>110</v>
      </c>
      <c r="F109" s="226">
        <f>SUM(F110:F118)</f>
        <v>32201.5</v>
      </c>
      <c r="G109" s="227">
        <f>SUM(G110:G118)</f>
        <v>19486.3</v>
      </c>
      <c r="H109" s="92">
        <f>SUM(H110:H118)</f>
        <v>17911.400000000001</v>
      </c>
      <c r="I109" s="248">
        <f>H109/H6</f>
        <v>6.7581798335225568E-2</v>
      </c>
      <c r="J109" s="256">
        <f>SUM(J110:J118)</f>
        <v>-1574.8999999999996</v>
      </c>
      <c r="K109" s="108">
        <f t="shared" si="267"/>
        <v>0.91917911558376919</v>
      </c>
      <c r="L109" s="226">
        <f>SUM(L110:L118,L120)</f>
        <v>33107.9</v>
      </c>
      <c r="M109" s="227">
        <f>SUM(M110:M118,M120)</f>
        <v>33107.9</v>
      </c>
      <c r="N109" s="227">
        <f>SUM(N110:N118,N120)</f>
        <v>10311.200000000001</v>
      </c>
      <c r="O109" s="92">
        <f>SUM(O110:O118,O120)</f>
        <v>1181.8</v>
      </c>
      <c r="P109" s="175">
        <f t="shared" si="273"/>
        <v>-9129.4000000000015</v>
      </c>
      <c r="Q109" s="176">
        <f t="shared" ref="Q109" si="290">O109/N109</f>
        <v>0.11461323609279229</v>
      </c>
      <c r="R109" s="226">
        <f>SUM(R110:R118,R120)</f>
        <v>65309.399999999994</v>
      </c>
      <c r="S109" s="226">
        <f>SUM(S110:S118,S120)</f>
        <v>65309.399999999994</v>
      </c>
      <c r="T109" s="226">
        <f>SUM(T110:T118,T120)</f>
        <v>29797.5</v>
      </c>
      <c r="U109" s="684">
        <f>SUM(U110:U118,U120)</f>
        <v>19093.199999999997</v>
      </c>
      <c r="V109" s="226">
        <f>SUM(V110:V118,V120)</f>
        <v>-10704.3</v>
      </c>
      <c r="W109" s="108">
        <f t="shared" si="259"/>
        <v>0.64076516486282398</v>
      </c>
      <c r="X109" s="14"/>
      <c r="Y109" s="78" t="str">
        <f t="shared" si="212"/>
        <v/>
      </c>
      <c r="Z109" s="39" t="str">
        <f t="shared" si="213"/>
        <v/>
      </c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</row>
    <row r="110" spans="1:190" ht="31.5" customHeight="1" x14ac:dyDescent="0.25">
      <c r="A110" s="480"/>
      <c r="B110" s="504"/>
      <c r="C110" s="482" t="s">
        <v>246</v>
      </c>
      <c r="D110" s="482" t="s">
        <v>106</v>
      </c>
      <c r="E110" s="483" t="s">
        <v>247</v>
      </c>
      <c r="F110" s="130"/>
      <c r="G110" s="138"/>
      <c r="H110" s="185"/>
      <c r="I110" s="231">
        <f>H110/H6</f>
        <v>0</v>
      </c>
      <c r="J110" s="124">
        <f t="shared" ref="J110:J114" si="291">H110-G110</f>
        <v>0</v>
      </c>
      <c r="K110" s="132"/>
      <c r="L110" s="242">
        <v>8879.2999999999993</v>
      </c>
      <c r="M110" s="184">
        <v>8879.2999999999993</v>
      </c>
      <c r="N110" s="138">
        <v>6115.2</v>
      </c>
      <c r="O110" s="185">
        <v>1131.8</v>
      </c>
      <c r="P110" s="128">
        <f t="shared" ref="P110:P120" si="292">O110-N110</f>
        <v>-4983.3999999999996</v>
      </c>
      <c r="Q110" s="129">
        <f t="shared" ref="Q110" si="293">O110/N110</f>
        <v>0.18507980115122971</v>
      </c>
      <c r="R110" s="130">
        <f t="shared" si="254"/>
        <v>8879.2999999999993</v>
      </c>
      <c r="S110" s="184">
        <f t="shared" si="255"/>
        <v>8879.2999999999993</v>
      </c>
      <c r="T110" s="138">
        <f t="shared" si="256"/>
        <v>6115.2</v>
      </c>
      <c r="U110" s="185">
        <f t="shared" si="257"/>
        <v>1131.8</v>
      </c>
      <c r="V110" s="138">
        <f t="shared" si="258"/>
        <v>-4983.3999999999996</v>
      </c>
      <c r="W110" s="132">
        <f t="shared" si="259"/>
        <v>0.18507980115122971</v>
      </c>
      <c r="X110" s="14"/>
      <c r="Y110" s="78"/>
      <c r="Z110" s="3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</row>
    <row r="111" spans="1:190" ht="30" customHeight="1" x14ac:dyDescent="0.25">
      <c r="A111" s="427"/>
      <c r="B111" s="505"/>
      <c r="C111" s="506" t="s">
        <v>318</v>
      </c>
      <c r="D111" s="506" t="s">
        <v>108</v>
      </c>
      <c r="E111" s="507" t="s">
        <v>267</v>
      </c>
      <c r="F111" s="130">
        <v>84.3</v>
      </c>
      <c r="G111" s="138"/>
      <c r="H111" s="185"/>
      <c r="I111" s="257">
        <f>H111/H6</f>
        <v>0</v>
      </c>
      <c r="J111" s="124">
        <f t="shared" ref="J111" si="294">H111-G111</f>
        <v>0</v>
      </c>
      <c r="K111" s="132" t="e">
        <f t="shared" ref="K111" si="295">H111/G111</f>
        <v>#DIV/0!</v>
      </c>
      <c r="L111" s="337"/>
      <c r="M111" s="354"/>
      <c r="N111" s="138"/>
      <c r="O111" s="332"/>
      <c r="P111" s="128">
        <f t="shared" ref="P111" si="296">O111-N111</f>
        <v>0</v>
      </c>
      <c r="Q111" s="129"/>
      <c r="R111" s="130">
        <f t="shared" ref="R111" si="297">SUM(F111,L111)</f>
        <v>84.3</v>
      </c>
      <c r="S111" s="184">
        <f t="shared" ref="S111" si="298">SUM(F111,M111)</f>
        <v>84.3</v>
      </c>
      <c r="T111" s="138">
        <f t="shared" ref="T111" si="299">SUM(G111,N111)</f>
        <v>0</v>
      </c>
      <c r="U111" s="185">
        <f t="shared" ref="U111" si="300">SUM(H111,O111)</f>
        <v>0</v>
      </c>
      <c r="V111" s="138">
        <f t="shared" ref="V111" si="301">U111-T111</f>
        <v>0</v>
      </c>
      <c r="W111" s="132" t="e">
        <f t="shared" si="259"/>
        <v>#DIV/0!</v>
      </c>
      <c r="X111" s="14"/>
      <c r="Y111" s="78"/>
      <c r="Z111" s="3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</row>
    <row r="112" spans="1:190" ht="33" customHeight="1" thickBot="1" x14ac:dyDescent="0.3">
      <c r="A112" s="427"/>
      <c r="B112" s="505"/>
      <c r="C112" s="506" t="s">
        <v>319</v>
      </c>
      <c r="D112" s="506" t="s">
        <v>108</v>
      </c>
      <c r="E112" s="507" t="s">
        <v>267</v>
      </c>
      <c r="F112" s="130">
        <v>87.7</v>
      </c>
      <c r="G112" s="138"/>
      <c r="H112" s="185"/>
      <c r="I112" s="257">
        <f>H112/H7</f>
        <v>0</v>
      </c>
      <c r="J112" s="124">
        <f t="shared" ref="J112" si="302">H112-G112</f>
        <v>0</v>
      </c>
      <c r="K112" s="132" t="e">
        <f t="shared" ref="K112" si="303">H112/G112</f>
        <v>#DIV/0!</v>
      </c>
      <c r="L112" s="242">
        <v>117</v>
      </c>
      <c r="M112" s="184">
        <v>117</v>
      </c>
      <c r="N112" s="138">
        <v>117</v>
      </c>
      <c r="O112" s="332"/>
      <c r="P112" s="128">
        <f t="shared" ref="P112" si="304">O112-N112</f>
        <v>-117</v>
      </c>
      <c r="Q112" s="129">
        <f t="shared" ref="Q112" si="305">O112/N112</f>
        <v>0</v>
      </c>
      <c r="R112" s="130">
        <f t="shared" ref="R112" si="306">SUM(F112,L112)</f>
        <v>204.7</v>
      </c>
      <c r="S112" s="184">
        <f t="shared" ref="S112" si="307">SUM(F112,M112)</f>
        <v>204.7</v>
      </c>
      <c r="T112" s="138">
        <f t="shared" ref="T112" si="308">SUM(G112,N112)</f>
        <v>117</v>
      </c>
      <c r="U112" s="185">
        <f t="shared" ref="U112" si="309">SUM(H112,O112)</f>
        <v>0</v>
      </c>
      <c r="V112" s="138">
        <f t="shared" ref="V112" si="310">U112-T112</f>
        <v>-117</v>
      </c>
      <c r="W112" s="132">
        <f t="shared" ref="W112" si="311">U112/T112</f>
        <v>0</v>
      </c>
      <c r="X112" s="14"/>
      <c r="Y112" s="78"/>
      <c r="Z112" s="3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</row>
    <row r="113" spans="1:190" ht="18" customHeight="1" thickBot="1" x14ac:dyDescent="0.3">
      <c r="A113" s="427"/>
      <c r="B113" s="504" t="s">
        <v>50</v>
      </c>
      <c r="C113" s="435" t="s">
        <v>242</v>
      </c>
      <c r="D113" s="508" t="s">
        <v>108</v>
      </c>
      <c r="E113" s="509" t="s">
        <v>243</v>
      </c>
      <c r="F113" s="130">
        <v>400</v>
      </c>
      <c r="G113" s="138">
        <v>400</v>
      </c>
      <c r="H113" s="185"/>
      <c r="I113" s="231">
        <f>H113/H6</f>
        <v>0</v>
      </c>
      <c r="J113" s="124">
        <f t="shared" si="291"/>
        <v>-400</v>
      </c>
      <c r="K113" s="132">
        <f t="shared" ref="K113" si="312">H113/G113</f>
        <v>0</v>
      </c>
      <c r="L113" s="242">
        <v>400</v>
      </c>
      <c r="M113" s="184">
        <v>400</v>
      </c>
      <c r="N113" s="138">
        <v>400</v>
      </c>
      <c r="O113" s="185"/>
      <c r="P113" s="128">
        <f t="shared" si="292"/>
        <v>-400</v>
      </c>
      <c r="Q113" s="129">
        <f t="shared" ref="Q113:Q114" si="313">O113/N113</f>
        <v>0</v>
      </c>
      <c r="R113" s="130">
        <f t="shared" ref="R113" si="314">SUM(F113,L113)</f>
        <v>800</v>
      </c>
      <c r="S113" s="184">
        <f t="shared" ref="S113" si="315">SUM(F113,M113)</f>
        <v>800</v>
      </c>
      <c r="T113" s="138">
        <f t="shared" ref="T113" si="316">SUM(G113,N113)</f>
        <v>800</v>
      </c>
      <c r="U113" s="185">
        <f t="shared" ref="U113" si="317">SUM(H113,O113)</f>
        <v>0</v>
      </c>
      <c r="V113" s="138">
        <f t="shared" ref="V113" si="318">U113-T113</f>
        <v>-800</v>
      </c>
      <c r="W113" s="132">
        <f t="shared" si="259"/>
        <v>0</v>
      </c>
      <c r="X113" s="14"/>
      <c r="Y113" s="78" t="str">
        <f t="shared" ref="Y113" si="319">IF(J113&lt;=0,"",IF(J113&gt;0,"НІ"))</f>
        <v/>
      </c>
      <c r="Z113" s="39" t="str">
        <f t="shared" ref="Z113" si="320">IF(P113&lt;=0,"",IF(P113&gt;0,"НІ"))</f>
        <v/>
      </c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</row>
    <row r="114" spans="1:190" ht="31.5" customHeight="1" x14ac:dyDescent="0.25">
      <c r="A114" s="424"/>
      <c r="B114" s="504" t="s">
        <v>50</v>
      </c>
      <c r="C114" s="506" t="s">
        <v>244</v>
      </c>
      <c r="D114" s="435" t="s">
        <v>108</v>
      </c>
      <c r="E114" s="445" t="s">
        <v>245</v>
      </c>
      <c r="F114" s="130">
        <v>0</v>
      </c>
      <c r="G114" s="138"/>
      <c r="H114" s="185"/>
      <c r="I114" s="231">
        <f>H114/H6</f>
        <v>0</v>
      </c>
      <c r="J114" s="124">
        <f t="shared" si="291"/>
        <v>0</v>
      </c>
      <c r="K114" s="132"/>
      <c r="L114" s="242">
        <v>11759</v>
      </c>
      <c r="M114" s="184">
        <v>11759</v>
      </c>
      <c r="N114" s="138">
        <v>1479</v>
      </c>
      <c r="O114" s="185">
        <v>50</v>
      </c>
      <c r="P114" s="138">
        <f t="shared" ref="P114" si="321">O114-N114</f>
        <v>-1429</v>
      </c>
      <c r="Q114" s="129">
        <f t="shared" si="313"/>
        <v>3.3806626098715348E-2</v>
      </c>
      <c r="R114" s="130">
        <f t="shared" ref="R114" si="322">SUM(F114,L114)</f>
        <v>11759</v>
      </c>
      <c r="S114" s="184">
        <f t="shared" ref="S114" si="323">SUM(F114,M114)</f>
        <v>11759</v>
      </c>
      <c r="T114" s="138">
        <f t="shared" ref="T114" si="324">SUM(G114,N114)</f>
        <v>1479</v>
      </c>
      <c r="U114" s="185">
        <f t="shared" ref="U114" si="325">SUM(H114,O114)</f>
        <v>50</v>
      </c>
      <c r="V114" s="138">
        <f t="shared" ref="V114" si="326">U114-T114</f>
        <v>-1429</v>
      </c>
      <c r="W114" s="132">
        <f t="shared" si="259"/>
        <v>3.3806626098715348E-2</v>
      </c>
      <c r="X114" s="14"/>
      <c r="Y114" s="78" t="str">
        <f t="shared" ref="Y114" si="327">IF(J114&lt;=0,"",IF(J114&gt;0,"НІ"))</f>
        <v/>
      </c>
      <c r="Z114" s="39" t="str">
        <f t="shared" ref="Z114" si="328">IF(P114&lt;=0,"",IF(P114&gt;0,"НІ"))</f>
        <v/>
      </c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</row>
    <row r="115" spans="1:190" ht="21.75" customHeight="1" thickBot="1" x14ac:dyDescent="0.3">
      <c r="A115" s="427"/>
      <c r="B115" s="510" t="s">
        <v>25</v>
      </c>
      <c r="C115" s="435" t="s">
        <v>105</v>
      </c>
      <c r="D115" s="435" t="s">
        <v>106</v>
      </c>
      <c r="E115" s="511" t="s">
        <v>107</v>
      </c>
      <c r="F115" s="126"/>
      <c r="G115" s="128"/>
      <c r="H115" s="131"/>
      <c r="I115" s="123"/>
      <c r="J115" s="124">
        <f t="shared" si="210"/>
        <v>0</v>
      </c>
      <c r="K115" s="258"/>
      <c r="L115" s="337"/>
      <c r="M115" s="354"/>
      <c r="N115" s="128"/>
      <c r="O115" s="211"/>
      <c r="P115" s="128">
        <f>O115-N115</f>
        <v>0</v>
      </c>
      <c r="Q115" s="129"/>
      <c r="R115" s="130">
        <f t="shared" si="254"/>
        <v>0</v>
      </c>
      <c r="S115" s="127">
        <f t="shared" si="255"/>
        <v>0</v>
      </c>
      <c r="T115" s="128">
        <f t="shared" si="256"/>
        <v>0</v>
      </c>
      <c r="U115" s="131">
        <f t="shared" si="257"/>
        <v>0</v>
      </c>
      <c r="V115" s="128">
        <f t="shared" si="258"/>
        <v>0</v>
      </c>
      <c r="W115" s="194" t="e">
        <f t="shared" si="259"/>
        <v>#DIV/0!</v>
      </c>
      <c r="X115" s="14"/>
      <c r="Y115" s="78" t="str">
        <f t="shared" si="212"/>
        <v/>
      </c>
      <c r="Z115" s="39" t="str">
        <f t="shared" si="213"/>
        <v/>
      </c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</row>
    <row r="116" spans="1:190" ht="30.75" customHeight="1" thickBot="1" x14ac:dyDescent="0.3">
      <c r="A116" s="424"/>
      <c r="B116" s="504" t="s">
        <v>50</v>
      </c>
      <c r="C116" s="506" t="s">
        <v>260</v>
      </c>
      <c r="D116" s="435" t="s">
        <v>108</v>
      </c>
      <c r="E116" s="445" t="s">
        <v>109</v>
      </c>
      <c r="F116" s="130"/>
      <c r="G116" s="138"/>
      <c r="H116" s="185"/>
      <c r="I116" s="231">
        <f>H116/H6</f>
        <v>0</v>
      </c>
      <c r="J116" s="124">
        <f t="shared" ref="J116:J119" si="329">H116-G116</f>
        <v>0</v>
      </c>
      <c r="K116" s="132" t="e">
        <f t="shared" ref="K116" si="330">H116/G116</f>
        <v>#DIV/0!</v>
      </c>
      <c r="L116" s="242">
        <v>10952.6</v>
      </c>
      <c r="M116" s="184">
        <v>10952.6</v>
      </c>
      <c r="N116" s="138">
        <v>2000</v>
      </c>
      <c r="O116" s="332"/>
      <c r="P116" s="128">
        <f t="shared" ref="P116:P119" si="331">O116-N116</f>
        <v>-2000</v>
      </c>
      <c r="Q116" s="218">
        <f t="shared" ref="Q116:Q124" si="332">O116/N116</f>
        <v>0</v>
      </c>
      <c r="R116" s="130">
        <f t="shared" ref="R116:R119" si="333">SUM(F116,L116)</f>
        <v>10952.6</v>
      </c>
      <c r="S116" s="184">
        <f t="shared" ref="S116:S119" si="334">SUM(F116,M116)</f>
        <v>10952.6</v>
      </c>
      <c r="T116" s="138">
        <f t="shared" ref="T116:T119" si="335">SUM(G116,N116)</f>
        <v>2000</v>
      </c>
      <c r="U116" s="185">
        <f t="shared" ref="U116:U119" si="336">SUM(H116,O116)</f>
        <v>0</v>
      </c>
      <c r="V116" s="138">
        <f t="shared" ref="V116:V119" si="337">U116-T116</f>
        <v>-2000</v>
      </c>
      <c r="W116" s="132">
        <f t="shared" si="259"/>
        <v>0</v>
      </c>
      <c r="X116" s="14"/>
      <c r="Y116" s="78" t="str">
        <f t="shared" si="212"/>
        <v/>
      </c>
      <c r="Z116" s="39" t="str">
        <f t="shared" si="213"/>
        <v/>
      </c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</row>
    <row r="117" spans="1:190" ht="51.75" customHeight="1" x14ac:dyDescent="0.25">
      <c r="A117" s="424"/>
      <c r="B117" s="504" t="s">
        <v>50</v>
      </c>
      <c r="C117" s="506" t="s">
        <v>285</v>
      </c>
      <c r="D117" s="435" t="s">
        <v>108</v>
      </c>
      <c r="E117" s="447" t="s">
        <v>286</v>
      </c>
      <c r="F117" s="130">
        <v>15076.3</v>
      </c>
      <c r="G117" s="138">
        <v>10113.5</v>
      </c>
      <c r="H117" s="185">
        <v>9171.6</v>
      </c>
      <c r="I117" s="231">
        <f>H117/H6</f>
        <v>3.4605515013419096E-2</v>
      </c>
      <c r="J117" s="124">
        <f t="shared" ref="J117" si="338">H117-G117</f>
        <v>-941.89999999999964</v>
      </c>
      <c r="K117" s="132">
        <f t="shared" ref="K117" si="339">H117/G117</f>
        <v>0.90686705888169283</v>
      </c>
      <c r="L117" s="337"/>
      <c r="M117" s="354"/>
      <c r="N117" s="138"/>
      <c r="O117" s="332"/>
      <c r="P117" s="128">
        <f t="shared" ref="P117" si="340">O117-N117</f>
        <v>0</v>
      </c>
      <c r="Q117" s="218"/>
      <c r="R117" s="130">
        <f t="shared" ref="R117" si="341">SUM(F117,L117)</f>
        <v>15076.3</v>
      </c>
      <c r="S117" s="184">
        <f t="shared" ref="S117" si="342">SUM(F117,M117)</f>
        <v>15076.3</v>
      </c>
      <c r="T117" s="138">
        <f t="shared" ref="T117" si="343">SUM(G117,N117)</f>
        <v>10113.5</v>
      </c>
      <c r="U117" s="185">
        <f t="shared" ref="U117" si="344">SUM(H117,O117)</f>
        <v>9171.6</v>
      </c>
      <c r="V117" s="138">
        <f t="shared" ref="V117" si="345">U117-T117</f>
        <v>-941.89999999999964</v>
      </c>
      <c r="W117" s="132">
        <f t="shared" ref="W117" si="346">U117/T117</f>
        <v>0.90686705888169283</v>
      </c>
      <c r="X117" s="14"/>
      <c r="Y117" s="78" t="str">
        <f t="shared" ref="Y117" si="347">IF(J117&lt;=0,"",IF(J117&gt;0,"НІ"))</f>
        <v/>
      </c>
      <c r="Z117" s="39" t="str">
        <f t="shared" ref="Z117" si="348">IF(P117&lt;=0,"",IF(P117&gt;0,"НІ"))</f>
        <v/>
      </c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</row>
    <row r="118" spans="1:190" ht="21.75" customHeight="1" x14ac:dyDescent="0.25">
      <c r="A118" s="427"/>
      <c r="B118" s="510" t="s">
        <v>26</v>
      </c>
      <c r="C118" s="435" t="s">
        <v>219</v>
      </c>
      <c r="D118" s="435" t="s">
        <v>108</v>
      </c>
      <c r="E118" s="512" t="s">
        <v>220</v>
      </c>
      <c r="F118" s="135">
        <v>16553.2</v>
      </c>
      <c r="G118" s="369">
        <v>8972.7999999999993</v>
      </c>
      <c r="H118" s="122">
        <v>8739.7999999999993</v>
      </c>
      <c r="I118" s="123">
        <f>H118/H6</f>
        <v>3.2976283321806465E-2</v>
      </c>
      <c r="J118" s="167">
        <f t="shared" si="329"/>
        <v>-233</v>
      </c>
      <c r="K118" s="132">
        <f>H118/G118</f>
        <v>0.97403263195435097</v>
      </c>
      <c r="L118" s="326"/>
      <c r="M118" s="328"/>
      <c r="N118" s="128"/>
      <c r="O118" s="211"/>
      <c r="P118" s="128">
        <f t="shared" si="331"/>
        <v>0</v>
      </c>
      <c r="Q118" s="218"/>
      <c r="R118" s="126">
        <f t="shared" si="333"/>
        <v>16553.2</v>
      </c>
      <c r="S118" s="127">
        <f t="shared" si="334"/>
        <v>16553.2</v>
      </c>
      <c r="T118" s="128">
        <f t="shared" si="335"/>
        <v>8972.7999999999993</v>
      </c>
      <c r="U118" s="131">
        <f t="shared" si="336"/>
        <v>8739.7999999999993</v>
      </c>
      <c r="V118" s="128">
        <f t="shared" si="337"/>
        <v>-233</v>
      </c>
      <c r="W118" s="132">
        <f t="shared" si="259"/>
        <v>0.97403263195435097</v>
      </c>
      <c r="X118" s="14"/>
      <c r="Y118" s="78" t="str">
        <f t="shared" ref="Y118:Y119" si="349">IF(J118&lt;=0,"",IF(J118&gt;0,"НІ"))</f>
        <v/>
      </c>
      <c r="Z118" s="39" t="str">
        <f t="shared" ref="Z118:Z119" si="350">IF(P118&lt;=0,"",IF(P118&gt;0,"НІ"))</f>
        <v/>
      </c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</row>
    <row r="119" spans="1:190" ht="76.150000000000006" hidden="1" customHeight="1" x14ac:dyDescent="0.25">
      <c r="A119" s="427"/>
      <c r="B119" s="510" t="s">
        <v>26</v>
      </c>
      <c r="C119" s="435" t="s">
        <v>248</v>
      </c>
      <c r="D119" s="435" t="s">
        <v>168</v>
      </c>
      <c r="E119" s="512" t="s">
        <v>167</v>
      </c>
      <c r="F119" s="325"/>
      <c r="G119" s="369"/>
      <c r="H119" s="340"/>
      <c r="I119" s="123">
        <f>H119/H6</f>
        <v>0</v>
      </c>
      <c r="J119" s="167">
        <f t="shared" si="329"/>
        <v>0</v>
      </c>
      <c r="K119" s="133" t="e">
        <f>H119/G119</f>
        <v>#DIV/0!</v>
      </c>
      <c r="L119" s="326"/>
      <c r="M119" s="333"/>
      <c r="N119" s="106"/>
      <c r="O119" s="355"/>
      <c r="P119" s="128">
        <f t="shared" si="331"/>
        <v>0</v>
      </c>
      <c r="Q119" s="290" t="e">
        <f t="shared" si="332"/>
        <v>#DIV/0!</v>
      </c>
      <c r="R119" s="126">
        <f t="shared" si="333"/>
        <v>0</v>
      </c>
      <c r="S119" s="127">
        <f t="shared" si="334"/>
        <v>0</v>
      </c>
      <c r="T119" s="128">
        <f t="shared" si="335"/>
        <v>0</v>
      </c>
      <c r="U119" s="245">
        <f t="shared" si="336"/>
        <v>0</v>
      </c>
      <c r="V119" s="128">
        <f t="shared" si="337"/>
        <v>0</v>
      </c>
      <c r="W119" s="132" t="e">
        <f t="shared" si="259"/>
        <v>#DIV/0!</v>
      </c>
      <c r="X119" s="14"/>
      <c r="Y119" s="78" t="str">
        <f t="shared" si="349"/>
        <v/>
      </c>
      <c r="Z119" s="39" t="str">
        <f t="shared" si="350"/>
        <v/>
      </c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</row>
    <row r="120" spans="1:190" ht="31.5" customHeight="1" thickBot="1" x14ac:dyDescent="0.3">
      <c r="A120" s="427"/>
      <c r="B120" s="510" t="s">
        <v>26</v>
      </c>
      <c r="C120" s="435" t="s">
        <v>269</v>
      </c>
      <c r="D120" s="435" t="s">
        <v>106</v>
      </c>
      <c r="E120" s="512" t="s">
        <v>270</v>
      </c>
      <c r="F120" s="325"/>
      <c r="G120" s="373"/>
      <c r="H120" s="341"/>
      <c r="I120" s="262">
        <f>H120/H6</f>
        <v>0</v>
      </c>
      <c r="J120" s="263">
        <f t="shared" si="210"/>
        <v>0</v>
      </c>
      <c r="K120" s="264"/>
      <c r="L120" s="252">
        <v>1000</v>
      </c>
      <c r="M120" s="253">
        <v>1000</v>
      </c>
      <c r="N120" s="166">
        <v>200</v>
      </c>
      <c r="O120" s="339"/>
      <c r="P120" s="128">
        <f t="shared" si="292"/>
        <v>-200</v>
      </c>
      <c r="Q120" s="225">
        <f t="shared" si="332"/>
        <v>0</v>
      </c>
      <c r="R120" s="252">
        <f t="shared" si="254"/>
        <v>1000</v>
      </c>
      <c r="S120" s="253">
        <f t="shared" si="255"/>
        <v>1000</v>
      </c>
      <c r="T120" s="254">
        <f t="shared" si="256"/>
        <v>200</v>
      </c>
      <c r="U120" s="224">
        <f t="shared" si="257"/>
        <v>0</v>
      </c>
      <c r="V120" s="254">
        <f t="shared" si="258"/>
        <v>-200</v>
      </c>
      <c r="W120" s="194">
        <f t="shared" si="259"/>
        <v>0</v>
      </c>
      <c r="X120" s="14"/>
      <c r="Y120" s="78" t="str">
        <f t="shared" si="212"/>
        <v/>
      </c>
      <c r="Z120" s="39" t="str">
        <f t="shared" si="213"/>
        <v/>
      </c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</row>
    <row r="121" spans="1:190" s="21" customFormat="1" ht="31.5" customHeight="1" thickBot="1" x14ac:dyDescent="0.3">
      <c r="A121" s="452">
        <v>10</v>
      </c>
      <c r="B121" s="514">
        <v>180404</v>
      </c>
      <c r="C121" s="516" t="s">
        <v>112</v>
      </c>
      <c r="D121" s="516" t="s">
        <v>249</v>
      </c>
      <c r="E121" s="518" t="s">
        <v>250</v>
      </c>
      <c r="F121" s="283"/>
      <c r="G121" s="276"/>
      <c r="H121" s="343"/>
      <c r="I121" s="228">
        <f>H121/H6</f>
        <v>0</v>
      </c>
      <c r="J121" s="178">
        <f t="shared" ref="J121" si="351">H121-G121</f>
        <v>0</v>
      </c>
      <c r="K121" s="108"/>
      <c r="L121" s="240">
        <v>3265</v>
      </c>
      <c r="M121" s="96">
        <v>3265</v>
      </c>
      <c r="N121" s="175">
        <v>489.8</v>
      </c>
      <c r="O121" s="277"/>
      <c r="P121" s="175">
        <f t="shared" ref="P121" si="352">O121-N121</f>
        <v>-489.8</v>
      </c>
      <c r="Q121" s="225">
        <f t="shared" si="332"/>
        <v>0</v>
      </c>
      <c r="R121" s="174">
        <f t="shared" ref="R121" si="353">SUM(F121,L121)</f>
        <v>3265</v>
      </c>
      <c r="S121" s="96">
        <f t="shared" ref="S121" si="354">SUM(F121,M121)</f>
        <v>3265</v>
      </c>
      <c r="T121" s="175">
        <f t="shared" ref="T121" si="355">SUM(G121,N121)</f>
        <v>489.8</v>
      </c>
      <c r="U121" s="92">
        <f t="shared" ref="U121" si="356">SUM(H121,O121)</f>
        <v>0</v>
      </c>
      <c r="V121" s="175">
        <f t="shared" ref="V121" si="357">U121-T121</f>
        <v>-489.8</v>
      </c>
      <c r="W121" s="264">
        <f t="shared" si="259"/>
        <v>0</v>
      </c>
      <c r="X121" s="14"/>
      <c r="Y121" s="78" t="str">
        <f t="shared" ref="Y121" si="358">IF(J121&lt;=0,"",IF(J121&gt;0,"НІ"))</f>
        <v/>
      </c>
      <c r="Z121" s="39" t="str">
        <f t="shared" ref="Z121" si="359">IF(P121&lt;=0,"",IF(P121&gt;0,"НІ"))</f>
        <v/>
      </c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</row>
    <row r="122" spans="1:190" s="21" customFormat="1" ht="23.25" customHeight="1" thickBot="1" x14ac:dyDescent="0.3">
      <c r="A122" s="499">
        <v>11</v>
      </c>
      <c r="B122" s="517">
        <v>180404</v>
      </c>
      <c r="C122" s="516" t="s">
        <v>277</v>
      </c>
      <c r="D122" s="516" t="s">
        <v>249</v>
      </c>
      <c r="E122" s="518" t="s">
        <v>278</v>
      </c>
      <c r="F122" s="283"/>
      <c r="G122" s="374"/>
      <c r="H122" s="344"/>
      <c r="I122" s="265">
        <f>H122/H6</f>
        <v>0</v>
      </c>
      <c r="J122" s="284">
        <f t="shared" ref="J122" si="360">H122-G122</f>
        <v>0</v>
      </c>
      <c r="K122" s="266"/>
      <c r="L122" s="367">
        <v>2114</v>
      </c>
      <c r="M122" s="86">
        <v>2114</v>
      </c>
      <c r="N122" s="267">
        <v>614</v>
      </c>
      <c r="O122" s="368"/>
      <c r="P122" s="175">
        <f t="shared" ref="P122" si="361">O122-N122</f>
        <v>-614</v>
      </c>
      <c r="Q122" s="225">
        <f t="shared" si="332"/>
        <v>0</v>
      </c>
      <c r="R122" s="270">
        <f t="shared" ref="R122" si="362">SUM(F122,L122)</f>
        <v>2114</v>
      </c>
      <c r="S122" s="86">
        <f t="shared" ref="S122" si="363">SUM(F122,M122)</f>
        <v>2114</v>
      </c>
      <c r="T122" s="267">
        <f t="shared" ref="T122" si="364">SUM(G122,N122)</f>
        <v>614</v>
      </c>
      <c r="U122" s="268">
        <f t="shared" ref="U122" si="365">SUM(H122,O122)</f>
        <v>0</v>
      </c>
      <c r="V122" s="267">
        <f t="shared" ref="V122" si="366">U122-T122</f>
        <v>-614</v>
      </c>
      <c r="W122" s="259">
        <f t="shared" si="259"/>
        <v>0</v>
      </c>
      <c r="X122" s="14"/>
      <c r="Y122" s="78"/>
      <c r="Z122" s="3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</row>
    <row r="123" spans="1:190" s="21" customFormat="1" ht="23.25" customHeight="1" thickBot="1" x14ac:dyDescent="0.3">
      <c r="A123" s="499">
        <v>12</v>
      </c>
      <c r="B123" s="517"/>
      <c r="C123" s="516" t="s">
        <v>335</v>
      </c>
      <c r="D123" s="516" t="s">
        <v>249</v>
      </c>
      <c r="E123" s="518" t="s">
        <v>336</v>
      </c>
      <c r="F123" s="283"/>
      <c r="G123" s="374"/>
      <c r="H123" s="344"/>
      <c r="I123" s="265"/>
      <c r="J123" s="284"/>
      <c r="K123" s="266"/>
      <c r="L123" s="367">
        <v>199.2</v>
      </c>
      <c r="M123" s="86">
        <v>199.2</v>
      </c>
      <c r="N123" s="267">
        <v>199.2</v>
      </c>
      <c r="O123" s="368"/>
      <c r="P123" s="175">
        <f t="shared" ref="P123:P124" si="367">O123-N123</f>
        <v>-199.2</v>
      </c>
      <c r="Q123" s="225">
        <f t="shared" si="332"/>
        <v>0</v>
      </c>
      <c r="R123" s="270">
        <f t="shared" ref="R123:R124" si="368">SUM(F123,L123)</f>
        <v>199.2</v>
      </c>
      <c r="S123" s="86">
        <f t="shared" ref="S123:S124" si="369">SUM(F123,M123)</f>
        <v>199.2</v>
      </c>
      <c r="T123" s="267">
        <f t="shared" ref="T123:T124" si="370">SUM(G123,N123)</f>
        <v>199.2</v>
      </c>
      <c r="U123" s="268">
        <f t="shared" ref="U123:U124" si="371">SUM(H123,O123)</f>
        <v>0</v>
      </c>
      <c r="V123" s="267">
        <f t="shared" ref="V123:V124" si="372">U123-T123</f>
        <v>-199.2</v>
      </c>
      <c r="W123" s="133">
        <f t="shared" ref="W123:W124" si="373">U123/T123</f>
        <v>0</v>
      </c>
      <c r="X123" s="14"/>
      <c r="Y123" s="78"/>
      <c r="Z123" s="3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</row>
    <row r="124" spans="1:190" s="21" customFormat="1" ht="36" customHeight="1" thickBot="1" x14ac:dyDescent="0.3">
      <c r="A124" s="499">
        <v>13</v>
      </c>
      <c r="B124" s="517"/>
      <c r="C124" s="516" t="s">
        <v>337</v>
      </c>
      <c r="D124" s="516" t="s">
        <v>249</v>
      </c>
      <c r="E124" s="518" t="s">
        <v>338</v>
      </c>
      <c r="F124" s="283"/>
      <c r="G124" s="374"/>
      <c r="H124" s="344"/>
      <c r="I124" s="265"/>
      <c r="J124" s="284"/>
      <c r="K124" s="266"/>
      <c r="L124" s="367">
        <v>80</v>
      </c>
      <c r="M124" s="86">
        <v>80</v>
      </c>
      <c r="N124" s="267">
        <v>80</v>
      </c>
      <c r="O124" s="368"/>
      <c r="P124" s="175">
        <f t="shared" si="367"/>
        <v>-80</v>
      </c>
      <c r="Q124" s="225">
        <f t="shared" si="332"/>
        <v>0</v>
      </c>
      <c r="R124" s="270">
        <f t="shared" si="368"/>
        <v>80</v>
      </c>
      <c r="S124" s="86">
        <f t="shared" si="369"/>
        <v>80</v>
      </c>
      <c r="T124" s="267">
        <f t="shared" si="370"/>
        <v>80</v>
      </c>
      <c r="U124" s="268">
        <f t="shared" si="371"/>
        <v>0</v>
      </c>
      <c r="V124" s="267">
        <f t="shared" si="372"/>
        <v>-80</v>
      </c>
      <c r="W124" s="259">
        <f t="shared" si="373"/>
        <v>0</v>
      </c>
      <c r="X124" s="14"/>
      <c r="Y124" s="78"/>
      <c r="Z124" s="3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</row>
    <row r="125" spans="1:190" s="21" customFormat="1" ht="27.6" customHeight="1" thickBot="1" x14ac:dyDescent="0.3">
      <c r="A125" s="499">
        <v>14</v>
      </c>
      <c r="B125" s="517">
        <v>180404</v>
      </c>
      <c r="C125" s="516" t="s">
        <v>251</v>
      </c>
      <c r="D125" s="516" t="s">
        <v>249</v>
      </c>
      <c r="E125" s="518" t="s">
        <v>305</v>
      </c>
      <c r="F125" s="283"/>
      <c r="G125" s="374"/>
      <c r="H125" s="344"/>
      <c r="I125" s="265">
        <f>H125/H6</f>
        <v>0</v>
      </c>
      <c r="J125" s="284">
        <f t="shared" ref="J125:J126" si="374">H125-G125</f>
        <v>0</v>
      </c>
      <c r="K125" s="266"/>
      <c r="L125" s="358"/>
      <c r="M125" s="86">
        <v>570</v>
      </c>
      <c r="N125" s="267">
        <v>570</v>
      </c>
      <c r="O125" s="368">
        <v>570</v>
      </c>
      <c r="P125" s="175">
        <f t="shared" ref="P125:P128" si="375">O125-N125</f>
        <v>0</v>
      </c>
      <c r="Q125" s="225">
        <f>O125/N125</f>
        <v>1</v>
      </c>
      <c r="R125" s="270">
        <f t="shared" ref="R125:R128" si="376">SUM(F125,L125)</f>
        <v>0</v>
      </c>
      <c r="S125" s="86">
        <f t="shared" ref="S125:S128" si="377">SUM(F125,M125)</f>
        <v>570</v>
      </c>
      <c r="T125" s="267">
        <f t="shared" ref="T125:T128" si="378">SUM(G125,N125)</f>
        <v>570</v>
      </c>
      <c r="U125" s="268">
        <f t="shared" ref="U125:U128" si="379">SUM(H125,O125)</f>
        <v>570</v>
      </c>
      <c r="V125" s="267">
        <f t="shared" ref="V125:V126" si="380">U125-T125</f>
        <v>0</v>
      </c>
      <c r="W125" s="108">
        <f t="shared" si="259"/>
        <v>1</v>
      </c>
      <c r="X125" s="14"/>
      <c r="Y125" s="78" t="str">
        <f t="shared" ref="Y125:Y126" si="381">IF(J125&lt;=0,"",IF(J125&gt;0,"НІ"))</f>
        <v/>
      </c>
      <c r="Z125" s="39" t="str">
        <f t="shared" ref="Z125:Z128" si="382">IF(P125&lt;=0,"",IF(P125&gt;0,"НІ"))</f>
        <v/>
      </c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</row>
    <row r="126" spans="1:190" s="21" customFormat="1" ht="34.15" customHeight="1" thickBot="1" x14ac:dyDescent="0.3">
      <c r="A126" s="499">
        <v>15</v>
      </c>
      <c r="B126" s="517">
        <v>180404</v>
      </c>
      <c r="C126" s="516" t="s">
        <v>271</v>
      </c>
      <c r="D126" s="516" t="s">
        <v>249</v>
      </c>
      <c r="E126" s="518" t="s">
        <v>272</v>
      </c>
      <c r="F126" s="283"/>
      <c r="G126" s="374"/>
      <c r="H126" s="344"/>
      <c r="I126" s="265">
        <f>H126/H6</f>
        <v>0</v>
      </c>
      <c r="J126" s="284">
        <f t="shared" si="374"/>
        <v>0</v>
      </c>
      <c r="K126" s="266"/>
      <c r="L126" s="367">
        <v>479.8</v>
      </c>
      <c r="M126" s="267">
        <v>479.8</v>
      </c>
      <c r="N126" s="267">
        <v>479.8</v>
      </c>
      <c r="O126" s="368"/>
      <c r="P126" s="175">
        <f t="shared" si="375"/>
        <v>-479.8</v>
      </c>
      <c r="Q126" s="225">
        <f>O126/N126</f>
        <v>0</v>
      </c>
      <c r="R126" s="270">
        <f t="shared" si="376"/>
        <v>479.8</v>
      </c>
      <c r="S126" s="86">
        <f t="shared" si="377"/>
        <v>479.8</v>
      </c>
      <c r="T126" s="267">
        <f t="shared" si="378"/>
        <v>479.8</v>
      </c>
      <c r="U126" s="268">
        <f t="shared" si="379"/>
        <v>0</v>
      </c>
      <c r="V126" s="267">
        <f t="shared" si="380"/>
        <v>-479.8</v>
      </c>
      <c r="W126" s="108">
        <f t="shared" si="259"/>
        <v>0</v>
      </c>
      <c r="X126" s="14"/>
      <c r="Y126" s="78" t="str">
        <f t="shared" si="381"/>
        <v/>
      </c>
      <c r="Z126" s="39" t="str">
        <f t="shared" si="382"/>
        <v/>
      </c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</row>
    <row r="127" spans="1:190" s="21" customFormat="1" ht="34.15" customHeight="1" thickBot="1" x14ac:dyDescent="0.3">
      <c r="A127" s="499">
        <v>16</v>
      </c>
      <c r="B127" s="517"/>
      <c r="C127" s="516" t="s">
        <v>320</v>
      </c>
      <c r="D127" s="516" t="s">
        <v>111</v>
      </c>
      <c r="E127" s="518" t="s">
        <v>321</v>
      </c>
      <c r="F127" s="283"/>
      <c r="G127" s="374"/>
      <c r="H127" s="344"/>
      <c r="I127" s="265"/>
      <c r="J127" s="284"/>
      <c r="K127" s="266"/>
      <c r="L127" s="367">
        <v>465.4</v>
      </c>
      <c r="M127" s="267">
        <v>465.4</v>
      </c>
      <c r="N127" s="267">
        <v>156</v>
      </c>
      <c r="O127" s="368">
        <v>156</v>
      </c>
      <c r="P127" s="175">
        <f t="shared" si="375"/>
        <v>0</v>
      </c>
      <c r="Q127" s="225">
        <f>O127/N127</f>
        <v>1</v>
      </c>
      <c r="R127" s="270">
        <f t="shared" si="376"/>
        <v>465.4</v>
      </c>
      <c r="S127" s="86">
        <f t="shared" si="377"/>
        <v>465.4</v>
      </c>
      <c r="T127" s="267">
        <f t="shared" si="378"/>
        <v>156</v>
      </c>
      <c r="U127" s="268">
        <f t="shared" si="379"/>
        <v>156</v>
      </c>
      <c r="V127" s="267">
        <f t="shared" ref="V127:V128" si="383">U127-T127</f>
        <v>0</v>
      </c>
      <c r="W127" s="108">
        <f t="shared" si="259"/>
        <v>1</v>
      </c>
      <c r="X127" s="14"/>
      <c r="Y127" s="78"/>
      <c r="Z127" s="39" t="str">
        <f t="shared" si="382"/>
        <v/>
      </c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</row>
    <row r="128" spans="1:190" s="655" customFormat="1" ht="48.75" customHeight="1" thickBot="1" x14ac:dyDescent="0.3">
      <c r="A128" s="539"/>
      <c r="B128" s="647"/>
      <c r="C128" s="648"/>
      <c r="D128" s="648"/>
      <c r="E128" s="649" t="s">
        <v>322</v>
      </c>
      <c r="F128" s="650"/>
      <c r="G128" s="651"/>
      <c r="H128" s="676"/>
      <c r="I128" s="652"/>
      <c r="J128" s="412"/>
      <c r="K128" s="653"/>
      <c r="L128" s="410">
        <v>465.4</v>
      </c>
      <c r="M128" s="412">
        <v>465.4</v>
      </c>
      <c r="N128" s="412">
        <v>156</v>
      </c>
      <c r="O128" s="680">
        <v>156</v>
      </c>
      <c r="P128" s="654">
        <f t="shared" si="375"/>
        <v>0</v>
      </c>
      <c r="Q128" s="414">
        <f>O128/N128</f>
        <v>1</v>
      </c>
      <c r="R128" s="415">
        <f t="shared" si="376"/>
        <v>465.4</v>
      </c>
      <c r="S128" s="412">
        <f t="shared" si="377"/>
        <v>465.4</v>
      </c>
      <c r="T128" s="412">
        <f t="shared" si="378"/>
        <v>156</v>
      </c>
      <c r="U128" s="416">
        <f t="shared" si="379"/>
        <v>156</v>
      </c>
      <c r="V128" s="267">
        <f t="shared" si="383"/>
        <v>0</v>
      </c>
      <c r="W128" s="241">
        <f t="shared" si="259"/>
        <v>1</v>
      </c>
      <c r="X128" s="563"/>
      <c r="Y128" s="81"/>
      <c r="Z128" s="81" t="str">
        <f t="shared" si="382"/>
        <v/>
      </c>
      <c r="AA128" s="564"/>
      <c r="AB128" s="564"/>
      <c r="AC128" s="564"/>
      <c r="AD128" s="564"/>
      <c r="AE128" s="564"/>
      <c r="AF128" s="564"/>
      <c r="AG128" s="564"/>
      <c r="AH128" s="564"/>
      <c r="AI128" s="564"/>
      <c r="AJ128" s="564"/>
      <c r="AK128" s="564"/>
      <c r="AL128" s="564"/>
      <c r="AM128" s="564"/>
      <c r="AN128" s="564"/>
      <c r="AO128" s="564"/>
      <c r="AP128" s="564"/>
      <c r="AQ128" s="564"/>
      <c r="AR128" s="564"/>
      <c r="AS128" s="564"/>
      <c r="AT128" s="564"/>
      <c r="AU128" s="564"/>
      <c r="AV128" s="565"/>
      <c r="AW128" s="565"/>
      <c r="AX128" s="565"/>
      <c r="AY128" s="565"/>
      <c r="AZ128" s="565"/>
      <c r="BA128" s="565"/>
      <c r="BB128" s="565"/>
      <c r="BC128" s="565"/>
      <c r="BD128" s="565"/>
      <c r="BE128" s="565"/>
      <c r="BF128" s="565"/>
      <c r="BG128" s="565"/>
      <c r="BH128" s="565"/>
      <c r="BI128" s="565"/>
      <c r="BJ128" s="565"/>
      <c r="BK128" s="565"/>
      <c r="BL128" s="565"/>
      <c r="BM128" s="565"/>
      <c r="BN128" s="565"/>
      <c r="BO128" s="565"/>
      <c r="BP128" s="565"/>
      <c r="BQ128" s="565"/>
      <c r="BR128" s="565"/>
      <c r="BS128" s="565"/>
      <c r="BT128" s="565"/>
      <c r="BU128" s="565"/>
      <c r="BV128" s="565"/>
      <c r="BW128" s="565"/>
      <c r="BX128" s="565"/>
      <c r="BY128" s="565"/>
      <c r="BZ128" s="565"/>
      <c r="CA128" s="565"/>
      <c r="CB128" s="565"/>
      <c r="CC128" s="565"/>
      <c r="CD128" s="565"/>
      <c r="CE128" s="565"/>
      <c r="CF128" s="565"/>
      <c r="CG128" s="565"/>
      <c r="CH128" s="565"/>
      <c r="CI128" s="565"/>
      <c r="CJ128" s="565"/>
      <c r="CK128" s="565"/>
      <c r="CL128" s="565"/>
      <c r="CM128" s="565"/>
      <c r="CN128" s="565"/>
      <c r="CO128" s="565"/>
      <c r="CP128" s="565"/>
      <c r="CQ128" s="565"/>
      <c r="CR128" s="565"/>
      <c r="CS128" s="565"/>
      <c r="CT128" s="565"/>
      <c r="CU128" s="565"/>
      <c r="CV128" s="565"/>
      <c r="CW128" s="565"/>
      <c r="CX128" s="565"/>
      <c r="CY128" s="565"/>
      <c r="CZ128" s="565"/>
      <c r="DA128" s="565"/>
      <c r="DB128" s="565"/>
      <c r="DC128" s="565"/>
      <c r="DD128" s="565"/>
      <c r="DE128" s="565"/>
      <c r="DF128" s="565"/>
      <c r="DG128" s="565"/>
      <c r="DH128" s="565"/>
      <c r="DI128" s="565"/>
      <c r="DJ128" s="565"/>
      <c r="DK128" s="565"/>
      <c r="DL128" s="565"/>
      <c r="DM128" s="565"/>
      <c r="DN128" s="565"/>
      <c r="DO128" s="565"/>
      <c r="DP128" s="565"/>
      <c r="DQ128" s="565"/>
      <c r="DR128" s="565"/>
      <c r="DS128" s="565"/>
      <c r="DT128" s="565"/>
      <c r="DU128" s="565"/>
      <c r="DV128" s="565"/>
      <c r="DW128" s="565"/>
      <c r="DX128" s="565"/>
      <c r="DY128" s="565"/>
      <c r="DZ128" s="565"/>
      <c r="EA128" s="565"/>
      <c r="EB128" s="565"/>
      <c r="EC128" s="565"/>
      <c r="ED128" s="565"/>
      <c r="EE128" s="565"/>
      <c r="EF128" s="565"/>
      <c r="EG128" s="565"/>
      <c r="EH128" s="565"/>
      <c r="EI128" s="565"/>
      <c r="EJ128" s="565"/>
      <c r="EK128" s="565"/>
      <c r="EL128" s="565"/>
      <c r="EM128" s="565"/>
      <c r="EN128" s="565"/>
      <c r="EO128" s="565"/>
      <c r="EP128" s="565"/>
      <c r="EQ128" s="565"/>
      <c r="ER128" s="565"/>
      <c r="ES128" s="565"/>
      <c r="ET128" s="565"/>
      <c r="EU128" s="565"/>
      <c r="EV128" s="565"/>
      <c r="EW128" s="565"/>
      <c r="EX128" s="565"/>
      <c r="EY128" s="565"/>
      <c r="EZ128" s="565"/>
      <c r="FA128" s="565"/>
      <c r="FB128" s="565"/>
      <c r="FC128" s="565"/>
      <c r="FD128" s="565"/>
      <c r="FE128" s="565"/>
      <c r="FF128" s="565"/>
      <c r="FG128" s="565"/>
      <c r="FH128" s="565"/>
      <c r="FI128" s="565"/>
      <c r="FJ128" s="565"/>
      <c r="FK128" s="565"/>
      <c r="FL128" s="565"/>
      <c r="FM128" s="565"/>
      <c r="FN128" s="565"/>
      <c r="FO128" s="565"/>
      <c r="FP128" s="565"/>
      <c r="FQ128" s="565"/>
      <c r="FR128" s="565"/>
      <c r="FS128" s="565"/>
      <c r="FT128" s="565"/>
      <c r="FU128" s="565"/>
      <c r="FV128" s="565"/>
      <c r="FW128" s="565"/>
      <c r="FX128" s="565"/>
      <c r="FY128" s="565"/>
      <c r="FZ128" s="565"/>
      <c r="GA128" s="565"/>
      <c r="GB128" s="565"/>
      <c r="GC128" s="565"/>
      <c r="GD128" s="565"/>
      <c r="GE128" s="565"/>
      <c r="GF128" s="565"/>
      <c r="GG128" s="565"/>
      <c r="GH128" s="565"/>
    </row>
    <row r="129" spans="1:190" s="396" customFormat="1" ht="51" customHeight="1" thickBot="1" x14ac:dyDescent="0.3">
      <c r="A129" s="519">
        <v>17</v>
      </c>
      <c r="B129" s="520">
        <v>180404</v>
      </c>
      <c r="C129" s="515" t="s">
        <v>323</v>
      </c>
      <c r="D129" s="515" t="s">
        <v>111</v>
      </c>
      <c r="E129" s="521" t="s">
        <v>324</v>
      </c>
      <c r="F129" s="390"/>
      <c r="G129" s="391"/>
      <c r="H129" s="344"/>
      <c r="I129" s="392">
        <f>H129/H6</f>
        <v>0</v>
      </c>
      <c r="J129" s="86">
        <f t="shared" ref="J129:J130" si="384">H129-G129</f>
        <v>0</v>
      </c>
      <c r="K129" s="393"/>
      <c r="L129" s="394">
        <v>1584.6</v>
      </c>
      <c r="M129" s="394">
        <v>1584.6</v>
      </c>
      <c r="N129" s="394">
        <v>819.3</v>
      </c>
      <c r="O129" s="681">
        <v>222.2</v>
      </c>
      <c r="P129" s="96">
        <f t="shared" ref="P129:P130" si="385">O129-N129</f>
        <v>-597.09999999999991</v>
      </c>
      <c r="Q129" s="98">
        <f t="shared" ref="Q129:Q130" si="386">O129/N129</f>
        <v>0.2712071280361284</v>
      </c>
      <c r="R129" s="395">
        <f t="shared" ref="R129:R130" si="387">SUM(F129,L129)</f>
        <v>1584.6</v>
      </c>
      <c r="S129" s="86">
        <f t="shared" ref="S129:S130" si="388">SUM(F129,M129)</f>
        <v>1584.6</v>
      </c>
      <c r="T129" s="86">
        <f t="shared" ref="T129:T130" si="389">SUM(G129,N129)</f>
        <v>819.3</v>
      </c>
      <c r="U129" s="268">
        <f t="shared" ref="U129:U130" si="390">SUM(H129,O129)</f>
        <v>222.2</v>
      </c>
      <c r="V129" s="86">
        <f t="shared" ref="V129:V130" si="391">U129-T129</f>
        <v>-597.09999999999991</v>
      </c>
      <c r="W129" s="97">
        <f t="shared" si="259"/>
        <v>0.2712071280361284</v>
      </c>
      <c r="X129" s="65"/>
      <c r="Y129" s="58" t="str">
        <f t="shared" ref="Y129" si="392">IF(J129&lt;=0,"",IF(J129&gt;0,"НІ"))</f>
        <v/>
      </c>
      <c r="Z129" s="58" t="str">
        <f t="shared" ref="Z129" si="393">IF(P129&lt;=0,"",IF(P129&gt;0,"НІ"))</f>
        <v/>
      </c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45"/>
      <c r="DJ129" s="45"/>
      <c r="DK129" s="45"/>
      <c r="DL129" s="45"/>
      <c r="DM129" s="45"/>
      <c r="DN129" s="45"/>
      <c r="DO129" s="45"/>
      <c r="DP129" s="45"/>
      <c r="DQ129" s="45"/>
      <c r="DR129" s="45"/>
      <c r="DS129" s="45"/>
      <c r="DT129" s="45"/>
      <c r="DU129" s="45"/>
      <c r="DV129" s="45"/>
      <c r="DW129" s="45"/>
      <c r="DX129" s="45"/>
      <c r="DY129" s="45"/>
      <c r="DZ129" s="45"/>
      <c r="EA129" s="45"/>
      <c r="EB129" s="45"/>
      <c r="EC129" s="45"/>
      <c r="ED129" s="45"/>
      <c r="EE129" s="45"/>
      <c r="EF129" s="45"/>
      <c r="EG129" s="45"/>
      <c r="EH129" s="45"/>
      <c r="EI129" s="45"/>
      <c r="EJ129" s="45"/>
      <c r="EK129" s="45"/>
      <c r="EL129" s="45"/>
      <c r="EM129" s="45"/>
      <c r="EN129" s="45"/>
      <c r="EO129" s="45"/>
      <c r="EP129" s="45"/>
      <c r="EQ129" s="45"/>
      <c r="ER129" s="45"/>
      <c r="ES129" s="45"/>
      <c r="ET129" s="45"/>
      <c r="EU129" s="45"/>
      <c r="EV129" s="45"/>
      <c r="EW129" s="45"/>
      <c r="EX129" s="45"/>
      <c r="EY129" s="45"/>
      <c r="EZ129" s="45"/>
      <c r="FA129" s="45"/>
      <c r="FB129" s="45"/>
      <c r="FC129" s="45"/>
      <c r="FD129" s="45"/>
      <c r="FE129" s="45"/>
      <c r="FF129" s="45"/>
      <c r="FG129" s="45"/>
      <c r="FH129" s="45"/>
      <c r="FI129" s="45"/>
      <c r="FJ129" s="45"/>
      <c r="FK129" s="45"/>
      <c r="FL129" s="45"/>
      <c r="FM129" s="45"/>
      <c r="FN129" s="45"/>
      <c r="FO129" s="45"/>
      <c r="FP129" s="45"/>
      <c r="FQ129" s="45"/>
      <c r="FR129" s="45"/>
      <c r="FS129" s="45"/>
      <c r="FT129" s="45"/>
      <c r="FU129" s="45"/>
      <c r="FV129" s="45"/>
      <c r="FW129" s="45"/>
      <c r="FX129" s="45"/>
      <c r="FY129" s="45"/>
      <c r="FZ129" s="45"/>
      <c r="GA129" s="45"/>
      <c r="GB129" s="45"/>
      <c r="GC129" s="45"/>
      <c r="GD129" s="45"/>
      <c r="GE129" s="45"/>
      <c r="GF129" s="45"/>
      <c r="GG129" s="45"/>
      <c r="GH129" s="45"/>
    </row>
    <row r="130" spans="1:190" s="655" customFormat="1" ht="48.75" customHeight="1" thickBot="1" x14ac:dyDescent="0.3">
      <c r="A130" s="527"/>
      <c r="B130" s="666"/>
      <c r="C130" s="667"/>
      <c r="D130" s="667"/>
      <c r="E130" s="668" t="s">
        <v>325</v>
      </c>
      <c r="F130" s="295"/>
      <c r="G130" s="656"/>
      <c r="H130" s="677"/>
      <c r="I130" s="657">
        <f>H130/H6</f>
        <v>0</v>
      </c>
      <c r="J130" s="296">
        <f t="shared" si="384"/>
        <v>0</v>
      </c>
      <c r="K130" s="658"/>
      <c r="L130" s="295">
        <v>252.1</v>
      </c>
      <c r="M130" s="296">
        <v>252.1</v>
      </c>
      <c r="N130" s="656"/>
      <c r="O130" s="682">
        <v>0</v>
      </c>
      <c r="P130" s="656">
        <f t="shared" si="385"/>
        <v>0</v>
      </c>
      <c r="Q130" s="658" t="e">
        <f t="shared" si="386"/>
        <v>#DIV/0!</v>
      </c>
      <c r="R130" s="295">
        <f t="shared" si="387"/>
        <v>252.1</v>
      </c>
      <c r="S130" s="296">
        <f t="shared" si="388"/>
        <v>252.1</v>
      </c>
      <c r="T130" s="296">
        <f t="shared" si="389"/>
        <v>0</v>
      </c>
      <c r="U130" s="297">
        <f t="shared" si="390"/>
        <v>0</v>
      </c>
      <c r="V130" s="656">
        <f t="shared" si="391"/>
        <v>0</v>
      </c>
      <c r="W130" s="658" t="e">
        <f t="shared" ref="W130:W149" si="394">U130/T130</f>
        <v>#DIV/0!</v>
      </c>
      <c r="X130" s="563"/>
      <c r="Y130" s="81"/>
      <c r="Z130" s="81"/>
      <c r="AA130" s="564"/>
      <c r="AB130" s="564"/>
      <c r="AC130" s="564"/>
      <c r="AD130" s="564"/>
      <c r="AE130" s="564"/>
      <c r="AF130" s="564"/>
      <c r="AG130" s="564"/>
      <c r="AH130" s="564"/>
      <c r="AI130" s="564"/>
      <c r="AJ130" s="564"/>
      <c r="AK130" s="564"/>
      <c r="AL130" s="564"/>
      <c r="AM130" s="564"/>
      <c r="AN130" s="564"/>
      <c r="AO130" s="564"/>
      <c r="AP130" s="564"/>
      <c r="AQ130" s="564"/>
      <c r="AR130" s="564"/>
      <c r="AS130" s="564"/>
      <c r="AT130" s="564"/>
      <c r="AU130" s="564"/>
      <c r="AV130" s="565"/>
      <c r="AW130" s="565"/>
      <c r="AX130" s="565"/>
      <c r="AY130" s="565"/>
      <c r="AZ130" s="565"/>
      <c r="BA130" s="565"/>
      <c r="BB130" s="565"/>
      <c r="BC130" s="565"/>
      <c r="BD130" s="565"/>
      <c r="BE130" s="565"/>
      <c r="BF130" s="565"/>
      <c r="BG130" s="565"/>
      <c r="BH130" s="565"/>
      <c r="BI130" s="565"/>
      <c r="BJ130" s="565"/>
      <c r="BK130" s="565"/>
      <c r="BL130" s="565"/>
      <c r="BM130" s="565"/>
      <c r="BN130" s="565"/>
      <c r="BO130" s="565"/>
      <c r="BP130" s="565"/>
      <c r="BQ130" s="565"/>
      <c r="BR130" s="565"/>
      <c r="BS130" s="565"/>
      <c r="BT130" s="565"/>
      <c r="BU130" s="565"/>
      <c r="BV130" s="565"/>
      <c r="BW130" s="565"/>
      <c r="BX130" s="565"/>
      <c r="BY130" s="565"/>
      <c r="BZ130" s="565"/>
      <c r="CA130" s="565"/>
      <c r="CB130" s="565"/>
      <c r="CC130" s="565"/>
      <c r="CD130" s="565"/>
      <c r="CE130" s="565"/>
      <c r="CF130" s="565"/>
      <c r="CG130" s="565"/>
      <c r="CH130" s="565"/>
      <c r="CI130" s="565"/>
      <c r="CJ130" s="565"/>
      <c r="CK130" s="565"/>
      <c r="CL130" s="565"/>
      <c r="CM130" s="565"/>
      <c r="CN130" s="565"/>
      <c r="CO130" s="565"/>
      <c r="CP130" s="565"/>
      <c r="CQ130" s="565"/>
      <c r="CR130" s="565"/>
      <c r="CS130" s="565"/>
      <c r="CT130" s="565"/>
      <c r="CU130" s="565"/>
      <c r="CV130" s="565"/>
      <c r="CW130" s="565"/>
      <c r="CX130" s="565"/>
      <c r="CY130" s="565"/>
      <c r="CZ130" s="565"/>
      <c r="DA130" s="565"/>
      <c r="DB130" s="565"/>
      <c r="DC130" s="565"/>
      <c r="DD130" s="565"/>
      <c r="DE130" s="565"/>
      <c r="DF130" s="565"/>
      <c r="DG130" s="565"/>
      <c r="DH130" s="565"/>
      <c r="DI130" s="565"/>
      <c r="DJ130" s="565"/>
      <c r="DK130" s="565"/>
      <c r="DL130" s="565"/>
      <c r="DM130" s="565"/>
      <c r="DN130" s="565"/>
      <c r="DO130" s="565"/>
      <c r="DP130" s="565"/>
      <c r="DQ130" s="565"/>
      <c r="DR130" s="565"/>
      <c r="DS130" s="565"/>
      <c r="DT130" s="565"/>
      <c r="DU130" s="565"/>
      <c r="DV130" s="565"/>
      <c r="DW130" s="565"/>
      <c r="DX130" s="565"/>
      <c r="DY130" s="565"/>
      <c r="DZ130" s="565"/>
      <c r="EA130" s="565"/>
      <c r="EB130" s="565"/>
      <c r="EC130" s="565"/>
      <c r="ED130" s="565"/>
      <c r="EE130" s="565"/>
      <c r="EF130" s="565"/>
      <c r="EG130" s="565"/>
      <c r="EH130" s="565"/>
      <c r="EI130" s="565"/>
      <c r="EJ130" s="565"/>
      <c r="EK130" s="565"/>
      <c r="EL130" s="565"/>
      <c r="EM130" s="565"/>
      <c r="EN130" s="565"/>
      <c r="EO130" s="565"/>
      <c r="EP130" s="565"/>
      <c r="EQ130" s="565"/>
      <c r="ER130" s="565"/>
      <c r="ES130" s="565"/>
      <c r="ET130" s="565"/>
      <c r="EU130" s="565"/>
      <c r="EV130" s="565"/>
      <c r="EW130" s="565"/>
      <c r="EX130" s="565"/>
      <c r="EY130" s="565"/>
      <c r="EZ130" s="565"/>
      <c r="FA130" s="565"/>
      <c r="FB130" s="565"/>
      <c r="FC130" s="565"/>
      <c r="FD130" s="565"/>
      <c r="FE130" s="565"/>
      <c r="FF130" s="565"/>
      <c r="FG130" s="565"/>
      <c r="FH130" s="565"/>
      <c r="FI130" s="565"/>
      <c r="FJ130" s="565"/>
      <c r="FK130" s="565"/>
      <c r="FL130" s="565"/>
      <c r="FM130" s="565"/>
      <c r="FN130" s="565"/>
      <c r="FO130" s="565"/>
      <c r="FP130" s="565"/>
      <c r="FQ130" s="565"/>
      <c r="FR130" s="565"/>
      <c r="FS130" s="565"/>
      <c r="FT130" s="565"/>
      <c r="FU130" s="565"/>
      <c r="FV130" s="565"/>
      <c r="FW130" s="565"/>
      <c r="FX130" s="565"/>
      <c r="FY130" s="565"/>
      <c r="FZ130" s="565"/>
      <c r="GA130" s="565"/>
      <c r="GB130" s="565"/>
      <c r="GC130" s="565"/>
      <c r="GD130" s="565"/>
      <c r="GE130" s="565"/>
      <c r="GF130" s="565"/>
      <c r="GG130" s="565"/>
      <c r="GH130" s="565"/>
    </row>
    <row r="131" spans="1:190" s="655" customFormat="1" ht="45.75" customHeight="1" thickBot="1" x14ac:dyDescent="0.3">
      <c r="A131" s="461"/>
      <c r="B131" s="669"/>
      <c r="C131" s="559"/>
      <c r="D131" s="559"/>
      <c r="E131" s="670" t="s">
        <v>326</v>
      </c>
      <c r="F131" s="642"/>
      <c r="G131" s="191"/>
      <c r="H131" s="207"/>
      <c r="I131" s="576"/>
      <c r="J131" s="191"/>
      <c r="K131" s="192"/>
      <c r="L131" s="364">
        <v>706</v>
      </c>
      <c r="M131" s="191">
        <v>706</v>
      </c>
      <c r="N131" s="191">
        <v>706</v>
      </c>
      <c r="O131" s="152">
        <v>222.2</v>
      </c>
      <c r="P131" s="191">
        <f t="shared" ref="P131" si="395">O131-N131</f>
        <v>-483.8</v>
      </c>
      <c r="Q131" s="192">
        <f t="shared" ref="Q131" si="396">O131/N131</f>
        <v>0.31473087818696882</v>
      </c>
      <c r="R131" s="364">
        <f t="shared" ref="R131" si="397">SUM(F131,L131)</f>
        <v>706</v>
      </c>
      <c r="S131" s="191">
        <f t="shared" ref="S131" si="398">SUM(F131,M131)</f>
        <v>706</v>
      </c>
      <c r="T131" s="191">
        <f t="shared" ref="T131" si="399">SUM(G131,N131)</f>
        <v>706</v>
      </c>
      <c r="U131" s="152">
        <f t="shared" ref="U131" si="400">SUM(H131,O131)</f>
        <v>222.2</v>
      </c>
      <c r="V131" s="191">
        <f t="shared" ref="V131" si="401">U131-T131</f>
        <v>-483.8</v>
      </c>
      <c r="W131" s="577">
        <f t="shared" si="394"/>
        <v>0.31473087818696882</v>
      </c>
      <c r="X131" s="563"/>
      <c r="Y131" s="81"/>
      <c r="Z131" s="81"/>
      <c r="AA131" s="564"/>
      <c r="AB131" s="564"/>
      <c r="AC131" s="564"/>
      <c r="AD131" s="564"/>
      <c r="AE131" s="564"/>
      <c r="AF131" s="564"/>
      <c r="AG131" s="564"/>
      <c r="AH131" s="564"/>
      <c r="AI131" s="564"/>
      <c r="AJ131" s="564"/>
      <c r="AK131" s="564"/>
      <c r="AL131" s="564"/>
      <c r="AM131" s="564"/>
      <c r="AN131" s="564"/>
      <c r="AO131" s="564"/>
      <c r="AP131" s="564"/>
      <c r="AQ131" s="564"/>
      <c r="AR131" s="564"/>
      <c r="AS131" s="564"/>
      <c r="AT131" s="564"/>
      <c r="AU131" s="564"/>
      <c r="AV131" s="565"/>
      <c r="AW131" s="565"/>
      <c r="AX131" s="565"/>
      <c r="AY131" s="565"/>
      <c r="AZ131" s="565"/>
      <c r="BA131" s="565"/>
      <c r="BB131" s="565"/>
      <c r="BC131" s="565"/>
      <c r="BD131" s="565"/>
      <c r="BE131" s="565"/>
      <c r="BF131" s="565"/>
      <c r="BG131" s="565"/>
      <c r="BH131" s="565"/>
      <c r="BI131" s="565"/>
      <c r="BJ131" s="565"/>
      <c r="BK131" s="565"/>
      <c r="BL131" s="565"/>
      <c r="BM131" s="565"/>
      <c r="BN131" s="565"/>
      <c r="BO131" s="565"/>
      <c r="BP131" s="565"/>
      <c r="BQ131" s="565"/>
      <c r="BR131" s="565"/>
      <c r="BS131" s="565"/>
      <c r="BT131" s="565"/>
      <c r="BU131" s="565"/>
      <c r="BV131" s="565"/>
      <c r="BW131" s="565"/>
      <c r="BX131" s="565"/>
      <c r="BY131" s="565"/>
      <c r="BZ131" s="565"/>
      <c r="CA131" s="565"/>
      <c r="CB131" s="565"/>
      <c r="CC131" s="565"/>
      <c r="CD131" s="565"/>
      <c r="CE131" s="565"/>
      <c r="CF131" s="565"/>
      <c r="CG131" s="565"/>
      <c r="CH131" s="565"/>
      <c r="CI131" s="565"/>
      <c r="CJ131" s="565"/>
      <c r="CK131" s="565"/>
      <c r="CL131" s="565"/>
      <c r="CM131" s="565"/>
      <c r="CN131" s="565"/>
      <c r="CO131" s="565"/>
      <c r="CP131" s="565"/>
      <c r="CQ131" s="565"/>
      <c r="CR131" s="565"/>
      <c r="CS131" s="565"/>
      <c r="CT131" s="565"/>
      <c r="CU131" s="565"/>
      <c r="CV131" s="565"/>
      <c r="CW131" s="565"/>
      <c r="CX131" s="565"/>
      <c r="CY131" s="565"/>
      <c r="CZ131" s="565"/>
      <c r="DA131" s="565"/>
      <c r="DB131" s="565"/>
      <c r="DC131" s="565"/>
      <c r="DD131" s="565"/>
      <c r="DE131" s="565"/>
      <c r="DF131" s="565"/>
      <c r="DG131" s="565"/>
      <c r="DH131" s="565"/>
      <c r="DI131" s="565"/>
      <c r="DJ131" s="565"/>
      <c r="DK131" s="565"/>
      <c r="DL131" s="565"/>
      <c r="DM131" s="565"/>
      <c r="DN131" s="565"/>
      <c r="DO131" s="565"/>
      <c r="DP131" s="565"/>
      <c r="DQ131" s="565"/>
      <c r="DR131" s="565"/>
      <c r="DS131" s="565"/>
      <c r="DT131" s="565"/>
      <c r="DU131" s="565"/>
      <c r="DV131" s="565"/>
      <c r="DW131" s="565"/>
      <c r="DX131" s="565"/>
      <c r="DY131" s="565"/>
      <c r="DZ131" s="565"/>
      <c r="EA131" s="565"/>
      <c r="EB131" s="565"/>
      <c r="EC131" s="565"/>
      <c r="ED131" s="565"/>
      <c r="EE131" s="565"/>
      <c r="EF131" s="565"/>
      <c r="EG131" s="565"/>
      <c r="EH131" s="565"/>
      <c r="EI131" s="565"/>
      <c r="EJ131" s="565"/>
      <c r="EK131" s="565"/>
      <c r="EL131" s="565"/>
      <c r="EM131" s="565"/>
      <c r="EN131" s="565"/>
      <c r="EO131" s="565"/>
      <c r="EP131" s="565"/>
      <c r="EQ131" s="565"/>
      <c r="ER131" s="565"/>
      <c r="ES131" s="565"/>
      <c r="ET131" s="565"/>
      <c r="EU131" s="565"/>
      <c r="EV131" s="565"/>
      <c r="EW131" s="565"/>
      <c r="EX131" s="565"/>
      <c r="EY131" s="565"/>
      <c r="EZ131" s="565"/>
      <c r="FA131" s="565"/>
      <c r="FB131" s="565"/>
      <c r="FC131" s="565"/>
      <c r="FD131" s="565"/>
      <c r="FE131" s="565"/>
      <c r="FF131" s="565"/>
      <c r="FG131" s="565"/>
      <c r="FH131" s="565"/>
      <c r="FI131" s="565"/>
      <c r="FJ131" s="565"/>
      <c r="FK131" s="565"/>
      <c r="FL131" s="565"/>
      <c r="FM131" s="565"/>
      <c r="FN131" s="565"/>
      <c r="FO131" s="565"/>
      <c r="FP131" s="565"/>
      <c r="FQ131" s="565"/>
      <c r="FR131" s="565"/>
      <c r="FS131" s="565"/>
      <c r="FT131" s="565"/>
      <c r="FU131" s="565"/>
      <c r="FV131" s="565"/>
      <c r="FW131" s="565"/>
      <c r="FX131" s="565"/>
      <c r="FY131" s="565"/>
      <c r="FZ131" s="565"/>
      <c r="GA131" s="565"/>
      <c r="GB131" s="565"/>
      <c r="GC131" s="565"/>
      <c r="GD131" s="565"/>
      <c r="GE131" s="565"/>
      <c r="GF131" s="565"/>
      <c r="GG131" s="565"/>
      <c r="GH131" s="565"/>
    </row>
    <row r="132" spans="1:190" s="655" customFormat="1" ht="63" customHeight="1" thickBot="1" x14ac:dyDescent="0.3">
      <c r="A132" s="659"/>
      <c r="B132" s="660"/>
      <c r="C132" s="661"/>
      <c r="D132" s="661"/>
      <c r="E132" s="665" t="s">
        <v>332</v>
      </c>
      <c r="F132" s="631"/>
      <c r="G132" s="633"/>
      <c r="H132" s="678"/>
      <c r="I132" s="662"/>
      <c r="J132" s="633"/>
      <c r="K132" s="634"/>
      <c r="L132" s="663">
        <v>110</v>
      </c>
      <c r="M132" s="633">
        <v>110</v>
      </c>
      <c r="N132" s="633">
        <v>110</v>
      </c>
      <c r="O132" s="678"/>
      <c r="P132" s="633">
        <f t="shared" ref="P132" si="402">O132-N132</f>
        <v>-110</v>
      </c>
      <c r="Q132" s="634">
        <f t="shared" ref="Q132" si="403">O132/N132</f>
        <v>0</v>
      </c>
      <c r="R132" s="663">
        <f t="shared" ref="R132" si="404">SUM(F132,L132)</f>
        <v>110</v>
      </c>
      <c r="S132" s="633">
        <f t="shared" ref="S132" si="405">SUM(F132,M132)</f>
        <v>110</v>
      </c>
      <c r="T132" s="633">
        <f t="shared" ref="T132" si="406">SUM(G132,N132)</f>
        <v>110</v>
      </c>
      <c r="U132" s="679">
        <f t="shared" ref="U132" si="407">SUM(H132,O132)</f>
        <v>0</v>
      </c>
      <c r="V132" s="633">
        <f t="shared" ref="V132" si="408">U132-T132</f>
        <v>-110</v>
      </c>
      <c r="W132" s="664">
        <f t="shared" ref="W132" si="409">U132/T132</f>
        <v>0</v>
      </c>
      <c r="X132" s="563"/>
      <c r="Y132" s="81"/>
      <c r="Z132" s="81"/>
      <c r="AA132" s="564"/>
      <c r="AB132" s="564"/>
      <c r="AC132" s="564"/>
      <c r="AD132" s="564"/>
      <c r="AE132" s="564"/>
      <c r="AF132" s="564"/>
      <c r="AG132" s="564"/>
      <c r="AH132" s="564"/>
      <c r="AI132" s="564"/>
      <c r="AJ132" s="564"/>
      <c r="AK132" s="564"/>
      <c r="AL132" s="564"/>
      <c r="AM132" s="564"/>
      <c r="AN132" s="564"/>
      <c r="AO132" s="564"/>
      <c r="AP132" s="564"/>
      <c r="AQ132" s="564"/>
      <c r="AR132" s="564"/>
      <c r="AS132" s="564"/>
      <c r="AT132" s="564"/>
      <c r="AU132" s="564"/>
      <c r="AV132" s="565"/>
      <c r="AW132" s="565"/>
      <c r="AX132" s="565"/>
      <c r="AY132" s="565"/>
      <c r="AZ132" s="565"/>
      <c r="BA132" s="565"/>
      <c r="BB132" s="565"/>
      <c r="BC132" s="565"/>
      <c r="BD132" s="565"/>
      <c r="BE132" s="565"/>
      <c r="BF132" s="565"/>
      <c r="BG132" s="565"/>
      <c r="BH132" s="565"/>
      <c r="BI132" s="565"/>
      <c r="BJ132" s="565"/>
      <c r="BK132" s="565"/>
      <c r="BL132" s="565"/>
      <c r="BM132" s="565"/>
      <c r="BN132" s="565"/>
      <c r="BO132" s="565"/>
      <c r="BP132" s="565"/>
      <c r="BQ132" s="565"/>
      <c r="BR132" s="565"/>
      <c r="BS132" s="565"/>
      <c r="BT132" s="565"/>
      <c r="BU132" s="565"/>
      <c r="BV132" s="565"/>
      <c r="BW132" s="565"/>
      <c r="BX132" s="565"/>
      <c r="BY132" s="565"/>
      <c r="BZ132" s="565"/>
      <c r="CA132" s="565"/>
      <c r="CB132" s="565"/>
      <c r="CC132" s="565"/>
      <c r="CD132" s="565"/>
      <c r="CE132" s="565"/>
      <c r="CF132" s="565"/>
      <c r="CG132" s="565"/>
      <c r="CH132" s="565"/>
      <c r="CI132" s="565"/>
      <c r="CJ132" s="565"/>
      <c r="CK132" s="565"/>
      <c r="CL132" s="565"/>
      <c r="CM132" s="565"/>
      <c r="CN132" s="565"/>
      <c r="CO132" s="565"/>
      <c r="CP132" s="565"/>
      <c r="CQ132" s="565"/>
      <c r="CR132" s="565"/>
      <c r="CS132" s="565"/>
      <c r="CT132" s="565"/>
      <c r="CU132" s="565"/>
      <c r="CV132" s="565"/>
      <c r="CW132" s="565"/>
      <c r="CX132" s="565"/>
      <c r="CY132" s="565"/>
      <c r="CZ132" s="565"/>
      <c r="DA132" s="565"/>
      <c r="DB132" s="565"/>
      <c r="DC132" s="565"/>
      <c r="DD132" s="565"/>
      <c r="DE132" s="565"/>
      <c r="DF132" s="565"/>
      <c r="DG132" s="565"/>
      <c r="DH132" s="565"/>
      <c r="DI132" s="565"/>
      <c r="DJ132" s="565"/>
      <c r="DK132" s="565"/>
      <c r="DL132" s="565"/>
      <c r="DM132" s="565"/>
      <c r="DN132" s="565"/>
      <c r="DO132" s="565"/>
      <c r="DP132" s="565"/>
      <c r="DQ132" s="565"/>
      <c r="DR132" s="565"/>
      <c r="DS132" s="565"/>
      <c r="DT132" s="565"/>
      <c r="DU132" s="565"/>
      <c r="DV132" s="565"/>
      <c r="DW132" s="565"/>
      <c r="DX132" s="565"/>
      <c r="DY132" s="565"/>
      <c r="DZ132" s="565"/>
      <c r="EA132" s="565"/>
      <c r="EB132" s="565"/>
      <c r="EC132" s="565"/>
      <c r="ED132" s="565"/>
      <c r="EE132" s="565"/>
      <c r="EF132" s="565"/>
      <c r="EG132" s="565"/>
      <c r="EH132" s="565"/>
      <c r="EI132" s="565"/>
      <c r="EJ132" s="565"/>
      <c r="EK132" s="565"/>
      <c r="EL132" s="565"/>
      <c r="EM132" s="565"/>
      <c r="EN132" s="565"/>
      <c r="EO132" s="565"/>
      <c r="EP132" s="565"/>
      <c r="EQ132" s="565"/>
      <c r="ER132" s="565"/>
      <c r="ES132" s="565"/>
      <c r="ET132" s="565"/>
      <c r="EU132" s="565"/>
      <c r="EV132" s="565"/>
      <c r="EW132" s="565"/>
      <c r="EX132" s="565"/>
      <c r="EY132" s="565"/>
      <c r="EZ132" s="565"/>
      <c r="FA132" s="565"/>
      <c r="FB132" s="565"/>
      <c r="FC132" s="565"/>
      <c r="FD132" s="565"/>
      <c r="FE132" s="565"/>
      <c r="FF132" s="565"/>
      <c r="FG132" s="565"/>
      <c r="FH132" s="565"/>
      <c r="FI132" s="565"/>
      <c r="FJ132" s="565"/>
      <c r="FK132" s="565"/>
      <c r="FL132" s="565"/>
      <c r="FM132" s="565"/>
      <c r="FN132" s="565"/>
      <c r="FO132" s="565"/>
      <c r="FP132" s="565"/>
      <c r="FQ132" s="565"/>
      <c r="FR132" s="565"/>
      <c r="FS132" s="565"/>
      <c r="FT132" s="565"/>
      <c r="FU132" s="565"/>
      <c r="FV132" s="565"/>
      <c r="FW132" s="565"/>
      <c r="FX132" s="565"/>
      <c r="FY132" s="565"/>
      <c r="FZ132" s="565"/>
      <c r="GA132" s="565"/>
      <c r="GB132" s="565"/>
      <c r="GC132" s="565"/>
      <c r="GD132" s="565"/>
      <c r="GE132" s="565"/>
      <c r="GF132" s="565"/>
      <c r="GG132" s="565"/>
      <c r="GH132" s="565"/>
    </row>
    <row r="133" spans="1:190" s="21" customFormat="1" ht="49.5" customHeight="1" thickBot="1" x14ac:dyDescent="0.3">
      <c r="A133" s="522">
        <v>18</v>
      </c>
      <c r="B133" s="523"/>
      <c r="C133" s="524" t="s">
        <v>261</v>
      </c>
      <c r="D133" s="524" t="s">
        <v>113</v>
      </c>
      <c r="E133" s="525" t="s">
        <v>262</v>
      </c>
      <c r="F133" s="286">
        <v>2283.5</v>
      </c>
      <c r="G133" s="375">
        <v>2000</v>
      </c>
      <c r="H133" s="287">
        <v>1901</v>
      </c>
      <c r="I133" s="288">
        <f>H133/H6</f>
        <v>7.1726944088828229E-3</v>
      </c>
      <c r="J133" s="256">
        <f t="shared" ref="J133" si="410">H133-G133</f>
        <v>-99</v>
      </c>
      <c r="K133" s="168">
        <f>H133/G133</f>
        <v>0.95050000000000001</v>
      </c>
      <c r="L133" s="289">
        <v>348.4</v>
      </c>
      <c r="M133" s="83">
        <v>362.9</v>
      </c>
      <c r="N133" s="90">
        <v>362.9</v>
      </c>
      <c r="O133" s="287">
        <v>14.6</v>
      </c>
      <c r="P133" s="90">
        <f t="shared" ref="P133" si="411">O133-N133</f>
        <v>-348.29999999999995</v>
      </c>
      <c r="Q133" s="225">
        <f>O133/N133</f>
        <v>4.0231468724166441E-2</v>
      </c>
      <c r="R133" s="282">
        <f t="shared" ref="R133" si="412">SUM(F133,L133)</f>
        <v>2631.9</v>
      </c>
      <c r="S133" s="83">
        <f t="shared" ref="S133" si="413">SUM(F133,M133)</f>
        <v>2646.4</v>
      </c>
      <c r="T133" s="90">
        <f t="shared" ref="T133" si="414">SUM(G133,N133)</f>
        <v>2362.9</v>
      </c>
      <c r="U133" s="84">
        <f t="shared" ref="U133" si="415">SUM(H133,O133)</f>
        <v>1915.6</v>
      </c>
      <c r="V133" s="90">
        <f t="shared" ref="V133" si="416">U133-T133</f>
        <v>-447.30000000000018</v>
      </c>
      <c r="W133" s="108">
        <f t="shared" si="394"/>
        <v>0.81069871767743018</v>
      </c>
      <c r="X133" s="14"/>
      <c r="Y133" s="78"/>
      <c r="Z133" s="3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</row>
    <row r="134" spans="1:190" s="21" customFormat="1" ht="35.25" customHeight="1" thickBot="1" x14ac:dyDescent="0.3">
      <c r="A134" s="499">
        <v>19</v>
      </c>
      <c r="B134" s="517">
        <v>180404</v>
      </c>
      <c r="C134" s="516" t="s">
        <v>221</v>
      </c>
      <c r="D134" s="516" t="s">
        <v>114</v>
      </c>
      <c r="E134" s="518" t="s">
        <v>117</v>
      </c>
      <c r="F134" s="283">
        <v>100</v>
      </c>
      <c r="G134" s="374">
        <v>87.5</v>
      </c>
      <c r="H134" s="368">
        <v>0.2</v>
      </c>
      <c r="I134" s="382">
        <f>H134/H6</f>
        <v>7.5462329393822446E-7</v>
      </c>
      <c r="J134" s="284">
        <f t="shared" si="210"/>
        <v>-87.3</v>
      </c>
      <c r="K134" s="266">
        <f>H134/G134</f>
        <v>2.2857142857142859E-3</v>
      </c>
      <c r="L134" s="367"/>
      <c r="M134" s="86">
        <v>77.5</v>
      </c>
      <c r="N134" s="86">
        <v>49</v>
      </c>
      <c r="O134" s="368">
        <v>49</v>
      </c>
      <c r="P134" s="175">
        <f t="shared" ref="P134" si="417">O134-N134</f>
        <v>0</v>
      </c>
      <c r="Q134" s="225">
        <f t="shared" ref="Q134" si="418">O134/N134</f>
        <v>1</v>
      </c>
      <c r="R134" s="270">
        <f t="shared" si="254"/>
        <v>100</v>
      </c>
      <c r="S134" s="86">
        <f t="shared" si="255"/>
        <v>177.5</v>
      </c>
      <c r="T134" s="267">
        <f t="shared" si="256"/>
        <v>136.5</v>
      </c>
      <c r="U134" s="268">
        <f t="shared" si="257"/>
        <v>49.2</v>
      </c>
      <c r="V134" s="267">
        <f t="shared" si="258"/>
        <v>-87.3</v>
      </c>
      <c r="W134" s="108">
        <f t="shared" si="394"/>
        <v>0.36043956043956044</v>
      </c>
      <c r="X134" s="14"/>
      <c r="Y134" s="78" t="str">
        <f t="shared" si="212"/>
        <v/>
      </c>
      <c r="Z134" s="39" t="str">
        <f t="shared" si="213"/>
        <v/>
      </c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</row>
    <row r="135" spans="1:190" s="21" customFormat="1" ht="23.25" customHeight="1" thickBot="1" x14ac:dyDescent="0.3">
      <c r="A135" s="499">
        <v>20</v>
      </c>
      <c r="B135" s="517">
        <v>180404</v>
      </c>
      <c r="C135" s="516" t="s">
        <v>252</v>
      </c>
      <c r="D135" s="516" t="s">
        <v>115</v>
      </c>
      <c r="E135" s="518" t="s">
        <v>116</v>
      </c>
      <c r="F135" s="283">
        <v>17.2</v>
      </c>
      <c r="G135" s="374">
        <v>17.2</v>
      </c>
      <c r="H135" s="344"/>
      <c r="I135" s="265">
        <f>H135/H6</f>
        <v>0</v>
      </c>
      <c r="J135" s="284">
        <f t="shared" ref="J135:J146" si="419">H135-G135</f>
        <v>-17.2</v>
      </c>
      <c r="K135" s="266"/>
      <c r="L135" s="358"/>
      <c r="M135" s="359"/>
      <c r="N135" s="267"/>
      <c r="O135" s="344"/>
      <c r="P135" s="175">
        <f t="shared" ref="P135:P145" si="420">O135-N135</f>
        <v>0</v>
      </c>
      <c r="Q135" s="225"/>
      <c r="R135" s="270">
        <f t="shared" ref="R135" si="421">SUM(F135,L135)</f>
        <v>17.2</v>
      </c>
      <c r="S135" s="86">
        <f t="shared" ref="S135" si="422">SUM(F135,M135)</f>
        <v>17.2</v>
      </c>
      <c r="T135" s="267">
        <f t="shared" ref="T135" si="423">SUM(G135,N135)</f>
        <v>17.2</v>
      </c>
      <c r="U135" s="268">
        <f t="shared" ref="U135" si="424">SUM(H135,O135)</f>
        <v>0</v>
      </c>
      <c r="V135" s="267">
        <f t="shared" ref="V135" si="425">U135-T135</f>
        <v>-17.2</v>
      </c>
      <c r="W135" s="108">
        <f t="shared" si="394"/>
        <v>0</v>
      </c>
      <c r="X135" s="14"/>
      <c r="Y135" s="78" t="str">
        <f t="shared" ref="Y135:Y152" si="426">IF(J135&lt;=0,"",IF(J135&gt;0,"НІ"))</f>
        <v/>
      </c>
      <c r="Z135" s="39" t="str">
        <f t="shared" ref="Z135:Z152" si="427">IF(P135&lt;=0,"",IF(P135&gt;0,"НІ"))</f>
        <v/>
      </c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</row>
    <row r="136" spans="1:190" s="3" customFormat="1" ht="35.25" customHeight="1" thickBot="1" x14ac:dyDescent="0.3">
      <c r="A136" s="522">
        <v>21</v>
      </c>
      <c r="B136" s="523"/>
      <c r="C136" s="528" t="s">
        <v>253</v>
      </c>
      <c r="D136" s="516" t="s">
        <v>111</v>
      </c>
      <c r="E136" s="518" t="s">
        <v>254</v>
      </c>
      <c r="F136" s="299">
        <v>37.299999999999997</v>
      </c>
      <c r="G136" s="375">
        <v>37.299999999999997</v>
      </c>
      <c r="H136" s="345"/>
      <c r="I136" s="291">
        <f>H136/H6</f>
        <v>0</v>
      </c>
      <c r="J136" s="284">
        <f t="shared" ref="J136:J139" si="428">H136-G136</f>
        <v>-37.299999999999997</v>
      </c>
      <c r="K136" s="266">
        <f t="shared" ref="K136:K137" si="429">H136/G136</f>
        <v>0</v>
      </c>
      <c r="L136" s="360"/>
      <c r="M136" s="321"/>
      <c r="N136" s="90"/>
      <c r="O136" s="345"/>
      <c r="P136" s="175">
        <f t="shared" si="420"/>
        <v>0</v>
      </c>
      <c r="Q136" s="225"/>
      <c r="R136" s="270">
        <f t="shared" ref="R136:R142" si="430">SUM(F136,L136)</f>
        <v>37.299999999999997</v>
      </c>
      <c r="S136" s="86">
        <f t="shared" ref="S136:S142" si="431">SUM(F136,M136)</f>
        <v>37.299999999999997</v>
      </c>
      <c r="T136" s="267">
        <f t="shared" ref="T136:T142" si="432">SUM(G136,N136)</f>
        <v>37.299999999999997</v>
      </c>
      <c r="U136" s="268">
        <f t="shared" ref="U136:U142" si="433">SUM(H136,O136)</f>
        <v>0</v>
      </c>
      <c r="V136" s="267">
        <f t="shared" ref="V136:V142" si="434">U136-T136</f>
        <v>-37.299999999999997</v>
      </c>
      <c r="W136" s="108">
        <f t="shared" si="394"/>
        <v>0</v>
      </c>
      <c r="X136" s="14"/>
      <c r="Y136" s="78"/>
      <c r="Z136" s="3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</row>
    <row r="137" spans="1:190" s="3" customFormat="1" ht="29.45" hidden="1" customHeight="1" thickBot="1" x14ac:dyDescent="0.3">
      <c r="A137" s="522">
        <v>20</v>
      </c>
      <c r="B137" s="523"/>
      <c r="C137" s="528" t="s">
        <v>255</v>
      </c>
      <c r="D137" s="516" t="s">
        <v>119</v>
      </c>
      <c r="E137" s="518" t="s">
        <v>256</v>
      </c>
      <c r="F137" s="299"/>
      <c r="G137" s="375"/>
      <c r="H137" s="345"/>
      <c r="I137" s="265">
        <f>H137/H6</f>
        <v>0</v>
      </c>
      <c r="J137" s="284">
        <f t="shared" si="428"/>
        <v>0</v>
      </c>
      <c r="K137" s="266" t="e">
        <f t="shared" si="429"/>
        <v>#DIV/0!</v>
      </c>
      <c r="L137" s="360"/>
      <c r="M137" s="361"/>
      <c r="N137" s="90"/>
      <c r="O137" s="345"/>
      <c r="P137" s="175">
        <f t="shared" si="420"/>
        <v>0</v>
      </c>
      <c r="Q137" s="269"/>
      <c r="R137" s="270">
        <f t="shared" si="430"/>
        <v>0</v>
      </c>
      <c r="S137" s="86">
        <f t="shared" si="431"/>
        <v>0</v>
      </c>
      <c r="T137" s="267">
        <f t="shared" si="432"/>
        <v>0</v>
      </c>
      <c r="U137" s="268">
        <f t="shared" si="433"/>
        <v>0</v>
      </c>
      <c r="V137" s="267">
        <f t="shared" si="434"/>
        <v>0</v>
      </c>
      <c r="W137" s="108" t="e">
        <f t="shared" si="394"/>
        <v>#DIV/0!</v>
      </c>
      <c r="X137" s="14"/>
      <c r="Y137" s="78"/>
      <c r="Z137" s="3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</row>
    <row r="138" spans="1:190" s="72" customFormat="1" ht="30" hidden="1" customHeight="1" x14ac:dyDescent="0.25">
      <c r="A138" s="473"/>
      <c r="B138" s="472"/>
      <c r="C138" s="529"/>
      <c r="D138" s="530"/>
      <c r="E138" s="531" t="s">
        <v>279</v>
      </c>
      <c r="F138" s="362"/>
      <c r="G138" s="161"/>
      <c r="H138" s="215"/>
      <c r="I138" s="210">
        <f>H138/H6</f>
        <v>0</v>
      </c>
      <c r="J138" s="146">
        <f t="shared" si="428"/>
        <v>0</v>
      </c>
      <c r="K138" s="198" t="e">
        <f>H138/G138</f>
        <v>#DIV/0!</v>
      </c>
      <c r="L138" s="216"/>
      <c r="M138" s="214"/>
      <c r="N138" s="370"/>
      <c r="O138" s="215"/>
      <c r="P138" s="300">
        <f t="shared" si="420"/>
        <v>0</v>
      </c>
      <c r="Q138" s="160"/>
      <c r="R138" s="151">
        <f t="shared" si="430"/>
        <v>0</v>
      </c>
      <c r="S138" s="149">
        <f t="shared" si="431"/>
        <v>0</v>
      </c>
      <c r="T138" s="149">
        <f t="shared" si="432"/>
        <v>0</v>
      </c>
      <c r="U138" s="152">
        <f t="shared" si="433"/>
        <v>0</v>
      </c>
      <c r="V138" s="149">
        <f t="shared" si="434"/>
        <v>0</v>
      </c>
      <c r="W138" s="301" t="e">
        <f t="shared" si="394"/>
        <v>#DIV/0!</v>
      </c>
      <c r="X138" s="70"/>
      <c r="Y138" s="79"/>
      <c r="Z138" s="57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  <c r="CQ138" s="71"/>
      <c r="CR138" s="71"/>
      <c r="CS138" s="71"/>
      <c r="CT138" s="71"/>
      <c r="CU138" s="71"/>
      <c r="CV138" s="71"/>
      <c r="CW138" s="71"/>
      <c r="CX138" s="71"/>
      <c r="CY138" s="71"/>
      <c r="CZ138" s="71"/>
      <c r="DA138" s="71"/>
      <c r="DB138" s="71"/>
      <c r="DC138" s="71"/>
      <c r="DD138" s="71"/>
      <c r="DE138" s="71"/>
      <c r="DF138" s="71"/>
      <c r="DG138" s="71"/>
      <c r="DH138" s="71"/>
      <c r="DI138" s="71"/>
      <c r="DJ138" s="71"/>
      <c r="DK138" s="71"/>
      <c r="DL138" s="71"/>
      <c r="DM138" s="71"/>
      <c r="DN138" s="71"/>
      <c r="DO138" s="71"/>
      <c r="DP138" s="71"/>
      <c r="DQ138" s="71"/>
      <c r="DR138" s="71"/>
      <c r="DS138" s="71"/>
      <c r="DT138" s="71"/>
      <c r="DU138" s="71"/>
      <c r="DV138" s="71"/>
      <c r="DW138" s="71"/>
      <c r="DX138" s="71"/>
      <c r="DY138" s="71"/>
      <c r="DZ138" s="71"/>
      <c r="EA138" s="71"/>
      <c r="EB138" s="71"/>
      <c r="EC138" s="71"/>
      <c r="ED138" s="71"/>
      <c r="EE138" s="71"/>
      <c r="EF138" s="71"/>
      <c r="EG138" s="71"/>
      <c r="EH138" s="71"/>
      <c r="EI138" s="71"/>
      <c r="EJ138" s="71"/>
      <c r="EK138" s="71"/>
      <c r="EL138" s="71"/>
      <c r="EM138" s="71"/>
      <c r="EN138" s="71"/>
      <c r="EO138" s="71"/>
      <c r="EP138" s="71"/>
      <c r="EQ138" s="71"/>
      <c r="ER138" s="71"/>
      <c r="ES138" s="71"/>
      <c r="ET138" s="71"/>
      <c r="EU138" s="71"/>
      <c r="EV138" s="71"/>
      <c r="EW138" s="71"/>
      <c r="EX138" s="71"/>
      <c r="EY138" s="71"/>
      <c r="EZ138" s="71"/>
      <c r="FA138" s="71"/>
      <c r="FB138" s="71"/>
      <c r="FC138" s="71"/>
      <c r="FD138" s="71"/>
      <c r="FE138" s="71"/>
      <c r="FF138" s="71"/>
      <c r="FG138" s="71"/>
      <c r="FH138" s="71"/>
      <c r="FI138" s="71"/>
      <c r="FJ138" s="71"/>
      <c r="FK138" s="71"/>
      <c r="FL138" s="71"/>
      <c r="FM138" s="71"/>
      <c r="FN138" s="71"/>
      <c r="FO138" s="71"/>
      <c r="FP138" s="71"/>
      <c r="FQ138" s="71"/>
      <c r="FR138" s="71"/>
      <c r="FS138" s="71"/>
      <c r="FT138" s="71"/>
      <c r="FU138" s="71"/>
      <c r="FV138" s="71"/>
      <c r="FW138" s="71"/>
      <c r="FX138" s="71"/>
      <c r="FY138" s="71"/>
      <c r="FZ138" s="71"/>
      <c r="GA138" s="71"/>
      <c r="GB138" s="71"/>
      <c r="GC138" s="71"/>
      <c r="GD138" s="71"/>
      <c r="GE138" s="71"/>
      <c r="GF138" s="71"/>
      <c r="GG138" s="71"/>
      <c r="GH138" s="71"/>
    </row>
    <row r="139" spans="1:190" s="72" customFormat="1" ht="50.25" hidden="1" customHeight="1" thickBot="1" x14ac:dyDescent="0.3">
      <c r="A139" s="532"/>
      <c r="B139" s="533"/>
      <c r="C139" s="534"/>
      <c r="D139" s="530"/>
      <c r="E139" s="442" t="s">
        <v>284</v>
      </c>
      <c r="F139" s="363"/>
      <c r="G139" s="161"/>
      <c r="H139" s="215"/>
      <c r="I139" s="210">
        <f>H139/H6</f>
        <v>0</v>
      </c>
      <c r="J139" s="237">
        <f t="shared" si="428"/>
        <v>0</v>
      </c>
      <c r="K139" s="198" t="e">
        <f>H139/G139</f>
        <v>#DIV/0!</v>
      </c>
      <c r="L139" s="317"/>
      <c r="M139" s="316"/>
      <c r="N139" s="161"/>
      <c r="O139" s="215"/>
      <c r="P139" s="149">
        <f t="shared" ref="P139" si="435">O139-N139</f>
        <v>0</v>
      </c>
      <c r="Q139" s="198"/>
      <c r="R139" s="151">
        <f t="shared" ref="R139" si="436">SUM(F139,L139)</f>
        <v>0</v>
      </c>
      <c r="S139" s="149">
        <f t="shared" ref="S139" si="437">SUM(F139,M139)</f>
        <v>0</v>
      </c>
      <c r="T139" s="149">
        <f t="shared" ref="T139" si="438">SUM(G139,N139)</f>
        <v>0</v>
      </c>
      <c r="U139" s="152">
        <f t="shared" ref="U139" si="439">SUM(H139,O139)</f>
        <v>0</v>
      </c>
      <c r="V139" s="149">
        <f t="shared" ref="V139" si="440">U139-T139</f>
        <v>0</v>
      </c>
      <c r="W139" s="197" t="e">
        <f t="shared" ref="W139" si="441">U139/T139</f>
        <v>#DIV/0!</v>
      </c>
      <c r="X139" s="70"/>
      <c r="Y139" s="79"/>
      <c r="Z139" s="57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  <c r="DT139" s="71"/>
      <c r="DU139" s="71"/>
      <c r="DV139" s="71"/>
      <c r="DW139" s="71"/>
      <c r="DX139" s="71"/>
      <c r="DY139" s="71"/>
      <c r="DZ139" s="71"/>
      <c r="EA139" s="71"/>
      <c r="EB139" s="71"/>
      <c r="EC139" s="71"/>
      <c r="ED139" s="71"/>
      <c r="EE139" s="71"/>
      <c r="EF139" s="71"/>
      <c r="EG139" s="71"/>
      <c r="EH139" s="71"/>
      <c r="EI139" s="71"/>
      <c r="EJ139" s="71"/>
      <c r="EK139" s="71"/>
      <c r="EL139" s="71"/>
      <c r="EM139" s="71"/>
      <c r="EN139" s="71"/>
      <c r="EO139" s="71"/>
      <c r="EP139" s="71"/>
      <c r="EQ139" s="71"/>
      <c r="ER139" s="71"/>
      <c r="ES139" s="71"/>
      <c r="ET139" s="71"/>
      <c r="EU139" s="71"/>
      <c r="EV139" s="71"/>
      <c r="EW139" s="71"/>
      <c r="EX139" s="71"/>
      <c r="EY139" s="71"/>
      <c r="EZ139" s="71"/>
      <c r="FA139" s="71"/>
      <c r="FB139" s="71"/>
      <c r="FC139" s="71"/>
      <c r="FD139" s="71"/>
      <c r="FE139" s="71"/>
      <c r="FF139" s="71"/>
      <c r="FG139" s="71"/>
      <c r="FH139" s="71"/>
      <c r="FI139" s="71"/>
      <c r="FJ139" s="71"/>
      <c r="FK139" s="71"/>
      <c r="FL139" s="71"/>
      <c r="FM139" s="71"/>
      <c r="FN139" s="71"/>
      <c r="FO139" s="71"/>
      <c r="FP139" s="71"/>
      <c r="FQ139" s="71"/>
      <c r="FR139" s="71"/>
      <c r="FS139" s="71"/>
      <c r="FT139" s="71"/>
      <c r="FU139" s="71"/>
      <c r="FV139" s="71"/>
      <c r="FW139" s="71"/>
      <c r="FX139" s="71"/>
      <c r="FY139" s="71"/>
      <c r="FZ139" s="71"/>
      <c r="GA139" s="71"/>
      <c r="GB139" s="71"/>
      <c r="GC139" s="71"/>
      <c r="GD139" s="71"/>
      <c r="GE139" s="71"/>
      <c r="GF139" s="71"/>
      <c r="GG139" s="71"/>
      <c r="GH139" s="71"/>
    </row>
    <row r="140" spans="1:190" s="3" customFormat="1" ht="29.45" customHeight="1" thickBot="1" x14ac:dyDescent="0.3">
      <c r="A140" s="499">
        <v>22</v>
      </c>
      <c r="B140" s="523"/>
      <c r="C140" s="535" t="s">
        <v>316</v>
      </c>
      <c r="D140" s="513" t="s">
        <v>118</v>
      </c>
      <c r="E140" s="525" t="s">
        <v>317</v>
      </c>
      <c r="F140" s="298">
        <v>50</v>
      </c>
      <c r="G140" s="375">
        <v>10</v>
      </c>
      <c r="H140" s="287">
        <v>8.8000000000000007</v>
      </c>
      <c r="I140" s="402">
        <f>H140/H6</f>
        <v>3.3203424933281874E-5</v>
      </c>
      <c r="J140" s="284">
        <f t="shared" ref="J140:J142" si="442">H140-G140</f>
        <v>-1.1999999999999993</v>
      </c>
      <c r="K140" s="266"/>
      <c r="L140" s="289"/>
      <c r="M140" s="83"/>
      <c r="N140" s="90"/>
      <c r="O140" s="287"/>
      <c r="P140" s="90">
        <f t="shared" si="420"/>
        <v>0</v>
      </c>
      <c r="Q140" s="225"/>
      <c r="R140" s="270">
        <f t="shared" si="430"/>
        <v>50</v>
      </c>
      <c r="S140" s="86">
        <f t="shared" si="431"/>
        <v>50</v>
      </c>
      <c r="T140" s="267">
        <f t="shared" si="432"/>
        <v>10</v>
      </c>
      <c r="U140" s="268">
        <f t="shared" si="433"/>
        <v>8.8000000000000007</v>
      </c>
      <c r="V140" s="267">
        <f t="shared" si="434"/>
        <v>-1.1999999999999993</v>
      </c>
      <c r="W140" s="108">
        <f t="shared" si="394"/>
        <v>0.88000000000000012</v>
      </c>
      <c r="X140" s="14"/>
      <c r="Y140" s="78"/>
      <c r="Z140" s="3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</row>
    <row r="141" spans="1:190" s="3" customFormat="1" ht="33.75" customHeight="1" thickBot="1" x14ac:dyDescent="0.3">
      <c r="A141" s="522">
        <v>23</v>
      </c>
      <c r="B141" s="523"/>
      <c r="C141" s="536" t="s">
        <v>339</v>
      </c>
      <c r="D141" s="524" t="s">
        <v>122</v>
      </c>
      <c r="E141" s="525" t="s">
        <v>340</v>
      </c>
      <c r="F141" s="403"/>
      <c r="G141" s="375"/>
      <c r="H141" s="287"/>
      <c r="I141" s="402"/>
      <c r="J141" s="284"/>
      <c r="K141" s="266"/>
      <c r="L141" s="289">
        <v>490</v>
      </c>
      <c r="M141" s="83">
        <v>490</v>
      </c>
      <c r="N141" s="90">
        <v>119.4</v>
      </c>
      <c r="O141" s="287"/>
      <c r="P141" s="175">
        <f t="shared" si="420"/>
        <v>-119.4</v>
      </c>
      <c r="Q141" s="225">
        <f t="shared" ref="Q141:Q148" si="443">O141/N141</f>
        <v>0</v>
      </c>
      <c r="R141" s="270">
        <f t="shared" si="430"/>
        <v>490</v>
      </c>
      <c r="S141" s="86">
        <f t="shared" si="431"/>
        <v>490</v>
      </c>
      <c r="T141" s="267">
        <f t="shared" si="432"/>
        <v>119.4</v>
      </c>
      <c r="U141" s="268">
        <f t="shared" si="433"/>
        <v>0</v>
      </c>
      <c r="V141" s="267">
        <f t="shared" si="434"/>
        <v>-119.4</v>
      </c>
      <c r="W141" s="108">
        <f t="shared" ref="W141" si="444">U141/T141</f>
        <v>0</v>
      </c>
      <c r="X141" s="14"/>
      <c r="Y141" s="78"/>
      <c r="Z141" s="3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</row>
    <row r="142" spans="1:190" s="3" customFormat="1" ht="24.75" customHeight="1" thickBot="1" x14ac:dyDescent="0.3">
      <c r="A142" s="522">
        <v>24</v>
      </c>
      <c r="B142" s="523"/>
      <c r="C142" s="528" t="s">
        <v>123</v>
      </c>
      <c r="D142" s="516" t="s">
        <v>73</v>
      </c>
      <c r="E142" s="518" t="s">
        <v>257</v>
      </c>
      <c r="F142" s="302">
        <v>118.7</v>
      </c>
      <c r="G142" s="375">
        <v>65.5</v>
      </c>
      <c r="H142" s="287">
        <v>65.400000000000006</v>
      </c>
      <c r="I142" s="291">
        <f>H142/H6</f>
        <v>2.4676181711779939E-4</v>
      </c>
      <c r="J142" s="284">
        <f t="shared" si="442"/>
        <v>-9.9999999999994316E-2</v>
      </c>
      <c r="K142" s="266">
        <f>H142/G142</f>
        <v>0.99847328244274813</v>
      </c>
      <c r="L142" s="360"/>
      <c r="M142" s="321"/>
      <c r="N142" s="90"/>
      <c r="O142" s="345"/>
      <c r="P142" s="90">
        <f t="shared" si="420"/>
        <v>0</v>
      </c>
      <c r="Q142" s="225"/>
      <c r="R142" s="270">
        <f t="shared" si="430"/>
        <v>118.7</v>
      </c>
      <c r="S142" s="86">
        <f t="shared" si="431"/>
        <v>118.7</v>
      </c>
      <c r="T142" s="267">
        <f t="shared" si="432"/>
        <v>65.5</v>
      </c>
      <c r="U142" s="268">
        <f t="shared" si="433"/>
        <v>65.400000000000006</v>
      </c>
      <c r="V142" s="267">
        <f t="shared" si="434"/>
        <v>-9.9999999999994316E-2</v>
      </c>
      <c r="W142" s="108">
        <f t="shared" si="394"/>
        <v>0.99847328244274813</v>
      </c>
      <c r="X142" s="14"/>
      <c r="Y142" s="78"/>
      <c r="Z142" s="3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</row>
    <row r="143" spans="1:190" ht="24.75" customHeight="1" thickBot="1" x14ac:dyDescent="0.3">
      <c r="A143" s="452">
        <v>25</v>
      </c>
      <c r="B143" s="479" t="s">
        <v>28</v>
      </c>
      <c r="C143" s="537" t="s">
        <v>222</v>
      </c>
      <c r="D143" s="537" t="s">
        <v>120</v>
      </c>
      <c r="E143" s="538" t="s">
        <v>29</v>
      </c>
      <c r="F143" s="303">
        <v>500.9</v>
      </c>
      <c r="G143" s="273">
        <v>250.8</v>
      </c>
      <c r="H143" s="342"/>
      <c r="I143" s="228">
        <f>H143/H6</f>
        <v>0</v>
      </c>
      <c r="J143" s="178">
        <f t="shared" si="419"/>
        <v>-250.8</v>
      </c>
      <c r="K143" s="266">
        <f>H143/G143</f>
        <v>0</v>
      </c>
      <c r="L143" s="335"/>
      <c r="M143" s="353"/>
      <c r="N143" s="175"/>
      <c r="O143" s="342"/>
      <c r="P143" s="90">
        <f t="shared" si="420"/>
        <v>0</v>
      </c>
      <c r="Q143" s="225"/>
      <c r="R143" s="282">
        <f t="shared" si="254"/>
        <v>500.9</v>
      </c>
      <c r="S143" s="83">
        <f t="shared" si="255"/>
        <v>500.9</v>
      </c>
      <c r="T143" s="90">
        <f t="shared" si="256"/>
        <v>250.8</v>
      </c>
      <c r="U143" s="84">
        <f t="shared" si="257"/>
        <v>0</v>
      </c>
      <c r="V143" s="90">
        <f t="shared" si="258"/>
        <v>-250.8</v>
      </c>
      <c r="W143" s="108">
        <f t="shared" si="394"/>
        <v>0</v>
      </c>
      <c r="X143" s="14"/>
      <c r="Y143" s="78" t="str">
        <f t="shared" si="426"/>
        <v/>
      </c>
      <c r="Z143" s="39" t="str">
        <f t="shared" si="427"/>
        <v/>
      </c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</row>
    <row r="144" spans="1:190" s="3" customFormat="1" ht="30" hidden="1" customHeight="1" thickBot="1" x14ac:dyDescent="0.3">
      <c r="A144" s="452">
        <v>19</v>
      </c>
      <c r="B144" s="479" t="s">
        <v>48</v>
      </c>
      <c r="C144" s="479"/>
      <c r="D144" s="479"/>
      <c r="E144" s="503" t="s">
        <v>49</v>
      </c>
      <c r="F144" s="272"/>
      <c r="G144" s="273"/>
      <c r="H144" s="342"/>
      <c r="I144" s="228">
        <f>H144/H6</f>
        <v>0</v>
      </c>
      <c r="J144" s="124">
        <f t="shared" si="419"/>
        <v>0</v>
      </c>
      <c r="K144" s="108"/>
      <c r="L144" s="335"/>
      <c r="M144" s="353"/>
      <c r="N144" s="175"/>
      <c r="O144" s="342"/>
      <c r="P144" s="90">
        <f t="shared" si="420"/>
        <v>0</v>
      </c>
      <c r="Q144" s="225" t="e">
        <f t="shared" si="443"/>
        <v>#DIV/0!</v>
      </c>
      <c r="R144" s="278">
        <f t="shared" si="254"/>
        <v>0</v>
      </c>
      <c r="S144" s="279">
        <f t="shared" si="255"/>
        <v>0</v>
      </c>
      <c r="T144" s="280">
        <f t="shared" si="256"/>
        <v>0</v>
      </c>
      <c r="U144" s="281">
        <f t="shared" si="257"/>
        <v>0</v>
      </c>
      <c r="V144" s="280">
        <f t="shared" si="258"/>
        <v>0</v>
      </c>
      <c r="W144" s="108" t="e">
        <f t="shared" si="394"/>
        <v>#DIV/0!</v>
      </c>
      <c r="X144" s="14"/>
      <c r="Y144" s="78" t="str">
        <f t="shared" si="426"/>
        <v/>
      </c>
      <c r="Z144" s="39" t="str">
        <f t="shared" si="427"/>
        <v/>
      </c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</row>
    <row r="145" spans="1:190" s="3" customFormat="1" ht="23.25" customHeight="1" thickBot="1" x14ac:dyDescent="0.3">
      <c r="A145" s="452">
        <v>26</v>
      </c>
      <c r="B145" s="479" t="s">
        <v>30</v>
      </c>
      <c r="C145" s="537" t="s">
        <v>121</v>
      </c>
      <c r="D145" s="537" t="s">
        <v>74</v>
      </c>
      <c r="E145" s="503" t="s">
        <v>342</v>
      </c>
      <c r="F145" s="303">
        <v>56409</v>
      </c>
      <c r="G145" s="273">
        <v>28204.799999999999</v>
      </c>
      <c r="H145" s="274">
        <v>28204.799999999999</v>
      </c>
      <c r="I145" s="228">
        <f>H145/H6</f>
        <v>0.10641999540434414</v>
      </c>
      <c r="J145" s="246">
        <f t="shared" ref="J145" si="445">H145-G145</f>
        <v>0</v>
      </c>
      <c r="K145" s="108">
        <f>H145/G145</f>
        <v>1</v>
      </c>
      <c r="L145" s="335"/>
      <c r="M145" s="353"/>
      <c r="N145" s="175"/>
      <c r="O145" s="342"/>
      <c r="P145" s="90">
        <f t="shared" si="420"/>
        <v>0</v>
      </c>
      <c r="Q145" s="225"/>
      <c r="R145" s="270">
        <f t="shared" ref="R145" si="446">SUM(F145,L145)</f>
        <v>56409</v>
      </c>
      <c r="S145" s="86">
        <f t="shared" ref="S145" si="447">SUM(F145,M145)</f>
        <v>56409</v>
      </c>
      <c r="T145" s="267">
        <f t="shared" ref="T145" si="448">SUM(G145,N145)</f>
        <v>28204.799999999999</v>
      </c>
      <c r="U145" s="268">
        <f t="shared" ref="U145" si="449">SUM(H145,O145)</f>
        <v>28204.799999999999</v>
      </c>
      <c r="V145" s="267">
        <f t="shared" ref="V145" si="450">U145-T145</f>
        <v>0</v>
      </c>
      <c r="W145" s="108">
        <f t="shared" si="394"/>
        <v>1</v>
      </c>
      <c r="X145" s="14"/>
      <c r="Y145" s="78" t="str">
        <f t="shared" ref="Y145" si="451">IF(J145&lt;=0,"",IF(J145&gt;0,"НІ"))</f>
        <v/>
      </c>
      <c r="Z145" s="39" t="str">
        <f t="shared" ref="Z145" si="452">IF(P145&lt;=0,"",IF(P145&gt;0,"НІ"))</f>
        <v/>
      </c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</row>
    <row r="146" spans="1:190" s="3" customFormat="1" ht="23.25" customHeight="1" thickBot="1" x14ac:dyDescent="0.3">
      <c r="A146" s="452">
        <v>27</v>
      </c>
      <c r="B146" s="479" t="s">
        <v>30</v>
      </c>
      <c r="C146" s="537" t="s">
        <v>258</v>
      </c>
      <c r="D146" s="537" t="s">
        <v>74</v>
      </c>
      <c r="E146" s="503" t="s">
        <v>259</v>
      </c>
      <c r="F146" s="303">
        <v>494.9</v>
      </c>
      <c r="G146" s="273">
        <v>105.3</v>
      </c>
      <c r="H146" s="342"/>
      <c r="I146" s="228">
        <f>H146/H6</f>
        <v>0</v>
      </c>
      <c r="J146" s="284">
        <f t="shared" si="419"/>
        <v>-105.3</v>
      </c>
      <c r="K146" s="108"/>
      <c r="L146" s="240">
        <v>16271.6</v>
      </c>
      <c r="M146" s="175">
        <v>16271.6</v>
      </c>
      <c r="N146" s="175"/>
      <c r="O146" s="342"/>
      <c r="P146" s="175">
        <f t="shared" ref="P146" si="453">O146-N146</f>
        <v>0</v>
      </c>
      <c r="Q146" s="225" t="e">
        <f t="shared" si="443"/>
        <v>#DIV/0!</v>
      </c>
      <c r="R146" s="270">
        <f t="shared" si="254"/>
        <v>16766.5</v>
      </c>
      <c r="S146" s="86">
        <f t="shared" si="255"/>
        <v>16766.5</v>
      </c>
      <c r="T146" s="267">
        <f t="shared" si="256"/>
        <v>105.3</v>
      </c>
      <c r="U146" s="268">
        <f t="shared" si="257"/>
        <v>0</v>
      </c>
      <c r="V146" s="267">
        <f t="shared" si="258"/>
        <v>-105.3</v>
      </c>
      <c r="W146" s="108">
        <f t="shared" si="394"/>
        <v>0</v>
      </c>
      <c r="X146" s="14"/>
      <c r="Y146" s="78" t="str">
        <f t="shared" si="426"/>
        <v/>
      </c>
      <c r="Z146" s="39" t="str">
        <f t="shared" si="427"/>
        <v/>
      </c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</row>
    <row r="147" spans="1:190" s="43" customFormat="1" ht="78" customHeight="1" thickBot="1" x14ac:dyDescent="0.3">
      <c r="A147" s="461"/>
      <c r="B147" s="464"/>
      <c r="C147" s="464"/>
      <c r="D147" s="464"/>
      <c r="E147" s="671" t="s">
        <v>307</v>
      </c>
      <c r="F147" s="398">
        <v>494.9</v>
      </c>
      <c r="G147" s="399">
        <v>105.3</v>
      </c>
      <c r="H147" s="313"/>
      <c r="I147" s="261">
        <f>H147/H6</f>
        <v>0</v>
      </c>
      <c r="J147" s="379">
        <f t="shared" ref="J147" si="454">H147-G147</f>
        <v>-105.3</v>
      </c>
      <c r="K147" s="380"/>
      <c r="L147" s="260"/>
      <c r="M147" s="190"/>
      <c r="N147" s="191"/>
      <c r="O147" s="144"/>
      <c r="P147" s="381"/>
      <c r="Q147" s="225"/>
      <c r="R147" s="364">
        <f t="shared" ref="R147:R148" si="455">SUM(F147,L147)</f>
        <v>494.9</v>
      </c>
      <c r="S147" s="190">
        <f t="shared" ref="S147:S148" si="456">SUM(F147,M147)</f>
        <v>494.9</v>
      </c>
      <c r="T147" s="191">
        <f t="shared" ref="T147:T148" si="457">SUM(G147,N147)</f>
        <v>105.3</v>
      </c>
      <c r="U147" s="152">
        <f t="shared" ref="U147:U148" si="458">SUM(H147,O147)</f>
        <v>0</v>
      </c>
      <c r="V147" s="191">
        <f t="shared" ref="V147:V148" si="459">U147-T147</f>
        <v>-105.3</v>
      </c>
      <c r="W147" s="674"/>
      <c r="X147" s="40"/>
      <c r="Y147" s="79" t="str">
        <f t="shared" si="426"/>
        <v/>
      </c>
      <c r="Z147" s="41" t="str">
        <f t="shared" si="427"/>
        <v/>
      </c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</row>
    <row r="148" spans="1:190" s="43" customFormat="1" ht="48.75" customHeight="1" thickBot="1" x14ac:dyDescent="0.3">
      <c r="A148" s="539"/>
      <c r="B148" s="540"/>
      <c r="C148" s="540"/>
      <c r="D148" s="540"/>
      <c r="E148" s="672" t="s">
        <v>341</v>
      </c>
      <c r="F148" s="404"/>
      <c r="G148" s="405"/>
      <c r="H148" s="406"/>
      <c r="I148" s="407">
        <f>H148/H6</f>
        <v>0</v>
      </c>
      <c r="J148" s="408">
        <f t="shared" ref="J148" si="460">H148-G148</f>
        <v>0</v>
      </c>
      <c r="K148" s="409" t="e">
        <f>H148/G148</f>
        <v>#DIV/0!</v>
      </c>
      <c r="L148" s="410">
        <v>16271.6</v>
      </c>
      <c r="M148" s="411"/>
      <c r="N148" s="412"/>
      <c r="O148" s="413"/>
      <c r="P148" s="412">
        <f t="shared" ref="P148" si="461">O148-N148</f>
        <v>0</v>
      </c>
      <c r="Q148" s="225" t="e">
        <f t="shared" si="443"/>
        <v>#DIV/0!</v>
      </c>
      <c r="R148" s="415">
        <f t="shared" si="455"/>
        <v>16271.6</v>
      </c>
      <c r="S148" s="411">
        <f t="shared" si="456"/>
        <v>0</v>
      </c>
      <c r="T148" s="412">
        <f t="shared" si="457"/>
        <v>0</v>
      </c>
      <c r="U148" s="416">
        <f t="shared" si="458"/>
        <v>0</v>
      </c>
      <c r="V148" s="412">
        <f t="shared" si="459"/>
        <v>0</v>
      </c>
      <c r="W148" s="673" t="e">
        <f t="shared" si="394"/>
        <v>#DIV/0!</v>
      </c>
      <c r="X148" s="40"/>
      <c r="Y148" s="79" t="str">
        <f t="shared" si="426"/>
        <v/>
      </c>
      <c r="Z148" s="41" t="str">
        <f t="shared" si="427"/>
        <v/>
      </c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</row>
    <row r="149" spans="1:190" s="3" customFormat="1" ht="25.5" customHeight="1" thickBot="1" x14ac:dyDescent="0.3">
      <c r="A149" s="687" t="s">
        <v>5</v>
      </c>
      <c r="B149" s="688"/>
      <c r="C149" s="688"/>
      <c r="D149" s="688"/>
      <c r="E149" s="689"/>
      <c r="F149" s="174">
        <f>SUM(F8,F51,F81,F95,F101,F106,F107,F108,F109,F121:F127,F129,F133:F143,F145,F146)</f>
        <v>529718.30000000016</v>
      </c>
      <c r="G149" s="175">
        <f t="shared" ref="G149:J149" si="462">SUM(G8,G51,G81,G95,G101,G106,G107,G108,G109,G121:G127,G129,G133:G143,G145,G146)</f>
        <v>294023.5</v>
      </c>
      <c r="H149" s="92">
        <f t="shared" si="462"/>
        <v>265032.89999999997</v>
      </c>
      <c r="I149" s="228">
        <v>1</v>
      </c>
      <c r="J149" s="175">
        <f t="shared" si="462"/>
        <v>-28990.599999999991</v>
      </c>
      <c r="K149" s="108">
        <f>H149/G149</f>
        <v>0.9014003982674853</v>
      </c>
      <c r="L149" s="174">
        <f t="shared" ref="L149:O149" si="463">SUM(L8,L51,L81,L95,L101,L106,L107,L108,L109,L121:L127,L129,L133:L143,L145,L146)</f>
        <v>78533</v>
      </c>
      <c r="M149" s="175">
        <f t="shared" si="463"/>
        <v>82551</v>
      </c>
      <c r="N149" s="175">
        <f t="shared" si="463"/>
        <v>24816.7</v>
      </c>
      <c r="O149" s="92">
        <f t="shared" si="463"/>
        <v>10473.300000000001</v>
      </c>
      <c r="P149" s="175">
        <f>SUM(P8,P51,P81,P95,P101,P106,P107,P108,P109,P121:P127,P129,P133:P143,P145,P146)</f>
        <v>-14343.399999999998</v>
      </c>
      <c r="Q149" s="241">
        <f>O149/N149</f>
        <v>0.42202629680819775</v>
      </c>
      <c r="R149" s="174">
        <f t="shared" ref="R149:U149" si="464">SUM(R8,R51,R81,R95,R101,R106,R107,R108,R109,R121:R127,R129,R133:R143,R145,R146)</f>
        <v>608251.30000000005</v>
      </c>
      <c r="S149" s="175">
        <f t="shared" si="464"/>
        <v>612269.30000000005</v>
      </c>
      <c r="T149" s="175">
        <f t="shared" si="464"/>
        <v>318840.2</v>
      </c>
      <c r="U149" s="92">
        <f t="shared" si="464"/>
        <v>275506.20000000007</v>
      </c>
      <c r="V149" s="175">
        <f>SUM(V8,V51,V81,V95,V101,V106,V107,V108,V109,V121:V127,V129,V133:V143,V145,V146)</f>
        <v>-43334.000000000007</v>
      </c>
      <c r="W149" s="108">
        <f t="shared" si="394"/>
        <v>0.86408865632376364</v>
      </c>
      <c r="X149" s="14"/>
      <c r="Y149" s="78" t="str">
        <f t="shared" si="426"/>
        <v/>
      </c>
      <c r="Z149" s="39" t="str">
        <f t="shared" si="427"/>
        <v/>
      </c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</row>
    <row r="150" spans="1:190" s="31" customFormat="1" ht="44.25" hidden="1" customHeight="1" x14ac:dyDescent="0.25">
      <c r="A150" s="480">
        <v>12</v>
      </c>
      <c r="B150" s="541">
        <v>250908</v>
      </c>
      <c r="C150" s="541"/>
      <c r="D150" s="541"/>
      <c r="E150" s="542" t="s">
        <v>31</v>
      </c>
      <c r="F150" s="109"/>
      <c r="G150" s="110"/>
      <c r="H150" s="111"/>
      <c r="I150" s="304"/>
      <c r="J150" s="113"/>
      <c r="K150" s="305"/>
      <c r="L150" s="292"/>
      <c r="M150" s="116"/>
      <c r="N150" s="117"/>
      <c r="O150" s="111"/>
      <c r="P150" s="117">
        <f>O150-N150</f>
        <v>0</v>
      </c>
      <c r="Q150" s="306" t="e">
        <f>O150/N150</f>
        <v>#DIV/0!</v>
      </c>
      <c r="R150" s="130">
        <f t="shared" ref="R150:R152" si="465">SUM(F150,L150)</f>
        <v>0</v>
      </c>
      <c r="S150" s="184">
        <f t="shared" ref="S150:S152" si="466">SUM(F150,M150)</f>
        <v>0</v>
      </c>
      <c r="T150" s="138">
        <f t="shared" ref="T150:T152" si="467">SUM(G150,N150)</f>
        <v>0</v>
      </c>
      <c r="U150" s="185">
        <f t="shared" ref="U150:U152" si="468">SUM(H150,O150)</f>
        <v>0</v>
      </c>
      <c r="V150" s="138">
        <f t="shared" ref="V150:V152" si="469">U150-T150</f>
        <v>0</v>
      </c>
      <c r="W150" s="243" t="e">
        <f t="shared" ref="W150:W152" si="470">U150/T150</f>
        <v>#DIV/0!</v>
      </c>
      <c r="X150" s="14"/>
      <c r="Y150" s="78" t="str">
        <f t="shared" si="426"/>
        <v/>
      </c>
      <c r="Z150" s="39" t="str">
        <f t="shared" si="427"/>
        <v/>
      </c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</row>
    <row r="151" spans="1:190" s="29" customFormat="1" ht="48.6" customHeight="1" thickBot="1" x14ac:dyDescent="0.3">
      <c r="A151" s="522">
        <v>28</v>
      </c>
      <c r="B151" s="543">
        <v>250909</v>
      </c>
      <c r="C151" s="543">
        <v>8822</v>
      </c>
      <c r="D151" s="543">
        <v>1060</v>
      </c>
      <c r="E151" s="544" t="s">
        <v>343</v>
      </c>
      <c r="F151" s="307"/>
      <c r="G151" s="308"/>
      <c r="H151" s="309"/>
      <c r="I151" s="310"/>
      <c r="J151" s="311"/>
      <c r="K151" s="168"/>
      <c r="L151" s="293"/>
      <c r="M151" s="253"/>
      <c r="N151" s="254"/>
      <c r="O151" s="383">
        <v>-22.5</v>
      </c>
      <c r="P151" s="254">
        <f>O151-N151</f>
        <v>-22.5</v>
      </c>
      <c r="Q151" s="225"/>
      <c r="R151" s="222">
        <f t="shared" si="465"/>
        <v>0</v>
      </c>
      <c r="S151" s="223" t="s">
        <v>280</v>
      </c>
      <c r="T151" s="166">
        <f t="shared" si="467"/>
        <v>0</v>
      </c>
      <c r="U151" s="224">
        <f t="shared" si="468"/>
        <v>-22.5</v>
      </c>
      <c r="V151" s="166">
        <f t="shared" si="469"/>
        <v>-22.5</v>
      </c>
      <c r="W151" s="264"/>
      <c r="X151" s="14"/>
      <c r="Y151" s="78" t="str">
        <f t="shared" si="426"/>
        <v/>
      </c>
      <c r="Z151" s="39" t="str">
        <f t="shared" si="427"/>
        <v/>
      </c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  <c r="EM151" s="31"/>
      <c r="EN151" s="31"/>
      <c r="EO151" s="31"/>
      <c r="EP151" s="31"/>
      <c r="EQ151" s="31"/>
      <c r="ER151" s="31"/>
      <c r="ES151" s="31"/>
      <c r="ET151" s="31"/>
      <c r="EU151" s="31"/>
      <c r="EV151" s="31"/>
      <c r="EW151" s="31"/>
      <c r="EX151" s="31"/>
      <c r="EY151" s="31"/>
      <c r="EZ151" s="31"/>
      <c r="FA151" s="31"/>
      <c r="FB151" s="31"/>
      <c r="FC151" s="31"/>
      <c r="FD151" s="31"/>
      <c r="FE151" s="31"/>
      <c r="FF151" s="31"/>
      <c r="FG151" s="31"/>
      <c r="FH151" s="31"/>
      <c r="FI151" s="31"/>
      <c r="FJ151" s="31"/>
      <c r="FK151" s="31"/>
      <c r="FL151" s="31"/>
      <c r="FM151" s="31"/>
      <c r="FN151" s="31"/>
      <c r="FO151" s="31"/>
      <c r="FP151" s="31"/>
      <c r="FQ151" s="31"/>
      <c r="FR151" s="31"/>
      <c r="FS151" s="31"/>
      <c r="FT151" s="31"/>
      <c r="FU151" s="31"/>
      <c r="FV151" s="31"/>
      <c r="FW151" s="31"/>
      <c r="FX151" s="31"/>
      <c r="FY151" s="31"/>
      <c r="FZ151" s="31"/>
      <c r="GA151" s="31"/>
      <c r="GB151" s="31"/>
      <c r="GC151" s="31"/>
      <c r="GD151" s="31"/>
      <c r="GE151" s="31"/>
      <c r="GF151" s="31"/>
      <c r="GG151" s="31"/>
      <c r="GH151" s="31"/>
    </row>
    <row r="152" spans="1:190" s="34" customFormat="1" ht="30" customHeight="1" thickBot="1" x14ac:dyDescent="0.35">
      <c r="A152" s="24"/>
      <c r="B152" s="23"/>
      <c r="C152" s="23"/>
      <c r="D152" s="23"/>
      <c r="E152" s="38" t="s">
        <v>46</v>
      </c>
      <c r="F152" s="283">
        <f>SUM(F149:F151)</f>
        <v>529718.30000000016</v>
      </c>
      <c r="G152" s="276">
        <f>SUM(G149:G151)</f>
        <v>294023.5</v>
      </c>
      <c r="H152" s="277">
        <f>SUM(H149:H151)</f>
        <v>265032.89999999997</v>
      </c>
      <c r="I152" s="228">
        <v>1</v>
      </c>
      <c r="J152" s="178">
        <f>H152-G152</f>
        <v>-28990.600000000035</v>
      </c>
      <c r="K152" s="108">
        <f>H152/G152</f>
        <v>0.9014003982674853</v>
      </c>
      <c r="L152" s="275">
        <f>SUM(L149:L151)</f>
        <v>78533</v>
      </c>
      <c r="M152" s="312">
        <f>SUM(M149:M151)</f>
        <v>82551</v>
      </c>
      <c r="N152" s="276">
        <f>SUM(N149:N151)</f>
        <v>24816.7</v>
      </c>
      <c r="O152" s="277">
        <f>SUM(O149:O151)</f>
        <v>10450.800000000001</v>
      </c>
      <c r="P152" s="276">
        <f>SUM(P149:P151)</f>
        <v>-14365.899999999998</v>
      </c>
      <c r="Q152" s="176">
        <f>O152/N152</f>
        <v>0.4211196492684362</v>
      </c>
      <c r="R152" s="174">
        <f t="shared" si="465"/>
        <v>608251.30000000016</v>
      </c>
      <c r="S152" s="96">
        <f t="shared" si="466"/>
        <v>612269.30000000016</v>
      </c>
      <c r="T152" s="175">
        <f t="shared" si="467"/>
        <v>318840.2</v>
      </c>
      <c r="U152" s="92">
        <f t="shared" si="468"/>
        <v>275483.69999999995</v>
      </c>
      <c r="V152" s="175">
        <f t="shared" si="469"/>
        <v>-43356.500000000058</v>
      </c>
      <c r="W152" s="108">
        <f t="shared" si="470"/>
        <v>0.8640180880579047</v>
      </c>
      <c r="X152" s="14"/>
      <c r="Y152" s="78" t="str">
        <f t="shared" si="426"/>
        <v/>
      </c>
      <c r="Z152" s="39" t="str">
        <f t="shared" si="427"/>
        <v/>
      </c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D152" s="33"/>
      <c r="EE152" s="33"/>
      <c r="EF152" s="33"/>
      <c r="EG152" s="33"/>
      <c r="EH152" s="33"/>
      <c r="EI152" s="33"/>
      <c r="EJ152" s="33"/>
      <c r="EK152" s="33"/>
      <c r="EL152" s="33"/>
      <c r="EM152" s="33"/>
      <c r="EN152" s="33"/>
      <c r="EO152" s="33"/>
      <c r="EP152" s="33"/>
      <c r="EQ152" s="33"/>
      <c r="ER152" s="33"/>
      <c r="ES152" s="33"/>
      <c r="ET152" s="33"/>
      <c r="EU152" s="33"/>
      <c r="EV152" s="33"/>
      <c r="EW152" s="33"/>
      <c r="EX152" s="33"/>
      <c r="EY152" s="33"/>
      <c r="EZ152" s="33"/>
      <c r="FA152" s="33"/>
      <c r="FB152" s="33"/>
      <c r="FC152" s="33"/>
      <c r="FD152" s="33"/>
      <c r="FE152" s="33"/>
      <c r="FF152" s="33"/>
      <c r="FG152" s="33"/>
      <c r="FH152" s="33"/>
      <c r="FI152" s="33"/>
      <c r="FJ152" s="33"/>
      <c r="FK152" s="33"/>
      <c r="FL152" s="33"/>
      <c r="FM152" s="33"/>
      <c r="FN152" s="33"/>
      <c r="FO152" s="33"/>
      <c r="FP152" s="33"/>
      <c r="FQ152" s="33"/>
      <c r="FR152" s="33"/>
      <c r="FS152" s="33"/>
      <c r="FT152" s="33"/>
      <c r="FU152" s="33"/>
      <c r="FV152" s="33"/>
      <c r="FW152" s="33"/>
      <c r="FX152" s="33"/>
      <c r="FY152" s="33"/>
      <c r="FZ152" s="33"/>
      <c r="GA152" s="33"/>
      <c r="GB152" s="33"/>
      <c r="GC152" s="33"/>
      <c r="GD152" s="33"/>
      <c r="GE152" s="33"/>
      <c r="GF152" s="33"/>
      <c r="GG152" s="33"/>
      <c r="GH152" s="33"/>
    </row>
    <row r="153" spans="1:190" ht="73.5" customHeight="1" x14ac:dyDescent="0.35">
      <c r="E153" s="686" t="s">
        <v>333</v>
      </c>
      <c r="F153" s="686"/>
      <c r="G153" s="346"/>
      <c r="I153" s="13"/>
      <c r="J153" s="13"/>
      <c r="K153" s="15"/>
      <c r="L153" s="19"/>
      <c r="M153" s="48" t="s">
        <v>334</v>
      </c>
      <c r="N153" s="19"/>
      <c r="O153" s="53"/>
      <c r="P153" s="36"/>
      <c r="Q153" s="19"/>
      <c r="U153" s="19"/>
      <c r="V153" s="1"/>
      <c r="W153" s="1"/>
      <c r="X153" s="10"/>
      <c r="Y153" s="16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</row>
    <row r="154" spans="1:190" ht="20.25" x14ac:dyDescent="0.3">
      <c r="E154" s="55"/>
      <c r="F154" s="348"/>
      <c r="G154" s="348"/>
      <c r="H154" s="349"/>
      <c r="I154" s="1"/>
      <c r="J154" s="1"/>
      <c r="K154" s="11"/>
      <c r="L154" s="19"/>
      <c r="M154" s="49"/>
      <c r="N154" s="19"/>
      <c r="O154" s="56"/>
      <c r="P154" s="36"/>
      <c r="Q154" s="19"/>
      <c r="R154" s="19"/>
      <c r="S154" s="53"/>
      <c r="T154" s="19"/>
      <c r="U154" s="19"/>
      <c r="V154" s="1"/>
      <c r="W154" s="1"/>
      <c r="X154" s="10"/>
      <c r="Y154" s="16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</row>
    <row r="155" spans="1:190" x14ac:dyDescent="0.2">
      <c r="F155" s="348"/>
      <c r="G155" s="348"/>
      <c r="H155" s="349"/>
      <c r="I155" s="1"/>
      <c r="J155" s="1"/>
      <c r="K155" s="11"/>
      <c r="L155" s="19"/>
      <c r="M155" s="50"/>
      <c r="N155" s="19"/>
      <c r="O155" s="50"/>
      <c r="P155" s="36"/>
      <c r="Q155" s="19"/>
      <c r="R155" s="19"/>
      <c r="S155" s="53"/>
      <c r="T155" s="19"/>
      <c r="U155" s="19"/>
      <c r="V155" s="1"/>
      <c r="W155" s="1"/>
      <c r="X155" s="10"/>
      <c r="Y155" s="16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</row>
    <row r="156" spans="1:190" x14ac:dyDescent="0.2">
      <c r="F156" s="348"/>
      <c r="G156" s="348"/>
      <c r="H156" s="349"/>
      <c r="I156" s="1"/>
      <c r="J156" s="1"/>
      <c r="K156" s="11"/>
      <c r="L156" s="19"/>
      <c r="M156" s="50"/>
      <c r="N156" s="19"/>
      <c r="O156" s="50"/>
      <c r="P156" s="36"/>
      <c r="Q156" s="19"/>
      <c r="R156" s="19"/>
      <c r="S156" s="53"/>
      <c r="T156" s="19"/>
      <c r="U156" s="19"/>
      <c r="V156" s="1"/>
      <c r="W156" s="1"/>
      <c r="X156" s="10"/>
      <c r="Y156" s="16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</row>
    <row r="157" spans="1:190" x14ac:dyDescent="0.2">
      <c r="F157" s="348"/>
      <c r="G157" s="348"/>
      <c r="H157" s="349"/>
      <c r="I157" s="1"/>
      <c r="J157" s="1"/>
      <c r="K157" s="11"/>
      <c r="L157" s="19"/>
      <c r="M157" s="50"/>
      <c r="N157" s="19"/>
      <c r="O157" s="50"/>
      <c r="P157" s="36"/>
      <c r="Q157" s="19"/>
      <c r="R157" s="19"/>
      <c r="S157" s="53"/>
      <c r="T157" s="19"/>
      <c r="U157" s="19"/>
      <c r="V157" s="1"/>
      <c r="W157" s="1"/>
      <c r="X157" s="10"/>
      <c r="Y157" s="16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</row>
    <row r="158" spans="1:190" x14ac:dyDescent="0.2">
      <c r="F158" s="348"/>
      <c r="G158" s="348"/>
      <c r="H158" s="349"/>
      <c r="I158" s="1"/>
      <c r="J158" s="1"/>
      <c r="K158" s="11"/>
      <c r="L158" s="19"/>
      <c r="M158" s="50"/>
      <c r="N158" s="19"/>
      <c r="O158" s="50"/>
      <c r="P158" s="36"/>
      <c r="Q158" s="19"/>
      <c r="R158" s="19"/>
      <c r="S158" s="53"/>
      <c r="T158" s="19"/>
      <c r="U158" s="19"/>
      <c r="V158" s="1"/>
      <c r="W158" s="1"/>
      <c r="X158" s="10"/>
      <c r="Y158" s="16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</row>
    <row r="159" spans="1:190" x14ac:dyDescent="0.2">
      <c r="F159" s="348"/>
      <c r="G159" s="348"/>
      <c r="H159" s="349"/>
      <c r="I159" s="1"/>
      <c r="J159" s="1"/>
      <c r="K159" s="11"/>
      <c r="L159" s="19"/>
      <c r="M159" s="50"/>
      <c r="N159" s="19"/>
      <c r="O159" s="50"/>
      <c r="P159" s="36"/>
      <c r="Q159" s="19"/>
      <c r="R159" s="19"/>
      <c r="S159" s="53"/>
      <c r="T159" s="19"/>
      <c r="U159" s="19"/>
      <c r="V159" s="1"/>
      <c r="W159" s="1"/>
      <c r="X159" s="10"/>
      <c r="Y159" s="16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</row>
    <row r="160" spans="1:190" x14ac:dyDescent="0.2">
      <c r="F160" s="348"/>
      <c r="G160" s="348"/>
      <c r="H160" s="349"/>
      <c r="I160" s="1"/>
      <c r="J160" s="1"/>
      <c r="K160" s="11"/>
      <c r="L160" s="19"/>
      <c r="M160" s="50"/>
      <c r="N160" s="19"/>
      <c r="O160" s="50"/>
      <c r="P160" s="36"/>
      <c r="Q160" s="19"/>
      <c r="R160" s="19"/>
      <c r="S160" s="53"/>
      <c r="T160" s="19"/>
      <c r="U160" s="19"/>
      <c r="V160" s="1"/>
      <c r="W160" s="1"/>
      <c r="X160" s="10"/>
      <c r="Y160" s="16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</row>
    <row r="161" spans="6:47" x14ac:dyDescent="0.2">
      <c r="F161" s="348"/>
      <c r="G161" s="348"/>
      <c r="H161" s="349"/>
      <c r="I161" s="1"/>
      <c r="J161" s="1"/>
      <c r="K161" s="11"/>
      <c r="L161" s="19"/>
      <c r="M161" s="50"/>
      <c r="N161" s="19"/>
      <c r="O161" s="50"/>
      <c r="P161" s="36"/>
      <c r="Q161" s="19"/>
      <c r="R161" s="19"/>
      <c r="S161" s="53"/>
      <c r="T161" s="19"/>
      <c r="U161" s="19"/>
      <c r="V161" s="1"/>
      <c r="W161" s="1"/>
      <c r="X161" s="10"/>
      <c r="Y161" s="16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</row>
    <row r="162" spans="6:47" x14ac:dyDescent="0.2">
      <c r="F162" s="348"/>
      <c r="G162" s="348"/>
      <c r="H162" s="349"/>
      <c r="I162" s="1"/>
      <c r="J162" s="1"/>
      <c r="K162" s="11"/>
      <c r="L162" s="19"/>
      <c r="M162" s="50"/>
      <c r="N162" s="19"/>
      <c r="O162" s="50"/>
      <c r="P162" s="36"/>
      <c r="Q162" s="19"/>
      <c r="R162" s="19"/>
      <c r="S162" s="53"/>
      <c r="T162" s="19"/>
      <c r="U162" s="19"/>
      <c r="V162" s="1"/>
      <c r="W162" s="1"/>
      <c r="X162" s="10"/>
      <c r="Y162" s="16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</row>
    <row r="163" spans="6:47" x14ac:dyDescent="0.2">
      <c r="F163" s="348"/>
      <c r="G163" s="348"/>
      <c r="H163" s="349"/>
      <c r="I163" s="1"/>
      <c r="J163" s="1"/>
      <c r="K163" s="11"/>
      <c r="L163" s="19"/>
      <c r="M163" s="50"/>
      <c r="N163" s="19"/>
      <c r="O163" s="50"/>
      <c r="P163" s="36"/>
      <c r="Q163" s="19"/>
      <c r="R163" s="19"/>
      <c r="S163" s="53"/>
      <c r="T163" s="19"/>
      <c r="U163" s="19"/>
      <c r="V163" s="1"/>
      <c r="W163" s="1"/>
      <c r="X163" s="10"/>
      <c r="Y163" s="16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</row>
    <row r="164" spans="6:47" x14ac:dyDescent="0.2">
      <c r="F164" s="348"/>
      <c r="G164" s="348"/>
      <c r="H164" s="349"/>
      <c r="I164" s="1"/>
      <c r="J164" s="1"/>
      <c r="K164" s="11"/>
      <c r="L164" s="19"/>
      <c r="M164" s="50"/>
      <c r="N164" s="19"/>
      <c r="O164" s="50"/>
      <c r="P164" s="36"/>
      <c r="Q164" s="19"/>
      <c r="R164" s="19"/>
      <c r="S164" s="53"/>
      <c r="T164" s="19"/>
      <c r="U164" s="19"/>
      <c r="V164" s="1"/>
      <c r="W164" s="1"/>
      <c r="X164" s="10"/>
      <c r="Y164" s="16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</row>
    <row r="165" spans="6:47" x14ac:dyDescent="0.2">
      <c r="F165" s="348"/>
      <c r="G165" s="348"/>
      <c r="H165" s="349"/>
      <c r="I165" s="1"/>
      <c r="J165" s="1"/>
      <c r="K165" s="11"/>
      <c r="L165" s="19"/>
      <c r="M165" s="50"/>
      <c r="N165" s="19"/>
      <c r="O165" s="50"/>
      <c r="P165" s="36"/>
      <c r="Q165" s="19"/>
      <c r="R165" s="19"/>
      <c r="S165" s="53"/>
      <c r="T165" s="19"/>
      <c r="U165" s="19"/>
      <c r="V165" s="1"/>
      <c r="W165" s="1"/>
      <c r="X165" s="10"/>
      <c r="Y165" s="16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</row>
    <row r="166" spans="6:47" x14ac:dyDescent="0.2">
      <c r="F166" s="348"/>
      <c r="G166" s="348"/>
      <c r="H166" s="349"/>
      <c r="I166" s="1"/>
      <c r="J166" s="1"/>
      <c r="K166" s="11"/>
      <c r="L166" s="19"/>
      <c r="M166" s="50"/>
      <c r="N166" s="19"/>
      <c r="O166" s="50"/>
      <c r="P166" s="36"/>
      <c r="Q166" s="19"/>
      <c r="R166" s="19"/>
      <c r="S166" s="53"/>
      <c r="T166" s="19"/>
      <c r="U166" s="19"/>
      <c r="V166" s="1"/>
      <c r="W166" s="1"/>
      <c r="X166" s="10"/>
      <c r="Y166" s="16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</row>
    <row r="167" spans="6:47" x14ac:dyDescent="0.2">
      <c r="F167" s="348"/>
      <c r="G167" s="348"/>
      <c r="H167" s="349"/>
      <c r="I167" s="1"/>
      <c r="J167" s="1"/>
      <c r="K167" s="11"/>
      <c r="L167" s="19"/>
      <c r="M167" s="50"/>
      <c r="N167" s="19"/>
      <c r="O167" s="50"/>
      <c r="P167" s="36"/>
      <c r="Q167" s="19"/>
      <c r="R167" s="19"/>
      <c r="S167" s="53"/>
      <c r="T167" s="19"/>
      <c r="U167" s="19"/>
      <c r="V167" s="1"/>
      <c r="W167" s="1"/>
      <c r="X167" s="10"/>
      <c r="Y167" s="16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</row>
    <row r="168" spans="6:47" x14ac:dyDescent="0.2">
      <c r="F168" s="348"/>
      <c r="G168" s="348"/>
      <c r="H168" s="349"/>
      <c r="I168" s="1"/>
      <c r="J168" s="1"/>
      <c r="K168" s="11"/>
      <c r="L168" s="19"/>
      <c r="M168" s="50"/>
      <c r="N168" s="19"/>
      <c r="O168" s="50"/>
      <c r="P168" s="36"/>
      <c r="Q168" s="19"/>
      <c r="R168" s="19"/>
      <c r="S168" s="53"/>
      <c r="T168" s="19"/>
      <c r="U168" s="19"/>
      <c r="V168" s="1"/>
      <c r="W168" s="1"/>
      <c r="X168" s="10"/>
      <c r="Y168" s="16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</row>
    <row r="169" spans="6:47" x14ac:dyDescent="0.2">
      <c r="F169" s="348"/>
      <c r="G169" s="348"/>
      <c r="H169" s="349"/>
      <c r="I169" s="1"/>
      <c r="J169" s="1"/>
      <c r="K169" s="11"/>
      <c r="L169" s="19"/>
      <c r="M169" s="50"/>
      <c r="N169" s="19"/>
      <c r="O169" s="50"/>
      <c r="P169" s="36"/>
      <c r="Q169" s="19"/>
      <c r="R169" s="19"/>
      <c r="S169" s="53"/>
      <c r="T169" s="19"/>
      <c r="U169" s="19"/>
      <c r="V169" s="1"/>
      <c r="W169" s="1"/>
      <c r="X169" s="10"/>
      <c r="Y169" s="16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</row>
    <row r="170" spans="6:47" x14ac:dyDescent="0.2">
      <c r="F170" s="348"/>
      <c r="G170" s="348"/>
      <c r="H170" s="349"/>
      <c r="I170" s="1"/>
      <c r="J170" s="1"/>
      <c r="K170" s="11"/>
      <c r="L170" s="19"/>
      <c r="M170" s="50"/>
      <c r="N170" s="19"/>
      <c r="O170" s="50"/>
      <c r="P170" s="36"/>
      <c r="Q170" s="19"/>
      <c r="R170" s="19"/>
      <c r="S170" s="53"/>
      <c r="T170" s="19"/>
      <c r="U170" s="19"/>
      <c r="V170" s="1"/>
      <c r="W170" s="1"/>
      <c r="X170" s="10"/>
      <c r="Y170" s="16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</row>
    <row r="171" spans="6:47" x14ac:dyDescent="0.2">
      <c r="F171" s="348"/>
      <c r="G171" s="348"/>
      <c r="H171" s="349"/>
      <c r="I171" s="1"/>
      <c r="J171" s="1"/>
      <c r="K171" s="11"/>
      <c r="L171" s="19"/>
      <c r="M171" s="50"/>
      <c r="N171" s="19"/>
      <c r="O171" s="50"/>
      <c r="P171" s="36"/>
      <c r="Q171" s="19"/>
      <c r="R171" s="19"/>
      <c r="S171" s="53"/>
      <c r="T171" s="19"/>
      <c r="U171" s="19"/>
      <c r="V171" s="1"/>
      <c r="W171" s="1"/>
      <c r="X171" s="10"/>
      <c r="Y171" s="16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</row>
    <row r="172" spans="6:47" x14ac:dyDescent="0.2">
      <c r="F172" s="348"/>
      <c r="G172" s="348"/>
      <c r="H172" s="349"/>
      <c r="I172" s="1"/>
      <c r="J172" s="1"/>
      <c r="K172" s="11"/>
      <c r="L172" s="19"/>
      <c r="M172" s="50"/>
      <c r="N172" s="19"/>
      <c r="O172" s="50"/>
      <c r="P172" s="36"/>
      <c r="Q172" s="19"/>
      <c r="R172" s="19"/>
      <c r="S172" s="53"/>
      <c r="T172" s="19"/>
      <c r="U172" s="19"/>
      <c r="V172" s="1"/>
      <c r="W172" s="1"/>
      <c r="X172" s="10"/>
      <c r="Y172" s="16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</row>
    <row r="173" spans="6:47" x14ac:dyDescent="0.2">
      <c r="F173" s="348"/>
      <c r="G173" s="348"/>
      <c r="H173" s="349"/>
      <c r="I173" s="1"/>
      <c r="J173" s="1"/>
      <c r="K173" s="11"/>
      <c r="L173" s="19"/>
      <c r="M173" s="50"/>
      <c r="N173" s="19"/>
      <c r="O173" s="50"/>
      <c r="P173" s="36"/>
      <c r="Q173" s="19"/>
      <c r="R173" s="19"/>
      <c r="S173" s="53"/>
      <c r="T173" s="19"/>
      <c r="U173" s="19"/>
      <c r="V173" s="1"/>
      <c r="W173" s="1"/>
      <c r="X173" s="10"/>
      <c r="Y173" s="16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</row>
    <row r="174" spans="6:47" x14ac:dyDescent="0.2">
      <c r="F174" s="348"/>
      <c r="G174" s="348"/>
      <c r="H174" s="349"/>
      <c r="I174" s="1"/>
      <c r="J174" s="1"/>
      <c r="K174" s="11"/>
      <c r="L174" s="19"/>
      <c r="M174" s="50"/>
      <c r="N174" s="19"/>
      <c r="O174" s="50"/>
      <c r="P174" s="36"/>
      <c r="Q174" s="19"/>
      <c r="R174" s="19"/>
      <c r="S174" s="53"/>
      <c r="T174" s="19"/>
      <c r="U174" s="19"/>
      <c r="V174" s="1"/>
      <c r="W174" s="1"/>
      <c r="X174" s="10"/>
      <c r="Y174" s="16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</row>
    <row r="175" spans="6:47" x14ac:dyDescent="0.2">
      <c r="F175" s="348"/>
      <c r="G175" s="348"/>
      <c r="H175" s="349"/>
      <c r="I175" s="1"/>
      <c r="J175" s="1"/>
      <c r="K175" s="11"/>
      <c r="L175" s="19"/>
      <c r="M175" s="50"/>
      <c r="N175" s="19"/>
      <c r="O175" s="50"/>
      <c r="P175" s="36"/>
      <c r="Q175" s="19"/>
      <c r="R175" s="19"/>
      <c r="S175" s="53"/>
      <c r="T175" s="19"/>
      <c r="U175" s="19"/>
      <c r="V175" s="1"/>
      <c r="W175" s="1"/>
      <c r="X175" s="10"/>
      <c r="Y175" s="16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</row>
    <row r="176" spans="6:47" x14ac:dyDescent="0.2">
      <c r="F176" s="348"/>
      <c r="G176" s="348"/>
      <c r="H176" s="349"/>
      <c r="I176" s="1"/>
      <c r="J176" s="1"/>
      <c r="K176" s="11"/>
      <c r="L176" s="19"/>
      <c r="M176" s="50"/>
      <c r="N176" s="19"/>
      <c r="O176" s="50"/>
      <c r="P176" s="36"/>
      <c r="Q176" s="19"/>
      <c r="R176" s="19"/>
      <c r="S176" s="53"/>
      <c r="T176" s="19"/>
      <c r="U176" s="19"/>
      <c r="V176" s="1"/>
      <c r="W176" s="1"/>
      <c r="X176" s="10"/>
      <c r="Y176" s="16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</row>
    <row r="177" spans="6:47" x14ac:dyDescent="0.2">
      <c r="F177" s="348"/>
      <c r="G177" s="348"/>
      <c r="H177" s="349"/>
      <c r="I177" s="1"/>
      <c r="J177" s="1"/>
      <c r="K177" s="11"/>
      <c r="L177" s="19"/>
      <c r="M177" s="50"/>
      <c r="N177" s="19"/>
      <c r="O177" s="50"/>
      <c r="P177" s="36"/>
      <c r="Q177" s="19"/>
      <c r="R177" s="19"/>
      <c r="S177" s="53"/>
      <c r="T177" s="19"/>
      <c r="U177" s="19"/>
      <c r="V177" s="1"/>
      <c r="W177" s="1"/>
      <c r="X177" s="10"/>
      <c r="Y177" s="16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</row>
    <row r="178" spans="6:47" x14ac:dyDescent="0.2">
      <c r="F178" s="348"/>
      <c r="G178" s="348"/>
      <c r="H178" s="349"/>
      <c r="I178" s="1"/>
      <c r="J178" s="1"/>
      <c r="K178" s="11"/>
      <c r="L178" s="19"/>
      <c r="M178" s="50"/>
      <c r="N178" s="19"/>
      <c r="O178" s="50"/>
      <c r="P178" s="36"/>
      <c r="Q178" s="19"/>
      <c r="R178" s="19"/>
      <c r="S178" s="53"/>
      <c r="T178" s="19"/>
      <c r="U178" s="19"/>
      <c r="V178" s="1"/>
      <c r="W178" s="1"/>
      <c r="X178" s="10"/>
      <c r="Y178" s="16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</row>
    <row r="179" spans="6:47" x14ac:dyDescent="0.2">
      <c r="F179" s="348"/>
      <c r="G179" s="348"/>
      <c r="H179" s="349"/>
      <c r="I179" s="1"/>
      <c r="J179" s="1"/>
      <c r="K179" s="11"/>
      <c r="L179" s="19"/>
      <c r="M179" s="50"/>
      <c r="N179" s="19"/>
      <c r="O179" s="50"/>
      <c r="P179" s="36"/>
      <c r="Q179" s="19"/>
      <c r="R179" s="19"/>
      <c r="S179" s="53"/>
      <c r="T179" s="19"/>
      <c r="U179" s="19"/>
      <c r="V179" s="1"/>
      <c r="W179" s="1"/>
      <c r="X179" s="10"/>
      <c r="Y179" s="16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</row>
    <row r="180" spans="6:47" x14ac:dyDescent="0.2">
      <c r="F180" s="348"/>
      <c r="G180" s="348"/>
      <c r="H180" s="349"/>
      <c r="I180" s="1"/>
      <c r="J180" s="1"/>
      <c r="K180" s="11"/>
      <c r="L180" s="19"/>
      <c r="M180" s="50"/>
      <c r="N180" s="19"/>
      <c r="O180" s="50"/>
      <c r="P180" s="36"/>
      <c r="Q180" s="19"/>
      <c r="R180" s="19"/>
      <c r="S180" s="53"/>
      <c r="T180" s="19"/>
      <c r="U180" s="19"/>
      <c r="V180" s="1"/>
      <c r="W180" s="1"/>
      <c r="X180" s="10"/>
      <c r="Y180" s="16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</row>
    <row r="181" spans="6:47" x14ac:dyDescent="0.2">
      <c r="F181" s="348"/>
      <c r="G181" s="348"/>
      <c r="H181" s="349"/>
      <c r="I181" s="1"/>
      <c r="J181" s="1"/>
      <c r="K181" s="11"/>
      <c r="L181" s="19"/>
      <c r="M181" s="50"/>
      <c r="N181" s="19"/>
      <c r="O181" s="50"/>
      <c r="P181" s="36"/>
      <c r="Q181" s="19"/>
      <c r="R181" s="19"/>
      <c r="S181" s="53"/>
      <c r="T181" s="19"/>
      <c r="U181" s="19"/>
      <c r="V181" s="1"/>
      <c r="W181" s="1"/>
      <c r="X181" s="10"/>
      <c r="Y181" s="16"/>
    </row>
    <row r="182" spans="6:47" x14ac:dyDescent="0.2">
      <c r="F182" s="348"/>
      <c r="G182" s="348"/>
      <c r="H182" s="349"/>
      <c r="I182" s="1"/>
      <c r="J182" s="1"/>
      <c r="K182" s="11"/>
      <c r="L182" s="19"/>
      <c r="M182" s="50"/>
      <c r="N182" s="19"/>
      <c r="O182" s="50"/>
      <c r="P182" s="36"/>
      <c r="Q182" s="19"/>
      <c r="R182" s="19"/>
      <c r="S182" s="53"/>
      <c r="T182" s="19"/>
      <c r="U182" s="19"/>
      <c r="V182" s="1"/>
      <c r="W182" s="1"/>
      <c r="X182" s="10"/>
      <c r="Y182" s="16"/>
    </row>
    <row r="183" spans="6:47" x14ac:dyDescent="0.2">
      <c r="F183" s="348"/>
      <c r="G183" s="348"/>
      <c r="H183" s="349"/>
      <c r="I183" s="1"/>
      <c r="J183" s="1"/>
      <c r="K183" s="11"/>
      <c r="L183" s="19"/>
      <c r="M183" s="50"/>
      <c r="N183" s="19"/>
      <c r="O183" s="50"/>
      <c r="P183" s="36"/>
      <c r="Q183" s="19"/>
      <c r="R183" s="19"/>
      <c r="S183" s="53"/>
      <c r="T183" s="19"/>
      <c r="U183" s="19"/>
      <c r="V183" s="1"/>
      <c r="W183" s="1"/>
      <c r="X183" s="10"/>
      <c r="Y183" s="16"/>
    </row>
    <row r="184" spans="6:47" x14ac:dyDescent="0.2">
      <c r="F184" s="348"/>
      <c r="G184" s="348"/>
      <c r="H184" s="349"/>
      <c r="I184" s="1"/>
      <c r="J184" s="1"/>
      <c r="K184" s="11"/>
      <c r="L184" s="19"/>
      <c r="M184" s="50"/>
      <c r="N184" s="19"/>
      <c r="O184" s="50"/>
      <c r="P184" s="36"/>
      <c r="Q184" s="19"/>
      <c r="R184" s="19"/>
      <c r="S184" s="53"/>
      <c r="T184" s="19"/>
      <c r="U184" s="19"/>
      <c r="V184" s="1"/>
      <c r="W184" s="1"/>
      <c r="X184" s="10"/>
      <c r="Y184" s="16"/>
    </row>
    <row r="185" spans="6:47" x14ac:dyDescent="0.2">
      <c r="F185" s="348"/>
      <c r="G185" s="348"/>
      <c r="H185" s="349"/>
      <c r="I185" s="1"/>
      <c r="J185" s="1"/>
      <c r="K185" s="11"/>
      <c r="L185" s="19"/>
      <c r="M185" s="50"/>
      <c r="N185" s="19"/>
      <c r="O185" s="50"/>
      <c r="P185" s="36"/>
      <c r="Q185" s="19"/>
      <c r="R185" s="19"/>
      <c r="S185" s="53"/>
      <c r="T185" s="19"/>
      <c r="U185" s="19"/>
      <c r="V185" s="1"/>
      <c r="W185" s="1"/>
      <c r="X185" s="10"/>
      <c r="Y185" s="16"/>
    </row>
    <row r="186" spans="6:47" x14ac:dyDescent="0.2">
      <c r="F186" s="348"/>
      <c r="G186" s="348"/>
      <c r="H186" s="349"/>
      <c r="I186" s="1"/>
      <c r="J186" s="1"/>
      <c r="K186" s="11"/>
      <c r="L186" s="19"/>
      <c r="M186" s="50"/>
      <c r="N186" s="19"/>
      <c r="O186" s="50"/>
      <c r="P186" s="36"/>
      <c r="Q186" s="19"/>
      <c r="R186" s="19"/>
      <c r="S186" s="53"/>
      <c r="T186" s="19"/>
      <c r="U186" s="19"/>
      <c r="V186" s="1"/>
      <c r="W186" s="1"/>
      <c r="X186" s="10"/>
      <c r="Y186" s="16"/>
    </row>
    <row r="187" spans="6:47" x14ac:dyDescent="0.2">
      <c r="F187" s="348"/>
      <c r="G187" s="348"/>
      <c r="H187" s="349"/>
      <c r="I187" s="1"/>
      <c r="J187" s="1"/>
      <c r="K187" s="11"/>
      <c r="L187" s="19"/>
      <c r="M187" s="50"/>
      <c r="N187" s="19"/>
      <c r="O187" s="50"/>
      <c r="P187" s="36"/>
      <c r="Q187" s="19"/>
      <c r="R187" s="19"/>
      <c r="S187" s="53"/>
      <c r="T187" s="19"/>
      <c r="U187" s="19"/>
      <c r="V187" s="1"/>
      <c r="W187" s="1"/>
      <c r="X187" s="10"/>
      <c r="Y187" s="16"/>
    </row>
    <row r="188" spans="6:47" x14ac:dyDescent="0.2">
      <c r="F188" s="348"/>
      <c r="G188" s="348"/>
      <c r="H188" s="349"/>
      <c r="I188" s="1"/>
      <c r="J188" s="1"/>
      <c r="K188" s="11"/>
      <c r="L188" s="19"/>
      <c r="M188" s="50"/>
      <c r="N188" s="19"/>
      <c r="O188" s="50"/>
      <c r="P188" s="36"/>
      <c r="Q188" s="19"/>
      <c r="R188" s="19"/>
      <c r="S188" s="53"/>
      <c r="T188" s="19"/>
      <c r="U188" s="19"/>
      <c r="V188" s="1"/>
      <c r="W188" s="1"/>
      <c r="X188" s="10"/>
      <c r="Y188" s="16"/>
    </row>
    <row r="189" spans="6:47" x14ac:dyDescent="0.2">
      <c r="F189" s="348"/>
      <c r="G189" s="348"/>
      <c r="H189" s="349"/>
      <c r="I189" s="1"/>
      <c r="J189" s="1"/>
      <c r="K189" s="11"/>
      <c r="L189" s="19"/>
      <c r="M189" s="50"/>
      <c r="N189" s="19"/>
      <c r="O189" s="50"/>
      <c r="P189" s="36"/>
      <c r="Q189" s="19"/>
      <c r="R189" s="19"/>
      <c r="S189" s="53"/>
      <c r="T189" s="19"/>
      <c r="U189" s="19"/>
      <c r="V189" s="1"/>
      <c r="W189" s="1"/>
      <c r="X189" s="10"/>
      <c r="Y189" s="16"/>
    </row>
    <row r="190" spans="6:47" x14ac:dyDescent="0.2">
      <c r="F190" s="348"/>
      <c r="G190" s="348"/>
      <c r="H190" s="349"/>
      <c r="I190" s="1"/>
      <c r="J190" s="1"/>
      <c r="K190" s="11"/>
      <c r="L190" s="19"/>
      <c r="M190" s="50"/>
      <c r="N190" s="19"/>
      <c r="O190" s="50"/>
      <c r="P190" s="36"/>
      <c r="Q190" s="19"/>
      <c r="R190" s="19"/>
      <c r="S190" s="53"/>
      <c r="T190" s="19"/>
      <c r="U190" s="19"/>
      <c r="V190" s="1"/>
      <c r="W190" s="1"/>
      <c r="X190" s="10"/>
      <c r="Y190" s="16"/>
    </row>
    <row r="191" spans="6:47" x14ac:dyDescent="0.2">
      <c r="F191" s="348"/>
      <c r="G191" s="348"/>
      <c r="H191" s="349"/>
      <c r="I191" s="1"/>
      <c r="J191" s="1"/>
      <c r="K191" s="11"/>
      <c r="L191" s="19"/>
      <c r="M191" s="50"/>
      <c r="N191" s="19"/>
      <c r="O191" s="50"/>
      <c r="P191" s="36"/>
      <c r="Q191" s="19"/>
      <c r="R191" s="19"/>
      <c r="S191" s="53"/>
      <c r="T191" s="19"/>
      <c r="U191" s="19"/>
      <c r="V191" s="1"/>
      <c r="W191" s="1"/>
      <c r="X191" s="10"/>
      <c r="Y191" s="16"/>
    </row>
    <row r="192" spans="6:47" x14ac:dyDescent="0.2">
      <c r="F192" s="348"/>
      <c r="G192" s="348"/>
      <c r="H192" s="349"/>
      <c r="I192" s="1"/>
      <c r="J192" s="1"/>
      <c r="K192" s="11"/>
      <c r="L192" s="19"/>
      <c r="M192" s="50"/>
      <c r="N192" s="19"/>
      <c r="O192" s="50"/>
      <c r="P192" s="36"/>
      <c r="Q192" s="19"/>
      <c r="R192" s="19"/>
      <c r="S192" s="53"/>
      <c r="T192" s="19"/>
      <c r="U192" s="19"/>
      <c r="V192" s="1"/>
      <c r="W192" s="1"/>
      <c r="X192" s="10"/>
      <c r="Y192" s="16"/>
    </row>
    <row r="193" spans="6:25" x14ac:dyDescent="0.2">
      <c r="F193" s="348"/>
      <c r="G193" s="348"/>
      <c r="H193" s="349"/>
      <c r="I193" s="1"/>
      <c r="J193" s="1"/>
      <c r="K193" s="11"/>
      <c r="L193" s="19"/>
      <c r="M193" s="50"/>
      <c r="N193" s="19"/>
      <c r="O193" s="50"/>
      <c r="P193" s="36"/>
      <c r="Q193" s="19"/>
      <c r="R193" s="19"/>
      <c r="S193" s="53"/>
      <c r="T193" s="19"/>
      <c r="U193" s="19"/>
      <c r="V193" s="1"/>
      <c r="W193" s="1"/>
      <c r="X193" s="10"/>
      <c r="Y193" s="16"/>
    </row>
    <row r="194" spans="6:25" x14ac:dyDescent="0.2">
      <c r="F194" s="348"/>
      <c r="G194" s="348"/>
      <c r="H194" s="349"/>
      <c r="I194" s="1"/>
      <c r="J194" s="1"/>
      <c r="K194" s="11"/>
      <c r="L194" s="19"/>
      <c r="M194" s="50"/>
      <c r="N194" s="19"/>
      <c r="O194" s="50"/>
      <c r="P194" s="36"/>
      <c r="Q194" s="19"/>
      <c r="R194" s="19"/>
      <c r="S194" s="53"/>
      <c r="T194" s="19"/>
      <c r="U194" s="19"/>
      <c r="V194" s="1"/>
      <c r="W194" s="1"/>
      <c r="X194" s="10"/>
      <c r="Y194" s="16"/>
    </row>
    <row r="195" spans="6:25" x14ac:dyDescent="0.2">
      <c r="F195" s="348"/>
      <c r="G195" s="348"/>
      <c r="H195" s="349"/>
      <c r="I195" s="1"/>
      <c r="J195" s="1"/>
      <c r="K195" s="11"/>
      <c r="L195" s="19"/>
      <c r="M195" s="50"/>
      <c r="N195" s="19"/>
      <c r="O195" s="50"/>
      <c r="P195" s="36"/>
      <c r="Q195" s="19"/>
      <c r="R195" s="19"/>
      <c r="S195" s="53"/>
      <c r="T195" s="19"/>
      <c r="U195" s="19"/>
      <c r="V195" s="1"/>
      <c r="W195" s="1"/>
      <c r="X195" s="10"/>
      <c r="Y195" s="16"/>
    </row>
    <row r="196" spans="6:25" x14ac:dyDescent="0.2">
      <c r="F196" s="348"/>
      <c r="G196" s="348"/>
      <c r="H196" s="349"/>
      <c r="I196" s="1"/>
      <c r="J196" s="1"/>
      <c r="K196" s="11"/>
      <c r="L196" s="19"/>
      <c r="M196" s="50"/>
      <c r="N196" s="19"/>
      <c r="O196" s="50"/>
      <c r="P196" s="36"/>
      <c r="Q196" s="19"/>
      <c r="R196" s="19"/>
      <c r="S196" s="53"/>
      <c r="T196" s="19"/>
      <c r="U196" s="19"/>
      <c r="V196" s="1"/>
      <c r="W196" s="1"/>
      <c r="X196" s="10"/>
      <c r="Y196" s="16"/>
    </row>
    <row r="197" spans="6:25" x14ac:dyDescent="0.2">
      <c r="F197" s="348"/>
      <c r="G197" s="348"/>
      <c r="H197" s="349"/>
      <c r="I197" s="1"/>
      <c r="J197" s="1"/>
      <c r="K197" s="11"/>
      <c r="L197" s="19"/>
      <c r="M197" s="50"/>
      <c r="N197" s="19"/>
      <c r="O197" s="50"/>
      <c r="P197" s="36"/>
      <c r="Q197" s="19"/>
      <c r="R197" s="19"/>
      <c r="S197" s="53"/>
      <c r="T197" s="19"/>
      <c r="U197" s="19"/>
      <c r="V197" s="1"/>
      <c r="W197" s="1"/>
      <c r="X197" s="10"/>
      <c r="Y197" s="16"/>
    </row>
    <row r="198" spans="6:25" x14ac:dyDescent="0.2">
      <c r="F198" s="348"/>
      <c r="G198" s="348"/>
      <c r="H198" s="349"/>
      <c r="I198" s="1"/>
      <c r="J198" s="1"/>
      <c r="K198" s="11"/>
      <c r="L198" s="19"/>
      <c r="M198" s="50"/>
      <c r="N198" s="19"/>
      <c r="O198" s="50"/>
      <c r="P198" s="36"/>
      <c r="Q198" s="19"/>
      <c r="R198" s="19"/>
      <c r="S198" s="53"/>
      <c r="T198" s="19"/>
      <c r="U198" s="19"/>
      <c r="V198" s="1"/>
      <c r="W198" s="1"/>
      <c r="X198" s="10"/>
      <c r="Y198" s="16"/>
    </row>
    <row r="199" spans="6:25" x14ac:dyDescent="0.2">
      <c r="F199" s="348"/>
      <c r="G199" s="348"/>
      <c r="H199" s="349"/>
      <c r="I199" s="1"/>
      <c r="J199" s="1"/>
      <c r="K199" s="11"/>
      <c r="L199" s="19"/>
      <c r="M199" s="50"/>
      <c r="N199" s="19"/>
      <c r="O199" s="50"/>
      <c r="P199" s="36"/>
      <c r="Q199" s="19"/>
      <c r="R199" s="19"/>
      <c r="S199" s="53"/>
      <c r="T199" s="19"/>
      <c r="U199" s="19"/>
      <c r="V199" s="1"/>
      <c r="W199" s="1"/>
      <c r="X199" s="10"/>
      <c r="Y199" s="16"/>
    </row>
    <row r="200" spans="6:25" x14ac:dyDescent="0.2">
      <c r="F200" s="348"/>
      <c r="G200" s="348"/>
      <c r="H200" s="349"/>
      <c r="I200" s="1"/>
      <c r="J200" s="1"/>
      <c r="K200" s="11"/>
      <c r="L200" s="19"/>
      <c r="M200" s="50"/>
      <c r="N200" s="19"/>
      <c r="O200" s="50"/>
      <c r="P200" s="36"/>
      <c r="Q200" s="19"/>
      <c r="R200" s="19"/>
      <c r="S200" s="53"/>
      <c r="T200" s="19"/>
      <c r="U200" s="19"/>
      <c r="V200" s="1"/>
      <c r="W200" s="1"/>
      <c r="X200" s="10"/>
      <c r="Y200" s="16"/>
    </row>
    <row r="201" spans="6:25" x14ac:dyDescent="0.2">
      <c r="F201" s="348"/>
      <c r="G201" s="348"/>
      <c r="H201" s="349"/>
      <c r="I201" s="1"/>
      <c r="J201" s="1"/>
      <c r="K201" s="11"/>
      <c r="L201" s="19"/>
      <c r="M201" s="50"/>
      <c r="N201" s="19"/>
      <c r="O201" s="50"/>
      <c r="P201" s="36"/>
      <c r="Q201" s="19"/>
      <c r="R201" s="19"/>
      <c r="S201" s="53"/>
      <c r="T201" s="19"/>
      <c r="U201" s="19"/>
      <c r="V201" s="1"/>
      <c r="W201" s="1"/>
      <c r="X201" s="10"/>
      <c r="Y201" s="16"/>
    </row>
    <row r="202" spans="6:25" x14ac:dyDescent="0.2">
      <c r="F202" s="348"/>
      <c r="G202" s="348"/>
      <c r="H202" s="349"/>
      <c r="I202" s="1"/>
      <c r="J202" s="1"/>
      <c r="K202" s="11"/>
      <c r="L202" s="19"/>
      <c r="M202" s="50"/>
      <c r="N202" s="19"/>
      <c r="O202" s="50"/>
      <c r="P202" s="36"/>
      <c r="Q202" s="19"/>
      <c r="R202" s="19"/>
      <c r="S202" s="53"/>
      <c r="T202" s="19"/>
      <c r="U202" s="19"/>
      <c r="V202" s="1"/>
      <c r="W202" s="1"/>
      <c r="X202" s="10"/>
      <c r="Y202" s="16"/>
    </row>
    <row r="203" spans="6:25" x14ac:dyDescent="0.2">
      <c r="F203" s="348"/>
      <c r="G203" s="348"/>
      <c r="H203" s="349"/>
      <c r="I203" s="1"/>
      <c r="J203" s="1"/>
      <c r="K203" s="11"/>
      <c r="L203" s="19"/>
      <c r="M203" s="50"/>
      <c r="N203" s="19"/>
      <c r="O203" s="50"/>
      <c r="P203" s="36"/>
      <c r="Q203" s="19"/>
      <c r="R203" s="19"/>
      <c r="S203" s="53"/>
      <c r="T203" s="19"/>
      <c r="U203" s="19"/>
      <c r="V203" s="1"/>
      <c r="W203" s="1"/>
      <c r="X203" s="10"/>
      <c r="Y203" s="16"/>
    </row>
    <row r="204" spans="6:25" x14ac:dyDescent="0.2">
      <c r="F204" s="348"/>
      <c r="G204" s="348"/>
      <c r="H204" s="349"/>
      <c r="I204" s="1"/>
      <c r="J204" s="1"/>
      <c r="K204" s="11"/>
      <c r="L204" s="19"/>
      <c r="M204" s="50"/>
      <c r="N204" s="19"/>
      <c r="O204" s="50"/>
      <c r="P204" s="36"/>
      <c r="Q204" s="19"/>
      <c r="R204" s="19"/>
      <c r="S204" s="53"/>
      <c r="T204" s="19"/>
      <c r="U204" s="19"/>
      <c r="V204" s="1"/>
      <c r="W204" s="1"/>
      <c r="X204" s="10"/>
      <c r="Y204" s="16"/>
    </row>
    <row r="205" spans="6:25" x14ac:dyDescent="0.2">
      <c r="F205" s="348"/>
      <c r="G205" s="348"/>
      <c r="H205" s="349"/>
      <c r="I205" s="1"/>
      <c r="J205" s="1"/>
      <c r="K205" s="11"/>
      <c r="L205" s="19"/>
      <c r="M205" s="50"/>
      <c r="N205" s="19"/>
      <c r="O205" s="50"/>
      <c r="P205" s="36"/>
      <c r="Q205" s="19"/>
      <c r="R205" s="19"/>
      <c r="S205" s="53"/>
      <c r="T205" s="19"/>
      <c r="U205" s="19"/>
      <c r="V205" s="1"/>
      <c r="W205" s="1"/>
      <c r="X205" s="10"/>
      <c r="Y205" s="16"/>
    </row>
    <row r="206" spans="6:25" x14ac:dyDescent="0.2">
      <c r="F206" s="348"/>
      <c r="G206" s="348"/>
      <c r="H206" s="349"/>
      <c r="I206" s="1"/>
      <c r="J206" s="1"/>
      <c r="K206" s="11"/>
      <c r="L206" s="19"/>
      <c r="M206" s="50"/>
      <c r="N206" s="19"/>
      <c r="O206" s="50"/>
      <c r="P206" s="36"/>
      <c r="Q206" s="19"/>
      <c r="R206" s="19"/>
      <c r="S206" s="53"/>
      <c r="T206" s="19"/>
      <c r="U206" s="19"/>
      <c r="V206" s="1"/>
      <c r="W206" s="1"/>
      <c r="X206" s="10"/>
      <c r="Y206" s="16"/>
    </row>
    <row r="207" spans="6:25" x14ac:dyDescent="0.2">
      <c r="F207" s="348"/>
      <c r="G207" s="348"/>
      <c r="H207" s="349"/>
      <c r="I207" s="1"/>
      <c r="J207" s="1"/>
      <c r="K207" s="11"/>
      <c r="L207" s="19"/>
      <c r="M207" s="50"/>
      <c r="N207" s="19"/>
      <c r="O207" s="50"/>
      <c r="P207" s="36"/>
      <c r="Q207" s="19"/>
      <c r="R207" s="19"/>
      <c r="S207" s="53"/>
      <c r="T207" s="19"/>
      <c r="U207" s="19"/>
      <c r="V207" s="1"/>
      <c r="W207" s="1"/>
      <c r="X207" s="10"/>
      <c r="Y207" s="16"/>
    </row>
    <row r="208" spans="6:25" x14ac:dyDescent="0.2">
      <c r="F208" s="348"/>
      <c r="G208" s="348"/>
      <c r="H208" s="349"/>
      <c r="I208" s="1"/>
      <c r="J208" s="1"/>
      <c r="K208" s="11"/>
      <c r="L208" s="19"/>
      <c r="M208" s="50"/>
      <c r="N208" s="19"/>
      <c r="O208" s="50"/>
      <c r="P208" s="36"/>
      <c r="Q208" s="19"/>
      <c r="R208" s="19"/>
      <c r="S208" s="53"/>
      <c r="T208" s="19"/>
      <c r="U208" s="19"/>
      <c r="V208" s="1"/>
      <c r="W208" s="1"/>
      <c r="X208" s="10"/>
      <c r="Y208" s="16"/>
    </row>
    <row r="209" spans="6:25" x14ac:dyDescent="0.2">
      <c r="F209" s="348"/>
      <c r="G209" s="348"/>
      <c r="H209" s="349"/>
      <c r="I209" s="1"/>
      <c r="J209" s="1"/>
      <c r="K209" s="11"/>
      <c r="L209" s="19"/>
      <c r="M209" s="50"/>
      <c r="N209" s="19"/>
      <c r="O209" s="50"/>
      <c r="P209" s="36"/>
      <c r="Q209" s="19"/>
      <c r="R209" s="19"/>
      <c r="S209" s="53"/>
      <c r="T209" s="19"/>
      <c r="U209" s="19"/>
      <c r="V209" s="1"/>
      <c r="W209" s="1"/>
      <c r="X209" s="10"/>
      <c r="Y209" s="16"/>
    </row>
    <row r="210" spans="6:25" x14ac:dyDescent="0.2">
      <c r="F210" s="348"/>
      <c r="G210" s="348"/>
      <c r="H210" s="349"/>
      <c r="I210" s="1"/>
      <c r="J210" s="1"/>
      <c r="K210" s="11"/>
      <c r="L210" s="19"/>
      <c r="M210" s="50"/>
      <c r="N210" s="19"/>
      <c r="O210" s="50"/>
      <c r="P210" s="36"/>
      <c r="Q210" s="19"/>
      <c r="R210" s="19"/>
      <c r="S210" s="53"/>
      <c r="T210" s="19"/>
      <c r="U210" s="19"/>
      <c r="V210" s="1"/>
      <c r="W210" s="1"/>
      <c r="X210" s="10"/>
      <c r="Y210" s="16"/>
    </row>
    <row r="211" spans="6:25" x14ac:dyDescent="0.2">
      <c r="F211" s="348"/>
      <c r="G211" s="348"/>
      <c r="H211" s="349"/>
      <c r="I211" s="1"/>
      <c r="J211" s="1"/>
      <c r="K211" s="11"/>
      <c r="L211" s="19"/>
      <c r="M211" s="50"/>
      <c r="N211" s="19"/>
      <c r="O211" s="50"/>
      <c r="P211" s="36"/>
      <c r="Q211" s="19"/>
      <c r="R211" s="19"/>
      <c r="S211" s="53"/>
      <c r="T211" s="19"/>
      <c r="U211" s="19"/>
      <c r="V211" s="1"/>
      <c r="W211" s="1"/>
      <c r="X211" s="10"/>
      <c r="Y211" s="16"/>
    </row>
    <row r="212" spans="6:25" x14ac:dyDescent="0.2">
      <c r="F212" s="348"/>
      <c r="G212" s="348"/>
      <c r="H212" s="349"/>
      <c r="I212" s="1"/>
      <c r="J212" s="1"/>
      <c r="K212" s="11"/>
      <c r="L212" s="19"/>
      <c r="M212" s="50"/>
      <c r="N212" s="19"/>
      <c r="O212" s="50"/>
      <c r="P212" s="36"/>
      <c r="Q212" s="19"/>
      <c r="R212" s="19"/>
      <c r="S212" s="53"/>
      <c r="T212" s="19"/>
      <c r="U212" s="19"/>
      <c r="V212" s="1"/>
      <c r="W212" s="1"/>
      <c r="X212" s="10"/>
      <c r="Y212" s="16"/>
    </row>
    <row r="213" spans="6:25" x14ac:dyDescent="0.2">
      <c r="F213" s="348"/>
      <c r="G213" s="348"/>
      <c r="H213" s="349"/>
      <c r="I213" s="1"/>
      <c r="J213" s="1"/>
      <c r="K213" s="11"/>
      <c r="L213" s="19"/>
      <c r="M213" s="50"/>
      <c r="N213" s="19"/>
      <c r="O213" s="50"/>
      <c r="P213" s="36"/>
      <c r="Q213" s="19"/>
      <c r="R213" s="19"/>
      <c r="S213" s="53"/>
      <c r="T213" s="19"/>
      <c r="U213" s="19"/>
      <c r="V213" s="1"/>
      <c r="W213" s="1"/>
      <c r="X213" s="10"/>
      <c r="Y213" s="16"/>
    </row>
    <row r="214" spans="6:25" x14ac:dyDescent="0.2">
      <c r="F214" s="348"/>
      <c r="G214" s="348"/>
      <c r="H214" s="349"/>
      <c r="I214" s="1"/>
      <c r="J214" s="1"/>
      <c r="K214" s="11"/>
      <c r="L214" s="19"/>
      <c r="M214" s="50"/>
      <c r="N214" s="19"/>
      <c r="O214" s="50"/>
      <c r="P214" s="36"/>
      <c r="Q214" s="19"/>
      <c r="R214" s="19"/>
      <c r="S214" s="53"/>
      <c r="T214" s="19"/>
      <c r="U214" s="19"/>
      <c r="V214" s="1"/>
      <c r="W214" s="1"/>
      <c r="X214" s="10"/>
      <c r="Y214" s="16"/>
    </row>
    <row r="215" spans="6:25" x14ac:dyDescent="0.2">
      <c r="F215" s="348"/>
      <c r="G215" s="348"/>
      <c r="H215" s="349"/>
      <c r="I215" s="1"/>
      <c r="J215" s="1"/>
      <c r="K215" s="11"/>
      <c r="L215" s="19"/>
      <c r="M215" s="50"/>
      <c r="N215" s="19"/>
      <c r="O215" s="50"/>
      <c r="P215" s="36"/>
      <c r="Q215" s="19"/>
      <c r="R215" s="19"/>
      <c r="S215" s="53"/>
      <c r="T215" s="19"/>
      <c r="U215" s="19"/>
      <c r="V215" s="1"/>
      <c r="W215" s="1"/>
      <c r="X215" s="10"/>
      <c r="Y215" s="16"/>
    </row>
    <row r="216" spans="6:25" x14ac:dyDescent="0.2">
      <c r="F216" s="348"/>
      <c r="G216" s="348"/>
      <c r="H216" s="349"/>
      <c r="I216" s="1"/>
      <c r="J216" s="1"/>
      <c r="K216" s="11"/>
      <c r="L216" s="19"/>
      <c r="M216" s="50"/>
      <c r="N216" s="19"/>
      <c r="O216" s="50"/>
      <c r="P216" s="36"/>
      <c r="Q216" s="19"/>
      <c r="R216" s="19"/>
      <c r="S216" s="53"/>
      <c r="T216" s="19"/>
      <c r="U216" s="19"/>
      <c r="V216" s="1"/>
      <c r="W216" s="1"/>
      <c r="X216" s="10"/>
      <c r="Y216" s="16"/>
    </row>
    <row r="217" spans="6:25" x14ac:dyDescent="0.2">
      <c r="F217" s="348"/>
      <c r="G217" s="348"/>
      <c r="H217" s="349"/>
      <c r="I217" s="1"/>
      <c r="J217" s="1"/>
      <c r="K217" s="11"/>
      <c r="L217" s="19"/>
      <c r="M217" s="50"/>
      <c r="N217" s="19"/>
      <c r="O217" s="50"/>
      <c r="P217" s="36"/>
      <c r="Q217" s="19"/>
      <c r="R217" s="19"/>
      <c r="S217" s="53"/>
      <c r="T217" s="19"/>
      <c r="U217" s="19"/>
      <c r="V217" s="1"/>
      <c r="W217" s="1"/>
      <c r="X217" s="10"/>
      <c r="Y217" s="16"/>
    </row>
    <row r="218" spans="6:25" x14ac:dyDescent="0.2">
      <c r="F218" s="348"/>
      <c r="G218" s="348"/>
      <c r="H218" s="349"/>
      <c r="I218" s="1"/>
      <c r="J218" s="1"/>
      <c r="K218" s="11"/>
      <c r="L218" s="19"/>
      <c r="M218" s="50"/>
      <c r="N218" s="19"/>
      <c r="O218" s="50"/>
      <c r="P218" s="36"/>
      <c r="Q218" s="19"/>
      <c r="R218" s="19"/>
      <c r="S218" s="53"/>
      <c r="T218" s="19"/>
      <c r="U218" s="19"/>
      <c r="V218" s="1"/>
      <c r="W218" s="1"/>
      <c r="X218" s="10"/>
      <c r="Y218" s="16"/>
    </row>
    <row r="219" spans="6:25" x14ac:dyDescent="0.2">
      <c r="F219" s="348"/>
      <c r="G219" s="348"/>
      <c r="H219" s="349"/>
      <c r="I219" s="1"/>
      <c r="J219" s="1"/>
      <c r="K219" s="11"/>
      <c r="L219" s="19"/>
      <c r="M219" s="50"/>
      <c r="N219" s="19"/>
      <c r="O219" s="50"/>
      <c r="P219" s="36"/>
      <c r="Q219" s="19"/>
      <c r="R219" s="19"/>
      <c r="S219" s="53"/>
      <c r="T219" s="19"/>
      <c r="U219" s="19"/>
      <c r="V219" s="1"/>
      <c r="W219" s="1"/>
      <c r="X219" s="10"/>
      <c r="Y219" s="16"/>
    </row>
    <row r="220" spans="6:25" x14ac:dyDescent="0.2">
      <c r="F220" s="348"/>
      <c r="G220" s="348"/>
      <c r="H220" s="349"/>
      <c r="I220" s="1"/>
      <c r="J220" s="1"/>
      <c r="K220" s="11"/>
      <c r="L220" s="19"/>
      <c r="M220" s="50"/>
      <c r="N220" s="19"/>
      <c r="O220" s="50"/>
      <c r="P220" s="36"/>
      <c r="Q220" s="19"/>
      <c r="R220" s="19"/>
      <c r="S220" s="53"/>
      <c r="T220" s="19"/>
      <c r="U220" s="19"/>
      <c r="V220" s="1"/>
      <c r="W220" s="1"/>
      <c r="X220" s="10"/>
      <c r="Y220" s="16"/>
    </row>
    <row r="221" spans="6:25" x14ac:dyDescent="0.2">
      <c r="F221" s="348"/>
      <c r="G221" s="348"/>
      <c r="H221" s="349"/>
      <c r="I221" s="1"/>
      <c r="J221" s="1"/>
      <c r="K221" s="11"/>
      <c r="L221" s="19"/>
      <c r="M221" s="50"/>
      <c r="N221" s="19"/>
      <c r="O221" s="50"/>
      <c r="P221" s="36"/>
      <c r="Q221" s="19"/>
      <c r="R221" s="19"/>
      <c r="S221" s="53"/>
      <c r="T221" s="19"/>
      <c r="U221" s="19"/>
      <c r="V221" s="1"/>
      <c r="W221" s="1"/>
      <c r="X221" s="10"/>
      <c r="Y221" s="16"/>
    </row>
    <row r="222" spans="6:25" x14ac:dyDescent="0.2">
      <c r="F222" s="348"/>
      <c r="G222" s="348"/>
      <c r="H222" s="349"/>
      <c r="I222" s="1"/>
      <c r="J222" s="1"/>
      <c r="K222" s="11"/>
      <c r="L222" s="19"/>
      <c r="M222" s="50"/>
      <c r="N222" s="19"/>
      <c r="O222" s="50"/>
      <c r="P222" s="36"/>
      <c r="Q222" s="19"/>
      <c r="R222" s="19"/>
      <c r="S222" s="53"/>
      <c r="T222" s="19"/>
      <c r="U222" s="19"/>
      <c r="V222" s="1"/>
      <c r="W222" s="1"/>
      <c r="X222" s="10"/>
      <c r="Y222" s="16"/>
    </row>
    <row r="223" spans="6:25" x14ac:dyDescent="0.2">
      <c r="F223" s="348"/>
      <c r="G223" s="348"/>
      <c r="H223" s="349"/>
      <c r="I223" s="1"/>
      <c r="J223" s="1"/>
      <c r="K223" s="11"/>
      <c r="L223" s="19"/>
      <c r="M223" s="50"/>
      <c r="N223" s="19"/>
      <c r="O223" s="50"/>
      <c r="P223" s="36"/>
      <c r="Q223" s="19"/>
      <c r="R223" s="19"/>
      <c r="S223" s="53"/>
      <c r="T223" s="19"/>
      <c r="U223" s="19"/>
      <c r="V223" s="1"/>
      <c r="W223" s="1"/>
      <c r="X223" s="10"/>
      <c r="Y223" s="16"/>
    </row>
    <row r="224" spans="6:25" x14ac:dyDescent="0.2">
      <c r="F224" s="348"/>
      <c r="G224" s="348"/>
      <c r="H224" s="349"/>
      <c r="I224" s="1"/>
      <c r="J224" s="1"/>
      <c r="K224" s="11"/>
      <c r="L224" s="19"/>
      <c r="M224" s="50"/>
      <c r="N224" s="19"/>
      <c r="O224" s="50"/>
      <c r="P224" s="36"/>
      <c r="Q224" s="19"/>
      <c r="R224" s="19"/>
      <c r="S224" s="53"/>
      <c r="T224" s="19"/>
      <c r="U224" s="19"/>
      <c r="V224" s="1"/>
      <c r="W224" s="1"/>
      <c r="X224" s="10"/>
      <c r="Y224" s="16"/>
    </row>
    <row r="225" spans="6:25" x14ac:dyDescent="0.2">
      <c r="F225" s="348"/>
      <c r="G225" s="348"/>
      <c r="H225" s="349"/>
      <c r="I225" s="1"/>
      <c r="J225" s="1"/>
      <c r="K225" s="11"/>
      <c r="L225" s="19"/>
      <c r="M225" s="50"/>
      <c r="N225" s="19"/>
      <c r="O225" s="50"/>
      <c r="P225" s="36"/>
      <c r="Q225" s="19"/>
      <c r="R225" s="19"/>
      <c r="S225" s="53"/>
      <c r="T225" s="19"/>
      <c r="U225" s="19"/>
      <c r="V225" s="1"/>
      <c r="W225" s="1"/>
      <c r="X225" s="10"/>
      <c r="Y225" s="16"/>
    </row>
    <row r="226" spans="6:25" x14ac:dyDescent="0.2">
      <c r="F226" s="348"/>
      <c r="G226" s="348"/>
      <c r="H226" s="349"/>
      <c r="I226" s="1"/>
      <c r="J226" s="1"/>
      <c r="K226" s="11"/>
      <c r="L226" s="19"/>
      <c r="M226" s="50"/>
      <c r="N226" s="19"/>
      <c r="O226" s="50"/>
      <c r="P226" s="36"/>
      <c r="Q226" s="19"/>
      <c r="R226" s="19"/>
      <c r="S226" s="53"/>
      <c r="T226" s="19"/>
      <c r="U226" s="19"/>
      <c r="V226" s="1"/>
      <c r="W226" s="1"/>
      <c r="X226" s="10"/>
      <c r="Y226" s="16"/>
    </row>
    <row r="227" spans="6:25" x14ac:dyDescent="0.2">
      <c r="F227" s="348"/>
      <c r="G227" s="348"/>
      <c r="H227" s="349"/>
      <c r="I227" s="1"/>
      <c r="J227" s="1"/>
      <c r="K227" s="11"/>
      <c r="L227" s="19"/>
      <c r="M227" s="50"/>
      <c r="N227" s="19"/>
      <c r="O227" s="50"/>
      <c r="P227" s="36"/>
      <c r="Q227" s="19"/>
      <c r="R227" s="19"/>
      <c r="S227" s="53"/>
      <c r="T227" s="19"/>
      <c r="U227" s="19"/>
      <c r="V227" s="1"/>
      <c r="W227" s="1"/>
      <c r="X227" s="10"/>
      <c r="Y227" s="16"/>
    </row>
    <row r="228" spans="6:25" x14ac:dyDescent="0.2">
      <c r="F228" s="348"/>
      <c r="G228" s="348"/>
      <c r="H228" s="349"/>
      <c r="I228" s="1"/>
      <c r="J228" s="1"/>
      <c r="K228" s="11"/>
      <c r="L228" s="19"/>
      <c r="M228" s="50"/>
      <c r="N228" s="19"/>
      <c r="O228" s="50"/>
      <c r="P228" s="36"/>
      <c r="Q228" s="19"/>
      <c r="R228" s="19"/>
      <c r="S228" s="53"/>
      <c r="T228" s="19"/>
      <c r="U228" s="19"/>
      <c r="V228" s="1"/>
      <c r="W228" s="1"/>
      <c r="X228" s="10"/>
      <c r="Y228" s="16"/>
    </row>
    <row r="229" spans="6:25" x14ac:dyDescent="0.2">
      <c r="F229" s="348"/>
      <c r="G229" s="348"/>
      <c r="H229" s="349"/>
      <c r="I229" s="1"/>
      <c r="J229" s="1"/>
      <c r="K229" s="11"/>
      <c r="L229" s="19"/>
      <c r="M229" s="50"/>
      <c r="N229" s="19"/>
      <c r="O229" s="50"/>
      <c r="P229" s="36"/>
      <c r="Q229" s="19"/>
      <c r="R229" s="19"/>
      <c r="S229" s="53"/>
      <c r="T229" s="19"/>
      <c r="U229" s="19"/>
      <c r="V229" s="1"/>
      <c r="W229" s="1"/>
      <c r="X229" s="10"/>
      <c r="Y229" s="16"/>
    </row>
    <row r="230" spans="6:25" x14ac:dyDescent="0.2">
      <c r="F230" s="348"/>
      <c r="G230" s="348"/>
      <c r="H230" s="349"/>
      <c r="I230" s="1"/>
      <c r="J230" s="1"/>
      <c r="K230" s="11"/>
      <c r="L230" s="19"/>
      <c r="M230" s="50"/>
      <c r="N230" s="19"/>
      <c r="O230" s="50"/>
      <c r="P230" s="36"/>
      <c r="Q230" s="19"/>
      <c r="R230" s="19"/>
      <c r="S230" s="53"/>
      <c r="T230" s="19"/>
      <c r="U230" s="19"/>
      <c r="V230" s="1"/>
      <c r="W230" s="1"/>
      <c r="X230" s="10"/>
      <c r="Y230" s="16"/>
    </row>
    <row r="231" spans="6:25" x14ac:dyDescent="0.2">
      <c r="F231" s="348"/>
      <c r="G231" s="348"/>
      <c r="H231" s="349"/>
      <c r="I231" s="1"/>
      <c r="J231" s="1"/>
      <c r="K231" s="11"/>
      <c r="L231" s="19"/>
      <c r="M231" s="50"/>
      <c r="N231" s="19"/>
      <c r="O231" s="50"/>
      <c r="P231" s="36"/>
      <c r="Q231" s="19"/>
      <c r="R231" s="19"/>
      <c r="S231" s="53"/>
      <c r="T231" s="19"/>
      <c r="U231" s="19"/>
      <c r="V231" s="1"/>
      <c r="W231" s="1"/>
      <c r="X231" s="10"/>
      <c r="Y231" s="16"/>
    </row>
    <row r="232" spans="6:25" x14ac:dyDescent="0.2">
      <c r="F232" s="348"/>
      <c r="G232" s="348"/>
      <c r="H232" s="349"/>
      <c r="I232" s="1"/>
      <c r="J232" s="1"/>
      <c r="K232" s="11"/>
      <c r="L232" s="19"/>
      <c r="M232" s="50"/>
      <c r="N232" s="19"/>
      <c r="O232" s="50"/>
      <c r="P232" s="36"/>
      <c r="Q232" s="19"/>
      <c r="R232" s="19"/>
      <c r="S232" s="53"/>
      <c r="T232" s="19"/>
      <c r="U232" s="19"/>
      <c r="V232" s="1"/>
      <c r="W232" s="1"/>
      <c r="X232" s="10"/>
      <c r="Y232" s="16"/>
    </row>
    <row r="233" spans="6:25" x14ac:dyDescent="0.2">
      <c r="F233" s="348"/>
      <c r="G233" s="348"/>
      <c r="H233" s="349"/>
      <c r="I233" s="1"/>
      <c r="J233" s="1"/>
      <c r="K233" s="11"/>
      <c r="L233" s="19"/>
      <c r="M233" s="50"/>
      <c r="N233" s="19"/>
      <c r="O233" s="50"/>
      <c r="P233" s="36"/>
      <c r="Q233" s="19"/>
      <c r="R233" s="19"/>
      <c r="S233" s="53"/>
      <c r="T233" s="19"/>
      <c r="U233" s="19"/>
      <c r="V233" s="1"/>
      <c r="W233" s="1"/>
      <c r="X233" s="10"/>
      <c r="Y233" s="16"/>
    </row>
    <row r="234" spans="6:25" x14ac:dyDescent="0.2">
      <c r="F234" s="348"/>
      <c r="G234" s="348"/>
      <c r="H234" s="349"/>
      <c r="I234" s="1"/>
      <c r="J234" s="1"/>
      <c r="K234" s="11"/>
      <c r="L234" s="19"/>
      <c r="M234" s="50"/>
      <c r="N234" s="19"/>
      <c r="O234" s="50"/>
      <c r="P234" s="36"/>
      <c r="Q234" s="19"/>
      <c r="R234" s="19"/>
      <c r="S234" s="53"/>
      <c r="T234" s="19"/>
      <c r="U234" s="19"/>
      <c r="V234" s="1"/>
      <c r="W234" s="1"/>
      <c r="X234" s="10"/>
      <c r="Y234" s="16"/>
    </row>
    <row r="235" spans="6:25" x14ac:dyDescent="0.2">
      <c r="F235" s="348"/>
      <c r="G235" s="348"/>
      <c r="H235" s="349"/>
      <c r="I235" s="1"/>
      <c r="J235" s="1"/>
      <c r="K235" s="11"/>
      <c r="L235" s="19"/>
      <c r="M235" s="50"/>
      <c r="N235" s="19"/>
      <c r="O235" s="50"/>
      <c r="P235" s="36"/>
      <c r="Q235" s="19"/>
      <c r="R235" s="19"/>
      <c r="S235" s="53"/>
      <c r="T235" s="19"/>
      <c r="U235" s="19"/>
      <c r="V235" s="1"/>
      <c r="W235" s="1"/>
      <c r="X235" s="10"/>
      <c r="Y235" s="16"/>
    </row>
    <row r="236" spans="6:25" x14ac:dyDescent="0.2">
      <c r="F236" s="348"/>
      <c r="G236" s="348"/>
      <c r="H236" s="349"/>
      <c r="I236" s="1"/>
      <c r="J236" s="1"/>
      <c r="K236" s="11"/>
      <c r="L236" s="19"/>
      <c r="M236" s="50"/>
      <c r="N236" s="19"/>
      <c r="O236" s="50"/>
      <c r="P236" s="36"/>
      <c r="Q236" s="19"/>
      <c r="R236" s="19"/>
      <c r="S236" s="53"/>
      <c r="T236" s="19"/>
      <c r="U236" s="19"/>
      <c r="V236" s="1"/>
      <c r="W236" s="1"/>
      <c r="X236" s="10"/>
      <c r="Y236" s="16"/>
    </row>
    <row r="237" spans="6:25" x14ac:dyDescent="0.2">
      <c r="F237" s="348"/>
      <c r="G237" s="348"/>
      <c r="H237" s="349"/>
      <c r="I237" s="1"/>
      <c r="J237" s="1"/>
      <c r="K237" s="11"/>
      <c r="L237" s="19"/>
      <c r="M237" s="50"/>
      <c r="N237" s="19"/>
      <c r="O237" s="50"/>
      <c r="P237" s="36"/>
      <c r="Q237" s="19"/>
      <c r="R237" s="19"/>
      <c r="S237" s="53"/>
      <c r="T237" s="19"/>
      <c r="U237" s="19"/>
      <c r="V237" s="1"/>
      <c r="W237" s="1"/>
      <c r="X237" s="10"/>
      <c r="Y237" s="16"/>
    </row>
    <row r="238" spans="6:25" x14ac:dyDescent="0.2">
      <c r="F238" s="348"/>
      <c r="G238" s="348"/>
      <c r="H238" s="349"/>
      <c r="I238" s="1"/>
      <c r="J238" s="1"/>
      <c r="K238" s="11"/>
      <c r="L238" s="19"/>
      <c r="M238" s="50"/>
      <c r="N238" s="19"/>
      <c r="O238" s="50"/>
      <c r="P238" s="36"/>
      <c r="Q238" s="19"/>
      <c r="R238" s="19"/>
      <c r="S238" s="53"/>
      <c r="T238" s="19"/>
      <c r="U238" s="19"/>
      <c r="V238" s="1"/>
      <c r="W238" s="1"/>
      <c r="X238" s="10"/>
      <c r="Y238" s="16"/>
    </row>
    <row r="239" spans="6:25" x14ac:dyDescent="0.2">
      <c r="F239" s="348"/>
      <c r="G239" s="348"/>
      <c r="H239" s="349"/>
      <c r="I239" s="1"/>
      <c r="J239" s="1"/>
      <c r="K239" s="11"/>
      <c r="L239" s="19"/>
      <c r="M239" s="50"/>
      <c r="N239" s="19"/>
      <c r="O239" s="50"/>
      <c r="P239" s="36"/>
      <c r="Q239" s="19"/>
      <c r="R239" s="19"/>
      <c r="S239" s="53"/>
      <c r="T239" s="19"/>
      <c r="U239" s="19"/>
      <c r="V239" s="1"/>
      <c r="W239" s="1"/>
      <c r="X239" s="10"/>
      <c r="Y239" s="16"/>
    </row>
    <row r="240" spans="6:25" x14ac:dyDescent="0.2">
      <c r="F240" s="348"/>
      <c r="G240" s="348"/>
      <c r="H240" s="349"/>
      <c r="I240" s="1"/>
      <c r="J240" s="1"/>
      <c r="K240" s="11"/>
      <c r="L240" s="19"/>
      <c r="M240" s="50"/>
      <c r="N240" s="19"/>
      <c r="O240" s="50"/>
      <c r="P240" s="36"/>
      <c r="Q240" s="19"/>
      <c r="R240" s="19"/>
      <c r="S240" s="53"/>
      <c r="T240" s="19"/>
      <c r="U240" s="19"/>
      <c r="V240" s="1"/>
      <c r="W240" s="1"/>
      <c r="X240" s="10"/>
      <c r="Y240" s="16"/>
    </row>
    <row r="241" spans="6:25" x14ac:dyDescent="0.2">
      <c r="F241" s="348"/>
      <c r="G241" s="348"/>
      <c r="H241" s="349"/>
      <c r="I241" s="1"/>
      <c r="J241" s="1"/>
      <c r="K241" s="11"/>
      <c r="L241" s="19"/>
      <c r="M241" s="50"/>
      <c r="N241" s="19"/>
      <c r="O241" s="50"/>
      <c r="P241" s="36"/>
      <c r="Q241" s="19"/>
      <c r="R241" s="19"/>
      <c r="S241" s="53"/>
      <c r="T241" s="19"/>
      <c r="U241" s="19"/>
      <c r="V241" s="1"/>
      <c r="W241" s="1"/>
      <c r="X241" s="10"/>
      <c r="Y241" s="16"/>
    </row>
    <row r="242" spans="6:25" x14ac:dyDescent="0.2">
      <c r="F242" s="348"/>
      <c r="G242" s="348"/>
      <c r="H242" s="349"/>
      <c r="I242" s="1"/>
      <c r="J242" s="1"/>
      <c r="K242" s="11"/>
      <c r="L242" s="19"/>
      <c r="M242" s="50"/>
      <c r="N242" s="19"/>
      <c r="O242" s="50"/>
      <c r="P242" s="36"/>
      <c r="Q242" s="19"/>
      <c r="R242" s="19"/>
      <c r="S242" s="53"/>
      <c r="T242" s="19"/>
      <c r="U242" s="19"/>
      <c r="V242" s="1"/>
      <c r="W242" s="1"/>
      <c r="X242" s="10"/>
      <c r="Y242" s="16"/>
    </row>
    <row r="243" spans="6:25" x14ac:dyDescent="0.2">
      <c r="F243" s="348"/>
      <c r="G243" s="348"/>
      <c r="H243" s="349"/>
      <c r="I243" s="1"/>
      <c r="J243" s="1"/>
      <c r="K243" s="11"/>
      <c r="L243" s="19"/>
      <c r="M243" s="50"/>
      <c r="N243" s="19"/>
      <c r="O243" s="50"/>
      <c r="P243" s="36"/>
      <c r="Q243" s="19"/>
      <c r="R243" s="19"/>
      <c r="S243" s="53"/>
      <c r="T243" s="19"/>
      <c r="U243" s="19"/>
      <c r="V243" s="1"/>
      <c r="W243" s="1"/>
      <c r="X243" s="10"/>
      <c r="Y243" s="16"/>
    </row>
    <row r="244" spans="6:25" x14ac:dyDescent="0.2">
      <c r="F244" s="348"/>
      <c r="G244" s="348"/>
      <c r="H244" s="349"/>
      <c r="I244" s="1"/>
      <c r="J244" s="1"/>
      <c r="K244" s="11"/>
      <c r="L244" s="19"/>
      <c r="M244" s="50"/>
      <c r="N244" s="19"/>
      <c r="O244" s="50"/>
      <c r="P244" s="36"/>
      <c r="Q244" s="19"/>
      <c r="R244" s="19"/>
      <c r="S244" s="53"/>
      <c r="T244" s="19"/>
      <c r="U244" s="19"/>
      <c r="V244" s="1"/>
      <c r="W244" s="1"/>
      <c r="X244" s="10"/>
      <c r="Y244" s="16"/>
    </row>
    <row r="245" spans="6:25" x14ac:dyDescent="0.2">
      <c r="F245" s="348"/>
      <c r="G245" s="348"/>
      <c r="H245" s="349"/>
      <c r="I245" s="1"/>
      <c r="J245" s="1"/>
      <c r="K245" s="11"/>
      <c r="L245" s="19"/>
      <c r="M245" s="50"/>
      <c r="N245" s="19"/>
      <c r="O245" s="50"/>
      <c r="P245" s="36"/>
      <c r="Q245" s="19"/>
      <c r="R245" s="19"/>
      <c r="S245" s="53"/>
      <c r="T245" s="19"/>
      <c r="U245" s="19"/>
      <c r="V245" s="1"/>
      <c r="W245" s="1"/>
      <c r="X245" s="10"/>
      <c r="Y245" s="16"/>
    </row>
    <row r="246" spans="6:25" x14ac:dyDescent="0.2">
      <c r="F246" s="348"/>
      <c r="G246" s="348"/>
      <c r="H246" s="349"/>
      <c r="I246" s="1"/>
      <c r="J246" s="1"/>
      <c r="K246" s="11"/>
      <c r="L246" s="19"/>
      <c r="M246" s="50"/>
      <c r="N246" s="19"/>
      <c r="O246" s="50"/>
      <c r="P246" s="36"/>
      <c r="Q246" s="19"/>
      <c r="R246" s="19"/>
      <c r="S246" s="53"/>
      <c r="T246" s="19"/>
      <c r="U246" s="19"/>
      <c r="V246" s="1"/>
      <c r="W246" s="1"/>
      <c r="X246" s="10"/>
      <c r="Y246" s="16"/>
    </row>
    <row r="247" spans="6:25" x14ac:dyDescent="0.2">
      <c r="F247" s="348"/>
      <c r="G247" s="348"/>
      <c r="H247" s="349"/>
      <c r="I247" s="1"/>
      <c r="J247" s="1"/>
      <c r="K247" s="11"/>
      <c r="L247" s="19"/>
      <c r="M247" s="50"/>
      <c r="N247" s="19"/>
      <c r="O247" s="50"/>
      <c r="P247" s="36"/>
      <c r="Q247" s="19"/>
      <c r="R247" s="19"/>
      <c r="S247" s="53"/>
      <c r="T247" s="19"/>
      <c r="U247" s="19"/>
      <c r="V247" s="1"/>
      <c r="W247" s="1"/>
      <c r="X247" s="10"/>
      <c r="Y247" s="16"/>
    </row>
    <row r="248" spans="6:25" x14ac:dyDescent="0.2">
      <c r="F248" s="348"/>
      <c r="G248" s="348"/>
      <c r="H248" s="349"/>
      <c r="I248" s="1"/>
      <c r="J248" s="1"/>
      <c r="K248" s="11"/>
      <c r="L248" s="19"/>
      <c r="M248" s="50"/>
      <c r="N248" s="19"/>
      <c r="O248" s="50"/>
      <c r="P248" s="36"/>
      <c r="Q248" s="19"/>
      <c r="R248" s="19"/>
      <c r="S248" s="53"/>
      <c r="T248" s="19"/>
      <c r="U248" s="19"/>
      <c r="V248" s="1"/>
      <c r="W248" s="1"/>
      <c r="X248" s="10"/>
      <c r="Y248" s="16"/>
    </row>
    <row r="249" spans="6:25" x14ac:dyDescent="0.2">
      <c r="F249" s="348"/>
      <c r="G249" s="348"/>
      <c r="H249" s="349"/>
      <c r="I249" s="1"/>
      <c r="J249" s="1"/>
      <c r="K249" s="11"/>
      <c r="L249" s="19"/>
      <c r="M249" s="50"/>
      <c r="N249" s="19"/>
      <c r="O249" s="50"/>
      <c r="P249" s="36"/>
      <c r="Q249" s="19"/>
      <c r="R249" s="19"/>
      <c r="S249" s="53"/>
      <c r="T249" s="19"/>
      <c r="U249" s="19"/>
      <c r="V249" s="1"/>
      <c r="W249" s="1"/>
      <c r="X249" s="10"/>
      <c r="Y249" s="16"/>
    </row>
    <row r="250" spans="6:25" x14ac:dyDescent="0.2">
      <c r="F250" s="348"/>
      <c r="G250" s="348"/>
      <c r="H250" s="349"/>
      <c r="I250" s="1"/>
      <c r="J250" s="1"/>
      <c r="K250" s="11"/>
      <c r="L250" s="19"/>
      <c r="M250" s="50"/>
      <c r="N250" s="19"/>
      <c r="O250" s="50"/>
      <c r="P250" s="36"/>
      <c r="Q250" s="19"/>
      <c r="R250" s="19"/>
      <c r="S250" s="53"/>
      <c r="T250" s="19"/>
      <c r="U250" s="19"/>
      <c r="V250" s="1"/>
      <c r="W250" s="1"/>
      <c r="X250" s="10"/>
      <c r="Y250" s="16"/>
    </row>
    <row r="251" spans="6:25" x14ac:dyDescent="0.2">
      <c r="F251" s="348"/>
      <c r="G251" s="348"/>
      <c r="H251" s="349"/>
      <c r="I251" s="1"/>
      <c r="J251" s="1"/>
      <c r="K251" s="11"/>
      <c r="L251" s="19"/>
      <c r="M251" s="50"/>
      <c r="N251" s="19"/>
      <c r="O251" s="50"/>
      <c r="P251" s="36"/>
      <c r="Q251" s="19"/>
      <c r="R251" s="19"/>
      <c r="S251" s="53"/>
      <c r="T251" s="19"/>
      <c r="U251" s="19"/>
      <c r="V251" s="1"/>
      <c r="W251" s="1"/>
      <c r="X251" s="10"/>
      <c r="Y251" s="16"/>
    </row>
    <row r="252" spans="6:25" x14ac:dyDescent="0.2">
      <c r="F252" s="348"/>
      <c r="G252" s="348"/>
      <c r="H252" s="349"/>
      <c r="I252" s="1"/>
      <c r="J252" s="1"/>
      <c r="K252" s="11"/>
      <c r="L252" s="19"/>
      <c r="M252" s="50"/>
      <c r="N252" s="19"/>
      <c r="O252" s="50"/>
      <c r="P252" s="36"/>
      <c r="Q252" s="19"/>
      <c r="R252" s="19"/>
      <c r="S252" s="53"/>
      <c r="T252" s="19"/>
      <c r="U252" s="19"/>
      <c r="V252" s="1"/>
      <c r="W252" s="1"/>
      <c r="X252" s="10"/>
      <c r="Y252" s="16"/>
    </row>
    <row r="253" spans="6:25" x14ac:dyDescent="0.2">
      <c r="F253" s="348"/>
      <c r="G253" s="348"/>
      <c r="H253" s="349"/>
      <c r="I253" s="1"/>
      <c r="J253" s="1"/>
      <c r="K253" s="11"/>
      <c r="L253" s="19"/>
      <c r="M253" s="50"/>
      <c r="N253" s="19"/>
      <c r="O253" s="50"/>
      <c r="P253" s="36"/>
      <c r="Q253" s="19"/>
      <c r="R253" s="19"/>
      <c r="S253" s="53"/>
      <c r="T253" s="19"/>
      <c r="U253" s="19"/>
      <c r="V253" s="1"/>
      <c r="W253" s="1"/>
      <c r="X253" s="10"/>
      <c r="Y253" s="16"/>
    </row>
    <row r="254" spans="6:25" x14ac:dyDescent="0.2">
      <c r="F254" s="348"/>
      <c r="G254" s="348"/>
      <c r="H254" s="349"/>
      <c r="I254" s="1"/>
      <c r="J254" s="1"/>
      <c r="K254" s="11"/>
      <c r="L254" s="19"/>
      <c r="M254" s="50"/>
      <c r="N254" s="19"/>
      <c r="O254" s="50"/>
      <c r="P254" s="36"/>
      <c r="Q254" s="19"/>
      <c r="R254" s="19"/>
      <c r="S254" s="53"/>
      <c r="T254" s="19"/>
      <c r="U254" s="19"/>
      <c r="V254" s="1"/>
      <c r="W254" s="1"/>
      <c r="X254" s="10"/>
      <c r="Y254" s="16"/>
    </row>
    <row r="255" spans="6:25" x14ac:dyDescent="0.2">
      <c r="F255" s="348"/>
      <c r="G255" s="348"/>
      <c r="H255" s="349"/>
      <c r="I255" s="1"/>
      <c r="J255" s="1"/>
      <c r="K255" s="11"/>
      <c r="L255" s="19"/>
      <c r="M255" s="50"/>
      <c r="N255" s="19"/>
      <c r="O255" s="50"/>
      <c r="P255" s="36"/>
      <c r="Q255" s="19"/>
      <c r="R255" s="19"/>
      <c r="S255" s="53"/>
      <c r="T255" s="19"/>
      <c r="U255" s="19"/>
      <c r="V255" s="1"/>
      <c r="W255" s="1"/>
      <c r="X255" s="10"/>
      <c r="Y255" s="16"/>
    </row>
    <row r="256" spans="6:25" x14ac:dyDescent="0.2">
      <c r="F256" s="348"/>
      <c r="G256" s="348"/>
      <c r="H256" s="349"/>
      <c r="I256" s="1"/>
      <c r="J256" s="1"/>
      <c r="K256" s="11"/>
      <c r="L256" s="19"/>
      <c r="M256" s="50"/>
      <c r="N256" s="19"/>
      <c r="O256" s="50"/>
      <c r="P256" s="36"/>
      <c r="Q256" s="19"/>
      <c r="R256" s="19"/>
      <c r="S256" s="53"/>
      <c r="T256" s="19"/>
      <c r="U256" s="19"/>
      <c r="V256" s="1"/>
      <c r="W256" s="1"/>
      <c r="X256" s="10"/>
      <c r="Y256" s="16"/>
    </row>
    <row r="257" spans="6:25" x14ac:dyDescent="0.2">
      <c r="F257" s="348"/>
      <c r="G257" s="348"/>
      <c r="H257" s="349"/>
      <c r="I257" s="1"/>
      <c r="J257" s="1"/>
      <c r="K257" s="11"/>
      <c r="L257" s="19"/>
      <c r="M257" s="50"/>
      <c r="N257" s="19"/>
      <c r="O257" s="50"/>
      <c r="P257" s="36"/>
      <c r="Q257" s="19"/>
      <c r="R257" s="19"/>
      <c r="S257" s="53"/>
      <c r="T257" s="19"/>
      <c r="U257" s="19"/>
      <c r="V257" s="1"/>
      <c r="W257" s="1"/>
      <c r="X257" s="10"/>
      <c r="Y257" s="16"/>
    </row>
    <row r="258" spans="6:25" x14ac:dyDescent="0.2">
      <c r="F258" s="348"/>
      <c r="G258" s="348"/>
      <c r="H258" s="349"/>
      <c r="I258" s="1"/>
      <c r="J258" s="1"/>
      <c r="K258" s="11"/>
      <c r="L258" s="19"/>
      <c r="M258" s="50"/>
      <c r="N258" s="19"/>
      <c r="O258" s="50"/>
      <c r="P258" s="36"/>
      <c r="Q258" s="19"/>
      <c r="R258" s="19"/>
      <c r="S258" s="53"/>
      <c r="T258" s="19"/>
      <c r="U258" s="19"/>
      <c r="V258" s="1"/>
      <c r="W258" s="1"/>
      <c r="X258" s="10"/>
      <c r="Y258" s="16"/>
    </row>
    <row r="259" spans="6:25" x14ac:dyDescent="0.2">
      <c r="F259" s="348"/>
      <c r="G259" s="348"/>
      <c r="H259" s="349"/>
      <c r="I259" s="1"/>
      <c r="J259" s="1"/>
      <c r="K259" s="11"/>
      <c r="L259" s="19"/>
      <c r="M259" s="50"/>
      <c r="N259" s="19"/>
      <c r="O259" s="50"/>
      <c r="P259" s="36"/>
      <c r="Q259" s="19"/>
      <c r="R259" s="19"/>
      <c r="S259" s="53"/>
      <c r="T259" s="19"/>
      <c r="U259" s="19"/>
      <c r="V259" s="1"/>
      <c r="W259" s="1"/>
      <c r="X259" s="10"/>
      <c r="Y259" s="16"/>
    </row>
    <row r="260" spans="6:25" x14ac:dyDescent="0.2">
      <c r="F260" s="348"/>
      <c r="G260" s="348"/>
      <c r="H260" s="349"/>
      <c r="I260" s="1"/>
      <c r="J260" s="1"/>
      <c r="K260" s="11"/>
      <c r="L260" s="19"/>
      <c r="M260" s="50"/>
      <c r="N260" s="19"/>
      <c r="O260" s="50"/>
      <c r="P260" s="36"/>
      <c r="Q260" s="19"/>
      <c r="R260" s="19"/>
      <c r="S260" s="53"/>
      <c r="T260" s="19"/>
      <c r="U260" s="19"/>
      <c r="V260" s="1"/>
      <c r="W260" s="1"/>
      <c r="X260" s="10"/>
      <c r="Y260" s="16"/>
    </row>
    <row r="261" spans="6:25" x14ac:dyDescent="0.2">
      <c r="F261" s="348"/>
      <c r="G261" s="348"/>
      <c r="H261" s="349"/>
      <c r="I261" s="1"/>
      <c r="J261" s="1"/>
      <c r="K261" s="11"/>
      <c r="L261" s="19"/>
      <c r="M261" s="50"/>
      <c r="N261" s="19"/>
      <c r="O261" s="50"/>
      <c r="P261" s="36"/>
      <c r="Q261" s="19"/>
      <c r="R261" s="19"/>
      <c r="S261" s="53"/>
      <c r="T261" s="19"/>
      <c r="U261" s="19"/>
      <c r="V261" s="1"/>
      <c r="W261" s="1"/>
      <c r="X261" s="10"/>
      <c r="Y261" s="16"/>
    </row>
    <row r="262" spans="6:25" x14ac:dyDescent="0.2">
      <c r="F262" s="348"/>
      <c r="G262" s="348"/>
      <c r="H262" s="349"/>
      <c r="I262" s="1"/>
      <c r="J262" s="1"/>
      <c r="K262" s="11"/>
      <c r="L262" s="19"/>
      <c r="M262" s="50"/>
      <c r="N262" s="19"/>
      <c r="O262" s="50"/>
      <c r="P262" s="36"/>
      <c r="Q262" s="19"/>
      <c r="R262" s="19"/>
      <c r="S262" s="53"/>
      <c r="T262" s="19"/>
      <c r="U262" s="19"/>
      <c r="V262" s="1"/>
      <c r="W262" s="1"/>
      <c r="X262" s="10"/>
      <c r="Y262" s="16"/>
    </row>
    <row r="263" spans="6:25" x14ac:dyDescent="0.2">
      <c r="F263" s="348"/>
      <c r="G263" s="348"/>
      <c r="H263" s="349"/>
      <c r="I263" s="1"/>
      <c r="J263" s="1"/>
      <c r="K263" s="11"/>
      <c r="L263" s="19"/>
      <c r="M263" s="50"/>
      <c r="N263" s="19"/>
      <c r="O263" s="50"/>
      <c r="P263" s="36"/>
      <c r="Q263" s="19"/>
      <c r="R263" s="19"/>
      <c r="S263" s="53"/>
      <c r="T263" s="19"/>
      <c r="U263" s="19"/>
      <c r="V263" s="1"/>
      <c r="W263" s="1"/>
      <c r="X263" s="10"/>
      <c r="Y263" s="16"/>
    </row>
    <row r="264" spans="6:25" x14ac:dyDescent="0.2">
      <c r="F264" s="348"/>
      <c r="G264" s="348"/>
      <c r="H264" s="349"/>
      <c r="I264" s="1"/>
      <c r="J264" s="1"/>
      <c r="K264" s="11"/>
      <c r="L264" s="19"/>
      <c r="M264" s="50"/>
      <c r="N264" s="19"/>
      <c r="O264" s="50"/>
      <c r="P264" s="36"/>
      <c r="Q264" s="19"/>
      <c r="R264" s="19"/>
      <c r="S264" s="53"/>
      <c r="T264" s="19"/>
      <c r="U264" s="19"/>
      <c r="V264" s="1"/>
      <c r="W264" s="1"/>
      <c r="X264" s="10"/>
      <c r="Y264" s="16"/>
    </row>
    <row r="265" spans="6:25" x14ac:dyDescent="0.2">
      <c r="F265" s="348"/>
      <c r="G265" s="348"/>
      <c r="H265" s="349"/>
      <c r="I265" s="1"/>
      <c r="J265" s="1"/>
      <c r="K265" s="11"/>
      <c r="L265" s="19"/>
      <c r="M265" s="50"/>
      <c r="N265" s="19"/>
      <c r="O265" s="50"/>
      <c r="P265" s="36"/>
      <c r="Q265" s="19"/>
      <c r="R265" s="19"/>
      <c r="S265" s="53"/>
      <c r="T265" s="19"/>
      <c r="U265" s="19"/>
      <c r="V265" s="1"/>
      <c r="W265" s="1"/>
      <c r="X265" s="10"/>
      <c r="Y265" s="16"/>
    </row>
    <row r="266" spans="6:25" x14ac:dyDescent="0.2">
      <c r="F266" s="348"/>
      <c r="G266" s="348"/>
      <c r="H266" s="349"/>
      <c r="I266" s="1"/>
      <c r="J266" s="1"/>
      <c r="K266" s="11"/>
      <c r="L266" s="19"/>
      <c r="M266" s="50"/>
      <c r="N266" s="19"/>
      <c r="O266" s="50"/>
      <c r="P266" s="36"/>
      <c r="Q266" s="19"/>
      <c r="R266" s="19"/>
      <c r="S266" s="53"/>
      <c r="T266" s="19"/>
      <c r="U266" s="19"/>
      <c r="V266" s="1"/>
      <c r="W266" s="1"/>
      <c r="X266" s="10"/>
      <c r="Y266" s="16"/>
    </row>
    <row r="267" spans="6:25" x14ac:dyDescent="0.2">
      <c r="F267" s="348"/>
      <c r="G267" s="348"/>
      <c r="H267" s="349"/>
      <c r="I267" s="1"/>
      <c r="J267" s="1"/>
      <c r="K267" s="11"/>
      <c r="L267" s="19"/>
      <c r="M267" s="50"/>
      <c r="N267" s="19"/>
      <c r="O267" s="50"/>
      <c r="P267" s="36"/>
      <c r="Q267" s="19"/>
      <c r="R267" s="19"/>
      <c r="S267" s="53"/>
      <c r="T267" s="19"/>
      <c r="U267" s="19"/>
      <c r="V267" s="1"/>
      <c r="W267" s="1"/>
      <c r="X267" s="10"/>
      <c r="Y267" s="16"/>
    </row>
    <row r="268" spans="6:25" x14ac:dyDescent="0.2">
      <c r="F268" s="348"/>
      <c r="G268" s="348"/>
      <c r="H268" s="349"/>
      <c r="I268" s="1"/>
      <c r="J268" s="1"/>
      <c r="K268" s="11"/>
      <c r="L268" s="19"/>
      <c r="M268" s="50"/>
      <c r="N268" s="19"/>
      <c r="O268" s="50"/>
      <c r="P268" s="36"/>
      <c r="Q268" s="19"/>
      <c r="R268" s="19"/>
      <c r="S268" s="53"/>
      <c r="T268" s="19"/>
      <c r="U268" s="19"/>
      <c r="V268" s="1"/>
      <c r="W268" s="1"/>
      <c r="X268" s="10"/>
      <c r="Y268" s="16"/>
    </row>
    <row r="269" spans="6:25" x14ac:dyDescent="0.2">
      <c r="F269" s="348"/>
      <c r="G269" s="348"/>
      <c r="H269" s="349"/>
      <c r="I269" s="1"/>
      <c r="J269" s="1"/>
      <c r="K269" s="11"/>
      <c r="L269" s="19"/>
      <c r="M269" s="50"/>
      <c r="N269" s="19"/>
      <c r="O269" s="50"/>
      <c r="P269" s="36"/>
      <c r="Q269" s="19"/>
      <c r="R269" s="19"/>
      <c r="S269" s="53"/>
      <c r="T269" s="19"/>
      <c r="U269" s="19"/>
      <c r="V269" s="1"/>
      <c r="W269" s="1"/>
      <c r="X269" s="10"/>
      <c r="Y269" s="16"/>
    </row>
    <row r="270" spans="6:25" x14ac:dyDescent="0.2">
      <c r="F270" s="348"/>
      <c r="G270" s="348"/>
      <c r="H270" s="349"/>
      <c r="I270" s="1"/>
      <c r="J270" s="1"/>
      <c r="K270" s="11"/>
      <c r="L270" s="19"/>
      <c r="M270" s="50"/>
      <c r="N270" s="19"/>
      <c r="O270" s="50"/>
      <c r="P270" s="36"/>
      <c r="Q270" s="19"/>
      <c r="R270" s="19"/>
      <c r="S270" s="53"/>
      <c r="T270" s="19"/>
      <c r="U270" s="19"/>
      <c r="V270" s="1"/>
      <c r="W270" s="1"/>
      <c r="X270" s="10"/>
      <c r="Y270" s="16"/>
    </row>
    <row r="271" spans="6:25" x14ac:dyDescent="0.2">
      <c r="F271" s="348"/>
      <c r="G271" s="348"/>
      <c r="H271" s="349"/>
      <c r="I271" s="1"/>
      <c r="J271" s="1"/>
      <c r="K271" s="11"/>
      <c r="L271" s="19"/>
      <c r="M271" s="50"/>
      <c r="N271" s="19"/>
      <c r="O271" s="50"/>
      <c r="P271" s="36"/>
      <c r="Q271" s="19"/>
      <c r="R271" s="19"/>
      <c r="S271" s="53"/>
      <c r="T271" s="19"/>
      <c r="U271" s="19"/>
      <c r="V271" s="1"/>
      <c r="W271" s="1"/>
      <c r="X271" s="10"/>
      <c r="Y271" s="16"/>
    </row>
    <row r="272" spans="6:25" x14ac:dyDescent="0.2">
      <c r="F272" s="348"/>
      <c r="G272" s="348"/>
      <c r="H272" s="349"/>
      <c r="I272" s="1"/>
      <c r="J272" s="1"/>
      <c r="K272" s="11"/>
      <c r="L272" s="19"/>
      <c r="M272" s="50"/>
      <c r="N272" s="19"/>
      <c r="O272" s="50"/>
      <c r="P272" s="36"/>
      <c r="Q272" s="19"/>
      <c r="R272" s="19"/>
      <c r="S272" s="53"/>
      <c r="T272" s="19"/>
      <c r="U272" s="19"/>
      <c r="V272" s="1"/>
      <c r="W272" s="1"/>
      <c r="X272" s="10"/>
      <c r="Y272" s="16"/>
    </row>
    <row r="273" spans="6:25" x14ac:dyDescent="0.2">
      <c r="F273" s="348"/>
      <c r="G273" s="348"/>
      <c r="H273" s="349"/>
      <c r="I273" s="1"/>
      <c r="J273" s="1"/>
      <c r="K273" s="11"/>
      <c r="L273" s="19"/>
      <c r="M273" s="50"/>
      <c r="N273" s="19"/>
      <c r="O273" s="50"/>
      <c r="P273" s="36"/>
      <c r="Q273" s="19"/>
      <c r="R273" s="19"/>
      <c r="S273" s="53"/>
      <c r="T273" s="19"/>
      <c r="U273" s="19"/>
      <c r="V273" s="1"/>
      <c r="W273" s="1"/>
      <c r="X273" s="10"/>
      <c r="Y273" s="16"/>
    </row>
    <row r="274" spans="6:25" x14ac:dyDescent="0.2">
      <c r="F274" s="348"/>
      <c r="G274" s="348"/>
      <c r="H274" s="349"/>
      <c r="I274" s="1"/>
      <c r="J274" s="1"/>
      <c r="K274" s="11"/>
      <c r="L274" s="19"/>
      <c r="M274" s="50"/>
      <c r="N274" s="19"/>
      <c r="O274" s="50"/>
      <c r="P274" s="36"/>
      <c r="Q274" s="19"/>
      <c r="R274" s="19"/>
      <c r="S274" s="53"/>
      <c r="T274" s="19"/>
      <c r="U274" s="19"/>
      <c r="V274" s="1"/>
      <c r="W274" s="1"/>
      <c r="X274" s="10"/>
      <c r="Y274" s="16"/>
    </row>
    <row r="275" spans="6:25" x14ac:dyDescent="0.2">
      <c r="F275" s="348"/>
      <c r="G275" s="348"/>
      <c r="H275" s="349"/>
      <c r="I275" s="1"/>
      <c r="J275" s="1"/>
      <c r="K275" s="11"/>
      <c r="L275" s="19"/>
      <c r="M275" s="50"/>
      <c r="N275" s="19"/>
      <c r="O275" s="50"/>
      <c r="P275" s="36"/>
      <c r="Q275" s="19"/>
      <c r="R275" s="19"/>
      <c r="S275" s="53"/>
      <c r="T275" s="19"/>
      <c r="U275" s="19"/>
      <c r="V275" s="1"/>
      <c r="W275" s="1"/>
      <c r="X275" s="10"/>
      <c r="Y275" s="16"/>
    </row>
    <row r="276" spans="6:25" x14ac:dyDescent="0.2">
      <c r="F276" s="348"/>
      <c r="G276" s="348"/>
      <c r="H276" s="349"/>
      <c r="I276" s="1"/>
      <c r="J276" s="1"/>
      <c r="K276" s="11"/>
      <c r="L276" s="19"/>
      <c r="M276" s="50"/>
      <c r="N276" s="19"/>
      <c r="O276" s="50"/>
      <c r="P276" s="36"/>
      <c r="Q276" s="19"/>
      <c r="R276" s="19"/>
      <c r="S276" s="53"/>
      <c r="T276" s="19"/>
      <c r="U276" s="19"/>
      <c r="V276" s="1"/>
      <c r="W276" s="1"/>
      <c r="X276" s="10"/>
      <c r="Y276" s="16"/>
    </row>
    <row r="277" spans="6:25" x14ac:dyDescent="0.2">
      <c r="F277" s="348"/>
      <c r="G277" s="348"/>
      <c r="H277" s="349"/>
      <c r="I277" s="1"/>
      <c r="J277" s="1"/>
      <c r="K277" s="11"/>
      <c r="L277" s="19"/>
      <c r="M277" s="50"/>
      <c r="N277" s="19"/>
      <c r="O277" s="50"/>
      <c r="P277" s="36"/>
      <c r="Q277" s="19"/>
      <c r="R277" s="19"/>
      <c r="S277" s="53"/>
      <c r="T277" s="19"/>
      <c r="U277" s="19"/>
      <c r="V277" s="1"/>
      <c r="W277" s="1"/>
      <c r="X277" s="10"/>
      <c r="Y277" s="16"/>
    </row>
    <row r="278" spans="6:25" x14ac:dyDescent="0.2">
      <c r="F278" s="348"/>
      <c r="G278" s="348"/>
      <c r="H278" s="349"/>
      <c r="I278" s="1"/>
      <c r="J278" s="1"/>
      <c r="K278" s="11"/>
      <c r="L278" s="19"/>
      <c r="M278" s="50"/>
      <c r="N278" s="19"/>
      <c r="O278" s="50"/>
      <c r="P278" s="36"/>
      <c r="Q278" s="19"/>
      <c r="R278" s="19"/>
      <c r="S278" s="53"/>
      <c r="T278" s="19"/>
      <c r="U278" s="19"/>
      <c r="V278" s="1"/>
      <c r="W278" s="1"/>
      <c r="X278" s="10"/>
      <c r="Y278" s="16"/>
    </row>
    <row r="279" spans="6:25" x14ac:dyDescent="0.2">
      <c r="F279" s="348"/>
      <c r="G279" s="348"/>
      <c r="H279" s="349"/>
      <c r="I279" s="1"/>
      <c r="J279" s="1"/>
      <c r="K279" s="11"/>
      <c r="L279" s="19"/>
      <c r="M279" s="50"/>
      <c r="N279" s="19"/>
      <c r="O279" s="50"/>
      <c r="P279" s="36"/>
      <c r="Q279" s="19"/>
      <c r="R279" s="19"/>
      <c r="S279" s="53"/>
      <c r="T279" s="19"/>
      <c r="U279" s="19"/>
      <c r="V279" s="1"/>
      <c r="W279" s="1"/>
      <c r="X279" s="10"/>
      <c r="Y279" s="16"/>
    </row>
    <row r="280" spans="6:25" x14ac:dyDescent="0.2">
      <c r="F280" s="348"/>
      <c r="G280" s="348"/>
      <c r="H280" s="349"/>
      <c r="I280" s="1"/>
      <c r="J280" s="1"/>
      <c r="K280" s="11"/>
      <c r="L280" s="19"/>
      <c r="M280" s="50"/>
      <c r="N280" s="19"/>
      <c r="O280" s="50"/>
      <c r="P280" s="36"/>
      <c r="Q280" s="19"/>
      <c r="R280" s="19"/>
      <c r="S280" s="53"/>
      <c r="T280" s="19"/>
      <c r="U280" s="19"/>
      <c r="V280" s="1"/>
      <c r="W280" s="1"/>
      <c r="X280" s="10"/>
      <c r="Y280" s="16"/>
    </row>
    <row r="281" spans="6:25" x14ac:dyDescent="0.2">
      <c r="F281" s="348"/>
      <c r="G281" s="348"/>
      <c r="H281" s="349"/>
      <c r="I281" s="1"/>
      <c r="J281" s="1"/>
      <c r="K281" s="11"/>
      <c r="L281" s="19"/>
      <c r="M281" s="50"/>
      <c r="N281" s="19"/>
      <c r="O281" s="50"/>
      <c r="P281" s="36"/>
      <c r="Q281" s="19"/>
      <c r="R281" s="19"/>
      <c r="S281" s="53"/>
      <c r="T281" s="19"/>
      <c r="U281" s="19"/>
      <c r="V281" s="1"/>
      <c r="W281" s="1"/>
      <c r="X281" s="10"/>
      <c r="Y281" s="16"/>
    </row>
    <row r="282" spans="6:25" x14ac:dyDescent="0.2">
      <c r="F282" s="348"/>
      <c r="G282" s="348"/>
      <c r="H282" s="349"/>
      <c r="I282" s="1"/>
      <c r="J282" s="1"/>
      <c r="K282" s="11"/>
      <c r="L282" s="19"/>
      <c r="M282" s="50"/>
      <c r="N282" s="19"/>
      <c r="O282" s="50"/>
      <c r="P282" s="36"/>
      <c r="Q282" s="19"/>
      <c r="R282" s="19"/>
      <c r="S282" s="53"/>
      <c r="T282" s="19"/>
      <c r="U282" s="19"/>
      <c r="V282" s="1"/>
      <c r="W282" s="1"/>
      <c r="X282" s="10"/>
      <c r="Y282" s="16"/>
    </row>
    <row r="283" spans="6:25" x14ac:dyDescent="0.2">
      <c r="F283" s="348"/>
      <c r="G283" s="348"/>
      <c r="H283" s="349"/>
      <c r="I283" s="1"/>
      <c r="J283" s="1"/>
      <c r="K283" s="11"/>
      <c r="L283" s="19"/>
      <c r="M283" s="50"/>
      <c r="N283" s="19"/>
      <c r="O283" s="50"/>
      <c r="P283" s="36"/>
      <c r="Q283" s="19"/>
      <c r="R283" s="19"/>
      <c r="S283" s="53"/>
      <c r="T283" s="19"/>
      <c r="U283" s="19"/>
      <c r="V283" s="1"/>
      <c r="W283" s="1"/>
      <c r="X283" s="10"/>
      <c r="Y283" s="16"/>
    </row>
    <row r="284" spans="6:25" x14ac:dyDescent="0.2">
      <c r="F284" s="348"/>
      <c r="G284" s="348"/>
      <c r="H284" s="349"/>
      <c r="I284" s="1"/>
      <c r="J284" s="1"/>
      <c r="K284" s="11"/>
      <c r="L284" s="19"/>
      <c r="M284" s="50"/>
      <c r="N284" s="19"/>
      <c r="O284" s="50"/>
      <c r="P284" s="36"/>
      <c r="Q284" s="19"/>
      <c r="R284" s="19"/>
      <c r="S284" s="53"/>
      <c r="T284" s="19"/>
      <c r="U284" s="19"/>
      <c r="V284" s="1"/>
      <c r="W284" s="1"/>
      <c r="X284" s="10"/>
      <c r="Y284" s="16"/>
    </row>
    <row r="285" spans="6:25" x14ac:dyDescent="0.2">
      <c r="F285" s="348"/>
      <c r="G285" s="348"/>
      <c r="H285" s="349"/>
      <c r="I285" s="1"/>
      <c r="J285" s="1"/>
      <c r="K285" s="11"/>
      <c r="L285" s="19"/>
      <c r="M285" s="50"/>
      <c r="N285" s="19"/>
      <c r="O285" s="50"/>
      <c r="P285" s="36"/>
      <c r="Q285" s="19"/>
      <c r="R285" s="19"/>
      <c r="S285" s="53"/>
      <c r="T285" s="19"/>
      <c r="U285" s="19"/>
      <c r="V285" s="1"/>
      <c r="W285" s="1"/>
      <c r="X285" s="10"/>
      <c r="Y285" s="16"/>
    </row>
    <row r="286" spans="6:25" x14ac:dyDescent="0.2">
      <c r="F286" s="348"/>
      <c r="G286" s="348"/>
      <c r="H286" s="349"/>
      <c r="I286" s="1"/>
      <c r="J286" s="1"/>
      <c r="K286" s="11"/>
      <c r="L286" s="19"/>
      <c r="M286" s="50"/>
      <c r="N286" s="19"/>
      <c r="O286" s="50"/>
      <c r="P286" s="36"/>
      <c r="Q286" s="19"/>
      <c r="R286" s="19"/>
      <c r="S286" s="53"/>
      <c r="T286" s="19"/>
      <c r="U286" s="19"/>
      <c r="V286" s="1"/>
      <c r="W286" s="1"/>
      <c r="X286" s="10"/>
      <c r="Y286" s="16"/>
    </row>
    <row r="287" spans="6:25" x14ac:dyDescent="0.2">
      <c r="F287" s="348"/>
      <c r="G287" s="348"/>
      <c r="H287" s="349"/>
      <c r="I287" s="1"/>
      <c r="J287" s="1"/>
      <c r="K287" s="11"/>
      <c r="L287" s="19"/>
      <c r="M287" s="50"/>
      <c r="N287" s="19"/>
      <c r="O287" s="50"/>
      <c r="P287" s="36"/>
      <c r="Q287" s="19"/>
      <c r="R287" s="19"/>
      <c r="S287" s="53"/>
      <c r="T287" s="19"/>
      <c r="U287" s="19"/>
      <c r="V287" s="1"/>
      <c r="W287" s="1"/>
      <c r="X287" s="10"/>
      <c r="Y287" s="16"/>
    </row>
    <row r="288" spans="6:25" x14ac:dyDescent="0.2">
      <c r="F288" s="348"/>
      <c r="G288" s="348"/>
      <c r="H288" s="349"/>
      <c r="I288" s="1"/>
      <c r="J288" s="1"/>
      <c r="K288" s="11"/>
      <c r="L288" s="19"/>
      <c r="M288" s="50"/>
      <c r="N288" s="19"/>
      <c r="O288" s="50"/>
      <c r="P288" s="36"/>
      <c r="Q288" s="19"/>
      <c r="R288" s="19"/>
      <c r="S288" s="53"/>
      <c r="T288" s="19"/>
      <c r="U288" s="19"/>
      <c r="V288" s="1"/>
      <c r="W288" s="1"/>
      <c r="X288" s="10"/>
      <c r="Y288" s="16"/>
    </row>
    <row r="289" spans="6:25" x14ac:dyDescent="0.2">
      <c r="F289" s="348"/>
      <c r="G289" s="348"/>
      <c r="H289" s="349"/>
      <c r="I289" s="1"/>
      <c r="J289" s="1"/>
      <c r="K289" s="11"/>
      <c r="L289" s="19"/>
      <c r="M289" s="50"/>
      <c r="N289" s="19"/>
      <c r="O289" s="50"/>
      <c r="P289" s="36"/>
      <c r="Q289" s="19"/>
      <c r="R289" s="19"/>
      <c r="S289" s="53"/>
      <c r="T289" s="19"/>
      <c r="U289" s="19"/>
      <c r="V289" s="1"/>
      <c r="W289" s="1"/>
      <c r="X289" s="10"/>
      <c r="Y289" s="16"/>
    </row>
    <row r="290" spans="6:25" x14ac:dyDescent="0.2">
      <c r="F290" s="348"/>
      <c r="G290" s="348"/>
      <c r="H290" s="349"/>
      <c r="I290" s="1"/>
      <c r="J290" s="1"/>
      <c r="K290" s="11"/>
      <c r="L290" s="19"/>
      <c r="M290" s="50"/>
      <c r="N290" s="19"/>
      <c r="O290" s="50"/>
      <c r="P290" s="36"/>
      <c r="Q290" s="19"/>
      <c r="R290" s="19"/>
      <c r="S290" s="53"/>
      <c r="T290" s="19"/>
      <c r="U290" s="19"/>
      <c r="V290" s="1"/>
      <c r="W290" s="1"/>
      <c r="X290" s="10"/>
      <c r="Y290" s="16"/>
    </row>
    <row r="291" spans="6:25" x14ac:dyDescent="0.2">
      <c r="F291" s="348"/>
      <c r="G291" s="348"/>
      <c r="H291" s="349"/>
      <c r="I291" s="1"/>
      <c r="J291" s="1"/>
      <c r="K291" s="11"/>
      <c r="L291" s="19"/>
      <c r="M291" s="50"/>
      <c r="N291" s="19"/>
      <c r="O291" s="50"/>
      <c r="P291" s="36"/>
      <c r="Q291" s="19"/>
      <c r="R291" s="19"/>
      <c r="S291" s="53"/>
      <c r="T291" s="19"/>
      <c r="U291" s="19"/>
      <c r="V291" s="1"/>
      <c r="W291" s="1"/>
      <c r="X291" s="10"/>
      <c r="Y291" s="16"/>
    </row>
    <row r="292" spans="6:25" x14ac:dyDescent="0.2">
      <c r="F292" s="348"/>
      <c r="G292" s="348"/>
      <c r="H292" s="349"/>
      <c r="I292" s="1"/>
      <c r="J292" s="1"/>
      <c r="K292" s="11"/>
      <c r="L292" s="19"/>
      <c r="M292" s="50"/>
      <c r="N292" s="19"/>
      <c r="O292" s="50"/>
      <c r="P292" s="36"/>
      <c r="Q292" s="19"/>
      <c r="R292" s="19"/>
      <c r="S292" s="53"/>
      <c r="T292" s="19"/>
      <c r="U292" s="19"/>
      <c r="V292" s="1"/>
      <c r="W292" s="1"/>
      <c r="X292" s="10"/>
      <c r="Y292" s="16"/>
    </row>
    <row r="293" spans="6:25" x14ac:dyDescent="0.2">
      <c r="F293" s="348"/>
      <c r="G293" s="348"/>
      <c r="H293" s="349"/>
      <c r="I293" s="1"/>
      <c r="J293" s="1"/>
      <c r="K293" s="11"/>
      <c r="L293" s="19"/>
      <c r="M293" s="50"/>
      <c r="N293" s="19"/>
      <c r="O293" s="50"/>
      <c r="P293" s="36"/>
      <c r="Q293" s="19"/>
      <c r="R293" s="19"/>
      <c r="S293" s="53"/>
      <c r="T293" s="19"/>
      <c r="U293" s="19"/>
      <c r="V293" s="1"/>
      <c r="W293" s="1"/>
      <c r="X293" s="10"/>
      <c r="Y293" s="16"/>
    </row>
    <row r="294" spans="6:25" x14ac:dyDescent="0.2">
      <c r="F294" s="348"/>
      <c r="G294" s="348"/>
      <c r="H294" s="349"/>
      <c r="I294" s="1"/>
      <c r="J294" s="1"/>
      <c r="K294" s="11"/>
      <c r="L294" s="19"/>
      <c r="M294" s="50"/>
      <c r="N294" s="19"/>
      <c r="O294" s="50"/>
      <c r="P294" s="36"/>
      <c r="Q294" s="19"/>
      <c r="R294" s="19"/>
      <c r="S294" s="53"/>
      <c r="T294" s="19"/>
      <c r="U294" s="19"/>
      <c r="V294" s="1"/>
      <c r="W294" s="1"/>
      <c r="X294" s="10"/>
      <c r="Y294" s="16"/>
    </row>
    <row r="295" spans="6:25" x14ac:dyDescent="0.2">
      <c r="F295" s="348"/>
      <c r="G295" s="348"/>
      <c r="H295" s="349"/>
      <c r="I295" s="1"/>
      <c r="J295" s="1"/>
      <c r="K295" s="11"/>
      <c r="L295" s="19"/>
      <c r="M295" s="50"/>
      <c r="N295" s="19"/>
      <c r="O295" s="50"/>
      <c r="P295" s="36"/>
      <c r="Q295" s="19"/>
      <c r="R295" s="19"/>
      <c r="S295" s="53"/>
      <c r="T295" s="19"/>
      <c r="U295" s="19"/>
      <c r="V295" s="1"/>
      <c r="W295" s="1"/>
      <c r="X295" s="10"/>
      <c r="Y295" s="16"/>
    </row>
    <row r="296" spans="6:25" x14ac:dyDescent="0.2">
      <c r="F296" s="348"/>
      <c r="G296" s="348"/>
      <c r="H296" s="349"/>
      <c r="I296" s="1"/>
      <c r="J296" s="1"/>
      <c r="K296" s="11"/>
      <c r="L296" s="19"/>
      <c r="M296" s="50"/>
      <c r="N296" s="19"/>
      <c r="O296" s="50"/>
      <c r="P296" s="36"/>
      <c r="Q296" s="19"/>
      <c r="R296" s="19"/>
      <c r="S296" s="53"/>
      <c r="T296" s="19"/>
      <c r="U296" s="19"/>
      <c r="V296" s="1"/>
      <c r="W296" s="1"/>
      <c r="X296" s="10"/>
      <c r="Y296" s="16"/>
    </row>
    <row r="297" spans="6:25" x14ac:dyDescent="0.2">
      <c r="F297" s="348"/>
      <c r="G297" s="348"/>
      <c r="H297" s="349"/>
      <c r="I297" s="1"/>
      <c r="J297" s="1"/>
      <c r="K297" s="11"/>
      <c r="L297" s="19"/>
      <c r="M297" s="50"/>
      <c r="N297" s="19"/>
      <c r="O297" s="50"/>
      <c r="P297" s="36"/>
      <c r="Q297" s="19"/>
      <c r="R297" s="19"/>
      <c r="S297" s="53"/>
      <c r="T297" s="19"/>
      <c r="U297" s="19"/>
      <c r="V297" s="1"/>
      <c r="W297" s="1"/>
      <c r="X297" s="10"/>
      <c r="Y297" s="16"/>
    </row>
    <row r="298" spans="6:25" x14ac:dyDescent="0.2">
      <c r="F298" s="348"/>
      <c r="G298" s="348"/>
      <c r="H298" s="349"/>
      <c r="I298" s="1"/>
      <c r="J298" s="1"/>
      <c r="K298" s="11"/>
      <c r="L298" s="19"/>
      <c r="M298" s="50"/>
      <c r="N298" s="19"/>
      <c r="O298" s="50"/>
      <c r="P298" s="36"/>
      <c r="Q298" s="19"/>
      <c r="R298" s="19"/>
      <c r="S298" s="53"/>
      <c r="T298" s="19"/>
      <c r="U298" s="19"/>
      <c r="V298" s="1"/>
      <c r="W298" s="1"/>
      <c r="X298" s="10"/>
      <c r="Y298" s="16"/>
    </row>
    <row r="299" spans="6:25" x14ac:dyDescent="0.2">
      <c r="F299" s="348"/>
      <c r="G299" s="348"/>
      <c r="H299" s="349"/>
      <c r="I299" s="1"/>
      <c r="J299" s="1"/>
      <c r="K299" s="11"/>
      <c r="L299" s="19"/>
      <c r="M299" s="50"/>
      <c r="N299" s="19"/>
      <c r="O299" s="50"/>
      <c r="P299" s="36"/>
      <c r="Q299" s="19"/>
      <c r="R299" s="19"/>
      <c r="S299" s="53"/>
      <c r="T299" s="19"/>
      <c r="U299" s="19"/>
      <c r="V299" s="1"/>
      <c r="W299" s="1"/>
      <c r="X299" s="10"/>
      <c r="Y299" s="16"/>
    </row>
    <row r="300" spans="6:25" x14ac:dyDescent="0.2">
      <c r="F300" s="348"/>
      <c r="G300" s="348"/>
      <c r="H300" s="349"/>
      <c r="I300" s="1"/>
      <c r="J300" s="1"/>
      <c r="K300" s="11"/>
      <c r="L300" s="19"/>
      <c r="M300" s="50"/>
      <c r="N300" s="19"/>
      <c r="O300" s="50"/>
      <c r="P300" s="36"/>
      <c r="Q300" s="19"/>
      <c r="R300" s="19"/>
      <c r="S300" s="53"/>
      <c r="T300" s="19"/>
      <c r="U300" s="19"/>
      <c r="V300" s="1"/>
      <c r="W300" s="1"/>
      <c r="X300" s="10"/>
      <c r="Y300" s="16"/>
    </row>
    <row r="301" spans="6:25" x14ac:dyDescent="0.2">
      <c r="F301" s="348"/>
      <c r="G301" s="348"/>
      <c r="H301" s="349"/>
      <c r="I301" s="1"/>
      <c r="J301" s="1"/>
      <c r="K301" s="11"/>
      <c r="L301" s="19"/>
      <c r="M301" s="50"/>
      <c r="N301" s="19"/>
      <c r="O301" s="50"/>
      <c r="P301" s="36"/>
      <c r="Q301" s="19"/>
      <c r="R301" s="19"/>
      <c r="S301" s="53"/>
      <c r="T301" s="19"/>
      <c r="U301" s="19"/>
      <c r="V301" s="1"/>
      <c r="W301" s="1"/>
      <c r="X301" s="10"/>
      <c r="Y301" s="16"/>
    </row>
    <row r="302" spans="6:25" x14ac:dyDescent="0.2">
      <c r="F302" s="348"/>
      <c r="G302" s="348"/>
      <c r="H302" s="349"/>
      <c r="I302" s="1"/>
      <c r="J302" s="1"/>
      <c r="K302" s="11"/>
      <c r="L302" s="19"/>
      <c r="M302" s="50"/>
      <c r="N302" s="19"/>
      <c r="O302" s="50"/>
      <c r="P302" s="36"/>
      <c r="Q302" s="19"/>
      <c r="R302" s="19"/>
      <c r="S302" s="53"/>
      <c r="T302" s="19"/>
      <c r="U302" s="19"/>
      <c r="V302" s="1"/>
      <c r="W302" s="1"/>
      <c r="X302" s="10"/>
      <c r="Y302" s="16"/>
    </row>
    <row r="303" spans="6:25" x14ac:dyDescent="0.2">
      <c r="F303" s="348"/>
      <c r="G303" s="348"/>
      <c r="H303" s="349"/>
      <c r="I303" s="1"/>
      <c r="J303" s="1"/>
      <c r="K303" s="11"/>
      <c r="L303" s="19"/>
      <c r="M303" s="50"/>
      <c r="N303" s="19"/>
      <c r="O303" s="50"/>
      <c r="P303" s="36"/>
      <c r="Q303" s="19"/>
      <c r="R303" s="19"/>
      <c r="S303" s="53"/>
      <c r="T303" s="19"/>
      <c r="U303" s="19"/>
      <c r="V303" s="1"/>
      <c r="W303" s="1"/>
      <c r="X303" s="10"/>
      <c r="Y303" s="16"/>
    </row>
    <row r="304" spans="6:25" x14ac:dyDescent="0.2">
      <c r="F304" s="348"/>
      <c r="G304" s="348"/>
      <c r="H304" s="349"/>
      <c r="I304" s="1"/>
      <c r="J304" s="1"/>
      <c r="K304" s="11"/>
      <c r="L304" s="19"/>
      <c r="M304" s="50"/>
      <c r="N304" s="19"/>
      <c r="O304" s="50"/>
      <c r="P304" s="36"/>
      <c r="Q304" s="19"/>
      <c r="R304" s="19"/>
      <c r="S304" s="53"/>
      <c r="T304" s="19"/>
      <c r="U304" s="19"/>
      <c r="V304" s="1"/>
      <c r="W304" s="1"/>
      <c r="X304" s="10"/>
      <c r="Y304" s="16"/>
    </row>
    <row r="305" spans="6:25" x14ac:dyDescent="0.2">
      <c r="F305" s="348"/>
      <c r="G305" s="348"/>
      <c r="H305" s="349"/>
      <c r="I305" s="1"/>
      <c r="J305" s="1"/>
      <c r="K305" s="11"/>
      <c r="L305" s="19"/>
      <c r="M305" s="50"/>
      <c r="N305" s="19"/>
      <c r="O305" s="50"/>
      <c r="P305" s="36"/>
      <c r="Q305" s="19"/>
      <c r="R305" s="19"/>
      <c r="S305" s="53"/>
      <c r="T305" s="19"/>
      <c r="U305" s="19"/>
      <c r="V305" s="1"/>
      <c r="W305" s="1"/>
      <c r="X305" s="10"/>
      <c r="Y305" s="16"/>
    </row>
    <row r="306" spans="6:25" x14ac:dyDescent="0.2">
      <c r="F306" s="348"/>
      <c r="G306" s="348"/>
      <c r="H306" s="349"/>
      <c r="I306" s="1"/>
      <c r="J306" s="1"/>
      <c r="K306" s="11"/>
      <c r="L306" s="19"/>
      <c r="M306" s="50"/>
      <c r="N306" s="19"/>
      <c r="O306" s="50"/>
      <c r="P306" s="36"/>
      <c r="Q306" s="19"/>
      <c r="R306" s="19"/>
      <c r="S306" s="53"/>
      <c r="T306" s="19"/>
      <c r="U306" s="19"/>
      <c r="V306" s="1"/>
      <c r="W306" s="1"/>
      <c r="X306" s="10"/>
      <c r="Y306" s="16"/>
    </row>
    <row r="307" spans="6:25" x14ac:dyDescent="0.2">
      <c r="F307" s="348"/>
      <c r="G307" s="348"/>
      <c r="H307" s="349"/>
      <c r="I307" s="1"/>
      <c r="J307" s="1"/>
      <c r="K307" s="11"/>
      <c r="L307" s="19"/>
      <c r="M307" s="50"/>
      <c r="N307" s="19"/>
      <c r="O307" s="50"/>
      <c r="P307" s="36"/>
      <c r="Q307" s="19"/>
      <c r="R307" s="19"/>
      <c r="S307" s="53"/>
      <c r="T307" s="19"/>
      <c r="U307" s="19"/>
      <c r="V307" s="1"/>
      <c r="W307" s="1"/>
      <c r="X307" s="10"/>
      <c r="Y307" s="16"/>
    </row>
    <row r="308" spans="6:25" x14ac:dyDescent="0.2">
      <c r="F308" s="348"/>
      <c r="G308" s="348"/>
      <c r="H308" s="349"/>
      <c r="I308" s="1"/>
      <c r="J308" s="1"/>
      <c r="K308" s="11"/>
      <c r="L308" s="19"/>
      <c r="M308" s="50"/>
      <c r="N308" s="19"/>
      <c r="O308" s="50"/>
      <c r="P308" s="36"/>
      <c r="Q308" s="19"/>
      <c r="R308" s="19"/>
      <c r="S308" s="53"/>
      <c r="T308" s="19"/>
      <c r="U308" s="19"/>
      <c r="V308" s="1"/>
      <c r="W308" s="1"/>
      <c r="X308" s="10"/>
      <c r="Y308" s="16"/>
    </row>
    <row r="309" spans="6:25" x14ac:dyDescent="0.2">
      <c r="F309" s="348"/>
      <c r="G309" s="348"/>
      <c r="H309" s="349"/>
      <c r="I309" s="1"/>
      <c r="J309" s="1"/>
      <c r="K309" s="11"/>
      <c r="L309" s="19"/>
      <c r="M309" s="50"/>
      <c r="N309" s="19"/>
      <c r="O309" s="50"/>
      <c r="P309" s="36"/>
      <c r="Q309" s="19"/>
      <c r="R309" s="19"/>
      <c r="S309" s="53"/>
      <c r="T309" s="19"/>
      <c r="U309" s="19"/>
      <c r="V309" s="1"/>
      <c r="W309" s="1"/>
      <c r="X309" s="10"/>
      <c r="Y309" s="16"/>
    </row>
    <row r="310" spans="6:25" x14ac:dyDescent="0.2">
      <c r="F310" s="348"/>
      <c r="G310" s="348"/>
      <c r="H310" s="349"/>
      <c r="I310" s="1"/>
      <c r="J310" s="1"/>
      <c r="K310" s="11"/>
      <c r="L310" s="19"/>
      <c r="M310" s="50"/>
      <c r="N310" s="19"/>
      <c r="O310" s="50"/>
      <c r="P310" s="36"/>
      <c r="Q310" s="19"/>
      <c r="R310" s="19"/>
      <c r="S310" s="53"/>
      <c r="T310" s="19"/>
      <c r="U310" s="19"/>
      <c r="V310" s="1"/>
      <c r="W310" s="1"/>
      <c r="X310" s="10"/>
      <c r="Y310" s="16"/>
    </row>
    <row r="311" spans="6:25" x14ac:dyDescent="0.2">
      <c r="F311" s="348"/>
      <c r="G311" s="348"/>
      <c r="H311" s="349"/>
      <c r="I311" s="1"/>
      <c r="J311" s="1"/>
      <c r="K311" s="11"/>
      <c r="L311" s="19"/>
      <c r="M311" s="50"/>
      <c r="N311" s="19"/>
      <c r="O311" s="50"/>
      <c r="P311" s="36"/>
      <c r="Q311" s="19"/>
      <c r="R311" s="19"/>
      <c r="S311" s="53"/>
      <c r="T311" s="19"/>
      <c r="U311" s="19"/>
      <c r="V311" s="1"/>
      <c r="W311" s="1"/>
      <c r="X311" s="10"/>
      <c r="Y311" s="16"/>
    </row>
    <row r="312" spans="6:25" x14ac:dyDescent="0.2">
      <c r="F312" s="348"/>
      <c r="G312" s="348"/>
      <c r="H312" s="349"/>
      <c r="I312" s="1"/>
      <c r="J312" s="1"/>
      <c r="K312" s="11"/>
      <c r="L312" s="19"/>
      <c r="M312" s="50"/>
      <c r="N312" s="19"/>
      <c r="O312" s="50"/>
      <c r="P312" s="36"/>
      <c r="Q312" s="19"/>
      <c r="R312" s="19"/>
      <c r="S312" s="53"/>
      <c r="T312" s="19"/>
      <c r="U312" s="19"/>
      <c r="V312" s="1"/>
      <c r="W312" s="1"/>
      <c r="X312" s="10"/>
      <c r="Y312" s="16"/>
    </row>
    <row r="313" spans="6:25" x14ac:dyDescent="0.2">
      <c r="F313" s="348"/>
      <c r="G313" s="348"/>
      <c r="H313" s="349"/>
      <c r="I313" s="1"/>
      <c r="J313" s="1"/>
      <c r="K313" s="11"/>
      <c r="L313" s="19"/>
      <c r="M313" s="50"/>
      <c r="N313" s="19"/>
      <c r="O313" s="50"/>
      <c r="P313" s="36"/>
      <c r="Q313" s="19"/>
      <c r="R313" s="19"/>
      <c r="S313" s="53"/>
      <c r="T313" s="19"/>
      <c r="U313" s="19"/>
      <c r="V313" s="1"/>
      <c r="W313" s="1"/>
      <c r="X313" s="10"/>
      <c r="Y313" s="16"/>
    </row>
    <row r="314" spans="6:25" x14ac:dyDescent="0.2">
      <c r="F314" s="348"/>
      <c r="G314" s="348"/>
      <c r="H314" s="349"/>
      <c r="I314" s="1"/>
      <c r="J314" s="1"/>
      <c r="K314" s="11"/>
      <c r="L314" s="19"/>
      <c r="M314" s="50"/>
      <c r="N314" s="19"/>
      <c r="O314" s="50"/>
      <c r="P314" s="36"/>
      <c r="Q314" s="19"/>
      <c r="R314" s="19"/>
      <c r="S314" s="53"/>
      <c r="T314" s="19"/>
      <c r="U314" s="19"/>
      <c r="V314" s="1"/>
      <c r="W314" s="1"/>
      <c r="X314" s="10"/>
      <c r="Y314" s="16"/>
    </row>
    <row r="315" spans="6:25" x14ac:dyDescent="0.2">
      <c r="F315" s="348"/>
      <c r="G315" s="348"/>
      <c r="H315" s="349"/>
      <c r="I315" s="1"/>
      <c r="J315" s="1"/>
      <c r="K315" s="11"/>
      <c r="L315" s="19"/>
      <c r="M315" s="50"/>
      <c r="N315" s="19"/>
      <c r="O315" s="50"/>
      <c r="P315" s="36"/>
      <c r="Q315" s="19"/>
      <c r="R315" s="19"/>
      <c r="S315" s="53"/>
      <c r="T315" s="19"/>
      <c r="U315" s="19"/>
      <c r="V315" s="1"/>
      <c r="W315" s="1"/>
      <c r="X315" s="10"/>
      <c r="Y315" s="16"/>
    </row>
    <row r="316" spans="6:25" x14ac:dyDescent="0.2">
      <c r="F316" s="348"/>
      <c r="G316" s="348"/>
      <c r="H316" s="349"/>
      <c r="I316" s="1"/>
      <c r="J316" s="1"/>
      <c r="K316" s="11"/>
      <c r="L316" s="19"/>
      <c r="M316" s="50"/>
      <c r="N316" s="19"/>
      <c r="O316" s="50"/>
      <c r="P316" s="36"/>
      <c r="Q316" s="19"/>
      <c r="R316" s="19"/>
      <c r="S316" s="53"/>
      <c r="T316" s="19"/>
      <c r="U316" s="19"/>
      <c r="V316" s="1"/>
      <c r="W316" s="1"/>
      <c r="X316" s="10"/>
      <c r="Y316" s="16"/>
    </row>
    <row r="317" spans="6:25" x14ac:dyDescent="0.2">
      <c r="F317" s="348"/>
      <c r="G317" s="348"/>
      <c r="H317" s="349"/>
      <c r="I317" s="1"/>
      <c r="J317" s="1"/>
      <c r="K317" s="11"/>
      <c r="L317" s="19"/>
      <c r="M317" s="50"/>
      <c r="N317" s="19"/>
      <c r="O317" s="50"/>
      <c r="P317" s="36"/>
      <c r="Q317" s="19"/>
      <c r="R317" s="19"/>
      <c r="S317" s="53"/>
      <c r="T317" s="19"/>
      <c r="U317" s="19"/>
      <c r="V317" s="1"/>
      <c r="W317" s="1"/>
      <c r="X317" s="10"/>
      <c r="Y317" s="16"/>
    </row>
    <row r="318" spans="6:25" x14ac:dyDescent="0.2">
      <c r="F318" s="348"/>
      <c r="G318" s="348"/>
      <c r="H318" s="349"/>
      <c r="I318" s="1"/>
      <c r="J318" s="1"/>
      <c r="K318" s="11"/>
      <c r="L318" s="19"/>
      <c r="M318" s="50"/>
      <c r="N318" s="19"/>
      <c r="O318" s="50"/>
      <c r="P318" s="36"/>
      <c r="Q318" s="19"/>
      <c r="R318" s="19"/>
      <c r="S318" s="53"/>
      <c r="T318" s="19"/>
      <c r="U318" s="19"/>
      <c r="V318" s="1"/>
      <c r="W318" s="1"/>
      <c r="X318" s="10"/>
      <c r="Y318" s="16"/>
    </row>
    <row r="319" spans="6:25" x14ac:dyDescent="0.2">
      <c r="F319" s="348"/>
      <c r="G319" s="348"/>
      <c r="H319" s="349"/>
      <c r="I319" s="1"/>
      <c r="J319" s="1"/>
      <c r="K319" s="11"/>
      <c r="L319" s="19"/>
      <c r="M319" s="50"/>
      <c r="N319" s="19"/>
      <c r="O319" s="50"/>
      <c r="P319" s="36"/>
      <c r="Q319" s="19"/>
      <c r="R319" s="19"/>
      <c r="S319" s="53"/>
      <c r="T319" s="19"/>
      <c r="U319" s="19"/>
      <c r="V319" s="1"/>
      <c r="W319" s="1"/>
      <c r="X319" s="10"/>
      <c r="Y319" s="16"/>
    </row>
    <row r="320" spans="6:25" x14ac:dyDescent="0.2">
      <c r="F320" s="348"/>
      <c r="G320" s="348"/>
      <c r="H320" s="349"/>
      <c r="I320" s="1"/>
      <c r="J320" s="1"/>
      <c r="K320" s="11"/>
      <c r="L320" s="19"/>
      <c r="M320" s="50"/>
      <c r="N320" s="19"/>
      <c r="O320" s="50"/>
      <c r="P320" s="36"/>
      <c r="Q320" s="19"/>
      <c r="R320" s="19"/>
      <c r="S320" s="53"/>
      <c r="T320" s="19"/>
      <c r="U320" s="19"/>
      <c r="V320" s="1"/>
      <c r="W320" s="1"/>
      <c r="X320" s="10"/>
      <c r="Y320" s="16"/>
    </row>
    <row r="321" spans="6:25" x14ac:dyDescent="0.2">
      <c r="F321" s="348"/>
      <c r="G321" s="348"/>
      <c r="H321" s="349"/>
      <c r="I321" s="1"/>
      <c r="J321" s="1"/>
      <c r="K321" s="11"/>
      <c r="L321" s="19"/>
      <c r="M321" s="50"/>
      <c r="N321" s="19"/>
      <c r="O321" s="50"/>
      <c r="P321" s="36"/>
      <c r="Q321" s="19"/>
      <c r="R321" s="19"/>
      <c r="S321" s="53"/>
      <c r="T321" s="19"/>
      <c r="U321" s="19"/>
      <c r="V321" s="1"/>
      <c r="W321" s="1"/>
      <c r="X321" s="10"/>
      <c r="Y321" s="16"/>
    </row>
    <row r="322" spans="6:25" x14ac:dyDescent="0.2">
      <c r="F322" s="348"/>
      <c r="G322" s="348"/>
      <c r="H322" s="349"/>
      <c r="I322" s="1"/>
      <c r="J322" s="1"/>
      <c r="K322" s="11"/>
      <c r="L322" s="19"/>
      <c r="M322" s="50"/>
      <c r="N322" s="19"/>
      <c r="O322" s="50"/>
      <c r="P322" s="36"/>
      <c r="Q322" s="19"/>
      <c r="R322" s="19"/>
      <c r="S322" s="53"/>
      <c r="T322" s="19"/>
      <c r="U322" s="19"/>
      <c r="V322" s="1"/>
      <c r="W322" s="1"/>
      <c r="X322" s="10"/>
      <c r="Y322" s="16"/>
    </row>
    <row r="323" spans="6:25" x14ac:dyDescent="0.2">
      <c r="F323" s="348"/>
      <c r="G323" s="348"/>
      <c r="H323" s="349"/>
      <c r="I323" s="1"/>
      <c r="J323" s="1"/>
      <c r="K323" s="11"/>
      <c r="L323" s="19"/>
      <c r="M323" s="50"/>
      <c r="N323" s="19"/>
      <c r="O323" s="50"/>
      <c r="P323" s="36"/>
      <c r="Q323" s="19"/>
      <c r="R323" s="19"/>
      <c r="S323" s="53"/>
      <c r="T323" s="19"/>
      <c r="U323" s="19"/>
      <c r="V323" s="1"/>
      <c r="W323" s="1"/>
      <c r="X323" s="10"/>
      <c r="Y323" s="16"/>
    </row>
    <row r="324" spans="6:25" x14ac:dyDescent="0.2">
      <c r="F324" s="348"/>
      <c r="G324" s="348"/>
      <c r="H324" s="349"/>
      <c r="I324" s="1"/>
      <c r="J324" s="1"/>
      <c r="K324" s="11"/>
      <c r="L324" s="19"/>
      <c r="M324" s="50"/>
      <c r="N324" s="19"/>
      <c r="O324" s="50"/>
      <c r="P324" s="36"/>
      <c r="Q324" s="19"/>
      <c r="R324" s="19"/>
      <c r="S324" s="53"/>
      <c r="T324" s="19"/>
      <c r="U324" s="19"/>
      <c r="V324" s="1"/>
      <c r="W324" s="1"/>
      <c r="X324" s="10"/>
      <c r="Y324" s="16"/>
    </row>
    <row r="325" spans="6:25" x14ac:dyDescent="0.2">
      <c r="F325" s="350"/>
      <c r="G325" s="350"/>
    </row>
    <row r="326" spans="6:25" x14ac:dyDescent="0.2">
      <c r="F326" s="350"/>
      <c r="G326" s="350"/>
    </row>
    <row r="327" spans="6:25" x14ac:dyDescent="0.2">
      <c r="F327" s="350"/>
      <c r="G327" s="350"/>
    </row>
    <row r="328" spans="6:25" x14ac:dyDescent="0.2">
      <c r="F328" s="350"/>
      <c r="G328" s="350"/>
    </row>
    <row r="329" spans="6:25" x14ac:dyDescent="0.2">
      <c r="F329" s="350"/>
      <c r="G329" s="350"/>
    </row>
    <row r="330" spans="6:25" x14ac:dyDescent="0.2">
      <c r="F330" s="350"/>
      <c r="G330" s="350"/>
    </row>
    <row r="331" spans="6:25" x14ac:dyDescent="0.2">
      <c r="F331" s="350"/>
      <c r="G331" s="350"/>
    </row>
    <row r="332" spans="6:25" x14ac:dyDescent="0.2">
      <c r="F332" s="350"/>
      <c r="G332" s="350"/>
    </row>
    <row r="333" spans="6:25" x14ac:dyDescent="0.2">
      <c r="F333" s="350"/>
      <c r="G333" s="350"/>
    </row>
    <row r="334" spans="6:25" x14ac:dyDescent="0.2">
      <c r="F334" s="350"/>
      <c r="G334" s="350"/>
    </row>
    <row r="335" spans="6:25" x14ac:dyDescent="0.2">
      <c r="F335" s="350"/>
      <c r="G335" s="350"/>
    </row>
    <row r="336" spans="6:25" x14ac:dyDescent="0.2">
      <c r="F336" s="350"/>
      <c r="G336" s="350"/>
    </row>
    <row r="337" spans="6:7" x14ac:dyDescent="0.2">
      <c r="F337" s="350"/>
      <c r="G337" s="350"/>
    </row>
    <row r="338" spans="6:7" x14ac:dyDescent="0.2">
      <c r="F338" s="350"/>
      <c r="G338" s="350"/>
    </row>
    <row r="339" spans="6:7" x14ac:dyDescent="0.2">
      <c r="F339" s="350"/>
      <c r="G339" s="350"/>
    </row>
    <row r="340" spans="6:7" x14ac:dyDescent="0.2">
      <c r="F340" s="350"/>
      <c r="G340" s="350"/>
    </row>
    <row r="341" spans="6:7" x14ac:dyDescent="0.2">
      <c r="F341" s="350"/>
      <c r="G341" s="350"/>
    </row>
    <row r="342" spans="6:7" x14ac:dyDescent="0.2">
      <c r="F342" s="350"/>
      <c r="G342" s="350"/>
    </row>
    <row r="343" spans="6:7" x14ac:dyDescent="0.2">
      <c r="F343" s="350"/>
      <c r="G343" s="350"/>
    </row>
    <row r="344" spans="6:7" x14ac:dyDescent="0.2">
      <c r="F344" s="350"/>
      <c r="G344" s="350"/>
    </row>
    <row r="345" spans="6:7" x14ac:dyDescent="0.2">
      <c r="F345" s="350"/>
      <c r="G345" s="350"/>
    </row>
    <row r="346" spans="6:7" x14ac:dyDescent="0.2">
      <c r="F346" s="350"/>
      <c r="G346" s="350"/>
    </row>
    <row r="347" spans="6:7" x14ac:dyDescent="0.2">
      <c r="F347" s="350"/>
      <c r="G347" s="350"/>
    </row>
    <row r="348" spans="6:7" x14ac:dyDescent="0.2">
      <c r="F348" s="350"/>
      <c r="G348" s="350"/>
    </row>
    <row r="349" spans="6:7" x14ac:dyDescent="0.2">
      <c r="F349" s="350"/>
      <c r="G349" s="350"/>
    </row>
    <row r="350" spans="6:7" x14ac:dyDescent="0.2">
      <c r="F350" s="350"/>
      <c r="G350" s="350"/>
    </row>
    <row r="351" spans="6:7" x14ac:dyDescent="0.2">
      <c r="F351" s="350"/>
      <c r="G351" s="350"/>
    </row>
    <row r="352" spans="6:7" x14ac:dyDescent="0.2">
      <c r="F352" s="350"/>
      <c r="G352" s="350"/>
    </row>
    <row r="353" spans="6:7" x14ac:dyDescent="0.2">
      <c r="F353" s="350"/>
      <c r="G353" s="350"/>
    </row>
    <row r="354" spans="6:7" x14ac:dyDescent="0.2">
      <c r="F354" s="350"/>
      <c r="G354" s="350"/>
    </row>
    <row r="355" spans="6:7" x14ac:dyDescent="0.2">
      <c r="F355" s="350"/>
      <c r="G355" s="350"/>
    </row>
    <row r="356" spans="6:7" x14ac:dyDescent="0.2">
      <c r="F356" s="350"/>
      <c r="G356" s="350"/>
    </row>
    <row r="357" spans="6:7" x14ac:dyDescent="0.2">
      <c r="F357" s="350"/>
      <c r="G357" s="350"/>
    </row>
    <row r="358" spans="6:7" x14ac:dyDescent="0.2">
      <c r="F358" s="350"/>
      <c r="G358" s="350"/>
    </row>
    <row r="359" spans="6:7" x14ac:dyDescent="0.2">
      <c r="F359" s="350"/>
      <c r="G359" s="350"/>
    </row>
    <row r="360" spans="6:7" x14ac:dyDescent="0.2">
      <c r="F360" s="350"/>
      <c r="G360" s="350"/>
    </row>
    <row r="361" spans="6:7" x14ac:dyDescent="0.2">
      <c r="F361" s="350"/>
      <c r="G361" s="350"/>
    </row>
    <row r="362" spans="6:7" x14ac:dyDescent="0.2">
      <c r="F362" s="350"/>
      <c r="G362" s="350"/>
    </row>
    <row r="363" spans="6:7" x14ac:dyDescent="0.2">
      <c r="F363" s="350"/>
      <c r="G363" s="350"/>
    </row>
    <row r="364" spans="6:7" x14ac:dyDescent="0.2">
      <c r="F364" s="350"/>
      <c r="G364" s="350"/>
    </row>
    <row r="365" spans="6:7" x14ac:dyDescent="0.2">
      <c r="F365" s="350"/>
      <c r="G365" s="350"/>
    </row>
    <row r="366" spans="6:7" x14ac:dyDescent="0.2">
      <c r="F366" s="350"/>
      <c r="G366" s="350"/>
    </row>
    <row r="367" spans="6:7" x14ac:dyDescent="0.2">
      <c r="F367" s="350"/>
      <c r="G367" s="350"/>
    </row>
    <row r="368" spans="6:7" x14ac:dyDescent="0.2">
      <c r="F368" s="350"/>
      <c r="G368" s="350"/>
    </row>
    <row r="369" spans="6:7" x14ac:dyDescent="0.2">
      <c r="F369" s="350"/>
      <c r="G369" s="350"/>
    </row>
    <row r="370" spans="6:7" x14ac:dyDescent="0.2">
      <c r="F370" s="350"/>
      <c r="G370" s="350"/>
    </row>
    <row r="371" spans="6:7" x14ac:dyDescent="0.2">
      <c r="F371" s="350"/>
      <c r="G371" s="350"/>
    </row>
    <row r="372" spans="6:7" x14ac:dyDescent="0.2">
      <c r="F372" s="350"/>
      <c r="G372" s="350"/>
    </row>
    <row r="373" spans="6:7" x14ac:dyDescent="0.2">
      <c r="F373" s="350"/>
      <c r="G373" s="350"/>
    </row>
    <row r="374" spans="6:7" x14ac:dyDescent="0.2">
      <c r="F374" s="350"/>
      <c r="G374" s="350"/>
    </row>
    <row r="375" spans="6:7" x14ac:dyDescent="0.2">
      <c r="F375" s="350"/>
      <c r="G375" s="350"/>
    </row>
    <row r="376" spans="6:7" x14ac:dyDescent="0.2">
      <c r="F376" s="350"/>
      <c r="G376" s="350"/>
    </row>
    <row r="377" spans="6:7" x14ac:dyDescent="0.2">
      <c r="F377" s="350"/>
      <c r="G377" s="350"/>
    </row>
    <row r="378" spans="6:7" x14ac:dyDescent="0.2">
      <c r="F378" s="350"/>
      <c r="G378" s="350"/>
    </row>
    <row r="379" spans="6:7" x14ac:dyDescent="0.2">
      <c r="F379" s="350"/>
      <c r="G379" s="350"/>
    </row>
    <row r="380" spans="6:7" x14ac:dyDescent="0.2">
      <c r="F380" s="350"/>
      <c r="G380" s="350"/>
    </row>
    <row r="381" spans="6:7" x14ac:dyDescent="0.2">
      <c r="F381" s="350"/>
      <c r="G381" s="350"/>
    </row>
    <row r="382" spans="6:7" x14ac:dyDescent="0.2">
      <c r="F382" s="350"/>
      <c r="G382" s="350"/>
    </row>
    <row r="383" spans="6:7" x14ac:dyDescent="0.2">
      <c r="F383" s="350"/>
      <c r="G383" s="350"/>
    </row>
    <row r="384" spans="6:7" x14ac:dyDescent="0.2">
      <c r="F384" s="350"/>
      <c r="G384" s="350"/>
    </row>
    <row r="385" spans="6:7" x14ac:dyDescent="0.2">
      <c r="F385" s="350"/>
      <c r="G385" s="350"/>
    </row>
    <row r="386" spans="6:7" x14ac:dyDescent="0.2">
      <c r="F386" s="350"/>
      <c r="G386" s="350"/>
    </row>
    <row r="387" spans="6:7" x14ac:dyDescent="0.2">
      <c r="F387" s="350"/>
      <c r="G387" s="350"/>
    </row>
    <row r="388" spans="6:7" x14ac:dyDescent="0.2">
      <c r="F388" s="350"/>
      <c r="G388" s="350"/>
    </row>
    <row r="389" spans="6:7" x14ac:dyDescent="0.2">
      <c r="F389" s="350"/>
      <c r="G389" s="350"/>
    </row>
    <row r="390" spans="6:7" x14ac:dyDescent="0.2">
      <c r="F390" s="350"/>
      <c r="G390" s="350"/>
    </row>
    <row r="391" spans="6:7" x14ac:dyDescent="0.2">
      <c r="F391" s="350"/>
      <c r="G391" s="350"/>
    </row>
    <row r="392" spans="6:7" x14ac:dyDescent="0.2">
      <c r="F392" s="350"/>
      <c r="G392" s="350"/>
    </row>
    <row r="393" spans="6:7" x14ac:dyDescent="0.2">
      <c r="F393" s="350"/>
      <c r="G393" s="350"/>
    </row>
    <row r="394" spans="6:7" x14ac:dyDescent="0.2">
      <c r="F394" s="350"/>
      <c r="G394" s="350"/>
    </row>
    <row r="395" spans="6:7" x14ac:dyDescent="0.2">
      <c r="F395" s="350"/>
      <c r="G395" s="350"/>
    </row>
    <row r="396" spans="6:7" x14ac:dyDescent="0.2">
      <c r="F396" s="350"/>
      <c r="G396" s="350"/>
    </row>
    <row r="397" spans="6:7" x14ac:dyDescent="0.2">
      <c r="F397" s="350"/>
      <c r="G397" s="350"/>
    </row>
    <row r="398" spans="6:7" x14ac:dyDescent="0.2">
      <c r="F398" s="350"/>
      <c r="G398" s="350"/>
    </row>
    <row r="399" spans="6:7" x14ac:dyDescent="0.2">
      <c r="F399" s="350"/>
      <c r="G399" s="350"/>
    </row>
    <row r="400" spans="6:7" x14ac:dyDescent="0.2">
      <c r="F400" s="350"/>
      <c r="G400" s="350"/>
    </row>
    <row r="401" spans="6:7" x14ac:dyDescent="0.2">
      <c r="F401" s="350"/>
      <c r="G401" s="350"/>
    </row>
    <row r="402" spans="6:7" x14ac:dyDescent="0.2">
      <c r="F402" s="350"/>
      <c r="G402" s="350"/>
    </row>
    <row r="403" spans="6:7" x14ac:dyDescent="0.2">
      <c r="F403" s="350"/>
      <c r="G403" s="350"/>
    </row>
    <row r="404" spans="6:7" x14ac:dyDescent="0.2">
      <c r="F404" s="350"/>
      <c r="G404" s="350"/>
    </row>
    <row r="405" spans="6:7" x14ac:dyDescent="0.2">
      <c r="F405" s="350"/>
      <c r="G405" s="350"/>
    </row>
    <row r="406" spans="6:7" x14ac:dyDescent="0.2">
      <c r="F406" s="350"/>
      <c r="G406" s="350"/>
    </row>
    <row r="407" spans="6:7" x14ac:dyDescent="0.2">
      <c r="F407" s="350"/>
      <c r="G407" s="350"/>
    </row>
    <row r="408" spans="6:7" x14ac:dyDescent="0.2">
      <c r="F408" s="350"/>
      <c r="G408" s="350"/>
    </row>
    <row r="409" spans="6:7" x14ac:dyDescent="0.2">
      <c r="F409" s="350"/>
      <c r="G409" s="350"/>
    </row>
    <row r="410" spans="6:7" x14ac:dyDescent="0.2">
      <c r="F410" s="350"/>
      <c r="G410" s="350"/>
    </row>
    <row r="411" spans="6:7" x14ac:dyDescent="0.2">
      <c r="F411" s="350"/>
      <c r="G411" s="350"/>
    </row>
    <row r="412" spans="6:7" x14ac:dyDescent="0.2">
      <c r="F412" s="350"/>
      <c r="G412" s="350"/>
    </row>
    <row r="413" spans="6:7" x14ac:dyDescent="0.2">
      <c r="F413" s="350"/>
      <c r="G413" s="350"/>
    </row>
    <row r="414" spans="6:7" x14ac:dyDescent="0.2">
      <c r="F414" s="350"/>
      <c r="G414" s="350"/>
    </row>
    <row r="415" spans="6:7" x14ac:dyDescent="0.2">
      <c r="F415" s="350"/>
      <c r="G415" s="350"/>
    </row>
    <row r="416" spans="6:7" x14ac:dyDescent="0.2">
      <c r="F416" s="350"/>
      <c r="G416" s="350"/>
    </row>
    <row r="417" spans="6:7" x14ac:dyDescent="0.2">
      <c r="F417" s="350"/>
      <c r="G417" s="350"/>
    </row>
    <row r="418" spans="6:7" x14ac:dyDescent="0.2">
      <c r="F418" s="350"/>
      <c r="G418" s="350"/>
    </row>
    <row r="419" spans="6:7" x14ac:dyDescent="0.2">
      <c r="F419" s="350"/>
      <c r="G419" s="350"/>
    </row>
    <row r="420" spans="6:7" x14ac:dyDescent="0.2">
      <c r="F420" s="350"/>
      <c r="G420" s="350"/>
    </row>
    <row r="421" spans="6:7" x14ac:dyDescent="0.2">
      <c r="F421" s="350"/>
      <c r="G421" s="350"/>
    </row>
    <row r="422" spans="6:7" x14ac:dyDescent="0.2">
      <c r="F422" s="350"/>
      <c r="G422" s="350"/>
    </row>
    <row r="423" spans="6:7" x14ac:dyDescent="0.2">
      <c r="F423" s="350"/>
      <c r="G423" s="350"/>
    </row>
    <row r="424" spans="6:7" x14ac:dyDescent="0.2">
      <c r="F424" s="350"/>
      <c r="G424" s="350"/>
    </row>
    <row r="425" spans="6:7" x14ac:dyDescent="0.2">
      <c r="F425" s="350"/>
      <c r="G425" s="350"/>
    </row>
    <row r="426" spans="6:7" x14ac:dyDescent="0.2">
      <c r="F426" s="350"/>
      <c r="G426" s="350"/>
    </row>
    <row r="427" spans="6:7" x14ac:dyDescent="0.2">
      <c r="F427" s="350"/>
      <c r="G427" s="350"/>
    </row>
    <row r="428" spans="6:7" x14ac:dyDescent="0.2">
      <c r="F428" s="350"/>
      <c r="G428" s="350"/>
    </row>
    <row r="429" spans="6:7" x14ac:dyDescent="0.2">
      <c r="F429" s="350"/>
      <c r="G429" s="350"/>
    </row>
    <row r="430" spans="6:7" x14ac:dyDescent="0.2">
      <c r="F430" s="350"/>
      <c r="G430" s="350"/>
    </row>
    <row r="431" spans="6:7" x14ac:dyDescent="0.2">
      <c r="F431" s="350"/>
      <c r="G431" s="350"/>
    </row>
    <row r="432" spans="6:7" x14ac:dyDescent="0.2">
      <c r="F432" s="350"/>
      <c r="G432" s="350"/>
    </row>
    <row r="433" spans="6:7" x14ac:dyDescent="0.2">
      <c r="F433" s="350"/>
      <c r="G433" s="350"/>
    </row>
    <row r="434" spans="6:7" x14ac:dyDescent="0.2">
      <c r="F434" s="350"/>
      <c r="G434" s="350"/>
    </row>
    <row r="435" spans="6:7" x14ac:dyDescent="0.2">
      <c r="F435" s="350"/>
      <c r="G435" s="350"/>
    </row>
    <row r="436" spans="6:7" x14ac:dyDescent="0.2">
      <c r="F436" s="350"/>
      <c r="G436" s="350"/>
    </row>
    <row r="437" spans="6:7" x14ac:dyDescent="0.2">
      <c r="F437" s="350"/>
      <c r="G437" s="350"/>
    </row>
    <row r="438" spans="6:7" x14ac:dyDescent="0.2">
      <c r="F438" s="350"/>
      <c r="G438" s="350"/>
    </row>
    <row r="439" spans="6:7" x14ac:dyDescent="0.2">
      <c r="F439" s="350"/>
      <c r="G439" s="350"/>
    </row>
    <row r="440" spans="6:7" x14ac:dyDescent="0.2">
      <c r="F440" s="350"/>
      <c r="G440" s="350"/>
    </row>
    <row r="441" spans="6:7" x14ac:dyDescent="0.2">
      <c r="F441" s="350"/>
      <c r="G441" s="350"/>
    </row>
    <row r="442" spans="6:7" x14ac:dyDescent="0.2">
      <c r="F442" s="350"/>
      <c r="G442" s="350"/>
    </row>
    <row r="443" spans="6:7" x14ac:dyDescent="0.2">
      <c r="F443" s="350"/>
      <c r="G443" s="350"/>
    </row>
    <row r="444" spans="6:7" x14ac:dyDescent="0.2">
      <c r="F444" s="350"/>
      <c r="G444" s="350"/>
    </row>
    <row r="445" spans="6:7" x14ac:dyDescent="0.2">
      <c r="F445" s="350"/>
      <c r="G445" s="350"/>
    </row>
    <row r="446" spans="6:7" x14ac:dyDescent="0.2">
      <c r="F446" s="350"/>
      <c r="G446" s="350"/>
    </row>
    <row r="447" spans="6:7" x14ac:dyDescent="0.2">
      <c r="F447" s="350"/>
      <c r="G447" s="350"/>
    </row>
    <row r="448" spans="6:7" x14ac:dyDescent="0.2">
      <c r="F448" s="350"/>
      <c r="G448" s="350"/>
    </row>
    <row r="449" spans="6:7" x14ac:dyDescent="0.2">
      <c r="F449" s="350"/>
      <c r="G449" s="350"/>
    </row>
    <row r="450" spans="6:7" x14ac:dyDescent="0.2">
      <c r="F450" s="350"/>
      <c r="G450" s="350"/>
    </row>
    <row r="451" spans="6:7" x14ac:dyDescent="0.2">
      <c r="F451" s="350"/>
      <c r="G451" s="350"/>
    </row>
    <row r="452" spans="6:7" x14ac:dyDescent="0.2">
      <c r="F452" s="350"/>
      <c r="G452" s="350"/>
    </row>
    <row r="453" spans="6:7" x14ac:dyDescent="0.2">
      <c r="F453" s="350"/>
      <c r="G453" s="350"/>
    </row>
    <row r="454" spans="6:7" x14ac:dyDescent="0.2">
      <c r="F454" s="350"/>
      <c r="G454" s="350"/>
    </row>
    <row r="455" spans="6:7" x14ac:dyDescent="0.2">
      <c r="F455" s="350"/>
      <c r="G455" s="350"/>
    </row>
    <row r="456" spans="6:7" x14ac:dyDescent="0.2">
      <c r="F456" s="350"/>
      <c r="G456" s="350"/>
    </row>
    <row r="457" spans="6:7" x14ac:dyDescent="0.2">
      <c r="F457" s="350"/>
      <c r="G457" s="350"/>
    </row>
    <row r="458" spans="6:7" x14ac:dyDescent="0.2">
      <c r="F458" s="350"/>
      <c r="G458" s="350"/>
    </row>
    <row r="459" spans="6:7" x14ac:dyDescent="0.2">
      <c r="F459" s="350"/>
      <c r="G459" s="350"/>
    </row>
    <row r="460" spans="6:7" x14ac:dyDescent="0.2">
      <c r="F460" s="350"/>
      <c r="G460" s="350"/>
    </row>
    <row r="461" spans="6:7" x14ac:dyDescent="0.2">
      <c r="F461" s="350"/>
      <c r="G461" s="350"/>
    </row>
    <row r="462" spans="6:7" x14ac:dyDescent="0.2">
      <c r="F462" s="350"/>
      <c r="G462" s="350"/>
    </row>
    <row r="463" spans="6:7" x14ac:dyDescent="0.2">
      <c r="F463" s="350"/>
      <c r="G463" s="350"/>
    </row>
    <row r="464" spans="6:7" x14ac:dyDescent="0.2">
      <c r="F464" s="350"/>
      <c r="G464" s="350"/>
    </row>
    <row r="465" spans="6:7" x14ac:dyDescent="0.2">
      <c r="F465" s="350"/>
      <c r="G465" s="350"/>
    </row>
    <row r="466" spans="6:7" x14ac:dyDescent="0.2">
      <c r="F466" s="350"/>
      <c r="G466" s="350"/>
    </row>
    <row r="467" spans="6:7" x14ac:dyDescent="0.2">
      <c r="F467" s="350"/>
      <c r="G467" s="350"/>
    </row>
    <row r="468" spans="6:7" x14ac:dyDescent="0.2">
      <c r="F468" s="350"/>
      <c r="G468" s="350"/>
    </row>
    <row r="469" spans="6:7" x14ac:dyDescent="0.2">
      <c r="F469" s="350"/>
      <c r="G469" s="350"/>
    </row>
    <row r="470" spans="6:7" x14ac:dyDescent="0.2">
      <c r="F470" s="350"/>
      <c r="G470" s="350"/>
    </row>
    <row r="471" spans="6:7" x14ac:dyDescent="0.2">
      <c r="F471" s="350"/>
      <c r="G471" s="350"/>
    </row>
    <row r="472" spans="6:7" x14ac:dyDescent="0.2">
      <c r="F472" s="350"/>
      <c r="G472" s="350"/>
    </row>
    <row r="473" spans="6:7" x14ac:dyDescent="0.2">
      <c r="F473" s="350"/>
      <c r="G473" s="350"/>
    </row>
    <row r="474" spans="6:7" x14ac:dyDescent="0.2">
      <c r="F474" s="350"/>
      <c r="G474" s="350"/>
    </row>
    <row r="475" spans="6:7" x14ac:dyDescent="0.2">
      <c r="F475" s="350"/>
      <c r="G475" s="350"/>
    </row>
    <row r="476" spans="6:7" x14ac:dyDescent="0.2">
      <c r="F476" s="350"/>
      <c r="G476" s="350"/>
    </row>
    <row r="477" spans="6:7" x14ac:dyDescent="0.2">
      <c r="F477" s="350"/>
      <c r="G477" s="350"/>
    </row>
    <row r="478" spans="6:7" x14ac:dyDescent="0.2">
      <c r="F478" s="350"/>
      <c r="G478" s="350"/>
    </row>
    <row r="479" spans="6:7" x14ac:dyDescent="0.2">
      <c r="F479" s="350"/>
      <c r="G479" s="350"/>
    </row>
    <row r="480" spans="6:7" x14ac:dyDescent="0.2">
      <c r="F480" s="350"/>
      <c r="G480" s="350"/>
    </row>
    <row r="481" spans="6:7" x14ac:dyDescent="0.2">
      <c r="F481" s="350"/>
      <c r="G481" s="350"/>
    </row>
    <row r="482" spans="6:7" x14ac:dyDescent="0.2">
      <c r="F482" s="350"/>
      <c r="G482" s="350"/>
    </row>
    <row r="483" spans="6:7" x14ac:dyDescent="0.2">
      <c r="F483" s="350"/>
      <c r="G483" s="350"/>
    </row>
    <row r="484" spans="6:7" x14ac:dyDescent="0.2">
      <c r="F484" s="350"/>
      <c r="G484" s="350"/>
    </row>
    <row r="485" spans="6:7" x14ac:dyDescent="0.2">
      <c r="F485" s="350"/>
      <c r="G485" s="350"/>
    </row>
    <row r="486" spans="6:7" x14ac:dyDescent="0.2">
      <c r="F486" s="350"/>
      <c r="G486" s="350"/>
    </row>
    <row r="487" spans="6:7" x14ac:dyDescent="0.2">
      <c r="F487" s="350"/>
      <c r="G487" s="350"/>
    </row>
    <row r="488" spans="6:7" x14ac:dyDescent="0.2">
      <c r="F488" s="350"/>
      <c r="G488" s="350"/>
    </row>
    <row r="489" spans="6:7" x14ac:dyDescent="0.2">
      <c r="F489" s="350"/>
      <c r="G489" s="350"/>
    </row>
    <row r="490" spans="6:7" x14ac:dyDescent="0.2">
      <c r="F490" s="350"/>
      <c r="G490" s="350"/>
    </row>
    <row r="491" spans="6:7" x14ac:dyDescent="0.2">
      <c r="F491" s="350"/>
      <c r="G491" s="350"/>
    </row>
    <row r="492" spans="6:7" x14ac:dyDescent="0.2">
      <c r="F492" s="350"/>
      <c r="G492" s="350"/>
    </row>
    <row r="493" spans="6:7" x14ac:dyDescent="0.2">
      <c r="F493" s="350"/>
      <c r="G493" s="350"/>
    </row>
    <row r="494" spans="6:7" x14ac:dyDescent="0.2">
      <c r="F494" s="350"/>
      <c r="G494" s="350"/>
    </row>
    <row r="495" spans="6:7" x14ac:dyDescent="0.2">
      <c r="F495" s="350"/>
      <c r="G495" s="350"/>
    </row>
    <row r="496" spans="6:7" x14ac:dyDescent="0.2">
      <c r="F496" s="350"/>
      <c r="G496" s="350"/>
    </row>
    <row r="497" spans="6:7" x14ac:dyDescent="0.2">
      <c r="F497" s="350"/>
      <c r="G497" s="350"/>
    </row>
    <row r="498" spans="6:7" x14ac:dyDescent="0.2">
      <c r="F498" s="350"/>
      <c r="G498" s="350"/>
    </row>
    <row r="499" spans="6:7" x14ac:dyDescent="0.2">
      <c r="F499" s="350"/>
      <c r="G499" s="350"/>
    </row>
    <row r="500" spans="6:7" x14ac:dyDescent="0.2">
      <c r="F500" s="350"/>
      <c r="G500" s="350"/>
    </row>
    <row r="501" spans="6:7" x14ac:dyDescent="0.2">
      <c r="F501" s="350"/>
      <c r="G501" s="350"/>
    </row>
    <row r="502" spans="6:7" x14ac:dyDescent="0.2">
      <c r="F502" s="350"/>
      <c r="G502" s="350"/>
    </row>
    <row r="503" spans="6:7" x14ac:dyDescent="0.2">
      <c r="F503" s="350"/>
      <c r="G503" s="350"/>
    </row>
    <row r="504" spans="6:7" x14ac:dyDescent="0.2">
      <c r="F504" s="350"/>
      <c r="G504" s="350"/>
    </row>
    <row r="505" spans="6:7" x14ac:dyDescent="0.2">
      <c r="F505" s="350"/>
      <c r="G505" s="350"/>
    </row>
    <row r="506" spans="6:7" x14ac:dyDescent="0.2">
      <c r="F506" s="350"/>
      <c r="G506" s="350"/>
    </row>
    <row r="507" spans="6:7" x14ac:dyDescent="0.2">
      <c r="F507" s="350"/>
      <c r="G507" s="350"/>
    </row>
    <row r="508" spans="6:7" x14ac:dyDescent="0.2">
      <c r="F508" s="350"/>
      <c r="G508" s="350"/>
    </row>
    <row r="509" spans="6:7" x14ac:dyDescent="0.2">
      <c r="F509" s="350"/>
      <c r="G509" s="350"/>
    </row>
    <row r="510" spans="6:7" x14ac:dyDescent="0.2">
      <c r="F510" s="350"/>
      <c r="G510" s="350"/>
    </row>
    <row r="511" spans="6:7" x14ac:dyDescent="0.2">
      <c r="F511" s="350"/>
      <c r="G511" s="350"/>
    </row>
    <row r="512" spans="6:7" x14ac:dyDescent="0.2">
      <c r="F512" s="350"/>
      <c r="G512" s="350"/>
    </row>
    <row r="513" spans="6:7" x14ac:dyDescent="0.2">
      <c r="F513" s="350"/>
      <c r="G513" s="350"/>
    </row>
    <row r="514" spans="6:7" x14ac:dyDescent="0.2">
      <c r="F514" s="350"/>
      <c r="G514" s="350"/>
    </row>
    <row r="515" spans="6:7" x14ac:dyDescent="0.2">
      <c r="F515" s="350"/>
      <c r="G515" s="350"/>
    </row>
    <row r="516" spans="6:7" x14ac:dyDescent="0.2">
      <c r="F516" s="350"/>
      <c r="G516" s="350"/>
    </row>
    <row r="517" spans="6:7" x14ac:dyDescent="0.2">
      <c r="F517" s="350"/>
      <c r="G517" s="350"/>
    </row>
    <row r="518" spans="6:7" x14ac:dyDescent="0.2">
      <c r="F518" s="350"/>
      <c r="G518" s="350"/>
    </row>
    <row r="519" spans="6:7" x14ac:dyDescent="0.2">
      <c r="F519" s="350"/>
      <c r="G519" s="350"/>
    </row>
    <row r="520" spans="6:7" x14ac:dyDescent="0.2">
      <c r="F520" s="350"/>
      <c r="G520" s="350"/>
    </row>
    <row r="521" spans="6:7" x14ac:dyDescent="0.2">
      <c r="F521" s="350"/>
      <c r="G521" s="350"/>
    </row>
    <row r="522" spans="6:7" x14ac:dyDescent="0.2">
      <c r="F522" s="350"/>
      <c r="G522" s="350"/>
    </row>
    <row r="523" spans="6:7" x14ac:dyDescent="0.2">
      <c r="F523" s="350"/>
      <c r="G523" s="350"/>
    </row>
    <row r="524" spans="6:7" x14ac:dyDescent="0.2">
      <c r="F524" s="350"/>
      <c r="G524" s="350"/>
    </row>
    <row r="525" spans="6:7" x14ac:dyDescent="0.2">
      <c r="F525" s="350"/>
      <c r="G525" s="350"/>
    </row>
    <row r="526" spans="6:7" x14ac:dyDescent="0.2">
      <c r="F526" s="350"/>
      <c r="G526" s="350"/>
    </row>
    <row r="527" spans="6:7" x14ac:dyDescent="0.2">
      <c r="F527" s="350"/>
      <c r="G527" s="350"/>
    </row>
    <row r="528" spans="6:7" x14ac:dyDescent="0.2">
      <c r="F528" s="350"/>
      <c r="G528" s="350"/>
    </row>
    <row r="529" spans="6:7" x14ac:dyDescent="0.2">
      <c r="F529" s="350"/>
      <c r="G529" s="350"/>
    </row>
    <row r="530" spans="6:7" x14ac:dyDescent="0.2">
      <c r="F530" s="350"/>
      <c r="G530" s="350"/>
    </row>
    <row r="531" spans="6:7" x14ac:dyDescent="0.2">
      <c r="F531" s="350"/>
      <c r="G531" s="350"/>
    </row>
    <row r="532" spans="6:7" x14ac:dyDescent="0.2">
      <c r="F532" s="350"/>
      <c r="G532" s="350"/>
    </row>
    <row r="533" spans="6:7" x14ac:dyDescent="0.2">
      <c r="F533" s="350"/>
      <c r="G533" s="350"/>
    </row>
    <row r="534" spans="6:7" x14ac:dyDescent="0.2">
      <c r="F534" s="350"/>
      <c r="G534" s="350"/>
    </row>
    <row r="535" spans="6:7" x14ac:dyDescent="0.2">
      <c r="F535" s="350"/>
      <c r="G535" s="350"/>
    </row>
    <row r="536" spans="6:7" x14ac:dyDescent="0.2">
      <c r="F536" s="350"/>
      <c r="G536" s="350"/>
    </row>
    <row r="537" spans="6:7" x14ac:dyDescent="0.2">
      <c r="F537" s="350"/>
      <c r="G537" s="350"/>
    </row>
    <row r="538" spans="6:7" x14ac:dyDescent="0.2">
      <c r="F538" s="350"/>
      <c r="G538" s="350"/>
    </row>
    <row r="539" spans="6:7" x14ac:dyDescent="0.2">
      <c r="F539" s="350"/>
      <c r="G539" s="350"/>
    </row>
    <row r="540" spans="6:7" x14ac:dyDescent="0.2">
      <c r="F540" s="350"/>
      <c r="G540" s="350"/>
    </row>
    <row r="541" spans="6:7" x14ac:dyDescent="0.2">
      <c r="F541" s="350"/>
      <c r="G541" s="350"/>
    </row>
    <row r="542" spans="6:7" x14ac:dyDescent="0.2">
      <c r="F542" s="350"/>
      <c r="G542" s="350"/>
    </row>
    <row r="543" spans="6:7" x14ac:dyDescent="0.2">
      <c r="F543" s="350"/>
      <c r="G543" s="350"/>
    </row>
    <row r="544" spans="6:7" x14ac:dyDescent="0.2">
      <c r="F544" s="350"/>
      <c r="G544" s="350"/>
    </row>
    <row r="545" spans="6:7" x14ac:dyDescent="0.2">
      <c r="F545" s="350"/>
      <c r="G545" s="350"/>
    </row>
    <row r="546" spans="6:7" x14ac:dyDescent="0.2">
      <c r="F546" s="350"/>
      <c r="G546" s="350"/>
    </row>
    <row r="547" spans="6:7" x14ac:dyDescent="0.2">
      <c r="F547" s="350"/>
      <c r="G547" s="350"/>
    </row>
    <row r="548" spans="6:7" x14ac:dyDescent="0.2">
      <c r="F548" s="350"/>
      <c r="G548" s="350"/>
    </row>
    <row r="549" spans="6:7" x14ac:dyDescent="0.2">
      <c r="F549" s="350"/>
      <c r="G549" s="350"/>
    </row>
    <row r="550" spans="6:7" x14ac:dyDescent="0.2">
      <c r="F550" s="350"/>
      <c r="G550" s="350"/>
    </row>
    <row r="551" spans="6:7" x14ac:dyDescent="0.2">
      <c r="F551" s="350"/>
      <c r="G551" s="350"/>
    </row>
    <row r="552" spans="6:7" x14ac:dyDescent="0.2">
      <c r="F552" s="350"/>
      <c r="G552" s="350"/>
    </row>
    <row r="553" spans="6:7" x14ac:dyDescent="0.2">
      <c r="F553" s="350"/>
      <c r="G553" s="350"/>
    </row>
    <row r="554" spans="6:7" x14ac:dyDescent="0.2">
      <c r="F554" s="350"/>
      <c r="G554" s="350"/>
    </row>
    <row r="555" spans="6:7" x14ac:dyDescent="0.2">
      <c r="F555" s="350"/>
      <c r="G555" s="350"/>
    </row>
    <row r="556" spans="6:7" x14ac:dyDescent="0.2">
      <c r="F556" s="350"/>
      <c r="G556" s="350"/>
    </row>
    <row r="557" spans="6:7" x14ac:dyDescent="0.2">
      <c r="F557" s="350"/>
      <c r="G557" s="350"/>
    </row>
    <row r="558" spans="6:7" x14ac:dyDescent="0.2">
      <c r="F558" s="350"/>
      <c r="G558" s="350"/>
    </row>
    <row r="559" spans="6:7" x14ac:dyDescent="0.2">
      <c r="F559" s="350"/>
      <c r="G559" s="350"/>
    </row>
    <row r="560" spans="6:7" x14ac:dyDescent="0.2">
      <c r="F560" s="350"/>
      <c r="G560" s="350"/>
    </row>
    <row r="561" spans="6:7" x14ac:dyDescent="0.2">
      <c r="F561" s="350"/>
      <c r="G561" s="350"/>
    </row>
    <row r="562" spans="6:7" x14ac:dyDescent="0.2">
      <c r="F562" s="350"/>
      <c r="G562" s="350"/>
    </row>
    <row r="563" spans="6:7" x14ac:dyDescent="0.2">
      <c r="F563" s="350"/>
      <c r="G563" s="350"/>
    </row>
    <row r="564" spans="6:7" x14ac:dyDescent="0.2">
      <c r="F564" s="350"/>
      <c r="G564" s="350"/>
    </row>
    <row r="565" spans="6:7" x14ac:dyDescent="0.2">
      <c r="F565" s="350"/>
      <c r="G565" s="350"/>
    </row>
    <row r="566" spans="6:7" x14ac:dyDescent="0.2">
      <c r="F566" s="350"/>
      <c r="G566" s="350"/>
    </row>
    <row r="567" spans="6:7" x14ac:dyDescent="0.2">
      <c r="F567" s="350"/>
      <c r="G567" s="350"/>
    </row>
    <row r="568" spans="6:7" x14ac:dyDescent="0.2">
      <c r="F568" s="350"/>
      <c r="G568" s="350"/>
    </row>
    <row r="569" spans="6:7" x14ac:dyDescent="0.2">
      <c r="F569" s="350"/>
      <c r="G569" s="350"/>
    </row>
    <row r="570" spans="6:7" x14ac:dyDescent="0.2">
      <c r="F570" s="350"/>
      <c r="G570" s="350"/>
    </row>
    <row r="571" spans="6:7" x14ac:dyDescent="0.2">
      <c r="F571" s="350"/>
      <c r="G571" s="350"/>
    </row>
    <row r="572" spans="6:7" x14ac:dyDescent="0.2">
      <c r="F572" s="350"/>
      <c r="G572" s="350"/>
    </row>
    <row r="573" spans="6:7" x14ac:dyDescent="0.2">
      <c r="F573" s="350"/>
      <c r="G573" s="350"/>
    </row>
    <row r="574" spans="6:7" x14ac:dyDescent="0.2">
      <c r="F574" s="350"/>
      <c r="G574" s="350"/>
    </row>
    <row r="575" spans="6:7" x14ac:dyDescent="0.2">
      <c r="F575" s="350"/>
      <c r="G575" s="350"/>
    </row>
    <row r="576" spans="6:7" x14ac:dyDescent="0.2">
      <c r="F576" s="350"/>
      <c r="G576" s="350"/>
    </row>
    <row r="577" spans="6:7" x14ac:dyDescent="0.2">
      <c r="F577" s="350"/>
      <c r="G577" s="350"/>
    </row>
    <row r="578" spans="6:7" x14ac:dyDescent="0.2">
      <c r="F578" s="350"/>
      <c r="G578" s="350"/>
    </row>
    <row r="579" spans="6:7" x14ac:dyDescent="0.2">
      <c r="F579" s="350"/>
      <c r="G579" s="350"/>
    </row>
    <row r="580" spans="6:7" x14ac:dyDescent="0.2">
      <c r="F580" s="350"/>
      <c r="G580" s="350"/>
    </row>
    <row r="581" spans="6:7" x14ac:dyDescent="0.2">
      <c r="F581" s="350"/>
      <c r="G581" s="350"/>
    </row>
    <row r="582" spans="6:7" x14ac:dyDescent="0.2">
      <c r="F582" s="350"/>
      <c r="G582" s="350"/>
    </row>
    <row r="583" spans="6:7" x14ac:dyDescent="0.2">
      <c r="F583" s="350"/>
      <c r="G583" s="350"/>
    </row>
    <row r="584" spans="6:7" x14ac:dyDescent="0.2">
      <c r="F584" s="350"/>
      <c r="G584" s="350"/>
    </row>
    <row r="585" spans="6:7" x14ac:dyDescent="0.2">
      <c r="F585" s="350"/>
      <c r="G585" s="350"/>
    </row>
    <row r="586" spans="6:7" x14ac:dyDescent="0.2">
      <c r="F586" s="350"/>
      <c r="G586" s="350"/>
    </row>
    <row r="587" spans="6:7" x14ac:dyDescent="0.2">
      <c r="F587" s="350"/>
      <c r="G587" s="350"/>
    </row>
    <row r="588" spans="6:7" x14ac:dyDescent="0.2">
      <c r="F588" s="350"/>
      <c r="G588" s="350"/>
    </row>
    <row r="589" spans="6:7" x14ac:dyDescent="0.2">
      <c r="F589" s="350"/>
      <c r="G589" s="350"/>
    </row>
    <row r="590" spans="6:7" x14ac:dyDescent="0.2">
      <c r="F590" s="350"/>
      <c r="G590" s="350"/>
    </row>
    <row r="591" spans="6:7" x14ac:dyDescent="0.2">
      <c r="F591" s="350"/>
      <c r="G591" s="350"/>
    </row>
    <row r="592" spans="6:7" x14ac:dyDescent="0.2">
      <c r="F592" s="350"/>
      <c r="G592" s="350"/>
    </row>
    <row r="593" spans="6:7" x14ac:dyDescent="0.2">
      <c r="F593" s="350"/>
      <c r="G593" s="350"/>
    </row>
    <row r="594" spans="6:7" x14ac:dyDescent="0.2">
      <c r="F594" s="350"/>
      <c r="G594" s="350"/>
    </row>
    <row r="595" spans="6:7" x14ac:dyDescent="0.2">
      <c r="F595" s="350"/>
      <c r="G595" s="350"/>
    </row>
    <row r="596" spans="6:7" x14ac:dyDescent="0.2">
      <c r="F596" s="350"/>
      <c r="G596" s="350"/>
    </row>
    <row r="597" spans="6:7" x14ac:dyDescent="0.2">
      <c r="F597" s="350"/>
      <c r="G597" s="350"/>
    </row>
    <row r="598" spans="6:7" x14ac:dyDescent="0.2">
      <c r="F598" s="350"/>
      <c r="G598" s="350"/>
    </row>
    <row r="599" spans="6:7" x14ac:dyDescent="0.2">
      <c r="F599" s="350"/>
      <c r="G599" s="350"/>
    </row>
    <row r="600" spans="6:7" x14ac:dyDescent="0.2">
      <c r="F600" s="350"/>
      <c r="G600" s="350"/>
    </row>
    <row r="601" spans="6:7" x14ac:dyDescent="0.2">
      <c r="F601" s="350"/>
      <c r="G601" s="350"/>
    </row>
    <row r="602" spans="6:7" x14ac:dyDescent="0.2">
      <c r="F602" s="350"/>
      <c r="G602" s="350"/>
    </row>
    <row r="603" spans="6:7" x14ac:dyDescent="0.2">
      <c r="F603" s="350"/>
      <c r="G603" s="350"/>
    </row>
    <row r="604" spans="6:7" x14ac:dyDescent="0.2">
      <c r="F604" s="350"/>
      <c r="G604" s="350"/>
    </row>
    <row r="605" spans="6:7" x14ac:dyDescent="0.2">
      <c r="F605" s="350"/>
      <c r="G605" s="350"/>
    </row>
    <row r="606" spans="6:7" x14ac:dyDescent="0.2">
      <c r="F606" s="350"/>
      <c r="G606" s="350"/>
    </row>
    <row r="607" spans="6:7" x14ac:dyDescent="0.2">
      <c r="F607" s="350"/>
      <c r="G607" s="350"/>
    </row>
    <row r="608" spans="6:7" x14ac:dyDescent="0.2">
      <c r="F608" s="350"/>
      <c r="G608" s="350"/>
    </row>
    <row r="609" spans="6:7" x14ac:dyDescent="0.2">
      <c r="F609" s="350"/>
      <c r="G609" s="350"/>
    </row>
    <row r="610" spans="6:7" x14ac:dyDescent="0.2">
      <c r="F610" s="350"/>
      <c r="G610" s="350"/>
    </row>
    <row r="611" spans="6:7" x14ac:dyDescent="0.2">
      <c r="F611" s="350"/>
      <c r="G611" s="350"/>
    </row>
    <row r="612" spans="6:7" x14ac:dyDescent="0.2">
      <c r="F612" s="350"/>
      <c r="G612" s="350"/>
    </row>
    <row r="613" spans="6:7" x14ac:dyDescent="0.2">
      <c r="F613" s="350"/>
      <c r="G613" s="350"/>
    </row>
    <row r="614" spans="6:7" x14ac:dyDescent="0.2">
      <c r="F614" s="350"/>
      <c r="G614" s="350"/>
    </row>
    <row r="615" spans="6:7" x14ac:dyDescent="0.2">
      <c r="F615" s="350"/>
      <c r="G615" s="350"/>
    </row>
    <row r="616" spans="6:7" x14ac:dyDescent="0.2">
      <c r="F616" s="350"/>
      <c r="G616" s="350"/>
    </row>
    <row r="617" spans="6:7" x14ac:dyDescent="0.2">
      <c r="F617" s="350"/>
      <c r="G617" s="350"/>
    </row>
    <row r="618" spans="6:7" x14ac:dyDescent="0.2">
      <c r="F618" s="350"/>
      <c r="G618" s="350"/>
    </row>
    <row r="619" spans="6:7" x14ac:dyDescent="0.2">
      <c r="F619" s="350"/>
      <c r="G619" s="350"/>
    </row>
    <row r="620" spans="6:7" x14ac:dyDescent="0.2">
      <c r="F620" s="350"/>
      <c r="G620" s="350"/>
    </row>
    <row r="621" spans="6:7" x14ac:dyDescent="0.2">
      <c r="F621" s="350"/>
      <c r="G621" s="350"/>
    </row>
    <row r="622" spans="6:7" x14ac:dyDescent="0.2">
      <c r="F622" s="350"/>
      <c r="G622" s="350"/>
    </row>
    <row r="623" spans="6:7" x14ac:dyDescent="0.2">
      <c r="F623" s="350"/>
      <c r="G623" s="350"/>
    </row>
    <row r="624" spans="6:7" x14ac:dyDescent="0.2">
      <c r="F624" s="350"/>
      <c r="G624" s="350"/>
    </row>
    <row r="625" spans="6:7" x14ac:dyDescent="0.2">
      <c r="F625" s="350"/>
      <c r="G625" s="350"/>
    </row>
    <row r="626" spans="6:7" x14ac:dyDescent="0.2">
      <c r="F626" s="350"/>
      <c r="G626" s="350"/>
    </row>
    <row r="627" spans="6:7" x14ac:dyDescent="0.2">
      <c r="F627" s="350"/>
      <c r="G627" s="350"/>
    </row>
    <row r="628" spans="6:7" x14ac:dyDescent="0.2">
      <c r="F628" s="350"/>
      <c r="G628" s="350"/>
    </row>
    <row r="629" spans="6:7" x14ac:dyDescent="0.2">
      <c r="F629" s="350"/>
      <c r="G629" s="350"/>
    </row>
    <row r="630" spans="6:7" x14ac:dyDescent="0.2">
      <c r="F630" s="350"/>
      <c r="G630" s="350"/>
    </row>
    <row r="631" spans="6:7" x14ac:dyDescent="0.2">
      <c r="F631" s="350"/>
      <c r="G631" s="350"/>
    </row>
    <row r="632" spans="6:7" x14ac:dyDescent="0.2">
      <c r="F632" s="350"/>
      <c r="G632" s="350"/>
    </row>
    <row r="633" spans="6:7" x14ac:dyDescent="0.2">
      <c r="F633" s="350"/>
      <c r="G633" s="350"/>
    </row>
    <row r="634" spans="6:7" x14ac:dyDescent="0.2">
      <c r="F634" s="350"/>
      <c r="G634" s="350"/>
    </row>
    <row r="635" spans="6:7" x14ac:dyDescent="0.2">
      <c r="F635" s="350"/>
      <c r="G635" s="350"/>
    </row>
    <row r="636" spans="6:7" x14ac:dyDescent="0.2">
      <c r="F636" s="350"/>
      <c r="G636" s="350"/>
    </row>
    <row r="637" spans="6:7" x14ac:dyDescent="0.2">
      <c r="F637" s="350"/>
      <c r="G637" s="350"/>
    </row>
    <row r="638" spans="6:7" x14ac:dyDescent="0.2">
      <c r="F638" s="350"/>
      <c r="G638" s="350"/>
    </row>
    <row r="639" spans="6:7" x14ac:dyDescent="0.2">
      <c r="F639" s="350"/>
      <c r="G639" s="350"/>
    </row>
    <row r="640" spans="6:7" x14ac:dyDescent="0.2">
      <c r="F640" s="350"/>
      <c r="G640" s="350"/>
    </row>
    <row r="641" spans="6:7" x14ac:dyDescent="0.2">
      <c r="F641" s="350"/>
      <c r="G641" s="350"/>
    </row>
    <row r="642" spans="6:7" x14ac:dyDescent="0.2">
      <c r="F642" s="350"/>
      <c r="G642" s="350"/>
    </row>
    <row r="643" spans="6:7" x14ac:dyDescent="0.2">
      <c r="F643" s="350"/>
      <c r="G643" s="350"/>
    </row>
    <row r="644" spans="6:7" x14ac:dyDescent="0.2">
      <c r="F644" s="350"/>
      <c r="G644" s="350"/>
    </row>
    <row r="645" spans="6:7" x14ac:dyDescent="0.2">
      <c r="F645" s="350"/>
      <c r="G645" s="350"/>
    </row>
    <row r="646" spans="6:7" x14ac:dyDescent="0.2">
      <c r="F646" s="350"/>
      <c r="G646" s="350"/>
    </row>
    <row r="647" spans="6:7" x14ac:dyDescent="0.2">
      <c r="F647" s="350"/>
      <c r="G647" s="350"/>
    </row>
    <row r="648" spans="6:7" x14ac:dyDescent="0.2">
      <c r="F648" s="350"/>
      <c r="G648" s="350"/>
    </row>
    <row r="649" spans="6:7" x14ac:dyDescent="0.2">
      <c r="F649" s="350"/>
      <c r="G649" s="350"/>
    </row>
    <row r="650" spans="6:7" x14ac:dyDescent="0.2">
      <c r="F650" s="350"/>
      <c r="G650" s="350"/>
    </row>
    <row r="651" spans="6:7" x14ac:dyDescent="0.2">
      <c r="F651" s="350"/>
      <c r="G651" s="350"/>
    </row>
    <row r="652" spans="6:7" x14ac:dyDescent="0.2">
      <c r="F652" s="350"/>
      <c r="G652" s="350"/>
    </row>
    <row r="653" spans="6:7" x14ac:dyDescent="0.2">
      <c r="F653" s="350"/>
      <c r="G653" s="350"/>
    </row>
    <row r="654" spans="6:7" x14ac:dyDescent="0.2">
      <c r="F654" s="350"/>
      <c r="G654" s="350"/>
    </row>
    <row r="655" spans="6:7" x14ac:dyDescent="0.2">
      <c r="F655" s="350"/>
      <c r="G655" s="350"/>
    </row>
    <row r="656" spans="6:7" x14ac:dyDescent="0.2">
      <c r="F656" s="350"/>
      <c r="G656" s="350"/>
    </row>
    <row r="657" spans="6:7" x14ac:dyDescent="0.2">
      <c r="F657" s="350"/>
      <c r="G657" s="350"/>
    </row>
    <row r="658" spans="6:7" x14ac:dyDescent="0.2">
      <c r="F658" s="350"/>
      <c r="G658" s="350"/>
    </row>
    <row r="659" spans="6:7" x14ac:dyDescent="0.2">
      <c r="F659" s="350"/>
      <c r="G659" s="350"/>
    </row>
    <row r="660" spans="6:7" x14ac:dyDescent="0.2">
      <c r="F660" s="350"/>
      <c r="G660" s="350"/>
    </row>
    <row r="661" spans="6:7" x14ac:dyDescent="0.2">
      <c r="F661" s="350"/>
      <c r="G661" s="350"/>
    </row>
    <row r="662" spans="6:7" x14ac:dyDescent="0.2">
      <c r="F662" s="350"/>
      <c r="G662" s="350"/>
    </row>
    <row r="663" spans="6:7" x14ac:dyDescent="0.2">
      <c r="F663" s="350"/>
      <c r="G663" s="350"/>
    </row>
    <row r="664" spans="6:7" x14ac:dyDescent="0.2">
      <c r="F664" s="350"/>
      <c r="G664" s="350"/>
    </row>
    <row r="665" spans="6:7" x14ac:dyDescent="0.2">
      <c r="F665" s="350"/>
      <c r="G665" s="350"/>
    </row>
    <row r="666" spans="6:7" x14ac:dyDescent="0.2">
      <c r="F666" s="350"/>
      <c r="G666" s="350"/>
    </row>
    <row r="667" spans="6:7" x14ac:dyDescent="0.2">
      <c r="F667" s="350"/>
      <c r="G667" s="350"/>
    </row>
    <row r="668" spans="6:7" x14ac:dyDescent="0.2">
      <c r="F668" s="350"/>
      <c r="G668" s="350"/>
    </row>
    <row r="669" spans="6:7" x14ac:dyDescent="0.2">
      <c r="F669" s="350"/>
      <c r="G669" s="350"/>
    </row>
    <row r="670" spans="6:7" x14ac:dyDescent="0.2">
      <c r="F670" s="350"/>
      <c r="G670" s="350"/>
    </row>
    <row r="671" spans="6:7" x14ac:dyDescent="0.2">
      <c r="F671" s="350"/>
      <c r="G671" s="350"/>
    </row>
    <row r="672" spans="6:7" x14ac:dyDescent="0.2">
      <c r="F672" s="350"/>
      <c r="G672" s="350"/>
    </row>
    <row r="673" spans="6:7" x14ac:dyDescent="0.2">
      <c r="F673" s="350"/>
      <c r="G673" s="350"/>
    </row>
    <row r="674" spans="6:7" x14ac:dyDescent="0.2">
      <c r="F674" s="350"/>
      <c r="G674" s="350"/>
    </row>
    <row r="675" spans="6:7" x14ac:dyDescent="0.2">
      <c r="F675" s="350"/>
      <c r="G675" s="350"/>
    </row>
    <row r="676" spans="6:7" x14ac:dyDescent="0.2">
      <c r="F676" s="350"/>
      <c r="G676" s="350"/>
    </row>
    <row r="677" spans="6:7" x14ac:dyDescent="0.2">
      <c r="F677" s="350"/>
      <c r="G677" s="350"/>
    </row>
    <row r="678" spans="6:7" x14ac:dyDescent="0.2">
      <c r="F678" s="350"/>
      <c r="G678" s="350"/>
    </row>
    <row r="679" spans="6:7" x14ac:dyDescent="0.2">
      <c r="F679" s="350"/>
      <c r="G679" s="350"/>
    </row>
    <row r="680" spans="6:7" x14ac:dyDescent="0.2">
      <c r="F680" s="350"/>
      <c r="G680" s="350"/>
    </row>
    <row r="681" spans="6:7" x14ac:dyDescent="0.2">
      <c r="F681" s="350"/>
      <c r="G681" s="350"/>
    </row>
    <row r="682" spans="6:7" x14ac:dyDescent="0.2">
      <c r="F682" s="350"/>
      <c r="G682" s="350"/>
    </row>
    <row r="683" spans="6:7" x14ac:dyDescent="0.2">
      <c r="F683" s="350"/>
      <c r="G683" s="350"/>
    </row>
    <row r="684" spans="6:7" x14ac:dyDescent="0.2">
      <c r="F684" s="350"/>
      <c r="G684" s="350"/>
    </row>
    <row r="685" spans="6:7" x14ac:dyDescent="0.2">
      <c r="F685" s="350"/>
      <c r="G685" s="350"/>
    </row>
    <row r="686" spans="6:7" x14ac:dyDescent="0.2">
      <c r="F686" s="350"/>
      <c r="G686" s="350"/>
    </row>
    <row r="687" spans="6:7" x14ac:dyDescent="0.2">
      <c r="F687" s="350"/>
      <c r="G687" s="350"/>
    </row>
    <row r="688" spans="6:7" x14ac:dyDescent="0.2">
      <c r="F688" s="350"/>
      <c r="G688" s="350"/>
    </row>
    <row r="689" spans="6:7" x14ac:dyDescent="0.2">
      <c r="F689" s="350"/>
      <c r="G689" s="350"/>
    </row>
    <row r="690" spans="6:7" x14ac:dyDescent="0.2">
      <c r="F690" s="350"/>
      <c r="G690" s="350"/>
    </row>
    <row r="691" spans="6:7" x14ac:dyDescent="0.2">
      <c r="F691" s="350"/>
      <c r="G691" s="350"/>
    </row>
    <row r="692" spans="6:7" x14ac:dyDescent="0.2">
      <c r="F692" s="350"/>
      <c r="G692" s="350"/>
    </row>
    <row r="693" spans="6:7" x14ac:dyDescent="0.2">
      <c r="F693" s="350"/>
      <c r="G693" s="350"/>
    </row>
    <row r="694" spans="6:7" x14ac:dyDescent="0.2">
      <c r="F694" s="350"/>
      <c r="G694" s="350"/>
    </row>
    <row r="695" spans="6:7" x14ac:dyDescent="0.2">
      <c r="F695" s="350"/>
      <c r="G695" s="350"/>
    </row>
    <row r="696" spans="6:7" x14ac:dyDescent="0.2">
      <c r="F696" s="350"/>
      <c r="G696" s="350"/>
    </row>
    <row r="697" spans="6:7" x14ac:dyDescent="0.2">
      <c r="F697" s="350"/>
      <c r="G697" s="350"/>
    </row>
    <row r="698" spans="6:7" x14ac:dyDescent="0.2">
      <c r="F698" s="350"/>
      <c r="G698" s="350"/>
    </row>
    <row r="699" spans="6:7" x14ac:dyDescent="0.2">
      <c r="F699" s="350"/>
      <c r="G699" s="350"/>
    </row>
    <row r="700" spans="6:7" x14ac:dyDescent="0.2">
      <c r="F700" s="350"/>
      <c r="G700" s="350"/>
    </row>
    <row r="701" spans="6:7" x14ac:dyDescent="0.2">
      <c r="F701" s="350"/>
      <c r="G701" s="350"/>
    </row>
    <row r="702" spans="6:7" x14ac:dyDescent="0.2">
      <c r="F702" s="350"/>
      <c r="G702" s="350"/>
    </row>
    <row r="703" spans="6:7" x14ac:dyDescent="0.2">
      <c r="F703" s="350"/>
      <c r="G703" s="350"/>
    </row>
    <row r="704" spans="6:7" x14ac:dyDescent="0.2">
      <c r="F704" s="350"/>
      <c r="G704" s="350"/>
    </row>
    <row r="705" spans="6:7" x14ac:dyDescent="0.2">
      <c r="F705" s="350"/>
      <c r="G705" s="350"/>
    </row>
    <row r="706" spans="6:7" x14ac:dyDescent="0.2">
      <c r="F706" s="350"/>
      <c r="G706" s="350"/>
    </row>
    <row r="707" spans="6:7" x14ac:dyDescent="0.2">
      <c r="F707" s="350"/>
      <c r="G707" s="350"/>
    </row>
    <row r="708" spans="6:7" x14ac:dyDescent="0.2">
      <c r="F708" s="350"/>
      <c r="G708" s="350"/>
    </row>
    <row r="709" spans="6:7" x14ac:dyDescent="0.2">
      <c r="F709" s="350"/>
      <c r="G709" s="350"/>
    </row>
    <row r="710" spans="6:7" x14ac:dyDescent="0.2">
      <c r="F710" s="350"/>
      <c r="G710" s="350"/>
    </row>
    <row r="711" spans="6:7" x14ac:dyDescent="0.2">
      <c r="F711" s="350"/>
      <c r="G711" s="350"/>
    </row>
    <row r="712" spans="6:7" x14ac:dyDescent="0.2">
      <c r="F712" s="350"/>
      <c r="G712" s="350"/>
    </row>
    <row r="713" spans="6:7" x14ac:dyDescent="0.2">
      <c r="F713" s="350"/>
      <c r="G713" s="350"/>
    </row>
    <row r="714" spans="6:7" x14ac:dyDescent="0.2">
      <c r="F714" s="350"/>
      <c r="G714" s="350"/>
    </row>
    <row r="715" spans="6:7" x14ac:dyDescent="0.2">
      <c r="F715" s="350"/>
      <c r="G715" s="350"/>
    </row>
    <row r="716" spans="6:7" x14ac:dyDescent="0.2">
      <c r="F716" s="350"/>
      <c r="G716" s="350"/>
    </row>
    <row r="717" spans="6:7" x14ac:dyDescent="0.2">
      <c r="F717" s="350"/>
      <c r="G717" s="350"/>
    </row>
    <row r="718" spans="6:7" x14ac:dyDescent="0.2">
      <c r="F718" s="350"/>
      <c r="G718" s="350"/>
    </row>
    <row r="719" spans="6:7" x14ac:dyDescent="0.2">
      <c r="F719" s="350"/>
      <c r="G719" s="350"/>
    </row>
    <row r="720" spans="6:7" x14ac:dyDescent="0.2">
      <c r="F720" s="350"/>
      <c r="G720" s="350"/>
    </row>
    <row r="721" spans="6:7" x14ac:dyDescent="0.2">
      <c r="F721" s="350"/>
      <c r="G721" s="350"/>
    </row>
    <row r="722" spans="6:7" x14ac:dyDescent="0.2">
      <c r="F722" s="350"/>
      <c r="G722" s="350"/>
    </row>
    <row r="723" spans="6:7" x14ac:dyDescent="0.2">
      <c r="F723" s="350"/>
      <c r="G723" s="350"/>
    </row>
    <row r="724" spans="6:7" x14ac:dyDescent="0.2">
      <c r="F724" s="350"/>
      <c r="G724" s="350"/>
    </row>
    <row r="725" spans="6:7" x14ac:dyDescent="0.2">
      <c r="F725" s="350"/>
      <c r="G725" s="350"/>
    </row>
    <row r="726" spans="6:7" x14ac:dyDescent="0.2">
      <c r="F726" s="350"/>
      <c r="G726" s="350"/>
    </row>
    <row r="727" spans="6:7" x14ac:dyDescent="0.2">
      <c r="F727" s="350"/>
      <c r="G727" s="350"/>
    </row>
    <row r="728" spans="6:7" x14ac:dyDescent="0.2">
      <c r="F728" s="350"/>
      <c r="G728" s="350"/>
    </row>
    <row r="729" spans="6:7" x14ac:dyDescent="0.2">
      <c r="F729" s="350"/>
      <c r="G729" s="350"/>
    </row>
    <row r="730" spans="6:7" x14ac:dyDescent="0.2">
      <c r="F730" s="350"/>
      <c r="G730" s="350"/>
    </row>
    <row r="731" spans="6:7" x14ac:dyDescent="0.2">
      <c r="F731" s="350"/>
      <c r="G731" s="350"/>
    </row>
    <row r="732" spans="6:7" x14ac:dyDescent="0.2">
      <c r="F732" s="350"/>
      <c r="G732" s="350"/>
    </row>
    <row r="733" spans="6:7" x14ac:dyDescent="0.2">
      <c r="F733" s="350"/>
      <c r="G733" s="350"/>
    </row>
    <row r="734" spans="6:7" x14ac:dyDescent="0.2">
      <c r="F734" s="350"/>
      <c r="G734" s="350"/>
    </row>
    <row r="735" spans="6:7" x14ac:dyDescent="0.2">
      <c r="F735" s="350"/>
      <c r="G735" s="350"/>
    </row>
    <row r="736" spans="6:7" x14ac:dyDescent="0.2">
      <c r="F736" s="350"/>
      <c r="G736" s="350"/>
    </row>
    <row r="737" spans="6:7" x14ac:dyDescent="0.2">
      <c r="F737" s="350"/>
      <c r="G737" s="350"/>
    </row>
    <row r="738" spans="6:7" x14ac:dyDescent="0.2">
      <c r="F738" s="350"/>
      <c r="G738" s="350"/>
    </row>
    <row r="739" spans="6:7" x14ac:dyDescent="0.2">
      <c r="F739" s="350"/>
      <c r="G739" s="350"/>
    </row>
    <row r="740" spans="6:7" x14ac:dyDescent="0.2">
      <c r="F740" s="350"/>
      <c r="G740" s="350"/>
    </row>
    <row r="741" spans="6:7" x14ac:dyDescent="0.2">
      <c r="F741" s="350"/>
      <c r="G741" s="350"/>
    </row>
    <row r="742" spans="6:7" x14ac:dyDescent="0.2">
      <c r="F742" s="350"/>
      <c r="G742" s="350"/>
    </row>
    <row r="743" spans="6:7" x14ac:dyDescent="0.2">
      <c r="F743" s="350"/>
      <c r="G743" s="350"/>
    </row>
    <row r="744" spans="6:7" x14ac:dyDescent="0.2">
      <c r="F744" s="350"/>
      <c r="G744" s="350"/>
    </row>
    <row r="745" spans="6:7" x14ac:dyDescent="0.2">
      <c r="F745" s="350"/>
      <c r="G745" s="350"/>
    </row>
    <row r="746" spans="6:7" x14ac:dyDescent="0.2">
      <c r="F746" s="350"/>
      <c r="G746" s="350"/>
    </row>
    <row r="747" spans="6:7" x14ac:dyDescent="0.2">
      <c r="F747" s="350"/>
      <c r="G747" s="350"/>
    </row>
    <row r="748" spans="6:7" x14ac:dyDescent="0.2">
      <c r="F748" s="350"/>
      <c r="G748" s="350"/>
    </row>
    <row r="749" spans="6:7" x14ac:dyDescent="0.2">
      <c r="F749" s="350"/>
      <c r="G749" s="350"/>
    </row>
    <row r="750" spans="6:7" x14ac:dyDescent="0.2">
      <c r="F750" s="350"/>
      <c r="G750" s="350"/>
    </row>
    <row r="751" spans="6:7" x14ac:dyDescent="0.2">
      <c r="F751" s="350"/>
      <c r="G751" s="350"/>
    </row>
    <row r="752" spans="6:7" x14ac:dyDescent="0.2">
      <c r="F752" s="350"/>
      <c r="G752" s="350"/>
    </row>
    <row r="753" spans="6:7" x14ac:dyDescent="0.2">
      <c r="F753" s="350"/>
      <c r="G753" s="350"/>
    </row>
    <row r="754" spans="6:7" x14ac:dyDescent="0.2">
      <c r="F754" s="350"/>
      <c r="G754" s="350"/>
    </row>
    <row r="755" spans="6:7" x14ac:dyDescent="0.2">
      <c r="F755" s="350"/>
      <c r="G755" s="350"/>
    </row>
    <row r="756" spans="6:7" x14ac:dyDescent="0.2">
      <c r="F756" s="350"/>
      <c r="G756" s="350"/>
    </row>
    <row r="757" spans="6:7" x14ac:dyDescent="0.2">
      <c r="F757" s="350"/>
      <c r="G757" s="350"/>
    </row>
    <row r="758" spans="6:7" x14ac:dyDescent="0.2">
      <c r="F758" s="350"/>
      <c r="G758" s="350"/>
    </row>
    <row r="759" spans="6:7" x14ac:dyDescent="0.2">
      <c r="F759" s="350"/>
      <c r="G759" s="350"/>
    </row>
    <row r="760" spans="6:7" x14ac:dyDescent="0.2">
      <c r="F760" s="350"/>
      <c r="G760" s="350"/>
    </row>
    <row r="761" spans="6:7" x14ac:dyDescent="0.2">
      <c r="F761" s="350"/>
      <c r="G761" s="350"/>
    </row>
    <row r="762" spans="6:7" x14ac:dyDescent="0.2">
      <c r="F762" s="350"/>
      <c r="G762" s="350"/>
    </row>
    <row r="763" spans="6:7" x14ac:dyDescent="0.2">
      <c r="F763" s="350"/>
      <c r="G763" s="350"/>
    </row>
    <row r="764" spans="6:7" x14ac:dyDescent="0.2">
      <c r="F764" s="350"/>
      <c r="G764" s="350"/>
    </row>
    <row r="765" spans="6:7" x14ac:dyDescent="0.2">
      <c r="F765" s="350"/>
      <c r="G765" s="350"/>
    </row>
    <row r="766" spans="6:7" x14ac:dyDescent="0.2">
      <c r="F766" s="350"/>
      <c r="G766" s="350"/>
    </row>
    <row r="767" spans="6:7" x14ac:dyDescent="0.2">
      <c r="F767" s="350"/>
      <c r="G767" s="350"/>
    </row>
    <row r="768" spans="6:7" x14ac:dyDescent="0.2">
      <c r="F768" s="350"/>
      <c r="G768" s="350"/>
    </row>
    <row r="769" spans="6:7" x14ac:dyDescent="0.2">
      <c r="F769" s="350"/>
      <c r="G769" s="350"/>
    </row>
    <row r="770" spans="6:7" x14ac:dyDescent="0.2">
      <c r="F770" s="350"/>
      <c r="G770" s="350"/>
    </row>
    <row r="771" spans="6:7" x14ac:dyDescent="0.2">
      <c r="F771" s="350"/>
      <c r="G771" s="350"/>
    </row>
    <row r="772" spans="6:7" x14ac:dyDescent="0.2">
      <c r="F772" s="350"/>
      <c r="G772" s="350"/>
    </row>
    <row r="773" spans="6:7" x14ac:dyDescent="0.2">
      <c r="F773" s="350"/>
      <c r="G773" s="350"/>
    </row>
    <row r="774" spans="6:7" x14ac:dyDescent="0.2">
      <c r="F774" s="350"/>
      <c r="G774" s="350"/>
    </row>
    <row r="775" spans="6:7" x14ac:dyDescent="0.2">
      <c r="F775" s="350"/>
      <c r="G775" s="350"/>
    </row>
    <row r="776" spans="6:7" x14ac:dyDescent="0.2">
      <c r="F776" s="350"/>
      <c r="G776" s="350"/>
    </row>
    <row r="777" spans="6:7" x14ac:dyDescent="0.2">
      <c r="F777" s="350"/>
      <c r="G777" s="350"/>
    </row>
    <row r="778" spans="6:7" x14ac:dyDescent="0.2">
      <c r="F778" s="350"/>
      <c r="G778" s="350"/>
    </row>
    <row r="779" spans="6:7" x14ac:dyDescent="0.2">
      <c r="F779" s="350"/>
      <c r="G779" s="350"/>
    </row>
    <row r="780" spans="6:7" x14ac:dyDescent="0.2">
      <c r="F780" s="350"/>
      <c r="G780" s="350"/>
    </row>
    <row r="781" spans="6:7" x14ac:dyDescent="0.2">
      <c r="F781" s="350"/>
      <c r="G781" s="350"/>
    </row>
    <row r="782" spans="6:7" x14ac:dyDescent="0.2">
      <c r="F782" s="350"/>
      <c r="G782" s="350"/>
    </row>
    <row r="783" spans="6:7" x14ac:dyDescent="0.2">
      <c r="F783" s="350"/>
      <c r="G783" s="350"/>
    </row>
    <row r="784" spans="6:7" x14ac:dyDescent="0.2">
      <c r="F784" s="350"/>
      <c r="G784" s="350"/>
    </row>
    <row r="785" spans="6:7" x14ac:dyDescent="0.2">
      <c r="F785" s="350"/>
      <c r="G785" s="350"/>
    </row>
    <row r="786" spans="6:7" x14ac:dyDescent="0.2">
      <c r="F786" s="350"/>
      <c r="G786" s="350"/>
    </row>
    <row r="787" spans="6:7" x14ac:dyDescent="0.2">
      <c r="F787" s="350"/>
      <c r="G787" s="350"/>
    </row>
    <row r="788" spans="6:7" x14ac:dyDescent="0.2">
      <c r="F788" s="350"/>
      <c r="G788" s="350"/>
    </row>
    <row r="789" spans="6:7" x14ac:dyDescent="0.2">
      <c r="F789" s="350"/>
      <c r="G789" s="350"/>
    </row>
    <row r="790" spans="6:7" x14ac:dyDescent="0.2">
      <c r="F790" s="350"/>
      <c r="G790" s="350"/>
    </row>
    <row r="791" spans="6:7" x14ac:dyDescent="0.2">
      <c r="F791" s="350"/>
      <c r="G791" s="350"/>
    </row>
    <row r="792" spans="6:7" x14ac:dyDescent="0.2">
      <c r="F792" s="350"/>
      <c r="G792" s="350"/>
    </row>
    <row r="793" spans="6:7" x14ac:dyDescent="0.2">
      <c r="F793" s="350"/>
      <c r="G793" s="350"/>
    </row>
    <row r="794" spans="6:7" x14ac:dyDescent="0.2">
      <c r="F794" s="350"/>
      <c r="G794" s="350"/>
    </row>
    <row r="795" spans="6:7" x14ac:dyDescent="0.2">
      <c r="F795" s="350"/>
      <c r="G795" s="350"/>
    </row>
    <row r="796" spans="6:7" x14ac:dyDescent="0.2">
      <c r="F796" s="350"/>
      <c r="G796" s="350"/>
    </row>
    <row r="797" spans="6:7" x14ac:dyDescent="0.2">
      <c r="F797" s="350"/>
      <c r="G797" s="350"/>
    </row>
    <row r="798" spans="6:7" x14ac:dyDescent="0.2">
      <c r="F798" s="350"/>
      <c r="G798" s="350"/>
    </row>
    <row r="799" spans="6:7" x14ac:dyDescent="0.2">
      <c r="F799" s="350"/>
      <c r="G799" s="350"/>
    </row>
    <row r="800" spans="6:7" x14ac:dyDescent="0.2">
      <c r="F800" s="350"/>
      <c r="G800" s="350"/>
    </row>
    <row r="801" spans="6:7" x14ac:dyDescent="0.2">
      <c r="F801" s="350"/>
      <c r="G801" s="350"/>
    </row>
    <row r="802" spans="6:7" x14ac:dyDescent="0.2">
      <c r="F802" s="350"/>
      <c r="G802" s="350"/>
    </row>
    <row r="803" spans="6:7" x14ac:dyDescent="0.2">
      <c r="F803" s="350"/>
      <c r="G803" s="350"/>
    </row>
    <row r="804" spans="6:7" x14ac:dyDescent="0.2">
      <c r="F804" s="350"/>
      <c r="G804" s="350"/>
    </row>
    <row r="805" spans="6:7" x14ac:dyDescent="0.2">
      <c r="F805" s="350"/>
      <c r="G805" s="350"/>
    </row>
    <row r="806" spans="6:7" x14ac:dyDescent="0.2">
      <c r="F806" s="350"/>
      <c r="G806" s="350"/>
    </row>
    <row r="807" spans="6:7" x14ac:dyDescent="0.2">
      <c r="F807" s="350"/>
      <c r="G807" s="350"/>
    </row>
    <row r="808" spans="6:7" x14ac:dyDescent="0.2">
      <c r="F808" s="350"/>
      <c r="G808" s="350"/>
    </row>
    <row r="809" spans="6:7" x14ac:dyDescent="0.2">
      <c r="F809" s="350"/>
      <c r="G809" s="350"/>
    </row>
    <row r="810" spans="6:7" x14ac:dyDescent="0.2">
      <c r="F810" s="350"/>
      <c r="G810" s="350"/>
    </row>
    <row r="811" spans="6:7" x14ac:dyDescent="0.2">
      <c r="F811" s="350"/>
      <c r="G811" s="350"/>
    </row>
    <row r="812" spans="6:7" x14ac:dyDescent="0.2">
      <c r="F812" s="350"/>
      <c r="G812" s="350"/>
    </row>
    <row r="813" spans="6:7" x14ac:dyDescent="0.2">
      <c r="F813" s="350"/>
      <c r="G813" s="350"/>
    </row>
    <row r="814" spans="6:7" x14ac:dyDescent="0.2">
      <c r="F814" s="350"/>
      <c r="G814" s="350"/>
    </row>
    <row r="815" spans="6:7" x14ac:dyDescent="0.2">
      <c r="F815" s="350"/>
      <c r="G815" s="350"/>
    </row>
    <row r="816" spans="6:7" x14ac:dyDescent="0.2">
      <c r="F816" s="350"/>
      <c r="G816" s="350"/>
    </row>
    <row r="817" spans="6:7" x14ac:dyDescent="0.2">
      <c r="F817" s="350"/>
      <c r="G817" s="350"/>
    </row>
    <row r="818" spans="6:7" x14ac:dyDescent="0.2">
      <c r="F818" s="350"/>
      <c r="G818" s="350"/>
    </row>
    <row r="819" spans="6:7" x14ac:dyDescent="0.2">
      <c r="F819" s="350"/>
      <c r="G819" s="350"/>
    </row>
    <row r="820" spans="6:7" x14ac:dyDescent="0.2">
      <c r="F820" s="350"/>
      <c r="G820" s="350"/>
    </row>
    <row r="821" spans="6:7" x14ac:dyDescent="0.2">
      <c r="F821" s="350"/>
      <c r="G821" s="350"/>
    </row>
    <row r="822" spans="6:7" x14ac:dyDescent="0.2">
      <c r="F822" s="350"/>
      <c r="G822" s="350"/>
    </row>
    <row r="823" spans="6:7" x14ac:dyDescent="0.2">
      <c r="F823" s="350"/>
      <c r="G823" s="350"/>
    </row>
    <row r="824" spans="6:7" x14ac:dyDescent="0.2">
      <c r="F824" s="350"/>
      <c r="G824" s="350"/>
    </row>
    <row r="825" spans="6:7" x14ac:dyDescent="0.2">
      <c r="F825" s="350"/>
      <c r="G825" s="350"/>
    </row>
    <row r="826" spans="6:7" x14ac:dyDescent="0.2">
      <c r="F826" s="350"/>
      <c r="G826" s="350"/>
    </row>
    <row r="827" spans="6:7" x14ac:dyDescent="0.2">
      <c r="F827" s="350"/>
      <c r="G827" s="350"/>
    </row>
    <row r="828" spans="6:7" x14ac:dyDescent="0.2">
      <c r="F828" s="350"/>
      <c r="G828" s="350"/>
    </row>
    <row r="829" spans="6:7" x14ac:dyDescent="0.2">
      <c r="F829" s="350"/>
      <c r="G829" s="350"/>
    </row>
    <row r="830" spans="6:7" x14ac:dyDescent="0.2">
      <c r="F830" s="350"/>
      <c r="G830" s="350"/>
    </row>
    <row r="831" spans="6:7" x14ac:dyDescent="0.2">
      <c r="F831" s="350"/>
      <c r="G831" s="350"/>
    </row>
    <row r="832" spans="6:7" x14ac:dyDescent="0.2">
      <c r="F832" s="350"/>
      <c r="G832" s="350"/>
    </row>
    <row r="833" spans="6:7" x14ac:dyDescent="0.2">
      <c r="F833" s="350"/>
      <c r="G833" s="350"/>
    </row>
    <row r="834" spans="6:7" x14ac:dyDescent="0.2">
      <c r="F834" s="350"/>
      <c r="G834" s="350"/>
    </row>
    <row r="835" spans="6:7" x14ac:dyDescent="0.2">
      <c r="F835" s="350"/>
      <c r="G835" s="350"/>
    </row>
    <row r="836" spans="6:7" x14ac:dyDescent="0.2">
      <c r="F836" s="350"/>
      <c r="G836" s="350"/>
    </row>
    <row r="837" spans="6:7" x14ac:dyDescent="0.2">
      <c r="F837" s="350"/>
      <c r="G837" s="350"/>
    </row>
    <row r="838" spans="6:7" x14ac:dyDescent="0.2">
      <c r="F838" s="350"/>
      <c r="G838" s="350"/>
    </row>
    <row r="839" spans="6:7" x14ac:dyDescent="0.2">
      <c r="F839" s="350"/>
      <c r="G839" s="350"/>
    </row>
    <row r="840" spans="6:7" x14ac:dyDescent="0.2">
      <c r="F840" s="350"/>
      <c r="G840" s="350"/>
    </row>
    <row r="841" spans="6:7" x14ac:dyDescent="0.2">
      <c r="F841" s="350"/>
      <c r="G841" s="350"/>
    </row>
    <row r="842" spans="6:7" x14ac:dyDescent="0.2">
      <c r="F842" s="350"/>
      <c r="G842" s="350"/>
    </row>
    <row r="843" spans="6:7" x14ac:dyDescent="0.2">
      <c r="F843" s="350"/>
      <c r="G843" s="350"/>
    </row>
    <row r="844" spans="6:7" x14ac:dyDescent="0.2">
      <c r="F844" s="350"/>
      <c r="G844" s="350"/>
    </row>
    <row r="845" spans="6:7" x14ac:dyDescent="0.2">
      <c r="F845" s="350"/>
      <c r="G845" s="350"/>
    </row>
    <row r="846" spans="6:7" x14ac:dyDescent="0.2">
      <c r="F846" s="350"/>
      <c r="G846" s="350"/>
    </row>
    <row r="847" spans="6:7" x14ac:dyDescent="0.2">
      <c r="F847" s="350"/>
      <c r="G847" s="350"/>
    </row>
    <row r="848" spans="6:7" x14ac:dyDescent="0.2">
      <c r="F848" s="350"/>
      <c r="G848" s="350"/>
    </row>
    <row r="849" spans="6:7" x14ac:dyDescent="0.2">
      <c r="F849" s="350"/>
      <c r="G849" s="350"/>
    </row>
    <row r="850" spans="6:7" x14ac:dyDescent="0.2">
      <c r="F850" s="350"/>
      <c r="G850" s="350"/>
    </row>
    <row r="851" spans="6:7" x14ac:dyDescent="0.2">
      <c r="F851" s="350"/>
      <c r="G851" s="350"/>
    </row>
    <row r="852" spans="6:7" x14ac:dyDescent="0.2">
      <c r="F852" s="350"/>
      <c r="G852" s="350"/>
    </row>
    <row r="853" spans="6:7" x14ac:dyDescent="0.2">
      <c r="F853" s="350"/>
      <c r="G853" s="350"/>
    </row>
    <row r="854" spans="6:7" x14ac:dyDescent="0.2">
      <c r="F854" s="350"/>
      <c r="G854" s="350"/>
    </row>
    <row r="855" spans="6:7" x14ac:dyDescent="0.2">
      <c r="F855" s="350"/>
      <c r="G855" s="350"/>
    </row>
    <row r="856" spans="6:7" x14ac:dyDescent="0.2">
      <c r="F856" s="350"/>
      <c r="G856" s="350"/>
    </row>
    <row r="857" spans="6:7" x14ac:dyDescent="0.2">
      <c r="F857" s="350"/>
      <c r="G857" s="350"/>
    </row>
    <row r="858" spans="6:7" x14ac:dyDescent="0.2">
      <c r="F858" s="350"/>
      <c r="G858" s="350"/>
    </row>
    <row r="859" spans="6:7" x14ac:dyDescent="0.2">
      <c r="F859" s="350"/>
      <c r="G859" s="350"/>
    </row>
    <row r="860" spans="6:7" x14ac:dyDescent="0.2">
      <c r="F860" s="350"/>
      <c r="G860" s="350"/>
    </row>
    <row r="861" spans="6:7" x14ac:dyDescent="0.2">
      <c r="F861" s="350"/>
      <c r="G861" s="350"/>
    </row>
    <row r="862" spans="6:7" x14ac:dyDescent="0.2">
      <c r="F862" s="350"/>
      <c r="G862" s="350"/>
    </row>
    <row r="863" spans="6:7" x14ac:dyDescent="0.2">
      <c r="F863" s="350"/>
      <c r="G863" s="350"/>
    </row>
    <row r="864" spans="6:7" x14ac:dyDescent="0.2">
      <c r="F864" s="350"/>
      <c r="G864" s="350"/>
    </row>
    <row r="865" spans="6:7" x14ac:dyDescent="0.2">
      <c r="F865" s="350"/>
      <c r="G865" s="350"/>
    </row>
    <row r="866" spans="6:7" x14ac:dyDescent="0.2">
      <c r="F866" s="350"/>
      <c r="G866" s="350"/>
    </row>
    <row r="867" spans="6:7" x14ac:dyDescent="0.2">
      <c r="F867" s="350"/>
      <c r="G867" s="350"/>
    </row>
    <row r="868" spans="6:7" x14ac:dyDescent="0.2">
      <c r="F868" s="350"/>
      <c r="G868" s="350"/>
    </row>
    <row r="869" spans="6:7" x14ac:dyDescent="0.2">
      <c r="F869" s="350"/>
      <c r="G869" s="350"/>
    </row>
    <row r="870" spans="6:7" x14ac:dyDescent="0.2">
      <c r="F870" s="350"/>
      <c r="G870" s="350"/>
    </row>
    <row r="871" spans="6:7" x14ac:dyDescent="0.2">
      <c r="F871" s="350"/>
      <c r="G871" s="350"/>
    </row>
    <row r="872" spans="6:7" x14ac:dyDescent="0.2">
      <c r="F872" s="350"/>
      <c r="G872" s="350"/>
    </row>
    <row r="873" spans="6:7" x14ac:dyDescent="0.2">
      <c r="F873" s="350"/>
      <c r="G873" s="350"/>
    </row>
    <row r="874" spans="6:7" x14ac:dyDescent="0.2">
      <c r="F874" s="350"/>
      <c r="G874" s="350"/>
    </row>
    <row r="875" spans="6:7" x14ac:dyDescent="0.2">
      <c r="F875" s="350"/>
      <c r="G875" s="350"/>
    </row>
    <row r="876" spans="6:7" x14ac:dyDescent="0.2">
      <c r="F876" s="350"/>
      <c r="G876" s="350"/>
    </row>
    <row r="877" spans="6:7" x14ac:dyDescent="0.2">
      <c r="F877" s="350"/>
      <c r="G877" s="350"/>
    </row>
    <row r="878" spans="6:7" x14ac:dyDescent="0.2">
      <c r="F878" s="350"/>
      <c r="G878" s="350"/>
    </row>
    <row r="879" spans="6:7" x14ac:dyDescent="0.2">
      <c r="F879" s="350"/>
      <c r="G879" s="350"/>
    </row>
    <row r="880" spans="6:7" x14ac:dyDescent="0.2">
      <c r="F880" s="350"/>
      <c r="G880" s="350"/>
    </row>
    <row r="881" spans="6:7" x14ac:dyDescent="0.2">
      <c r="F881" s="350"/>
      <c r="G881" s="350"/>
    </row>
    <row r="882" spans="6:7" x14ac:dyDescent="0.2">
      <c r="F882" s="350"/>
      <c r="G882" s="350"/>
    </row>
    <row r="883" spans="6:7" x14ac:dyDescent="0.2">
      <c r="F883" s="350"/>
      <c r="G883" s="350"/>
    </row>
    <row r="884" spans="6:7" x14ac:dyDescent="0.2">
      <c r="F884" s="350"/>
      <c r="G884" s="350"/>
    </row>
    <row r="885" spans="6:7" x14ac:dyDescent="0.2">
      <c r="F885" s="350"/>
      <c r="G885" s="350"/>
    </row>
    <row r="886" spans="6:7" x14ac:dyDescent="0.2">
      <c r="F886" s="350"/>
      <c r="G886" s="350"/>
    </row>
    <row r="887" spans="6:7" x14ac:dyDescent="0.2">
      <c r="F887" s="350"/>
      <c r="G887" s="350"/>
    </row>
    <row r="888" spans="6:7" x14ac:dyDescent="0.2">
      <c r="F888" s="350"/>
      <c r="G888" s="350"/>
    </row>
    <row r="889" spans="6:7" x14ac:dyDescent="0.2">
      <c r="F889" s="350"/>
      <c r="G889" s="350"/>
    </row>
    <row r="890" spans="6:7" x14ac:dyDescent="0.2">
      <c r="F890" s="350"/>
      <c r="G890" s="350"/>
    </row>
    <row r="891" spans="6:7" x14ac:dyDescent="0.2">
      <c r="F891" s="350"/>
      <c r="G891" s="350"/>
    </row>
    <row r="892" spans="6:7" x14ac:dyDescent="0.2">
      <c r="F892" s="350"/>
      <c r="G892" s="350"/>
    </row>
    <row r="893" spans="6:7" x14ac:dyDescent="0.2">
      <c r="F893" s="350"/>
      <c r="G893" s="350"/>
    </row>
    <row r="894" spans="6:7" x14ac:dyDescent="0.2">
      <c r="F894" s="350"/>
      <c r="G894" s="350"/>
    </row>
    <row r="895" spans="6:7" x14ac:dyDescent="0.2">
      <c r="F895" s="350"/>
      <c r="G895" s="350"/>
    </row>
    <row r="896" spans="6:7" x14ac:dyDescent="0.2">
      <c r="F896" s="350"/>
      <c r="G896" s="350"/>
    </row>
    <row r="897" spans="6:7" x14ac:dyDescent="0.2">
      <c r="F897" s="350"/>
      <c r="G897" s="350"/>
    </row>
    <row r="898" spans="6:7" x14ac:dyDescent="0.2">
      <c r="F898" s="350"/>
      <c r="G898" s="350"/>
    </row>
    <row r="899" spans="6:7" x14ac:dyDescent="0.2">
      <c r="F899" s="350"/>
      <c r="G899" s="350"/>
    </row>
    <row r="900" spans="6:7" x14ac:dyDescent="0.2">
      <c r="F900" s="350"/>
      <c r="G900" s="350"/>
    </row>
    <row r="901" spans="6:7" x14ac:dyDescent="0.2">
      <c r="F901" s="350"/>
      <c r="G901" s="350"/>
    </row>
    <row r="902" spans="6:7" x14ac:dyDescent="0.2">
      <c r="F902" s="350"/>
      <c r="G902" s="350"/>
    </row>
    <row r="903" spans="6:7" x14ac:dyDescent="0.2">
      <c r="F903" s="350"/>
      <c r="G903" s="350"/>
    </row>
    <row r="904" spans="6:7" x14ac:dyDescent="0.2">
      <c r="F904" s="350"/>
      <c r="G904" s="350"/>
    </row>
    <row r="905" spans="6:7" x14ac:dyDescent="0.2">
      <c r="F905" s="350"/>
      <c r="G905" s="350"/>
    </row>
    <row r="906" spans="6:7" x14ac:dyDescent="0.2">
      <c r="F906" s="350"/>
      <c r="G906" s="350"/>
    </row>
    <row r="907" spans="6:7" x14ac:dyDescent="0.2">
      <c r="F907" s="350"/>
      <c r="G907" s="350"/>
    </row>
    <row r="908" spans="6:7" x14ac:dyDescent="0.2">
      <c r="F908" s="350"/>
      <c r="G908" s="350"/>
    </row>
    <row r="909" spans="6:7" x14ac:dyDescent="0.2">
      <c r="F909" s="350"/>
      <c r="G909" s="350"/>
    </row>
    <row r="910" spans="6:7" x14ac:dyDescent="0.2">
      <c r="F910" s="350"/>
      <c r="G910" s="350"/>
    </row>
    <row r="911" spans="6:7" x14ac:dyDescent="0.2">
      <c r="F911" s="350"/>
      <c r="G911" s="350"/>
    </row>
    <row r="912" spans="6:7" x14ac:dyDescent="0.2">
      <c r="F912" s="350"/>
      <c r="G912" s="350"/>
    </row>
    <row r="913" spans="6:7" x14ac:dyDescent="0.2">
      <c r="F913" s="350"/>
      <c r="G913" s="350"/>
    </row>
    <row r="914" spans="6:7" x14ac:dyDescent="0.2">
      <c r="F914" s="350"/>
      <c r="G914" s="350"/>
    </row>
    <row r="915" spans="6:7" x14ac:dyDescent="0.2">
      <c r="F915" s="350"/>
      <c r="G915" s="350"/>
    </row>
    <row r="916" spans="6:7" x14ac:dyDescent="0.2">
      <c r="F916" s="350"/>
      <c r="G916" s="350"/>
    </row>
    <row r="917" spans="6:7" x14ac:dyDescent="0.2">
      <c r="F917" s="350"/>
      <c r="G917" s="350"/>
    </row>
    <row r="918" spans="6:7" x14ac:dyDescent="0.2">
      <c r="F918" s="350"/>
      <c r="G918" s="350"/>
    </row>
    <row r="919" spans="6:7" x14ac:dyDescent="0.2">
      <c r="F919" s="350"/>
      <c r="G919" s="350"/>
    </row>
    <row r="920" spans="6:7" x14ac:dyDescent="0.2">
      <c r="F920" s="350"/>
      <c r="G920" s="350"/>
    </row>
    <row r="921" spans="6:7" x14ac:dyDescent="0.2">
      <c r="F921" s="350"/>
      <c r="G921" s="350"/>
    </row>
    <row r="922" spans="6:7" x14ac:dyDescent="0.2">
      <c r="F922" s="350"/>
      <c r="G922" s="350"/>
    </row>
    <row r="923" spans="6:7" x14ac:dyDescent="0.2">
      <c r="F923" s="350"/>
      <c r="G923" s="350"/>
    </row>
    <row r="924" spans="6:7" x14ac:dyDescent="0.2">
      <c r="F924" s="350"/>
      <c r="G924" s="350"/>
    </row>
    <row r="925" spans="6:7" x14ac:dyDescent="0.2">
      <c r="F925" s="350"/>
      <c r="G925" s="350"/>
    </row>
    <row r="926" spans="6:7" x14ac:dyDescent="0.2">
      <c r="F926" s="350"/>
      <c r="G926" s="350"/>
    </row>
    <row r="927" spans="6:7" x14ac:dyDescent="0.2">
      <c r="F927" s="350"/>
      <c r="G927" s="350"/>
    </row>
    <row r="928" spans="6:7" x14ac:dyDescent="0.2">
      <c r="F928" s="350"/>
      <c r="G928" s="350"/>
    </row>
    <row r="929" spans="6:7" x14ac:dyDescent="0.2">
      <c r="F929" s="350"/>
      <c r="G929" s="350"/>
    </row>
    <row r="930" spans="6:7" x14ac:dyDescent="0.2">
      <c r="F930" s="350"/>
      <c r="G930" s="350"/>
    </row>
    <row r="931" spans="6:7" x14ac:dyDescent="0.2">
      <c r="F931" s="350"/>
      <c r="G931" s="350"/>
    </row>
    <row r="932" spans="6:7" x14ac:dyDescent="0.2">
      <c r="F932" s="350"/>
      <c r="G932" s="350"/>
    </row>
    <row r="933" spans="6:7" x14ac:dyDescent="0.2">
      <c r="F933" s="350"/>
      <c r="G933" s="350"/>
    </row>
    <row r="934" spans="6:7" x14ac:dyDescent="0.2">
      <c r="F934" s="350"/>
      <c r="G934" s="350"/>
    </row>
    <row r="935" spans="6:7" x14ac:dyDescent="0.2">
      <c r="F935" s="350"/>
      <c r="G935" s="350"/>
    </row>
    <row r="936" spans="6:7" x14ac:dyDescent="0.2">
      <c r="F936" s="350"/>
      <c r="G936" s="350"/>
    </row>
    <row r="937" spans="6:7" x14ac:dyDescent="0.2">
      <c r="F937" s="350"/>
      <c r="G937" s="350"/>
    </row>
    <row r="938" spans="6:7" x14ac:dyDescent="0.2">
      <c r="F938" s="350"/>
      <c r="G938" s="350"/>
    </row>
    <row r="939" spans="6:7" x14ac:dyDescent="0.2">
      <c r="F939" s="350"/>
      <c r="G939" s="350"/>
    </row>
    <row r="940" spans="6:7" x14ac:dyDescent="0.2">
      <c r="F940" s="350"/>
      <c r="G940" s="350"/>
    </row>
    <row r="941" spans="6:7" x14ac:dyDescent="0.2">
      <c r="F941" s="350"/>
      <c r="G941" s="350"/>
    </row>
    <row r="942" spans="6:7" x14ac:dyDescent="0.2">
      <c r="F942" s="350"/>
      <c r="G942" s="350"/>
    </row>
    <row r="943" spans="6:7" x14ac:dyDescent="0.2">
      <c r="F943" s="350"/>
      <c r="G943" s="350"/>
    </row>
    <row r="944" spans="6:7" x14ac:dyDescent="0.2">
      <c r="F944" s="350"/>
      <c r="G944" s="350"/>
    </row>
    <row r="945" spans="6:7" x14ac:dyDescent="0.2">
      <c r="F945" s="350"/>
      <c r="G945" s="350"/>
    </row>
    <row r="946" spans="6:7" x14ac:dyDescent="0.2">
      <c r="F946" s="350"/>
      <c r="G946" s="350"/>
    </row>
    <row r="947" spans="6:7" x14ac:dyDescent="0.2">
      <c r="F947" s="350"/>
      <c r="G947" s="350"/>
    </row>
    <row r="948" spans="6:7" x14ac:dyDescent="0.2">
      <c r="F948" s="350"/>
      <c r="G948" s="350"/>
    </row>
    <row r="949" spans="6:7" x14ac:dyDescent="0.2">
      <c r="F949" s="350"/>
      <c r="G949" s="350"/>
    </row>
    <row r="950" spans="6:7" x14ac:dyDescent="0.2">
      <c r="F950" s="350"/>
      <c r="G950" s="350"/>
    </row>
    <row r="951" spans="6:7" x14ac:dyDescent="0.2">
      <c r="F951" s="350"/>
      <c r="G951" s="350"/>
    </row>
    <row r="952" spans="6:7" x14ac:dyDescent="0.2">
      <c r="F952" s="350"/>
      <c r="G952" s="350"/>
    </row>
    <row r="953" spans="6:7" x14ac:dyDescent="0.2">
      <c r="F953" s="350"/>
      <c r="G953" s="350"/>
    </row>
    <row r="954" spans="6:7" x14ac:dyDescent="0.2">
      <c r="F954" s="350"/>
      <c r="G954" s="350"/>
    </row>
    <row r="955" spans="6:7" x14ac:dyDescent="0.2">
      <c r="F955" s="350"/>
      <c r="G955" s="350"/>
    </row>
    <row r="956" spans="6:7" x14ac:dyDescent="0.2">
      <c r="F956" s="350"/>
      <c r="G956" s="350"/>
    </row>
    <row r="957" spans="6:7" x14ac:dyDescent="0.2">
      <c r="F957" s="350"/>
      <c r="G957" s="350"/>
    </row>
    <row r="958" spans="6:7" x14ac:dyDescent="0.2">
      <c r="F958" s="350"/>
      <c r="G958" s="350"/>
    </row>
    <row r="959" spans="6:7" x14ac:dyDescent="0.2">
      <c r="F959" s="350"/>
      <c r="G959" s="350"/>
    </row>
    <row r="960" spans="6:7" x14ac:dyDescent="0.2">
      <c r="F960" s="350"/>
      <c r="G960" s="350"/>
    </row>
    <row r="961" spans="6:7" x14ac:dyDescent="0.2">
      <c r="F961" s="350"/>
      <c r="G961" s="350"/>
    </row>
    <row r="962" spans="6:7" x14ac:dyDescent="0.2">
      <c r="F962" s="350"/>
      <c r="G962" s="350"/>
    </row>
    <row r="963" spans="6:7" x14ac:dyDescent="0.2">
      <c r="F963" s="350"/>
      <c r="G963" s="350"/>
    </row>
    <row r="964" spans="6:7" x14ac:dyDescent="0.2">
      <c r="F964" s="350"/>
      <c r="G964" s="350"/>
    </row>
    <row r="965" spans="6:7" x14ac:dyDescent="0.2">
      <c r="F965" s="350"/>
      <c r="G965" s="350"/>
    </row>
    <row r="966" spans="6:7" x14ac:dyDescent="0.2">
      <c r="F966" s="350"/>
      <c r="G966" s="350"/>
    </row>
    <row r="967" spans="6:7" x14ac:dyDescent="0.2">
      <c r="F967" s="350"/>
      <c r="G967" s="350"/>
    </row>
    <row r="968" spans="6:7" x14ac:dyDescent="0.2">
      <c r="F968" s="350"/>
      <c r="G968" s="350"/>
    </row>
    <row r="969" spans="6:7" x14ac:dyDescent="0.2">
      <c r="F969" s="350"/>
      <c r="G969" s="350"/>
    </row>
    <row r="970" spans="6:7" x14ac:dyDescent="0.2">
      <c r="F970" s="350"/>
      <c r="G970" s="350"/>
    </row>
    <row r="971" spans="6:7" x14ac:dyDescent="0.2">
      <c r="F971" s="350"/>
      <c r="G971" s="350"/>
    </row>
    <row r="972" spans="6:7" x14ac:dyDescent="0.2">
      <c r="F972" s="350"/>
      <c r="G972" s="350"/>
    </row>
    <row r="973" spans="6:7" x14ac:dyDescent="0.2">
      <c r="F973" s="350"/>
      <c r="G973" s="350"/>
    </row>
    <row r="974" spans="6:7" x14ac:dyDescent="0.2">
      <c r="F974" s="350"/>
      <c r="G974" s="350"/>
    </row>
    <row r="975" spans="6:7" x14ac:dyDescent="0.2">
      <c r="F975" s="350"/>
      <c r="G975" s="350"/>
    </row>
    <row r="976" spans="6:7" x14ac:dyDescent="0.2">
      <c r="F976" s="350"/>
      <c r="G976" s="350"/>
    </row>
    <row r="977" spans="6:7" x14ac:dyDescent="0.2">
      <c r="F977" s="350"/>
      <c r="G977" s="350"/>
    </row>
    <row r="978" spans="6:7" x14ac:dyDescent="0.2">
      <c r="F978" s="350"/>
      <c r="G978" s="350"/>
    </row>
    <row r="979" spans="6:7" x14ac:dyDescent="0.2">
      <c r="F979" s="350"/>
      <c r="G979" s="350"/>
    </row>
    <row r="980" spans="6:7" x14ac:dyDescent="0.2">
      <c r="F980" s="350"/>
      <c r="G980" s="350"/>
    </row>
    <row r="981" spans="6:7" x14ac:dyDescent="0.2">
      <c r="F981" s="350"/>
      <c r="G981" s="350"/>
    </row>
    <row r="982" spans="6:7" x14ac:dyDescent="0.2">
      <c r="F982" s="350"/>
      <c r="G982" s="350"/>
    </row>
    <row r="983" spans="6:7" x14ac:dyDescent="0.2">
      <c r="F983" s="350"/>
      <c r="G983" s="350"/>
    </row>
    <row r="984" spans="6:7" x14ac:dyDescent="0.2">
      <c r="F984" s="350"/>
      <c r="G984" s="350"/>
    </row>
    <row r="985" spans="6:7" x14ac:dyDescent="0.2">
      <c r="F985" s="350"/>
      <c r="G985" s="350"/>
    </row>
    <row r="986" spans="6:7" x14ac:dyDescent="0.2">
      <c r="F986" s="350"/>
      <c r="G986" s="350"/>
    </row>
    <row r="987" spans="6:7" x14ac:dyDescent="0.2">
      <c r="F987" s="350"/>
      <c r="G987" s="350"/>
    </row>
    <row r="988" spans="6:7" x14ac:dyDescent="0.2">
      <c r="F988" s="350"/>
      <c r="G988" s="350"/>
    </row>
    <row r="989" spans="6:7" x14ac:dyDescent="0.2">
      <c r="F989" s="350"/>
      <c r="G989" s="350"/>
    </row>
    <row r="990" spans="6:7" x14ac:dyDescent="0.2">
      <c r="F990" s="350"/>
      <c r="G990" s="350"/>
    </row>
    <row r="991" spans="6:7" x14ac:dyDescent="0.2">
      <c r="F991" s="350"/>
      <c r="G991" s="350"/>
    </row>
    <row r="992" spans="6:7" x14ac:dyDescent="0.2">
      <c r="F992" s="350"/>
      <c r="G992" s="350"/>
    </row>
    <row r="993" spans="6:7" x14ac:dyDescent="0.2">
      <c r="F993" s="350"/>
      <c r="G993" s="350"/>
    </row>
    <row r="994" spans="6:7" x14ac:dyDescent="0.2">
      <c r="F994" s="350"/>
      <c r="G994" s="350"/>
    </row>
    <row r="995" spans="6:7" x14ac:dyDescent="0.2">
      <c r="F995" s="350"/>
      <c r="G995" s="350"/>
    </row>
    <row r="996" spans="6:7" x14ac:dyDescent="0.2">
      <c r="F996" s="350"/>
      <c r="G996" s="350"/>
    </row>
    <row r="997" spans="6:7" x14ac:dyDescent="0.2">
      <c r="F997" s="350"/>
      <c r="G997" s="350"/>
    </row>
    <row r="998" spans="6:7" x14ac:dyDescent="0.2">
      <c r="F998" s="350"/>
      <c r="G998" s="350"/>
    </row>
    <row r="999" spans="6:7" x14ac:dyDescent="0.2">
      <c r="F999" s="350"/>
      <c r="G999" s="350"/>
    </row>
    <row r="1000" spans="6:7" x14ac:dyDescent="0.2">
      <c r="F1000" s="350"/>
      <c r="G1000" s="350"/>
    </row>
    <row r="1001" spans="6:7" x14ac:dyDescent="0.2">
      <c r="F1001" s="350"/>
      <c r="G1001" s="350"/>
    </row>
    <row r="1002" spans="6:7" x14ac:dyDescent="0.2">
      <c r="F1002" s="350"/>
      <c r="G1002" s="350"/>
    </row>
    <row r="1003" spans="6:7" x14ac:dyDescent="0.2">
      <c r="F1003" s="350"/>
      <c r="G1003" s="350"/>
    </row>
    <row r="1004" spans="6:7" x14ac:dyDescent="0.2">
      <c r="F1004" s="350"/>
      <c r="G1004" s="350"/>
    </row>
    <row r="1005" spans="6:7" x14ac:dyDescent="0.2">
      <c r="F1005" s="350"/>
      <c r="G1005" s="350"/>
    </row>
    <row r="1006" spans="6:7" x14ac:dyDescent="0.2">
      <c r="F1006" s="350"/>
      <c r="G1006" s="350"/>
    </row>
    <row r="1007" spans="6:7" x14ac:dyDescent="0.2">
      <c r="F1007" s="350"/>
      <c r="G1007" s="350"/>
    </row>
    <row r="1008" spans="6:7" x14ac:dyDescent="0.2">
      <c r="F1008" s="350"/>
      <c r="G1008" s="350"/>
    </row>
    <row r="1009" spans="6:7" x14ac:dyDescent="0.2">
      <c r="F1009" s="350"/>
      <c r="G1009" s="350"/>
    </row>
    <row r="1010" spans="6:7" x14ac:dyDescent="0.2">
      <c r="F1010" s="350"/>
      <c r="G1010" s="350"/>
    </row>
    <row r="1011" spans="6:7" x14ac:dyDescent="0.2">
      <c r="F1011" s="350"/>
      <c r="G1011" s="350"/>
    </row>
    <row r="1012" spans="6:7" x14ac:dyDescent="0.2">
      <c r="F1012" s="350"/>
      <c r="G1012" s="350"/>
    </row>
    <row r="1013" spans="6:7" x14ac:dyDescent="0.2">
      <c r="F1013" s="350"/>
      <c r="G1013" s="350"/>
    </row>
    <row r="1014" spans="6:7" x14ac:dyDescent="0.2">
      <c r="F1014" s="350"/>
      <c r="G1014" s="350"/>
    </row>
    <row r="1015" spans="6:7" x14ac:dyDescent="0.2">
      <c r="F1015" s="350"/>
      <c r="G1015" s="350"/>
    </row>
    <row r="1016" spans="6:7" x14ac:dyDescent="0.2">
      <c r="F1016" s="350"/>
      <c r="G1016" s="350"/>
    </row>
    <row r="1017" spans="6:7" x14ac:dyDescent="0.2">
      <c r="F1017" s="350"/>
      <c r="G1017" s="350"/>
    </row>
    <row r="1018" spans="6:7" x14ac:dyDescent="0.2">
      <c r="F1018" s="350"/>
      <c r="G1018" s="350"/>
    </row>
    <row r="1019" spans="6:7" x14ac:dyDescent="0.2">
      <c r="F1019" s="350"/>
      <c r="G1019" s="350"/>
    </row>
    <row r="1020" spans="6:7" x14ac:dyDescent="0.2">
      <c r="F1020" s="350"/>
      <c r="G1020" s="350"/>
    </row>
    <row r="1021" spans="6:7" x14ac:dyDescent="0.2">
      <c r="F1021" s="350"/>
      <c r="G1021" s="350"/>
    </row>
    <row r="1022" spans="6:7" x14ac:dyDescent="0.2">
      <c r="F1022" s="350"/>
      <c r="G1022" s="350"/>
    </row>
    <row r="1023" spans="6:7" x14ac:dyDescent="0.2">
      <c r="F1023" s="350"/>
      <c r="G1023" s="350"/>
    </row>
    <row r="1024" spans="6:7" x14ac:dyDescent="0.2">
      <c r="F1024" s="350"/>
      <c r="G1024" s="350"/>
    </row>
    <row r="1025" spans="6:7" x14ac:dyDescent="0.2">
      <c r="F1025" s="350"/>
      <c r="G1025" s="350"/>
    </row>
    <row r="1026" spans="6:7" x14ac:dyDescent="0.2">
      <c r="F1026" s="350"/>
      <c r="G1026" s="350"/>
    </row>
    <row r="1027" spans="6:7" x14ac:dyDescent="0.2">
      <c r="F1027" s="350"/>
      <c r="G1027" s="350"/>
    </row>
    <row r="1028" spans="6:7" x14ac:dyDescent="0.2">
      <c r="F1028" s="350"/>
      <c r="G1028" s="350"/>
    </row>
    <row r="1029" spans="6:7" x14ac:dyDescent="0.2">
      <c r="F1029" s="350"/>
      <c r="G1029" s="350"/>
    </row>
    <row r="1030" spans="6:7" x14ac:dyDescent="0.2">
      <c r="F1030" s="350"/>
      <c r="G1030" s="350"/>
    </row>
    <row r="1031" spans="6:7" x14ac:dyDescent="0.2">
      <c r="F1031" s="350"/>
      <c r="G1031" s="350"/>
    </row>
    <row r="1032" spans="6:7" x14ac:dyDescent="0.2">
      <c r="F1032" s="350"/>
      <c r="G1032" s="350"/>
    </row>
    <row r="1033" spans="6:7" x14ac:dyDescent="0.2">
      <c r="F1033" s="350"/>
      <c r="G1033" s="350"/>
    </row>
    <row r="1034" spans="6:7" x14ac:dyDescent="0.2">
      <c r="F1034" s="350"/>
      <c r="G1034" s="350"/>
    </row>
    <row r="1035" spans="6:7" x14ac:dyDescent="0.2">
      <c r="F1035" s="350"/>
      <c r="G1035" s="350"/>
    </row>
    <row r="1036" spans="6:7" x14ac:dyDescent="0.2">
      <c r="F1036" s="350"/>
      <c r="G1036" s="350"/>
    </row>
    <row r="1037" spans="6:7" x14ac:dyDescent="0.2">
      <c r="F1037" s="350"/>
      <c r="G1037" s="350"/>
    </row>
    <row r="1038" spans="6:7" x14ac:dyDescent="0.2">
      <c r="F1038" s="350"/>
      <c r="G1038" s="350"/>
    </row>
    <row r="1039" spans="6:7" x14ac:dyDescent="0.2">
      <c r="F1039" s="350"/>
      <c r="G1039" s="350"/>
    </row>
    <row r="1040" spans="6:7" x14ac:dyDescent="0.2">
      <c r="F1040" s="350"/>
      <c r="G1040" s="350"/>
    </row>
    <row r="1041" spans="6:7" x14ac:dyDescent="0.2">
      <c r="F1041" s="350"/>
      <c r="G1041" s="350"/>
    </row>
    <row r="1042" spans="6:7" x14ac:dyDescent="0.2">
      <c r="F1042" s="350"/>
      <c r="G1042" s="350"/>
    </row>
    <row r="1043" spans="6:7" x14ac:dyDescent="0.2">
      <c r="F1043" s="350"/>
      <c r="G1043" s="350"/>
    </row>
    <row r="1044" spans="6:7" x14ac:dyDescent="0.2">
      <c r="F1044" s="350"/>
      <c r="G1044" s="350"/>
    </row>
    <row r="1045" spans="6:7" x14ac:dyDescent="0.2">
      <c r="F1045" s="350"/>
      <c r="G1045" s="350"/>
    </row>
    <row r="1046" spans="6:7" x14ac:dyDescent="0.2">
      <c r="F1046" s="350"/>
      <c r="G1046" s="350"/>
    </row>
    <row r="1047" spans="6:7" x14ac:dyDescent="0.2">
      <c r="F1047" s="350"/>
      <c r="G1047" s="350"/>
    </row>
    <row r="1048" spans="6:7" x14ac:dyDescent="0.2">
      <c r="F1048" s="350"/>
      <c r="G1048" s="350"/>
    </row>
    <row r="1049" spans="6:7" x14ac:dyDescent="0.2">
      <c r="F1049" s="350"/>
      <c r="G1049" s="350"/>
    </row>
    <row r="1050" spans="6:7" x14ac:dyDescent="0.2">
      <c r="F1050" s="350"/>
      <c r="G1050" s="350"/>
    </row>
    <row r="1051" spans="6:7" x14ac:dyDescent="0.2">
      <c r="F1051" s="350"/>
      <c r="G1051" s="350"/>
    </row>
    <row r="1052" spans="6:7" x14ac:dyDescent="0.2">
      <c r="F1052" s="350"/>
      <c r="G1052" s="350"/>
    </row>
    <row r="1053" spans="6:7" x14ac:dyDescent="0.2">
      <c r="F1053" s="350"/>
      <c r="G1053" s="350"/>
    </row>
    <row r="1054" spans="6:7" x14ac:dyDescent="0.2">
      <c r="F1054" s="350"/>
      <c r="G1054" s="350"/>
    </row>
    <row r="1055" spans="6:7" x14ac:dyDescent="0.2">
      <c r="F1055" s="350"/>
      <c r="G1055" s="350"/>
    </row>
    <row r="1056" spans="6:7" x14ac:dyDescent="0.2">
      <c r="F1056" s="350"/>
      <c r="G1056" s="350"/>
    </row>
    <row r="1057" spans="6:7" x14ac:dyDescent="0.2">
      <c r="F1057" s="350"/>
      <c r="G1057" s="350"/>
    </row>
    <row r="1058" spans="6:7" x14ac:dyDescent="0.2">
      <c r="F1058" s="350"/>
      <c r="G1058" s="350"/>
    </row>
    <row r="1059" spans="6:7" x14ac:dyDescent="0.2">
      <c r="F1059" s="350"/>
      <c r="G1059" s="350"/>
    </row>
    <row r="1060" spans="6:7" x14ac:dyDescent="0.2">
      <c r="F1060" s="350"/>
      <c r="G1060" s="350"/>
    </row>
    <row r="1061" spans="6:7" x14ac:dyDescent="0.2">
      <c r="F1061" s="350"/>
      <c r="G1061" s="350"/>
    </row>
    <row r="1062" spans="6:7" x14ac:dyDescent="0.2">
      <c r="F1062" s="350"/>
      <c r="G1062" s="350"/>
    </row>
    <row r="1063" spans="6:7" x14ac:dyDescent="0.2">
      <c r="F1063" s="350"/>
      <c r="G1063" s="350"/>
    </row>
    <row r="1064" spans="6:7" x14ac:dyDescent="0.2">
      <c r="F1064" s="350"/>
      <c r="G1064" s="350"/>
    </row>
    <row r="1065" spans="6:7" x14ac:dyDescent="0.2">
      <c r="F1065" s="350"/>
      <c r="G1065" s="350"/>
    </row>
    <row r="1066" spans="6:7" x14ac:dyDescent="0.2">
      <c r="F1066" s="350"/>
      <c r="G1066" s="350"/>
    </row>
    <row r="1067" spans="6:7" x14ac:dyDescent="0.2">
      <c r="F1067" s="350"/>
      <c r="G1067" s="350"/>
    </row>
    <row r="1068" spans="6:7" x14ac:dyDescent="0.2">
      <c r="F1068" s="350"/>
      <c r="G1068" s="350"/>
    </row>
    <row r="1069" spans="6:7" x14ac:dyDescent="0.2">
      <c r="F1069" s="350"/>
      <c r="G1069" s="350"/>
    </row>
    <row r="1070" spans="6:7" x14ac:dyDescent="0.2">
      <c r="F1070" s="350"/>
      <c r="G1070" s="350"/>
    </row>
    <row r="1071" spans="6:7" x14ac:dyDescent="0.2">
      <c r="F1071" s="350"/>
      <c r="G1071" s="350"/>
    </row>
    <row r="1072" spans="6:7" x14ac:dyDescent="0.2">
      <c r="F1072" s="350"/>
      <c r="G1072" s="350"/>
    </row>
    <row r="1073" spans="6:7" x14ac:dyDescent="0.2">
      <c r="F1073" s="350"/>
      <c r="G1073" s="350"/>
    </row>
    <row r="1074" spans="6:7" x14ac:dyDescent="0.2">
      <c r="F1074" s="350"/>
      <c r="G1074" s="350"/>
    </row>
    <row r="1075" spans="6:7" x14ac:dyDescent="0.2">
      <c r="F1075" s="350"/>
      <c r="G1075" s="350"/>
    </row>
    <row r="1076" spans="6:7" x14ac:dyDescent="0.2">
      <c r="F1076" s="350"/>
      <c r="G1076" s="350"/>
    </row>
    <row r="1077" spans="6:7" x14ac:dyDescent="0.2">
      <c r="F1077" s="350"/>
      <c r="G1077" s="350"/>
    </row>
    <row r="1078" spans="6:7" x14ac:dyDescent="0.2">
      <c r="F1078" s="350"/>
      <c r="G1078" s="350"/>
    </row>
    <row r="1079" spans="6:7" x14ac:dyDescent="0.2">
      <c r="F1079" s="350"/>
      <c r="G1079" s="350"/>
    </row>
    <row r="1080" spans="6:7" x14ac:dyDescent="0.2">
      <c r="F1080" s="350"/>
      <c r="G1080" s="350"/>
    </row>
    <row r="1081" spans="6:7" x14ac:dyDescent="0.2">
      <c r="F1081" s="350"/>
      <c r="G1081" s="350"/>
    </row>
    <row r="1082" spans="6:7" x14ac:dyDescent="0.2">
      <c r="F1082" s="350"/>
      <c r="G1082" s="350"/>
    </row>
    <row r="1083" spans="6:7" x14ac:dyDescent="0.2">
      <c r="F1083" s="350"/>
      <c r="G1083" s="350"/>
    </row>
    <row r="1084" spans="6:7" x14ac:dyDescent="0.2">
      <c r="F1084" s="350"/>
      <c r="G1084" s="350"/>
    </row>
    <row r="1085" spans="6:7" x14ac:dyDescent="0.2">
      <c r="F1085" s="350"/>
      <c r="G1085" s="350"/>
    </row>
    <row r="1086" spans="6:7" x14ac:dyDescent="0.2">
      <c r="F1086" s="350"/>
      <c r="G1086" s="350"/>
    </row>
    <row r="1087" spans="6:7" x14ac:dyDescent="0.2">
      <c r="F1087" s="350"/>
      <c r="G1087" s="350"/>
    </row>
    <row r="1088" spans="6:7" x14ac:dyDescent="0.2">
      <c r="F1088" s="350"/>
      <c r="G1088" s="350"/>
    </row>
    <row r="1089" spans="6:7" x14ac:dyDescent="0.2">
      <c r="F1089" s="350"/>
      <c r="G1089" s="350"/>
    </row>
    <row r="1090" spans="6:7" x14ac:dyDescent="0.2">
      <c r="F1090" s="350"/>
      <c r="G1090" s="350"/>
    </row>
    <row r="1091" spans="6:7" x14ac:dyDescent="0.2">
      <c r="F1091" s="350"/>
      <c r="G1091" s="350"/>
    </row>
    <row r="1092" spans="6:7" x14ac:dyDescent="0.2">
      <c r="F1092" s="350"/>
      <c r="G1092" s="350"/>
    </row>
    <row r="1093" spans="6:7" x14ac:dyDescent="0.2">
      <c r="F1093" s="350"/>
      <c r="G1093" s="350"/>
    </row>
    <row r="1094" spans="6:7" x14ac:dyDescent="0.2">
      <c r="F1094" s="350"/>
      <c r="G1094" s="350"/>
    </row>
    <row r="1095" spans="6:7" x14ac:dyDescent="0.2">
      <c r="F1095" s="350"/>
      <c r="G1095" s="350"/>
    </row>
    <row r="1096" spans="6:7" x14ac:dyDescent="0.2">
      <c r="F1096" s="350"/>
      <c r="G1096" s="350"/>
    </row>
    <row r="1097" spans="6:7" x14ac:dyDescent="0.2">
      <c r="F1097" s="350"/>
      <c r="G1097" s="350"/>
    </row>
    <row r="1098" spans="6:7" x14ac:dyDescent="0.2">
      <c r="F1098" s="350"/>
      <c r="G1098" s="350"/>
    </row>
    <row r="1099" spans="6:7" x14ac:dyDescent="0.2">
      <c r="F1099" s="350"/>
      <c r="G1099" s="350"/>
    </row>
    <row r="1100" spans="6:7" x14ac:dyDescent="0.2">
      <c r="F1100" s="350"/>
      <c r="G1100" s="350"/>
    </row>
    <row r="1101" spans="6:7" x14ac:dyDescent="0.2">
      <c r="F1101" s="350"/>
      <c r="G1101" s="350"/>
    </row>
    <row r="1102" spans="6:7" x14ac:dyDescent="0.2">
      <c r="F1102" s="350"/>
      <c r="G1102" s="350"/>
    </row>
    <row r="1103" spans="6:7" x14ac:dyDescent="0.2">
      <c r="F1103" s="350"/>
      <c r="G1103" s="350"/>
    </row>
    <row r="1104" spans="6:7" x14ac:dyDescent="0.2">
      <c r="F1104" s="350"/>
      <c r="G1104" s="350"/>
    </row>
    <row r="1105" spans="6:7" x14ac:dyDescent="0.2">
      <c r="F1105" s="350"/>
      <c r="G1105" s="350"/>
    </row>
    <row r="1106" spans="6:7" x14ac:dyDescent="0.2">
      <c r="F1106" s="350"/>
      <c r="G1106" s="350"/>
    </row>
    <row r="1107" spans="6:7" x14ac:dyDescent="0.2">
      <c r="F1107" s="350"/>
      <c r="G1107" s="350"/>
    </row>
    <row r="1108" spans="6:7" x14ac:dyDescent="0.2">
      <c r="F1108" s="350"/>
      <c r="G1108" s="350"/>
    </row>
    <row r="1109" spans="6:7" x14ac:dyDescent="0.2">
      <c r="F1109" s="350"/>
      <c r="G1109" s="350"/>
    </row>
    <row r="1110" spans="6:7" x14ac:dyDescent="0.2">
      <c r="F1110" s="350"/>
      <c r="G1110" s="350"/>
    </row>
    <row r="1111" spans="6:7" x14ac:dyDescent="0.2">
      <c r="F1111" s="350"/>
      <c r="G1111" s="350"/>
    </row>
    <row r="1112" spans="6:7" x14ac:dyDescent="0.2">
      <c r="F1112" s="350"/>
      <c r="G1112" s="350"/>
    </row>
    <row r="1113" spans="6:7" x14ac:dyDescent="0.2">
      <c r="F1113" s="350"/>
      <c r="G1113" s="350"/>
    </row>
    <row r="1114" spans="6:7" x14ac:dyDescent="0.2">
      <c r="F1114" s="350"/>
      <c r="G1114" s="350"/>
    </row>
    <row r="1115" spans="6:7" x14ac:dyDescent="0.2">
      <c r="F1115" s="350"/>
      <c r="G1115" s="350"/>
    </row>
    <row r="1116" spans="6:7" x14ac:dyDescent="0.2">
      <c r="F1116" s="350"/>
      <c r="G1116" s="350"/>
    </row>
    <row r="1117" spans="6:7" x14ac:dyDescent="0.2">
      <c r="F1117" s="350"/>
      <c r="G1117" s="350"/>
    </row>
    <row r="1118" spans="6:7" x14ac:dyDescent="0.2">
      <c r="F1118" s="350"/>
      <c r="G1118" s="350"/>
    </row>
    <row r="1119" spans="6:7" x14ac:dyDescent="0.2">
      <c r="F1119" s="350"/>
      <c r="G1119" s="350"/>
    </row>
    <row r="1120" spans="6:7" x14ac:dyDescent="0.2">
      <c r="F1120" s="350"/>
      <c r="G1120" s="350"/>
    </row>
    <row r="1121" spans="6:7" x14ac:dyDescent="0.2">
      <c r="F1121" s="350"/>
      <c r="G1121" s="350"/>
    </row>
    <row r="1122" spans="6:7" x14ac:dyDescent="0.2">
      <c r="F1122" s="350"/>
      <c r="G1122" s="350"/>
    </row>
    <row r="1123" spans="6:7" x14ac:dyDescent="0.2">
      <c r="F1123" s="350"/>
      <c r="G1123" s="350"/>
    </row>
    <row r="1124" spans="6:7" x14ac:dyDescent="0.2">
      <c r="F1124" s="350"/>
      <c r="G1124" s="350"/>
    </row>
    <row r="1125" spans="6:7" x14ac:dyDescent="0.2">
      <c r="F1125" s="350"/>
      <c r="G1125" s="350"/>
    </row>
    <row r="1126" spans="6:7" x14ac:dyDescent="0.2">
      <c r="F1126" s="350"/>
      <c r="G1126" s="350"/>
    </row>
    <row r="1127" spans="6:7" x14ac:dyDescent="0.2">
      <c r="F1127" s="350"/>
      <c r="G1127" s="350"/>
    </row>
    <row r="1128" spans="6:7" x14ac:dyDescent="0.2">
      <c r="F1128" s="350"/>
      <c r="G1128" s="350"/>
    </row>
    <row r="1129" spans="6:7" x14ac:dyDescent="0.2">
      <c r="F1129" s="350"/>
      <c r="G1129" s="350"/>
    </row>
    <row r="1130" spans="6:7" x14ac:dyDescent="0.2">
      <c r="F1130" s="350"/>
      <c r="G1130" s="350"/>
    </row>
    <row r="1131" spans="6:7" x14ac:dyDescent="0.2">
      <c r="F1131" s="350"/>
      <c r="G1131" s="350"/>
    </row>
    <row r="1132" spans="6:7" x14ac:dyDescent="0.2">
      <c r="F1132" s="350"/>
      <c r="G1132" s="350"/>
    </row>
    <row r="1133" spans="6:7" x14ac:dyDescent="0.2">
      <c r="F1133" s="350"/>
      <c r="G1133" s="350"/>
    </row>
    <row r="1134" spans="6:7" x14ac:dyDescent="0.2">
      <c r="F1134" s="350"/>
      <c r="G1134" s="350"/>
    </row>
    <row r="1135" spans="6:7" x14ac:dyDescent="0.2">
      <c r="F1135" s="350"/>
      <c r="G1135" s="350"/>
    </row>
    <row r="1136" spans="6:7" x14ac:dyDescent="0.2">
      <c r="F1136" s="350"/>
      <c r="G1136" s="350"/>
    </row>
    <row r="1137" spans="6:7" x14ac:dyDescent="0.2">
      <c r="F1137" s="350"/>
      <c r="G1137" s="350"/>
    </row>
    <row r="1138" spans="6:7" x14ac:dyDescent="0.2">
      <c r="F1138" s="350"/>
      <c r="G1138" s="350"/>
    </row>
    <row r="1139" spans="6:7" x14ac:dyDescent="0.2">
      <c r="F1139" s="350"/>
      <c r="G1139" s="350"/>
    </row>
    <row r="1140" spans="6:7" x14ac:dyDescent="0.2">
      <c r="F1140" s="350"/>
      <c r="G1140" s="350"/>
    </row>
    <row r="1141" spans="6:7" x14ac:dyDescent="0.2">
      <c r="F1141" s="350"/>
      <c r="G1141" s="350"/>
    </row>
    <row r="1142" spans="6:7" x14ac:dyDescent="0.2">
      <c r="F1142" s="350"/>
      <c r="G1142" s="350"/>
    </row>
    <row r="1143" spans="6:7" x14ac:dyDescent="0.2">
      <c r="F1143" s="350"/>
      <c r="G1143" s="350"/>
    </row>
    <row r="1144" spans="6:7" x14ac:dyDescent="0.2">
      <c r="F1144" s="350"/>
      <c r="G1144" s="350"/>
    </row>
    <row r="1145" spans="6:7" x14ac:dyDescent="0.2">
      <c r="F1145" s="350"/>
      <c r="G1145" s="350"/>
    </row>
    <row r="1146" spans="6:7" x14ac:dyDescent="0.2">
      <c r="F1146" s="350"/>
      <c r="G1146" s="350"/>
    </row>
    <row r="1147" spans="6:7" x14ac:dyDescent="0.2">
      <c r="F1147" s="350"/>
      <c r="G1147" s="350"/>
    </row>
    <row r="1148" spans="6:7" x14ac:dyDescent="0.2">
      <c r="F1148" s="350"/>
      <c r="G1148" s="350"/>
    </row>
    <row r="1149" spans="6:7" x14ac:dyDescent="0.2">
      <c r="F1149" s="350"/>
      <c r="G1149" s="350"/>
    </row>
    <row r="1150" spans="6:7" x14ac:dyDescent="0.2">
      <c r="F1150" s="350"/>
      <c r="G1150" s="350"/>
    </row>
    <row r="1151" spans="6:7" x14ac:dyDescent="0.2">
      <c r="F1151" s="350"/>
      <c r="G1151" s="350"/>
    </row>
    <row r="1152" spans="6:7" x14ac:dyDescent="0.2">
      <c r="F1152" s="350"/>
      <c r="G1152" s="350"/>
    </row>
    <row r="1153" spans="6:7" x14ac:dyDescent="0.2">
      <c r="F1153" s="350"/>
      <c r="G1153" s="350"/>
    </row>
    <row r="1154" spans="6:7" x14ac:dyDescent="0.2">
      <c r="F1154" s="350"/>
      <c r="G1154" s="350"/>
    </row>
    <row r="1155" spans="6:7" x14ac:dyDescent="0.2">
      <c r="F1155" s="350"/>
      <c r="G1155" s="350"/>
    </row>
    <row r="1156" spans="6:7" x14ac:dyDescent="0.2">
      <c r="F1156" s="350"/>
      <c r="G1156" s="350"/>
    </row>
    <row r="1157" spans="6:7" x14ac:dyDescent="0.2">
      <c r="F1157" s="350"/>
      <c r="G1157" s="350"/>
    </row>
    <row r="1158" spans="6:7" x14ac:dyDescent="0.2">
      <c r="F1158" s="350"/>
      <c r="G1158" s="350"/>
    </row>
    <row r="1159" spans="6:7" x14ac:dyDescent="0.2">
      <c r="F1159" s="350"/>
      <c r="G1159" s="350"/>
    </row>
    <row r="1160" spans="6:7" x14ac:dyDescent="0.2">
      <c r="F1160" s="350"/>
      <c r="G1160" s="350"/>
    </row>
    <row r="1161" spans="6:7" x14ac:dyDescent="0.2">
      <c r="F1161" s="350"/>
      <c r="G1161" s="350"/>
    </row>
    <row r="1162" spans="6:7" x14ac:dyDescent="0.2">
      <c r="F1162" s="350"/>
      <c r="G1162" s="350"/>
    </row>
    <row r="1163" spans="6:7" x14ac:dyDescent="0.2">
      <c r="F1163" s="350"/>
      <c r="G1163" s="350"/>
    </row>
    <row r="1164" spans="6:7" x14ac:dyDescent="0.2">
      <c r="F1164" s="350"/>
      <c r="G1164" s="350"/>
    </row>
    <row r="1165" spans="6:7" x14ac:dyDescent="0.2">
      <c r="F1165" s="350"/>
      <c r="G1165" s="350"/>
    </row>
    <row r="1166" spans="6:7" x14ac:dyDescent="0.2">
      <c r="F1166" s="350"/>
      <c r="G1166" s="350"/>
    </row>
    <row r="1167" spans="6:7" x14ac:dyDescent="0.2">
      <c r="F1167" s="350"/>
      <c r="G1167" s="350"/>
    </row>
    <row r="1168" spans="6:7" x14ac:dyDescent="0.2">
      <c r="F1168" s="350"/>
      <c r="G1168" s="350"/>
    </row>
    <row r="1169" spans="6:7" x14ac:dyDescent="0.2">
      <c r="F1169" s="350"/>
      <c r="G1169" s="350"/>
    </row>
    <row r="1170" spans="6:7" x14ac:dyDescent="0.2">
      <c r="F1170" s="350"/>
      <c r="G1170" s="350"/>
    </row>
    <row r="1171" spans="6:7" x14ac:dyDescent="0.2">
      <c r="F1171" s="350"/>
      <c r="G1171" s="350"/>
    </row>
    <row r="1172" spans="6:7" x14ac:dyDescent="0.2">
      <c r="F1172" s="350"/>
      <c r="G1172" s="350"/>
    </row>
    <row r="1173" spans="6:7" x14ac:dyDescent="0.2">
      <c r="F1173" s="350"/>
      <c r="G1173" s="350"/>
    </row>
    <row r="1174" spans="6:7" x14ac:dyDescent="0.2">
      <c r="F1174" s="350"/>
      <c r="G1174" s="350"/>
    </row>
    <row r="1175" spans="6:7" x14ac:dyDescent="0.2">
      <c r="F1175" s="350"/>
      <c r="G1175" s="350"/>
    </row>
    <row r="1176" spans="6:7" x14ac:dyDescent="0.2">
      <c r="F1176" s="350"/>
      <c r="G1176" s="350"/>
    </row>
    <row r="1177" spans="6:7" x14ac:dyDescent="0.2">
      <c r="F1177" s="350"/>
      <c r="G1177" s="350"/>
    </row>
    <row r="1178" spans="6:7" x14ac:dyDescent="0.2">
      <c r="F1178" s="350"/>
      <c r="G1178" s="350"/>
    </row>
    <row r="1179" spans="6:7" x14ac:dyDescent="0.2">
      <c r="F1179" s="350"/>
      <c r="G1179" s="350"/>
    </row>
    <row r="1180" spans="6:7" x14ac:dyDescent="0.2">
      <c r="F1180" s="350"/>
      <c r="G1180" s="350"/>
    </row>
    <row r="1181" spans="6:7" x14ac:dyDescent="0.2">
      <c r="F1181" s="350"/>
      <c r="G1181" s="350"/>
    </row>
    <row r="1182" spans="6:7" x14ac:dyDescent="0.2">
      <c r="F1182" s="350"/>
      <c r="G1182" s="350"/>
    </row>
    <row r="1183" spans="6:7" x14ac:dyDescent="0.2">
      <c r="F1183" s="350"/>
      <c r="G1183" s="350"/>
    </row>
    <row r="1184" spans="6:7" x14ac:dyDescent="0.2">
      <c r="F1184" s="350"/>
      <c r="G1184" s="350"/>
    </row>
    <row r="1185" spans="6:7" x14ac:dyDescent="0.2">
      <c r="F1185" s="350"/>
      <c r="G1185" s="350"/>
    </row>
    <row r="1186" spans="6:7" x14ac:dyDescent="0.2">
      <c r="F1186" s="350"/>
      <c r="G1186" s="350"/>
    </row>
    <row r="1187" spans="6:7" x14ac:dyDescent="0.2">
      <c r="F1187" s="350"/>
      <c r="G1187" s="350"/>
    </row>
    <row r="1188" spans="6:7" x14ac:dyDescent="0.2">
      <c r="F1188" s="350"/>
      <c r="G1188" s="350"/>
    </row>
    <row r="1189" spans="6:7" x14ac:dyDescent="0.2">
      <c r="F1189" s="350"/>
      <c r="G1189" s="350"/>
    </row>
    <row r="1190" spans="6:7" x14ac:dyDescent="0.2">
      <c r="F1190" s="350"/>
      <c r="G1190" s="350"/>
    </row>
    <row r="1191" spans="6:7" x14ac:dyDescent="0.2">
      <c r="F1191" s="350"/>
      <c r="G1191" s="350"/>
    </row>
    <row r="1192" spans="6:7" x14ac:dyDescent="0.2">
      <c r="F1192" s="350"/>
      <c r="G1192" s="350"/>
    </row>
    <row r="1193" spans="6:7" x14ac:dyDescent="0.2">
      <c r="F1193" s="350"/>
      <c r="G1193" s="350"/>
    </row>
    <row r="1194" spans="6:7" x14ac:dyDescent="0.2">
      <c r="F1194" s="350"/>
      <c r="G1194" s="350"/>
    </row>
    <row r="1195" spans="6:7" x14ac:dyDescent="0.2">
      <c r="F1195" s="350"/>
      <c r="G1195" s="350"/>
    </row>
    <row r="1196" spans="6:7" x14ac:dyDescent="0.2">
      <c r="F1196" s="350"/>
      <c r="G1196" s="350"/>
    </row>
    <row r="1197" spans="6:7" x14ac:dyDescent="0.2">
      <c r="F1197" s="350"/>
      <c r="G1197" s="350"/>
    </row>
    <row r="1198" spans="6:7" x14ac:dyDescent="0.2">
      <c r="F1198" s="350"/>
      <c r="G1198" s="350"/>
    </row>
    <row r="1199" spans="6:7" x14ac:dyDescent="0.2">
      <c r="F1199" s="350"/>
      <c r="G1199" s="350"/>
    </row>
    <row r="1200" spans="6:7" x14ac:dyDescent="0.2">
      <c r="F1200" s="350"/>
      <c r="G1200" s="350"/>
    </row>
    <row r="1201" spans="6:7" x14ac:dyDescent="0.2">
      <c r="F1201" s="350"/>
      <c r="G1201" s="350"/>
    </row>
    <row r="1202" spans="6:7" x14ac:dyDescent="0.2">
      <c r="F1202" s="350"/>
      <c r="G1202" s="350"/>
    </row>
    <row r="1203" spans="6:7" x14ac:dyDescent="0.2">
      <c r="F1203" s="350"/>
      <c r="G1203" s="350"/>
    </row>
    <row r="1204" spans="6:7" x14ac:dyDescent="0.2">
      <c r="F1204" s="350"/>
      <c r="G1204" s="350"/>
    </row>
    <row r="1205" spans="6:7" x14ac:dyDescent="0.2">
      <c r="F1205" s="350"/>
      <c r="G1205" s="350"/>
    </row>
    <row r="1206" spans="6:7" x14ac:dyDescent="0.2">
      <c r="F1206" s="350"/>
      <c r="G1206" s="350"/>
    </row>
    <row r="1207" spans="6:7" x14ac:dyDescent="0.2">
      <c r="F1207" s="350"/>
      <c r="G1207" s="350"/>
    </row>
    <row r="1208" spans="6:7" x14ac:dyDescent="0.2">
      <c r="F1208" s="350"/>
      <c r="G1208" s="350"/>
    </row>
    <row r="1209" spans="6:7" x14ac:dyDescent="0.2">
      <c r="F1209" s="350"/>
      <c r="G1209" s="350"/>
    </row>
    <row r="1210" spans="6:7" x14ac:dyDescent="0.2">
      <c r="F1210" s="350"/>
      <c r="G1210" s="350"/>
    </row>
    <row r="1211" spans="6:7" x14ac:dyDescent="0.2">
      <c r="F1211" s="350"/>
      <c r="G1211" s="350"/>
    </row>
    <row r="1212" spans="6:7" x14ac:dyDescent="0.2">
      <c r="F1212" s="350"/>
      <c r="G1212" s="350"/>
    </row>
    <row r="1213" spans="6:7" x14ac:dyDescent="0.2">
      <c r="F1213" s="350"/>
      <c r="G1213" s="350"/>
    </row>
    <row r="1214" spans="6:7" x14ac:dyDescent="0.2">
      <c r="F1214" s="350"/>
      <c r="G1214" s="350"/>
    </row>
    <row r="1215" spans="6:7" x14ac:dyDescent="0.2">
      <c r="F1215" s="350"/>
      <c r="G1215" s="350"/>
    </row>
    <row r="1216" spans="6:7" x14ac:dyDescent="0.2">
      <c r="F1216" s="350"/>
      <c r="G1216" s="350"/>
    </row>
    <row r="1217" spans="6:7" x14ac:dyDescent="0.2">
      <c r="F1217" s="350"/>
      <c r="G1217" s="350"/>
    </row>
    <row r="1218" spans="6:7" x14ac:dyDescent="0.2">
      <c r="F1218" s="350"/>
      <c r="G1218" s="350"/>
    </row>
    <row r="1219" spans="6:7" x14ac:dyDescent="0.2">
      <c r="F1219" s="350"/>
      <c r="G1219" s="350"/>
    </row>
    <row r="1220" spans="6:7" x14ac:dyDescent="0.2">
      <c r="F1220" s="350"/>
      <c r="G1220" s="350"/>
    </row>
    <row r="1221" spans="6:7" x14ac:dyDescent="0.2">
      <c r="F1221" s="350"/>
      <c r="G1221" s="350"/>
    </row>
    <row r="1222" spans="6:7" x14ac:dyDescent="0.2">
      <c r="F1222" s="350"/>
      <c r="G1222" s="350"/>
    </row>
    <row r="1223" spans="6:7" x14ac:dyDescent="0.2">
      <c r="F1223" s="350"/>
      <c r="G1223" s="350"/>
    </row>
    <row r="1224" spans="6:7" x14ac:dyDescent="0.2">
      <c r="F1224" s="350"/>
      <c r="G1224" s="350"/>
    </row>
    <row r="1225" spans="6:7" x14ac:dyDescent="0.2">
      <c r="F1225" s="350"/>
      <c r="G1225" s="350"/>
    </row>
    <row r="1226" spans="6:7" x14ac:dyDescent="0.2">
      <c r="F1226" s="350"/>
      <c r="G1226" s="350"/>
    </row>
    <row r="1227" spans="6:7" x14ac:dyDescent="0.2">
      <c r="F1227" s="350"/>
      <c r="G1227" s="350"/>
    </row>
    <row r="1228" spans="6:7" x14ac:dyDescent="0.2">
      <c r="F1228" s="350"/>
      <c r="G1228" s="350"/>
    </row>
    <row r="1229" spans="6:7" x14ac:dyDescent="0.2">
      <c r="F1229" s="350"/>
      <c r="G1229" s="350"/>
    </row>
    <row r="1230" spans="6:7" x14ac:dyDescent="0.2">
      <c r="F1230" s="350"/>
      <c r="G1230" s="350"/>
    </row>
    <row r="1231" spans="6:7" x14ac:dyDescent="0.2">
      <c r="F1231" s="350"/>
      <c r="G1231" s="350"/>
    </row>
    <row r="1232" spans="6:7" x14ac:dyDescent="0.2">
      <c r="F1232" s="350"/>
      <c r="G1232" s="350"/>
    </row>
    <row r="1233" spans="6:7" x14ac:dyDescent="0.2">
      <c r="F1233" s="350"/>
      <c r="G1233" s="350"/>
    </row>
    <row r="1234" spans="6:7" x14ac:dyDescent="0.2">
      <c r="F1234" s="350"/>
      <c r="G1234" s="350"/>
    </row>
    <row r="1235" spans="6:7" x14ac:dyDescent="0.2">
      <c r="F1235" s="350"/>
      <c r="G1235" s="350"/>
    </row>
    <row r="1236" spans="6:7" x14ac:dyDescent="0.2">
      <c r="F1236" s="350"/>
      <c r="G1236" s="350"/>
    </row>
    <row r="1237" spans="6:7" x14ac:dyDescent="0.2">
      <c r="F1237" s="350"/>
      <c r="G1237" s="350"/>
    </row>
    <row r="1238" spans="6:7" x14ac:dyDescent="0.2">
      <c r="F1238" s="350"/>
      <c r="G1238" s="350"/>
    </row>
    <row r="1239" spans="6:7" x14ac:dyDescent="0.2">
      <c r="F1239" s="350"/>
      <c r="G1239" s="350"/>
    </row>
    <row r="1240" spans="6:7" x14ac:dyDescent="0.2">
      <c r="F1240" s="350"/>
      <c r="G1240" s="350"/>
    </row>
    <row r="1241" spans="6:7" x14ac:dyDescent="0.2">
      <c r="F1241" s="350"/>
      <c r="G1241" s="350"/>
    </row>
    <row r="1242" spans="6:7" x14ac:dyDescent="0.2">
      <c r="F1242" s="350"/>
      <c r="G1242" s="350"/>
    </row>
    <row r="1243" spans="6:7" x14ac:dyDescent="0.2">
      <c r="F1243" s="350"/>
      <c r="G1243" s="350"/>
    </row>
    <row r="1244" spans="6:7" x14ac:dyDescent="0.2">
      <c r="F1244" s="350"/>
      <c r="G1244" s="350"/>
    </row>
    <row r="1245" spans="6:7" x14ac:dyDescent="0.2">
      <c r="F1245" s="350"/>
      <c r="G1245" s="350"/>
    </row>
    <row r="1246" spans="6:7" x14ac:dyDescent="0.2">
      <c r="F1246" s="350"/>
      <c r="G1246" s="350"/>
    </row>
    <row r="1247" spans="6:7" x14ac:dyDescent="0.2">
      <c r="F1247" s="350"/>
      <c r="G1247" s="350"/>
    </row>
    <row r="1248" spans="6:7" x14ac:dyDescent="0.2">
      <c r="F1248" s="350"/>
      <c r="G1248" s="350"/>
    </row>
    <row r="1249" spans="6:7" x14ac:dyDescent="0.2">
      <c r="F1249" s="350"/>
      <c r="G1249" s="350"/>
    </row>
    <row r="1250" spans="6:7" x14ac:dyDescent="0.2">
      <c r="F1250" s="350"/>
      <c r="G1250" s="350"/>
    </row>
    <row r="1251" spans="6:7" x14ac:dyDescent="0.2">
      <c r="F1251" s="350"/>
      <c r="G1251" s="350"/>
    </row>
    <row r="1252" spans="6:7" x14ac:dyDescent="0.2">
      <c r="F1252" s="350"/>
      <c r="G1252" s="350"/>
    </row>
    <row r="1253" spans="6:7" x14ac:dyDescent="0.2">
      <c r="F1253" s="350"/>
      <c r="G1253" s="350"/>
    </row>
    <row r="1254" spans="6:7" x14ac:dyDescent="0.2">
      <c r="F1254" s="350"/>
      <c r="G1254" s="350"/>
    </row>
    <row r="1255" spans="6:7" x14ac:dyDescent="0.2">
      <c r="F1255" s="350"/>
      <c r="G1255" s="350"/>
    </row>
    <row r="1256" spans="6:7" x14ac:dyDescent="0.2">
      <c r="F1256" s="350"/>
      <c r="G1256" s="350"/>
    </row>
    <row r="1257" spans="6:7" x14ac:dyDescent="0.2">
      <c r="F1257" s="350"/>
      <c r="G1257" s="350"/>
    </row>
    <row r="1258" spans="6:7" x14ac:dyDescent="0.2">
      <c r="F1258" s="350"/>
      <c r="G1258" s="350"/>
    </row>
    <row r="1259" spans="6:7" x14ac:dyDescent="0.2">
      <c r="F1259" s="350"/>
      <c r="G1259" s="350"/>
    </row>
    <row r="1260" spans="6:7" x14ac:dyDescent="0.2">
      <c r="F1260" s="350"/>
      <c r="G1260" s="350"/>
    </row>
    <row r="1261" spans="6:7" x14ac:dyDescent="0.2">
      <c r="F1261" s="350"/>
      <c r="G1261" s="350"/>
    </row>
    <row r="1262" spans="6:7" x14ac:dyDescent="0.2">
      <c r="F1262" s="350"/>
      <c r="G1262" s="350"/>
    </row>
    <row r="1263" spans="6:7" x14ac:dyDescent="0.2">
      <c r="F1263" s="350"/>
      <c r="G1263" s="350"/>
    </row>
    <row r="1264" spans="6:7" x14ac:dyDescent="0.2">
      <c r="F1264" s="350"/>
      <c r="G1264" s="350"/>
    </row>
    <row r="1265" spans="6:7" x14ac:dyDescent="0.2">
      <c r="F1265" s="350"/>
      <c r="G1265" s="350"/>
    </row>
    <row r="1266" spans="6:7" x14ac:dyDescent="0.2">
      <c r="F1266" s="350"/>
      <c r="G1266" s="350"/>
    </row>
    <row r="1267" spans="6:7" x14ac:dyDescent="0.2">
      <c r="F1267" s="350"/>
      <c r="G1267" s="350"/>
    </row>
    <row r="1268" spans="6:7" x14ac:dyDescent="0.2">
      <c r="F1268" s="350"/>
      <c r="G1268" s="350"/>
    </row>
    <row r="1269" spans="6:7" x14ac:dyDescent="0.2">
      <c r="F1269" s="350"/>
      <c r="G1269" s="350"/>
    </row>
    <row r="1270" spans="6:7" x14ac:dyDescent="0.2">
      <c r="F1270" s="350"/>
      <c r="G1270" s="350"/>
    </row>
    <row r="1271" spans="6:7" x14ac:dyDescent="0.2">
      <c r="F1271" s="350"/>
      <c r="G1271" s="350"/>
    </row>
    <row r="1272" spans="6:7" x14ac:dyDescent="0.2">
      <c r="F1272" s="350"/>
      <c r="G1272" s="350"/>
    </row>
    <row r="1273" spans="6:7" x14ac:dyDescent="0.2">
      <c r="F1273" s="350"/>
      <c r="G1273" s="350"/>
    </row>
    <row r="1274" spans="6:7" x14ac:dyDescent="0.2">
      <c r="F1274" s="350"/>
      <c r="G1274" s="350"/>
    </row>
    <row r="1275" spans="6:7" x14ac:dyDescent="0.2">
      <c r="F1275" s="350"/>
      <c r="G1275" s="350"/>
    </row>
    <row r="1276" spans="6:7" x14ac:dyDescent="0.2">
      <c r="F1276" s="350"/>
      <c r="G1276" s="350"/>
    </row>
    <row r="1277" spans="6:7" x14ac:dyDescent="0.2">
      <c r="F1277" s="350"/>
      <c r="G1277" s="350"/>
    </row>
    <row r="1278" spans="6:7" x14ac:dyDescent="0.2">
      <c r="F1278" s="350"/>
      <c r="G1278" s="350"/>
    </row>
    <row r="1279" spans="6:7" x14ac:dyDescent="0.2">
      <c r="F1279" s="350"/>
      <c r="G1279" s="350"/>
    </row>
    <row r="1280" spans="6:7" x14ac:dyDescent="0.2">
      <c r="F1280" s="350"/>
      <c r="G1280" s="350"/>
    </row>
    <row r="1281" spans="6:7" x14ac:dyDescent="0.2">
      <c r="F1281" s="350"/>
      <c r="G1281" s="350"/>
    </row>
    <row r="1282" spans="6:7" x14ac:dyDescent="0.2">
      <c r="F1282" s="350"/>
      <c r="G1282" s="350"/>
    </row>
    <row r="1283" spans="6:7" x14ac:dyDescent="0.2">
      <c r="F1283" s="350"/>
      <c r="G1283" s="350"/>
    </row>
    <row r="1284" spans="6:7" x14ac:dyDescent="0.2">
      <c r="F1284" s="350"/>
      <c r="G1284" s="350"/>
    </row>
    <row r="1285" spans="6:7" x14ac:dyDescent="0.2">
      <c r="F1285" s="350"/>
      <c r="G1285" s="350"/>
    </row>
    <row r="1286" spans="6:7" x14ac:dyDescent="0.2">
      <c r="F1286" s="350"/>
      <c r="G1286" s="350"/>
    </row>
    <row r="1287" spans="6:7" x14ac:dyDescent="0.2">
      <c r="F1287" s="350"/>
      <c r="G1287" s="350"/>
    </row>
    <row r="1288" spans="6:7" x14ac:dyDescent="0.2">
      <c r="F1288" s="350"/>
      <c r="G1288" s="350"/>
    </row>
    <row r="1289" spans="6:7" x14ac:dyDescent="0.2">
      <c r="F1289" s="350"/>
      <c r="G1289" s="350"/>
    </row>
    <row r="1290" spans="6:7" x14ac:dyDescent="0.2">
      <c r="F1290" s="350"/>
      <c r="G1290" s="350"/>
    </row>
    <row r="1291" spans="6:7" x14ac:dyDescent="0.2">
      <c r="F1291" s="350"/>
      <c r="G1291" s="350"/>
    </row>
    <row r="1292" spans="6:7" x14ac:dyDescent="0.2">
      <c r="F1292" s="350"/>
      <c r="G1292" s="350"/>
    </row>
    <row r="1293" spans="6:7" x14ac:dyDescent="0.2">
      <c r="F1293" s="350"/>
      <c r="G1293" s="350"/>
    </row>
    <row r="1294" spans="6:7" x14ac:dyDescent="0.2">
      <c r="F1294" s="350"/>
      <c r="G1294" s="350"/>
    </row>
    <row r="1295" spans="6:7" x14ac:dyDescent="0.2">
      <c r="F1295" s="350"/>
      <c r="G1295" s="350"/>
    </row>
    <row r="1296" spans="6:7" x14ac:dyDescent="0.2">
      <c r="F1296" s="350"/>
      <c r="G1296" s="350"/>
    </row>
    <row r="1297" spans="6:7" x14ac:dyDescent="0.2">
      <c r="F1297" s="350"/>
      <c r="G1297" s="350"/>
    </row>
    <row r="1298" spans="6:7" x14ac:dyDescent="0.2">
      <c r="F1298" s="350"/>
      <c r="G1298" s="350"/>
    </row>
    <row r="1299" spans="6:7" x14ac:dyDescent="0.2">
      <c r="F1299" s="350"/>
      <c r="G1299" s="350"/>
    </row>
    <row r="1300" spans="6:7" x14ac:dyDescent="0.2">
      <c r="F1300" s="350"/>
      <c r="G1300" s="350"/>
    </row>
    <row r="1301" spans="6:7" x14ac:dyDescent="0.2">
      <c r="F1301" s="350"/>
      <c r="G1301" s="350"/>
    </row>
    <row r="1302" spans="6:7" x14ac:dyDescent="0.2">
      <c r="F1302" s="350"/>
      <c r="G1302" s="350"/>
    </row>
    <row r="1303" spans="6:7" x14ac:dyDescent="0.2">
      <c r="F1303" s="350"/>
      <c r="G1303" s="350"/>
    </row>
    <row r="1304" spans="6:7" x14ac:dyDescent="0.2">
      <c r="F1304" s="350"/>
      <c r="G1304" s="350"/>
    </row>
    <row r="1305" spans="6:7" x14ac:dyDescent="0.2">
      <c r="F1305" s="350"/>
      <c r="G1305" s="350"/>
    </row>
    <row r="1306" spans="6:7" x14ac:dyDescent="0.2">
      <c r="F1306" s="350"/>
      <c r="G1306" s="350"/>
    </row>
    <row r="1307" spans="6:7" x14ac:dyDescent="0.2">
      <c r="F1307" s="350"/>
      <c r="G1307" s="350"/>
    </row>
    <row r="1308" spans="6:7" x14ac:dyDescent="0.2">
      <c r="F1308" s="350"/>
      <c r="G1308" s="350"/>
    </row>
    <row r="1309" spans="6:7" x14ac:dyDescent="0.2">
      <c r="F1309" s="350"/>
      <c r="G1309" s="350"/>
    </row>
    <row r="1310" spans="6:7" x14ac:dyDescent="0.2">
      <c r="F1310" s="350"/>
      <c r="G1310" s="350"/>
    </row>
    <row r="1311" spans="6:7" x14ac:dyDescent="0.2">
      <c r="F1311" s="350"/>
      <c r="G1311" s="350"/>
    </row>
    <row r="1312" spans="6:7" x14ac:dyDescent="0.2">
      <c r="F1312" s="350"/>
      <c r="G1312" s="350"/>
    </row>
    <row r="1313" spans="6:7" x14ac:dyDescent="0.2">
      <c r="F1313" s="350"/>
      <c r="G1313" s="350"/>
    </row>
    <row r="1314" spans="6:7" x14ac:dyDescent="0.2">
      <c r="F1314" s="350"/>
      <c r="G1314" s="350"/>
    </row>
    <row r="1315" spans="6:7" x14ac:dyDescent="0.2">
      <c r="F1315" s="350"/>
      <c r="G1315" s="350"/>
    </row>
    <row r="1316" spans="6:7" x14ac:dyDescent="0.2">
      <c r="F1316" s="350"/>
      <c r="G1316" s="350"/>
    </row>
    <row r="1317" spans="6:7" x14ac:dyDescent="0.2">
      <c r="F1317" s="350"/>
      <c r="G1317" s="350"/>
    </row>
    <row r="1318" spans="6:7" x14ac:dyDescent="0.2">
      <c r="F1318" s="350"/>
      <c r="G1318" s="350"/>
    </row>
    <row r="1319" spans="6:7" x14ac:dyDescent="0.2">
      <c r="F1319" s="350"/>
      <c r="G1319" s="350"/>
    </row>
    <row r="1320" spans="6:7" x14ac:dyDescent="0.2">
      <c r="F1320" s="350"/>
      <c r="G1320" s="350"/>
    </row>
    <row r="1321" spans="6:7" x14ac:dyDescent="0.2">
      <c r="F1321" s="350"/>
      <c r="G1321" s="350"/>
    </row>
    <row r="1322" spans="6:7" x14ac:dyDescent="0.2">
      <c r="F1322" s="350"/>
      <c r="G1322" s="350"/>
    </row>
    <row r="1323" spans="6:7" x14ac:dyDescent="0.2">
      <c r="F1323" s="350"/>
      <c r="G1323" s="350"/>
    </row>
    <row r="1324" spans="6:7" x14ac:dyDescent="0.2">
      <c r="F1324" s="350"/>
      <c r="G1324" s="350"/>
    </row>
    <row r="1325" spans="6:7" x14ac:dyDescent="0.2">
      <c r="F1325" s="350"/>
      <c r="G1325" s="350"/>
    </row>
    <row r="1326" spans="6:7" x14ac:dyDescent="0.2">
      <c r="F1326" s="350"/>
      <c r="G1326" s="350"/>
    </row>
    <row r="1327" spans="6:7" x14ac:dyDescent="0.2">
      <c r="F1327" s="350"/>
      <c r="G1327" s="350"/>
    </row>
    <row r="1328" spans="6:7" x14ac:dyDescent="0.2">
      <c r="F1328" s="350"/>
      <c r="G1328" s="350"/>
    </row>
    <row r="1329" spans="6:7" x14ac:dyDescent="0.2">
      <c r="F1329" s="350"/>
      <c r="G1329" s="350"/>
    </row>
    <row r="1330" spans="6:7" x14ac:dyDescent="0.2">
      <c r="F1330" s="350"/>
      <c r="G1330" s="350"/>
    </row>
    <row r="1331" spans="6:7" x14ac:dyDescent="0.2">
      <c r="F1331" s="350"/>
      <c r="G1331" s="350"/>
    </row>
    <row r="1332" spans="6:7" x14ac:dyDescent="0.2">
      <c r="F1332" s="350"/>
      <c r="G1332" s="350"/>
    </row>
    <row r="1333" spans="6:7" x14ac:dyDescent="0.2">
      <c r="F1333" s="350"/>
      <c r="G1333" s="350"/>
    </row>
    <row r="1334" spans="6:7" x14ac:dyDescent="0.2">
      <c r="F1334" s="350"/>
      <c r="G1334" s="350"/>
    </row>
    <row r="1335" spans="6:7" x14ac:dyDescent="0.2">
      <c r="F1335" s="350"/>
      <c r="G1335" s="350"/>
    </row>
    <row r="1336" spans="6:7" x14ac:dyDescent="0.2">
      <c r="F1336" s="350"/>
      <c r="G1336" s="350"/>
    </row>
    <row r="1337" spans="6:7" x14ac:dyDescent="0.2">
      <c r="F1337" s="350"/>
      <c r="G1337" s="350"/>
    </row>
    <row r="1338" spans="6:7" x14ac:dyDescent="0.2">
      <c r="F1338" s="350"/>
      <c r="G1338" s="350"/>
    </row>
    <row r="1339" spans="6:7" x14ac:dyDescent="0.2">
      <c r="F1339" s="350"/>
      <c r="G1339" s="350"/>
    </row>
    <row r="1340" spans="6:7" x14ac:dyDescent="0.2">
      <c r="F1340" s="350"/>
      <c r="G1340" s="350"/>
    </row>
    <row r="1341" spans="6:7" x14ac:dyDescent="0.2">
      <c r="F1341" s="350"/>
      <c r="G1341" s="350"/>
    </row>
    <row r="1342" spans="6:7" x14ac:dyDescent="0.2">
      <c r="F1342" s="350"/>
      <c r="G1342" s="350"/>
    </row>
    <row r="1343" spans="6:7" x14ac:dyDescent="0.2">
      <c r="F1343" s="350"/>
      <c r="G1343" s="350"/>
    </row>
    <row r="1344" spans="6:7" x14ac:dyDescent="0.2">
      <c r="F1344" s="350"/>
      <c r="G1344" s="350"/>
    </row>
    <row r="1345" spans="6:7" x14ac:dyDescent="0.2">
      <c r="F1345" s="350"/>
      <c r="G1345" s="350"/>
    </row>
    <row r="1346" spans="6:7" x14ac:dyDescent="0.2">
      <c r="F1346" s="350"/>
      <c r="G1346" s="350"/>
    </row>
    <row r="1347" spans="6:7" x14ac:dyDescent="0.2">
      <c r="F1347" s="350"/>
      <c r="G1347" s="350"/>
    </row>
    <row r="1348" spans="6:7" x14ac:dyDescent="0.2">
      <c r="F1348" s="350"/>
      <c r="G1348" s="350"/>
    </row>
    <row r="1349" spans="6:7" x14ac:dyDescent="0.2">
      <c r="F1349" s="350"/>
      <c r="G1349" s="350"/>
    </row>
    <row r="1350" spans="6:7" x14ac:dyDescent="0.2">
      <c r="F1350" s="350"/>
      <c r="G1350" s="350"/>
    </row>
    <row r="1351" spans="6:7" x14ac:dyDescent="0.2">
      <c r="F1351" s="350"/>
      <c r="G1351" s="350"/>
    </row>
    <row r="1352" spans="6:7" x14ac:dyDescent="0.2">
      <c r="F1352" s="350"/>
      <c r="G1352" s="350"/>
    </row>
    <row r="1353" spans="6:7" x14ac:dyDescent="0.2">
      <c r="F1353" s="350"/>
      <c r="G1353" s="350"/>
    </row>
    <row r="1354" spans="6:7" x14ac:dyDescent="0.2">
      <c r="F1354" s="350"/>
      <c r="G1354" s="350"/>
    </row>
    <row r="1355" spans="6:7" x14ac:dyDescent="0.2">
      <c r="F1355" s="350"/>
      <c r="G1355" s="350"/>
    </row>
    <row r="1356" spans="6:7" x14ac:dyDescent="0.2">
      <c r="F1356" s="350"/>
      <c r="G1356" s="350"/>
    </row>
    <row r="1357" spans="6:7" x14ac:dyDescent="0.2">
      <c r="F1357" s="350"/>
      <c r="G1357" s="350"/>
    </row>
    <row r="1358" spans="6:7" x14ac:dyDescent="0.2">
      <c r="F1358" s="350"/>
      <c r="G1358" s="350"/>
    </row>
    <row r="1359" spans="6:7" x14ac:dyDescent="0.2">
      <c r="F1359" s="350"/>
      <c r="G1359" s="350"/>
    </row>
    <row r="1360" spans="6:7" x14ac:dyDescent="0.2">
      <c r="F1360" s="350"/>
      <c r="G1360" s="350"/>
    </row>
    <row r="1361" spans="6:7" x14ac:dyDescent="0.2">
      <c r="F1361" s="350"/>
      <c r="G1361" s="350"/>
    </row>
    <row r="1362" spans="6:7" x14ac:dyDescent="0.2">
      <c r="F1362" s="350"/>
      <c r="G1362" s="350"/>
    </row>
    <row r="1363" spans="6:7" x14ac:dyDescent="0.2">
      <c r="F1363" s="350"/>
      <c r="G1363" s="350"/>
    </row>
    <row r="1364" spans="6:7" x14ac:dyDescent="0.2">
      <c r="F1364" s="350"/>
      <c r="G1364" s="350"/>
    </row>
    <row r="1365" spans="6:7" x14ac:dyDescent="0.2">
      <c r="F1365" s="350"/>
      <c r="G1365" s="350"/>
    </row>
    <row r="1366" spans="6:7" x14ac:dyDescent="0.2">
      <c r="F1366" s="350"/>
      <c r="G1366" s="350"/>
    </row>
    <row r="1367" spans="6:7" x14ac:dyDescent="0.2">
      <c r="F1367" s="350"/>
      <c r="G1367" s="350"/>
    </row>
    <row r="1368" spans="6:7" x14ac:dyDescent="0.2">
      <c r="F1368" s="350"/>
      <c r="G1368" s="350"/>
    </row>
    <row r="1369" spans="6:7" x14ac:dyDescent="0.2">
      <c r="F1369" s="350"/>
      <c r="G1369" s="350"/>
    </row>
    <row r="1370" spans="6:7" x14ac:dyDescent="0.2">
      <c r="F1370" s="350"/>
      <c r="G1370" s="350"/>
    </row>
    <row r="1371" spans="6:7" x14ac:dyDescent="0.2">
      <c r="F1371" s="350"/>
      <c r="G1371" s="350"/>
    </row>
    <row r="1372" spans="6:7" x14ac:dyDescent="0.2">
      <c r="F1372" s="350"/>
      <c r="G1372" s="350"/>
    </row>
    <row r="1373" spans="6:7" x14ac:dyDescent="0.2">
      <c r="F1373" s="350"/>
      <c r="G1373" s="350"/>
    </row>
    <row r="1374" spans="6:7" x14ac:dyDescent="0.2">
      <c r="F1374" s="350"/>
      <c r="G1374" s="350"/>
    </row>
    <row r="1375" spans="6:7" x14ac:dyDescent="0.2">
      <c r="F1375" s="350"/>
      <c r="G1375" s="350"/>
    </row>
    <row r="1376" spans="6:7" x14ac:dyDescent="0.2">
      <c r="F1376" s="350"/>
      <c r="G1376" s="350"/>
    </row>
    <row r="1377" spans="6:7" x14ac:dyDescent="0.2">
      <c r="F1377" s="350"/>
      <c r="G1377" s="350"/>
    </row>
    <row r="1378" spans="6:7" x14ac:dyDescent="0.2">
      <c r="F1378" s="350"/>
      <c r="G1378" s="350"/>
    </row>
    <row r="1379" spans="6:7" x14ac:dyDescent="0.2">
      <c r="F1379" s="350"/>
      <c r="G1379" s="350"/>
    </row>
    <row r="1380" spans="6:7" x14ac:dyDescent="0.2">
      <c r="F1380" s="350"/>
      <c r="G1380" s="350"/>
    </row>
    <row r="1381" spans="6:7" x14ac:dyDescent="0.2">
      <c r="F1381" s="350"/>
      <c r="G1381" s="350"/>
    </row>
    <row r="1382" spans="6:7" x14ac:dyDescent="0.2">
      <c r="F1382" s="350"/>
      <c r="G1382" s="350"/>
    </row>
    <row r="1383" spans="6:7" x14ac:dyDescent="0.2">
      <c r="F1383" s="350"/>
      <c r="G1383" s="350"/>
    </row>
    <row r="1384" spans="6:7" x14ac:dyDescent="0.2">
      <c r="F1384" s="350"/>
      <c r="G1384" s="350"/>
    </row>
    <row r="1385" spans="6:7" x14ac:dyDescent="0.2">
      <c r="F1385" s="350"/>
      <c r="G1385" s="350"/>
    </row>
    <row r="1386" spans="6:7" x14ac:dyDescent="0.2">
      <c r="F1386" s="350"/>
      <c r="G1386" s="350"/>
    </row>
    <row r="1387" spans="6:7" x14ac:dyDescent="0.2">
      <c r="F1387" s="350"/>
      <c r="G1387" s="350"/>
    </row>
    <row r="1388" spans="6:7" x14ac:dyDescent="0.2">
      <c r="F1388" s="350"/>
      <c r="G1388" s="350"/>
    </row>
    <row r="1389" spans="6:7" x14ac:dyDescent="0.2">
      <c r="F1389" s="350"/>
      <c r="G1389" s="350"/>
    </row>
    <row r="1390" spans="6:7" x14ac:dyDescent="0.2">
      <c r="F1390" s="350"/>
      <c r="G1390" s="350"/>
    </row>
    <row r="1391" spans="6:7" x14ac:dyDescent="0.2">
      <c r="F1391" s="350"/>
      <c r="G1391" s="350"/>
    </row>
    <row r="1392" spans="6:7" x14ac:dyDescent="0.2">
      <c r="F1392" s="350"/>
      <c r="G1392" s="350"/>
    </row>
    <row r="1393" spans="6:7" x14ac:dyDescent="0.2">
      <c r="F1393" s="350"/>
      <c r="G1393" s="350"/>
    </row>
    <row r="1394" spans="6:7" x14ac:dyDescent="0.2">
      <c r="F1394" s="350"/>
      <c r="G1394" s="350"/>
    </row>
    <row r="1395" spans="6:7" x14ac:dyDescent="0.2">
      <c r="F1395" s="350"/>
      <c r="G1395" s="350"/>
    </row>
    <row r="1396" spans="6:7" x14ac:dyDescent="0.2">
      <c r="F1396" s="350"/>
      <c r="G1396" s="350"/>
    </row>
    <row r="1397" spans="6:7" x14ac:dyDescent="0.2">
      <c r="F1397" s="350"/>
      <c r="G1397" s="350"/>
    </row>
    <row r="1398" spans="6:7" x14ac:dyDescent="0.2">
      <c r="F1398" s="350"/>
      <c r="G1398" s="350"/>
    </row>
    <row r="1399" spans="6:7" x14ac:dyDescent="0.2">
      <c r="F1399" s="350"/>
      <c r="G1399" s="350"/>
    </row>
    <row r="1400" spans="6:7" x14ac:dyDescent="0.2">
      <c r="F1400" s="350"/>
      <c r="G1400" s="350"/>
    </row>
    <row r="1401" spans="6:7" x14ac:dyDescent="0.2">
      <c r="F1401" s="350"/>
      <c r="G1401" s="350"/>
    </row>
    <row r="1402" spans="6:7" x14ac:dyDescent="0.2">
      <c r="F1402" s="350"/>
      <c r="G1402" s="350"/>
    </row>
    <row r="1403" spans="6:7" x14ac:dyDescent="0.2">
      <c r="F1403" s="350"/>
      <c r="G1403" s="350"/>
    </row>
    <row r="1404" spans="6:7" x14ac:dyDescent="0.2">
      <c r="F1404" s="350"/>
      <c r="G1404" s="350"/>
    </row>
    <row r="1405" spans="6:7" x14ac:dyDescent="0.2">
      <c r="F1405" s="350"/>
      <c r="G1405" s="350"/>
    </row>
    <row r="1406" spans="6:7" x14ac:dyDescent="0.2">
      <c r="F1406" s="350"/>
      <c r="G1406" s="350"/>
    </row>
    <row r="1407" spans="6:7" x14ac:dyDescent="0.2">
      <c r="F1407" s="350"/>
      <c r="G1407" s="350"/>
    </row>
    <row r="1408" spans="6:7" x14ac:dyDescent="0.2">
      <c r="F1408" s="350"/>
      <c r="G1408" s="350"/>
    </row>
    <row r="1409" spans="6:7" x14ac:dyDescent="0.2">
      <c r="F1409" s="350"/>
      <c r="G1409" s="350"/>
    </row>
    <row r="1410" spans="6:7" x14ac:dyDescent="0.2">
      <c r="F1410" s="350"/>
      <c r="G1410" s="350"/>
    </row>
    <row r="1411" spans="6:7" x14ac:dyDescent="0.2">
      <c r="F1411" s="350"/>
      <c r="G1411" s="350"/>
    </row>
    <row r="1412" spans="6:7" x14ac:dyDescent="0.2">
      <c r="F1412" s="350"/>
      <c r="G1412" s="350"/>
    </row>
    <row r="1413" spans="6:7" x14ac:dyDescent="0.2">
      <c r="F1413" s="350"/>
      <c r="G1413" s="350"/>
    </row>
    <row r="1414" spans="6:7" x14ac:dyDescent="0.2">
      <c r="F1414" s="350"/>
      <c r="G1414" s="350"/>
    </row>
    <row r="1415" spans="6:7" x14ac:dyDescent="0.2">
      <c r="F1415" s="350"/>
      <c r="G1415" s="350"/>
    </row>
    <row r="1416" spans="6:7" x14ac:dyDescent="0.2">
      <c r="F1416" s="350"/>
      <c r="G1416" s="350"/>
    </row>
    <row r="1417" spans="6:7" x14ac:dyDescent="0.2">
      <c r="F1417" s="350"/>
      <c r="G1417" s="350"/>
    </row>
    <row r="1418" spans="6:7" x14ac:dyDescent="0.2">
      <c r="F1418" s="350"/>
      <c r="G1418" s="350"/>
    </row>
    <row r="1419" spans="6:7" x14ac:dyDescent="0.2">
      <c r="F1419" s="350"/>
      <c r="G1419" s="350"/>
    </row>
    <row r="1420" spans="6:7" x14ac:dyDescent="0.2">
      <c r="F1420" s="350"/>
      <c r="G1420" s="350"/>
    </row>
    <row r="1421" spans="6:7" x14ac:dyDescent="0.2">
      <c r="F1421" s="350"/>
      <c r="G1421" s="350"/>
    </row>
    <row r="1422" spans="6:7" x14ac:dyDescent="0.2">
      <c r="F1422" s="350"/>
      <c r="G1422" s="350"/>
    </row>
    <row r="1423" spans="6:7" x14ac:dyDescent="0.2">
      <c r="F1423" s="350"/>
      <c r="G1423" s="350"/>
    </row>
    <row r="1424" spans="6:7" x14ac:dyDescent="0.2">
      <c r="F1424" s="350"/>
      <c r="G1424" s="350"/>
    </row>
    <row r="1425" spans="6:7" x14ac:dyDescent="0.2">
      <c r="F1425" s="350"/>
      <c r="G1425" s="350"/>
    </row>
    <row r="1426" spans="6:7" x14ac:dyDescent="0.2">
      <c r="F1426" s="350"/>
      <c r="G1426" s="350"/>
    </row>
    <row r="1427" spans="6:7" x14ac:dyDescent="0.2">
      <c r="F1427" s="350"/>
      <c r="G1427" s="350"/>
    </row>
    <row r="1428" spans="6:7" x14ac:dyDescent="0.2">
      <c r="F1428" s="350"/>
      <c r="G1428" s="350"/>
    </row>
    <row r="1429" spans="6:7" x14ac:dyDescent="0.2">
      <c r="F1429" s="350"/>
      <c r="G1429" s="350"/>
    </row>
    <row r="1430" spans="6:7" x14ac:dyDescent="0.2">
      <c r="F1430" s="350"/>
      <c r="G1430" s="350"/>
    </row>
    <row r="1431" spans="6:7" x14ac:dyDescent="0.2">
      <c r="F1431" s="350"/>
      <c r="G1431" s="350"/>
    </row>
    <row r="1432" spans="6:7" x14ac:dyDescent="0.2">
      <c r="F1432" s="350"/>
      <c r="G1432" s="350"/>
    </row>
    <row r="1433" spans="6:7" x14ac:dyDescent="0.2">
      <c r="F1433" s="350"/>
      <c r="G1433" s="350"/>
    </row>
    <row r="1434" spans="6:7" x14ac:dyDescent="0.2">
      <c r="F1434" s="350"/>
      <c r="G1434" s="350"/>
    </row>
    <row r="1435" spans="6:7" x14ac:dyDescent="0.2">
      <c r="F1435" s="350"/>
      <c r="G1435" s="350"/>
    </row>
    <row r="1436" spans="6:7" x14ac:dyDescent="0.2">
      <c r="F1436" s="350"/>
      <c r="G1436" s="350"/>
    </row>
    <row r="1437" spans="6:7" x14ac:dyDescent="0.2">
      <c r="F1437" s="350"/>
      <c r="G1437" s="350"/>
    </row>
    <row r="1438" spans="6:7" x14ac:dyDescent="0.2">
      <c r="F1438" s="350"/>
      <c r="G1438" s="350"/>
    </row>
    <row r="1439" spans="6:7" x14ac:dyDescent="0.2">
      <c r="F1439" s="350"/>
      <c r="G1439" s="350"/>
    </row>
    <row r="1440" spans="6:7" x14ac:dyDescent="0.2">
      <c r="F1440" s="350"/>
      <c r="G1440" s="350"/>
    </row>
    <row r="1441" spans="6:7" x14ac:dyDescent="0.2">
      <c r="F1441" s="350"/>
      <c r="G1441" s="350"/>
    </row>
    <row r="1442" spans="6:7" x14ac:dyDescent="0.2">
      <c r="F1442" s="350"/>
      <c r="G1442" s="350"/>
    </row>
    <row r="1443" spans="6:7" x14ac:dyDescent="0.2">
      <c r="F1443" s="350"/>
      <c r="G1443" s="350"/>
    </row>
    <row r="1444" spans="6:7" x14ac:dyDescent="0.2">
      <c r="F1444" s="350"/>
      <c r="G1444" s="350"/>
    </row>
    <row r="1445" spans="6:7" x14ac:dyDescent="0.2">
      <c r="F1445" s="350"/>
      <c r="G1445" s="350"/>
    </row>
    <row r="1446" spans="6:7" x14ac:dyDescent="0.2">
      <c r="F1446" s="350"/>
      <c r="G1446" s="350"/>
    </row>
    <row r="1447" spans="6:7" x14ac:dyDescent="0.2">
      <c r="F1447" s="350"/>
      <c r="G1447" s="350"/>
    </row>
    <row r="1448" spans="6:7" x14ac:dyDescent="0.2">
      <c r="F1448" s="350"/>
      <c r="G1448" s="350"/>
    </row>
    <row r="1449" spans="6:7" x14ac:dyDescent="0.2">
      <c r="F1449" s="350"/>
      <c r="G1449" s="350"/>
    </row>
    <row r="1450" spans="6:7" x14ac:dyDescent="0.2">
      <c r="F1450" s="350"/>
      <c r="G1450" s="350"/>
    </row>
    <row r="1451" spans="6:7" x14ac:dyDescent="0.2">
      <c r="F1451" s="350"/>
      <c r="G1451" s="350"/>
    </row>
    <row r="1452" spans="6:7" x14ac:dyDescent="0.2">
      <c r="F1452" s="350"/>
      <c r="G1452" s="350"/>
    </row>
    <row r="1453" spans="6:7" x14ac:dyDescent="0.2">
      <c r="F1453" s="350"/>
      <c r="G1453" s="350"/>
    </row>
    <row r="1454" spans="6:7" x14ac:dyDescent="0.2">
      <c r="F1454" s="350"/>
      <c r="G1454" s="350"/>
    </row>
    <row r="1455" spans="6:7" x14ac:dyDescent="0.2">
      <c r="F1455" s="350"/>
      <c r="G1455" s="350"/>
    </row>
    <row r="1456" spans="6:7" x14ac:dyDescent="0.2">
      <c r="F1456" s="350"/>
      <c r="G1456" s="350"/>
    </row>
    <row r="1457" spans="6:7" x14ac:dyDescent="0.2">
      <c r="F1457" s="350"/>
      <c r="G1457" s="350"/>
    </row>
    <row r="1458" spans="6:7" x14ac:dyDescent="0.2">
      <c r="F1458" s="350"/>
      <c r="G1458" s="350"/>
    </row>
    <row r="1459" spans="6:7" x14ac:dyDescent="0.2">
      <c r="F1459" s="350"/>
      <c r="G1459" s="350"/>
    </row>
    <row r="1460" spans="6:7" x14ac:dyDescent="0.2">
      <c r="F1460" s="350"/>
      <c r="G1460" s="350"/>
    </row>
    <row r="1461" spans="6:7" x14ac:dyDescent="0.2">
      <c r="F1461" s="350"/>
      <c r="G1461" s="350"/>
    </row>
    <row r="1462" spans="6:7" x14ac:dyDescent="0.2">
      <c r="F1462" s="350"/>
      <c r="G1462" s="350"/>
    </row>
    <row r="1463" spans="6:7" x14ac:dyDescent="0.2">
      <c r="F1463" s="350"/>
      <c r="G1463" s="350"/>
    </row>
    <row r="1464" spans="6:7" x14ac:dyDescent="0.2">
      <c r="F1464" s="350"/>
      <c r="G1464" s="350"/>
    </row>
    <row r="1465" spans="6:7" x14ac:dyDescent="0.2">
      <c r="F1465" s="350"/>
      <c r="G1465" s="350"/>
    </row>
    <row r="1466" spans="6:7" x14ac:dyDescent="0.2">
      <c r="F1466" s="350"/>
      <c r="G1466" s="350"/>
    </row>
    <row r="1467" spans="6:7" x14ac:dyDescent="0.2">
      <c r="F1467" s="350"/>
      <c r="G1467" s="350"/>
    </row>
    <row r="1468" spans="6:7" x14ac:dyDescent="0.2">
      <c r="F1468" s="350"/>
      <c r="G1468" s="350"/>
    </row>
    <row r="1469" spans="6:7" x14ac:dyDescent="0.2">
      <c r="F1469" s="350"/>
      <c r="G1469" s="350"/>
    </row>
    <row r="1470" spans="6:7" x14ac:dyDescent="0.2">
      <c r="F1470" s="350"/>
      <c r="G1470" s="350"/>
    </row>
    <row r="1471" spans="6:7" x14ac:dyDescent="0.2">
      <c r="F1471" s="350"/>
      <c r="G1471" s="350"/>
    </row>
    <row r="1472" spans="6:7" x14ac:dyDescent="0.2">
      <c r="F1472" s="350"/>
      <c r="G1472" s="350"/>
    </row>
    <row r="1473" spans="6:7" x14ac:dyDescent="0.2">
      <c r="F1473" s="350"/>
      <c r="G1473" s="350"/>
    </row>
    <row r="1474" spans="6:7" x14ac:dyDescent="0.2">
      <c r="F1474" s="350"/>
      <c r="G1474" s="350"/>
    </row>
    <row r="1475" spans="6:7" x14ac:dyDescent="0.2">
      <c r="F1475" s="350"/>
      <c r="G1475" s="350"/>
    </row>
    <row r="1476" spans="6:7" x14ac:dyDescent="0.2">
      <c r="F1476" s="350"/>
      <c r="G1476" s="350"/>
    </row>
    <row r="1477" spans="6:7" x14ac:dyDescent="0.2">
      <c r="F1477" s="350"/>
      <c r="G1477" s="350"/>
    </row>
    <row r="1478" spans="6:7" x14ac:dyDescent="0.2">
      <c r="F1478" s="350"/>
      <c r="G1478" s="350"/>
    </row>
    <row r="1479" spans="6:7" x14ac:dyDescent="0.2">
      <c r="F1479" s="350"/>
      <c r="G1479" s="350"/>
    </row>
    <row r="1480" spans="6:7" x14ac:dyDescent="0.2">
      <c r="F1480" s="350"/>
      <c r="G1480" s="350"/>
    </row>
    <row r="1481" spans="6:7" x14ac:dyDescent="0.2">
      <c r="F1481" s="350"/>
      <c r="G1481" s="350"/>
    </row>
    <row r="1482" spans="6:7" x14ac:dyDescent="0.2">
      <c r="F1482" s="350"/>
      <c r="G1482" s="350"/>
    </row>
    <row r="1483" spans="6:7" x14ac:dyDescent="0.2">
      <c r="F1483" s="350"/>
      <c r="G1483" s="350"/>
    </row>
    <row r="1484" spans="6:7" x14ac:dyDescent="0.2">
      <c r="F1484" s="350"/>
      <c r="G1484" s="350"/>
    </row>
    <row r="1485" spans="6:7" x14ac:dyDescent="0.2">
      <c r="F1485" s="350"/>
      <c r="G1485" s="350"/>
    </row>
    <row r="1486" spans="6:7" x14ac:dyDescent="0.2">
      <c r="F1486" s="350"/>
      <c r="G1486" s="350"/>
    </row>
    <row r="1487" spans="6:7" x14ac:dyDescent="0.2">
      <c r="F1487" s="350"/>
      <c r="G1487" s="350"/>
    </row>
    <row r="1488" spans="6:7" x14ac:dyDescent="0.2">
      <c r="F1488" s="350"/>
      <c r="G1488" s="350"/>
    </row>
    <row r="1489" spans="6:7" x14ac:dyDescent="0.2">
      <c r="F1489" s="350"/>
      <c r="G1489" s="350"/>
    </row>
    <row r="1490" spans="6:7" x14ac:dyDescent="0.2">
      <c r="F1490" s="350"/>
      <c r="G1490" s="350"/>
    </row>
    <row r="1491" spans="6:7" x14ac:dyDescent="0.2">
      <c r="F1491" s="350"/>
      <c r="G1491" s="350"/>
    </row>
    <row r="1492" spans="6:7" x14ac:dyDescent="0.2">
      <c r="F1492" s="350"/>
      <c r="G1492" s="350"/>
    </row>
    <row r="1493" spans="6:7" x14ac:dyDescent="0.2">
      <c r="F1493" s="350"/>
      <c r="G1493" s="350"/>
    </row>
    <row r="1494" spans="6:7" x14ac:dyDescent="0.2">
      <c r="F1494" s="350"/>
      <c r="G1494" s="350"/>
    </row>
    <row r="1495" spans="6:7" x14ac:dyDescent="0.2">
      <c r="F1495" s="350"/>
      <c r="G1495" s="350"/>
    </row>
    <row r="1496" spans="6:7" x14ac:dyDescent="0.2">
      <c r="F1496" s="350"/>
      <c r="G1496" s="350"/>
    </row>
    <row r="1497" spans="6:7" x14ac:dyDescent="0.2">
      <c r="F1497" s="350"/>
      <c r="G1497" s="350"/>
    </row>
    <row r="1498" spans="6:7" x14ac:dyDescent="0.2">
      <c r="F1498" s="350"/>
      <c r="G1498" s="350"/>
    </row>
    <row r="1499" spans="6:7" x14ac:dyDescent="0.2">
      <c r="F1499" s="350"/>
      <c r="G1499" s="350"/>
    </row>
    <row r="1500" spans="6:7" x14ac:dyDescent="0.2">
      <c r="F1500" s="350"/>
      <c r="G1500" s="350"/>
    </row>
    <row r="1501" spans="6:7" x14ac:dyDescent="0.2">
      <c r="F1501" s="350"/>
      <c r="G1501" s="350"/>
    </row>
    <row r="1502" spans="6:7" x14ac:dyDescent="0.2">
      <c r="F1502" s="350"/>
      <c r="G1502" s="350"/>
    </row>
    <row r="1503" spans="6:7" x14ac:dyDescent="0.2">
      <c r="F1503" s="350"/>
      <c r="G1503" s="350"/>
    </row>
    <row r="1504" spans="6:7" x14ac:dyDescent="0.2">
      <c r="F1504" s="350"/>
      <c r="G1504" s="350"/>
    </row>
    <row r="1505" spans="6:7" x14ac:dyDescent="0.2">
      <c r="F1505" s="350"/>
      <c r="G1505" s="350"/>
    </row>
    <row r="1506" spans="6:7" x14ac:dyDescent="0.2">
      <c r="F1506" s="350"/>
      <c r="G1506" s="350"/>
    </row>
    <row r="1507" spans="6:7" x14ac:dyDescent="0.2">
      <c r="F1507" s="350"/>
      <c r="G1507" s="350"/>
    </row>
    <row r="1508" spans="6:7" x14ac:dyDescent="0.2">
      <c r="F1508" s="350"/>
      <c r="G1508" s="350"/>
    </row>
    <row r="1509" spans="6:7" x14ac:dyDescent="0.2">
      <c r="F1509" s="350"/>
      <c r="G1509" s="350"/>
    </row>
    <row r="1510" spans="6:7" x14ac:dyDescent="0.2">
      <c r="F1510" s="350"/>
      <c r="G1510" s="350"/>
    </row>
    <row r="1511" spans="6:7" x14ac:dyDescent="0.2">
      <c r="F1511" s="350"/>
      <c r="G1511" s="350"/>
    </row>
    <row r="1512" spans="6:7" x14ac:dyDescent="0.2">
      <c r="F1512" s="350"/>
      <c r="G1512" s="350"/>
    </row>
    <row r="1513" spans="6:7" x14ac:dyDescent="0.2">
      <c r="F1513" s="350"/>
      <c r="G1513" s="350"/>
    </row>
    <row r="1514" spans="6:7" x14ac:dyDescent="0.2">
      <c r="F1514" s="350"/>
      <c r="G1514" s="350"/>
    </row>
    <row r="1515" spans="6:7" x14ac:dyDescent="0.2">
      <c r="F1515" s="350"/>
      <c r="G1515" s="350"/>
    </row>
    <row r="1516" spans="6:7" x14ac:dyDescent="0.2">
      <c r="F1516" s="350"/>
      <c r="G1516" s="350"/>
    </row>
    <row r="1517" spans="6:7" x14ac:dyDescent="0.2">
      <c r="F1517" s="350"/>
      <c r="G1517" s="350"/>
    </row>
    <row r="1518" spans="6:7" x14ac:dyDescent="0.2">
      <c r="F1518" s="350"/>
      <c r="G1518" s="350"/>
    </row>
    <row r="1519" spans="6:7" x14ac:dyDescent="0.2">
      <c r="F1519" s="350"/>
      <c r="G1519" s="350"/>
    </row>
    <row r="1520" spans="6:7" x14ac:dyDescent="0.2">
      <c r="F1520" s="350"/>
      <c r="G1520" s="350"/>
    </row>
    <row r="1521" spans="6:7" x14ac:dyDescent="0.2">
      <c r="F1521" s="350"/>
      <c r="G1521" s="350"/>
    </row>
    <row r="1522" spans="6:7" x14ac:dyDescent="0.2">
      <c r="F1522" s="350"/>
      <c r="G1522" s="350"/>
    </row>
    <row r="1523" spans="6:7" x14ac:dyDescent="0.2">
      <c r="F1523" s="350"/>
      <c r="G1523" s="350"/>
    </row>
    <row r="1524" spans="6:7" x14ac:dyDescent="0.2">
      <c r="F1524" s="350"/>
      <c r="G1524" s="350"/>
    </row>
    <row r="1525" spans="6:7" x14ac:dyDescent="0.2">
      <c r="F1525" s="350"/>
      <c r="G1525" s="350"/>
    </row>
    <row r="1526" spans="6:7" x14ac:dyDescent="0.2">
      <c r="F1526" s="350"/>
      <c r="G1526" s="350"/>
    </row>
    <row r="1527" spans="6:7" x14ac:dyDescent="0.2">
      <c r="F1527" s="350"/>
      <c r="G1527" s="350"/>
    </row>
    <row r="1528" spans="6:7" x14ac:dyDescent="0.2">
      <c r="F1528" s="350"/>
      <c r="G1528" s="350"/>
    </row>
    <row r="1529" spans="6:7" x14ac:dyDescent="0.2">
      <c r="F1529" s="350"/>
      <c r="G1529" s="350"/>
    </row>
    <row r="1530" spans="6:7" x14ac:dyDescent="0.2">
      <c r="F1530" s="350"/>
      <c r="G1530" s="350"/>
    </row>
    <row r="1531" spans="6:7" x14ac:dyDescent="0.2">
      <c r="F1531" s="350"/>
      <c r="G1531" s="350"/>
    </row>
    <row r="1532" spans="6:7" x14ac:dyDescent="0.2">
      <c r="F1532" s="350"/>
      <c r="G1532" s="350"/>
    </row>
    <row r="1533" spans="6:7" x14ac:dyDescent="0.2">
      <c r="F1533" s="350"/>
      <c r="G1533" s="350"/>
    </row>
    <row r="1534" spans="6:7" x14ac:dyDescent="0.2">
      <c r="F1534" s="350"/>
      <c r="G1534" s="350"/>
    </row>
    <row r="1535" spans="6:7" x14ac:dyDescent="0.2">
      <c r="F1535" s="350"/>
      <c r="G1535" s="350"/>
    </row>
    <row r="1536" spans="6:7" x14ac:dyDescent="0.2">
      <c r="F1536" s="350"/>
      <c r="G1536" s="350"/>
    </row>
    <row r="1537" spans="6:7" x14ac:dyDescent="0.2">
      <c r="F1537" s="350"/>
      <c r="G1537" s="350"/>
    </row>
    <row r="1538" spans="6:7" x14ac:dyDescent="0.2">
      <c r="F1538" s="350"/>
      <c r="G1538" s="350"/>
    </row>
    <row r="1539" spans="6:7" x14ac:dyDescent="0.2">
      <c r="F1539" s="350"/>
      <c r="G1539" s="350"/>
    </row>
    <row r="1540" spans="6:7" x14ac:dyDescent="0.2">
      <c r="F1540" s="350"/>
      <c r="G1540" s="350"/>
    </row>
    <row r="1541" spans="6:7" x14ac:dyDescent="0.2">
      <c r="F1541" s="350"/>
      <c r="G1541" s="350"/>
    </row>
    <row r="1542" spans="6:7" x14ac:dyDescent="0.2">
      <c r="F1542" s="350"/>
      <c r="G1542" s="350"/>
    </row>
    <row r="1543" spans="6:7" x14ac:dyDescent="0.2">
      <c r="F1543" s="350"/>
      <c r="G1543" s="350"/>
    </row>
    <row r="1544" spans="6:7" x14ac:dyDescent="0.2">
      <c r="F1544" s="350"/>
      <c r="G1544" s="350"/>
    </row>
    <row r="1545" spans="6:7" x14ac:dyDescent="0.2">
      <c r="F1545" s="350"/>
      <c r="G1545" s="350"/>
    </row>
    <row r="1546" spans="6:7" x14ac:dyDescent="0.2">
      <c r="F1546" s="350"/>
      <c r="G1546" s="350"/>
    </row>
    <row r="1547" spans="6:7" x14ac:dyDescent="0.2">
      <c r="F1547" s="350"/>
      <c r="G1547" s="350"/>
    </row>
    <row r="1548" spans="6:7" x14ac:dyDescent="0.2">
      <c r="F1548" s="350"/>
      <c r="G1548" s="350"/>
    </row>
    <row r="1549" spans="6:7" x14ac:dyDescent="0.2">
      <c r="F1549" s="350"/>
      <c r="G1549" s="350"/>
    </row>
    <row r="1550" spans="6:7" x14ac:dyDescent="0.2">
      <c r="F1550" s="350"/>
      <c r="G1550" s="350"/>
    </row>
    <row r="1551" spans="6:7" x14ac:dyDescent="0.2">
      <c r="F1551" s="350"/>
      <c r="G1551" s="350"/>
    </row>
    <row r="1552" spans="6:7" x14ac:dyDescent="0.2">
      <c r="F1552" s="350"/>
      <c r="G1552" s="350"/>
    </row>
    <row r="1553" spans="6:7" x14ac:dyDescent="0.2">
      <c r="F1553" s="350"/>
      <c r="G1553" s="350"/>
    </row>
    <row r="1554" spans="6:7" x14ac:dyDescent="0.2">
      <c r="F1554" s="350"/>
      <c r="G1554" s="350"/>
    </row>
    <row r="1555" spans="6:7" x14ac:dyDescent="0.2">
      <c r="F1555" s="350"/>
      <c r="G1555" s="350"/>
    </row>
    <row r="1556" spans="6:7" x14ac:dyDescent="0.2">
      <c r="F1556" s="350"/>
      <c r="G1556" s="350"/>
    </row>
    <row r="1557" spans="6:7" x14ac:dyDescent="0.2">
      <c r="F1557" s="350"/>
      <c r="G1557" s="350"/>
    </row>
    <row r="1558" spans="6:7" x14ac:dyDescent="0.2">
      <c r="F1558" s="350"/>
      <c r="G1558" s="350"/>
    </row>
    <row r="1559" spans="6:7" x14ac:dyDescent="0.2">
      <c r="F1559" s="350"/>
      <c r="G1559" s="350"/>
    </row>
    <row r="1560" spans="6:7" x14ac:dyDescent="0.2">
      <c r="F1560" s="350"/>
      <c r="G1560" s="350"/>
    </row>
    <row r="1561" spans="6:7" x14ac:dyDescent="0.2">
      <c r="F1561" s="350"/>
      <c r="G1561" s="350"/>
    </row>
    <row r="1562" spans="6:7" x14ac:dyDescent="0.2">
      <c r="F1562" s="350"/>
      <c r="G1562" s="350"/>
    </row>
    <row r="1563" spans="6:7" x14ac:dyDescent="0.2">
      <c r="F1563" s="350"/>
      <c r="G1563" s="350"/>
    </row>
    <row r="1564" spans="6:7" x14ac:dyDescent="0.2">
      <c r="F1564" s="350"/>
      <c r="G1564" s="350"/>
    </row>
    <row r="1565" spans="6:7" x14ac:dyDescent="0.2">
      <c r="F1565" s="350"/>
      <c r="G1565" s="350"/>
    </row>
    <row r="1566" spans="6:7" x14ac:dyDescent="0.2">
      <c r="F1566" s="350"/>
      <c r="G1566" s="350"/>
    </row>
    <row r="1567" spans="6:7" x14ac:dyDescent="0.2">
      <c r="F1567" s="350"/>
      <c r="G1567" s="350"/>
    </row>
    <row r="1568" spans="6:7" x14ac:dyDescent="0.2">
      <c r="F1568" s="350"/>
      <c r="G1568" s="350"/>
    </row>
    <row r="1569" spans="6:7" x14ac:dyDescent="0.2">
      <c r="F1569" s="350"/>
      <c r="G1569" s="350"/>
    </row>
    <row r="1570" spans="6:7" x14ac:dyDescent="0.2">
      <c r="F1570" s="350"/>
      <c r="G1570" s="350"/>
    </row>
    <row r="1571" spans="6:7" x14ac:dyDescent="0.2">
      <c r="F1571" s="350"/>
      <c r="G1571" s="350"/>
    </row>
    <row r="1572" spans="6:7" x14ac:dyDescent="0.2">
      <c r="F1572" s="350"/>
      <c r="G1572" s="350"/>
    </row>
    <row r="1573" spans="6:7" x14ac:dyDescent="0.2">
      <c r="F1573" s="350"/>
      <c r="G1573" s="350"/>
    </row>
    <row r="1574" spans="6:7" x14ac:dyDescent="0.2">
      <c r="F1574" s="350"/>
      <c r="G1574" s="350"/>
    </row>
    <row r="1575" spans="6:7" x14ac:dyDescent="0.2">
      <c r="F1575" s="350"/>
      <c r="G1575" s="350"/>
    </row>
    <row r="1576" spans="6:7" x14ac:dyDescent="0.2">
      <c r="F1576" s="350"/>
      <c r="G1576" s="350"/>
    </row>
    <row r="1577" spans="6:7" x14ac:dyDescent="0.2">
      <c r="F1577" s="350"/>
      <c r="G1577" s="350"/>
    </row>
    <row r="1578" spans="6:7" x14ac:dyDescent="0.2">
      <c r="F1578" s="350"/>
      <c r="G1578" s="350"/>
    </row>
    <row r="1579" spans="6:7" x14ac:dyDescent="0.2">
      <c r="F1579" s="350"/>
      <c r="G1579" s="350"/>
    </row>
    <row r="1580" spans="6:7" x14ac:dyDescent="0.2">
      <c r="F1580" s="350"/>
      <c r="G1580" s="350"/>
    </row>
    <row r="1581" spans="6:7" x14ac:dyDescent="0.2">
      <c r="F1581" s="350"/>
      <c r="G1581" s="350"/>
    </row>
    <row r="1582" spans="6:7" x14ac:dyDescent="0.2">
      <c r="F1582" s="350"/>
      <c r="G1582" s="350"/>
    </row>
    <row r="1583" spans="6:7" x14ac:dyDescent="0.2">
      <c r="F1583" s="350"/>
      <c r="G1583" s="350"/>
    </row>
    <row r="1584" spans="6:7" x14ac:dyDescent="0.2">
      <c r="F1584" s="350"/>
      <c r="G1584" s="350"/>
    </row>
    <row r="1585" spans="6:7" x14ac:dyDescent="0.2">
      <c r="F1585" s="350"/>
      <c r="G1585" s="350"/>
    </row>
    <row r="1586" spans="6:7" x14ac:dyDescent="0.2">
      <c r="F1586" s="350"/>
      <c r="G1586" s="350"/>
    </row>
    <row r="1587" spans="6:7" x14ac:dyDescent="0.2">
      <c r="F1587" s="350"/>
      <c r="G1587" s="350"/>
    </row>
    <row r="1588" spans="6:7" x14ac:dyDescent="0.2">
      <c r="F1588" s="350"/>
      <c r="G1588" s="350"/>
    </row>
    <row r="1589" spans="6:7" x14ac:dyDescent="0.2">
      <c r="F1589" s="350"/>
      <c r="G1589" s="350"/>
    </row>
    <row r="1590" spans="6:7" x14ac:dyDescent="0.2">
      <c r="F1590" s="350"/>
      <c r="G1590" s="350"/>
    </row>
    <row r="1591" spans="6:7" x14ac:dyDescent="0.2">
      <c r="F1591" s="350"/>
      <c r="G1591" s="350"/>
    </row>
    <row r="1592" spans="6:7" x14ac:dyDescent="0.2">
      <c r="F1592" s="350"/>
      <c r="G1592" s="350"/>
    </row>
    <row r="1593" spans="6:7" x14ac:dyDescent="0.2">
      <c r="F1593" s="350"/>
      <c r="G1593" s="350"/>
    </row>
    <row r="1594" spans="6:7" x14ac:dyDescent="0.2">
      <c r="F1594" s="350"/>
      <c r="G1594" s="350"/>
    </row>
    <row r="1595" spans="6:7" x14ac:dyDescent="0.2">
      <c r="F1595" s="350"/>
      <c r="G1595" s="350"/>
    </row>
    <row r="1596" spans="6:7" x14ac:dyDescent="0.2">
      <c r="F1596" s="350"/>
      <c r="G1596" s="350"/>
    </row>
    <row r="1597" spans="6:7" x14ac:dyDescent="0.2">
      <c r="F1597" s="350"/>
      <c r="G1597" s="350"/>
    </row>
    <row r="1598" spans="6:7" x14ac:dyDescent="0.2">
      <c r="F1598" s="350"/>
      <c r="G1598" s="350"/>
    </row>
    <row r="1599" spans="6:7" x14ac:dyDescent="0.2">
      <c r="F1599" s="350"/>
      <c r="G1599" s="350"/>
    </row>
    <row r="1600" spans="6:7" x14ac:dyDescent="0.2">
      <c r="F1600" s="350"/>
      <c r="G1600" s="350"/>
    </row>
    <row r="1601" spans="6:7" x14ac:dyDescent="0.2">
      <c r="F1601" s="350"/>
      <c r="G1601" s="350"/>
    </row>
    <row r="1602" spans="6:7" x14ac:dyDescent="0.2">
      <c r="F1602" s="350"/>
      <c r="G1602" s="350"/>
    </row>
    <row r="1603" spans="6:7" x14ac:dyDescent="0.2">
      <c r="F1603" s="350"/>
      <c r="G1603" s="350"/>
    </row>
    <row r="1604" spans="6:7" x14ac:dyDescent="0.2">
      <c r="F1604" s="350"/>
      <c r="G1604" s="350"/>
    </row>
    <row r="1605" spans="6:7" x14ac:dyDescent="0.2">
      <c r="F1605" s="350"/>
      <c r="G1605" s="350"/>
    </row>
    <row r="1606" spans="6:7" x14ac:dyDescent="0.2">
      <c r="F1606" s="350"/>
      <c r="G1606" s="350"/>
    </row>
    <row r="1607" spans="6:7" x14ac:dyDescent="0.2">
      <c r="F1607" s="350"/>
      <c r="G1607" s="350"/>
    </row>
    <row r="1608" spans="6:7" x14ac:dyDescent="0.2">
      <c r="F1608" s="350"/>
      <c r="G1608" s="350"/>
    </row>
    <row r="1609" spans="6:7" x14ac:dyDescent="0.2">
      <c r="F1609" s="350"/>
      <c r="G1609" s="350"/>
    </row>
    <row r="1610" spans="6:7" x14ac:dyDescent="0.2">
      <c r="F1610" s="350"/>
      <c r="G1610" s="350"/>
    </row>
    <row r="1611" spans="6:7" x14ac:dyDescent="0.2">
      <c r="F1611" s="350"/>
      <c r="G1611" s="350"/>
    </row>
    <row r="1612" spans="6:7" x14ac:dyDescent="0.2">
      <c r="F1612" s="350"/>
      <c r="G1612" s="350"/>
    </row>
    <row r="1613" spans="6:7" x14ac:dyDescent="0.2">
      <c r="F1613" s="350"/>
      <c r="G1613" s="350"/>
    </row>
    <row r="1614" spans="6:7" x14ac:dyDescent="0.2">
      <c r="F1614" s="350"/>
      <c r="G1614" s="350"/>
    </row>
    <row r="1615" spans="6:7" x14ac:dyDescent="0.2">
      <c r="F1615" s="350"/>
      <c r="G1615" s="350"/>
    </row>
    <row r="1616" spans="6:7" x14ac:dyDescent="0.2">
      <c r="F1616" s="350"/>
      <c r="G1616" s="350"/>
    </row>
    <row r="1617" spans="6:7" x14ac:dyDescent="0.2">
      <c r="F1617" s="350"/>
      <c r="G1617" s="350"/>
    </row>
    <row r="1618" spans="6:7" x14ac:dyDescent="0.2">
      <c r="F1618" s="350"/>
      <c r="G1618" s="350"/>
    </row>
    <row r="1619" spans="6:7" x14ac:dyDescent="0.2">
      <c r="F1619" s="350"/>
      <c r="G1619" s="350"/>
    </row>
    <row r="1620" spans="6:7" x14ac:dyDescent="0.2">
      <c r="F1620" s="350"/>
      <c r="G1620" s="350"/>
    </row>
    <row r="1621" spans="6:7" x14ac:dyDescent="0.2">
      <c r="F1621" s="350"/>
      <c r="G1621" s="350"/>
    </row>
    <row r="1622" spans="6:7" x14ac:dyDescent="0.2">
      <c r="F1622" s="350"/>
      <c r="G1622" s="350"/>
    </row>
    <row r="1623" spans="6:7" x14ac:dyDescent="0.2">
      <c r="F1623" s="350"/>
      <c r="G1623" s="350"/>
    </row>
    <row r="1624" spans="6:7" x14ac:dyDescent="0.2">
      <c r="F1624" s="350"/>
      <c r="G1624" s="350"/>
    </row>
    <row r="1625" spans="6:7" x14ac:dyDescent="0.2">
      <c r="F1625" s="350"/>
      <c r="G1625" s="350"/>
    </row>
    <row r="1626" spans="6:7" x14ac:dyDescent="0.2">
      <c r="F1626" s="350"/>
      <c r="G1626" s="350"/>
    </row>
    <row r="1627" spans="6:7" x14ac:dyDescent="0.2">
      <c r="F1627" s="350"/>
      <c r="G1627" s="350"/>
    </row>
    <row r="1628" spans="6:7" x14ac:dyDescent="0.2">
      <c r="F1628" s="350"/>
      <c r="G1628" s="350"/>
    </row>
    <row r="1629" spans="6:7" x14ac:dyDescent="0.2">
      <c r="F1629" s="350"/>
      <c r="G1629" s="350"/>
    </row>
    <row r="1630" spans="6:7" x14ac:dyDescent="0.2">
      <c r="F1630" s="350"/>
      <c r="G1630" s="350"/>
    </row>
    <row r="1631" spans="6:7" x14ac:dyDescent="0.2">
      <c r="F1631" s="350"/>
      <c r="G1631" s="350"/>
    </row>
    <row r="1632" spans="6:7" x14ac:dyDescent="0.2">
      <c r="F1632" s="350"/>
      <c r="G1632" s="350"/>
    </row>
    <row r="1633" spans="6:7" x14ac:dyDescent="0.2">
      <c r="F1633" s="350"/>
      <c r="G1633" s="350"/>
    </row>
    <row r="1634" spans="6:7" x14ac:dyDescent="0.2">
      <c r="F1634" s="350"/>
      <c r="G1634" s="350"/>
    </row>
    <row r="1635" spans="6:7" x14ac:dyDescent="0.2">
      <c r="F1635" s="350"/>
      <c r="G1635" s="350"/>
    </row>
    <row r="1636" spans="6:7" x14ac:dyDescent="0.2">
      <c r="F1636" s="350"/>
      <c r="G1636" s="350"/>
    </row>
    <row r="1637" spans="6:7" x14ac:dyDescent="0.2">
      <c r="F1637" s="350"/>
      <c r="G1637" s="350"/>
    </row>
    <row r="1638" spans="6:7" x14ac:dyDescent="0.2">
      <c r="F1638" s="350"/>
      <c r="G1638" s="350"/>
    </row>
    <row r="1639" spans="6:7" x14ac:dyDescent="0.2">
      <c r="F1639" s="350"/>
      <c r="G1639" s="350"/>
    </row>
    <row r="1640" spans="6:7" x14ac:dyDescent="0.2">
      <c r="F1640" s="350"/>
      <c r="G1640" s="350"/>
    </row>
    <row r="1641" spans="6:7" x14ac:dyDescent="0.2">
      <c r="F1641" s="350"/>
      <c r="G1641" s="350"/>
    </row>
    <row r="1642" spans="6:7" x14ac:dyDescent="0.2">
      <c r="F1642" s="350"/>
      <c r="G1642" s="350"/>
    </row>
    <row r="1643" spans="6:7" x14ac:dyDescent="0.2">
      <c r="F1643" s="350"/>
      <c r="G1643" s="350"/>
    </row>
    <row r="1644" spans="6:7" x14ac:dyDescent="0.2">
      <c r="F1644" s="350"/>
      <c r="G1644" s="350"/>
    </row>
    <row r="1645" spans="6:7" x14ac:dyDescent="0.2">
      <c r="F1645" s="350"/>
      <c r="G1645" s="350"/>
    </row>
    <row r="1646" spans="6:7" x14ac:dyDescent="0.2">
      <c r="F1646" s="350"/>
      <c r="G1646" s="350"/>
    </row>
    <row r="1647" spans="6:7" x14ac:dyDescent="0.2">
      <c r="F1647" s="350"/>
      <c r="G1647" s="350"/>
    </row>
    <row r="1648" spans="6:7" x14ac:dyDescent="0.2">
      <c r="F1648" s="350"/>
      <c r="G1648" s="350"/>
    </row>
    <row r="1649" spans="6:7" x14ac:dyDescent="0.2">
      <c r="F1649" s="350"/>
      <c r="G1649" s="350"/>
    </row>
    <row r="1650" spans="6:7" x14ac:dyDescent="0.2">
      <c r="F1650" s="350"/>
      <c r="G1650" s="350"/>
    </row>
    <row r="1651" spans="6:7" x14ac:dyDescent="0.2">
      <c r="F1651" s="350"/>
      <c r="G1651" s="350"/>
    </row>
    <row r="1652" spans="6:7" x14ac:dyDescent="0.2">
      <c r="F1652" s="350"/>
      <c r="G1652" s="350"/>
    </row>
    <row r="1653" spans="6:7" x14ac:dyDescent="0.2">
      <c r="F1653" s="350"/>
      <c r="G1653" s="350"/>
    </row>
    <row r="1654" spans="6:7" x14ac:dyDescent="0.2">
      <c r="F1654" s="350"/>
      <c r="G1654" s="350"/>
    </row>
    <row r="1655" spans="6:7" x14ac:dyDescent="0.2">
      <c r="F1655" s="350"/>
      <c r="G1655" s="350"/>
    </row>
    <row r="1656" spans="6:7" x14ac:dyDescent="0.2">
      <c r="F1656" s="350"/>
      <c r="G1656" s="350"/>
    </row>
    <row r="1657" spans="6:7" x14ac:dyDescent="0.2">
      <c r="F1657" s="350"/>
      <c r="G1657" s="350"/>
    </row>
    <row r="1658" spans="6:7" x14ac:dyDescent="0.2">
      <c r="F1658" s="350"/>
      <c r="G1658" s="350"/>
    </row>
    <row r="1659" spans="6:7" x14ac:dyDescent="0.2">
      <c r="F1659" s="350"/>
      <c r="G1659" s="350"/>
    </row>
    <row r="1660" spans="6:7" x14ac:dyDescent="0.2">
      <c r="F1660" s="350"/>
      <c r="G1660" s="350"/>
    </row>
    <row r="1661" spans="6:7" x14ac:dyDescent="0.2">
      <c r="F1661" s="350"/>
      <c r="G1661" s="350"/>
    </row>
    <row r="1662" spans="6:7" x14ac:dyDescent="0.2">
      <c r="F1662" s="350"/>
      <c r="G1662" s="350"/>
    </row>
    <row r="1663" spans="6:7" x14ac:dyDescent="0.2">
      <c r="F1663" s="350"/>
      <c r="G1663" s="350"/>
    </row>
    <row r="1664" spans="6:7" x14ac:dyDescent="0.2">
      <c r="F1664" s="350"/>
      <c r="G1664" s="350"/>
    </row>
    <row r="1665" spans="6:7" x14ac:dyDescent="0.2">
      <c r="F1665" s="350"/>
      <c r="G1665" s="350"/>
    </row>
    <row r="1666" spans="6:7" x14ac:dyDescent="0.2">
      <c r="F1666" s="350"/>
      <c r="G1666" s="350"/>
    </row>
    <row r="1667" spans="6:7" x14ac:dyDescent="0.2">
      <c r="F1667" s="350"/>
      <c r="G1667" s="350"/>
    </row>
    <row r="1668" spans="6:7" x14ac:dyDescent="0.2">
      <c r="F1668" s="350"/>
      <c r="G1668" s="350"/>
    </row>
    <row r="1669" spans="6:7" x14ac:dyDescent="0.2">
      <c r="F1669" s="350"/>
      <c r="G1669" s="350"/>
    </row>
    <row r="1670" spans="6:7" x14ac:dyDescent="0.2">
      <c r="F1670" s="350"/>
      <c r="G1670" s="350"/>
    </row>
    <row r="1671" spans="6:7" x14ac:dyDescent="0.2">
      <c r="F1671" s="350"/>
      <c r="G1671" s="350"/>
    </row>
    <row r="1672" spans="6:7" x14ac:dyDescent="0.2">
      <c r="F1672" s="350"/>
      <c r="G1672" s="350"/>
    </row>
    <row r="1673" spans="6:7" x14ac:dyDescent="0.2">
      <c r="F1673" s="350"/>
      <c r="G1673" s="350"/>
    </row>
    <row r="1674" spans="6:7" x14ac:dyDescent="0.2">
      <c r="F1674" s="350"/>
      <c r="G1674" s="350"/>
    </row>
    <row r="1675" spans="6:7" x14ac:dyDescent="0.2">
      <c r="F1675" s="350"/>
      <c r="G1675" s="350"/>
    </row>
    <row r="1676" spans="6:7" x14ac:dyDescent="0.2">
      <c r="F1676" s="350"/>
      <c r="G1676" s="350"/>
    </row>
    <row r="1677" spans="6:7" x14ac:dyDescent="0.2">
      <c r="F1677" s="350"/>
      <c r="G1677" s="350"/>
    </row>
    <row r="1678" spans="6:7" x14ac:dyDescent="0.2">
      <c r="F1678" s="350"/>
      <c r="G1678" s="350"/>
    </row>
    <row r="1679" spans="6:7" x14ac:dyDescent="0.2">
      <c r="F1679" s="350"/>
      <c r="G1679" s="350"/>
    </row>
    <row r="1680" spans="6:7" x14ac:dyDescent="0.2">
      <c r="F1680" s="350"/>
      <c r="G1680" s="350"/>
    </row>
    <row r="1681" spans="6:7" x14ac:dyDescent="0.2">
      <c r="F1681" s="350"/>
      <c r="G1681" s="350"/>
    </row>
    <row r="1682" spans="6:7" x14ac:dyDescent="0.2">
      <c r="F1682" s="350"/>
      <c r="G1682" s="350"/>
    </row>
    <row r="1683" spans="6:7" x14ac:dyDescent="0.2">
      <c r="F1683" s="350"/>
      <c r="G1683" s="350"/>
    </row>
    <row r="1684" spans="6:7" x14ac:dyDescent="0.2">
      <c r="F1684" s="350"/>
      <c r="G1684" s="350"/>
    </row>
    <row r="1685" spans="6:7" x14ac:dyDescent="0.2">
      <c r="F1685" s="350"/>
      <c r="G1685" s="350"/>
    </row>
    <row r="1686" spans="6:7" x14ac:dyDescent="0.2">
      <c r="F1686" s="350"/>
      <c r="G1686" s="350"/>
    </row>
    <row r="1687" spans="6:7" x14ac:dyDescent="0.2">
      <c r="F1687" s="350"/>
      <c r="G1687" s="350"/>
    </row>
    <row r="1688" spans="6:7" x14ac:dyDescent="0.2">
      <c r="F1688" s="350"/>
      <c r="G1688" s="350"/>
    </row>
    <row r="1689" spans="6:7" x14ac:dyDescent="0.2">
      <c r="F1689" s="350"/>
      <c r="G1689" s="350"/>
    </row>
    <row r="1690" spans="6:7" x14ac:dyDescent="0.2">
      <c r="F1690" s="350"/>
      <c r="G1690" s="350"/>
    </row>
    <row r="1691" spans="6:7" x14ac:dyDescent="0.2">
      <c r="F1691" s="350"/>
      <c r="G1691" s="350"/>
    </row>
    <row r="1692" spans="6:7" x14ac:dyDescent="0.2">
      <c r="F1692" s="350"/>
      <c r="G1692" s="350"/>
    </row>
    <row r="1693" spans="6:7" x14ac:dyDescent="0.2">
      <c r="F1693" s="350"/>
      <c r="G1693" s="350"/>
    </row>
    <row r="1694" spans="6:7" x14ac:dyDescent="0.2">
      <c r="F1694" s="350"/>
      <c r="G1694" s="350"/>
    </row>
    <row r="1695" spans="6:7" x14ac:dyDescent="0.2">
      <c r="F1695" s="350"/>
      <c r="G1695" s="350"/>
    </row>
    <row r="1696" spans="6:7" x14ac:dyDescent="0.2">
      <c r="F1696" s="350"/>
      <c r="G1696" s="350"/>
    </row>
    <row r="1697" spans="6:7" x14ac:dyDescent="0.2">
      <c r="F1697" s="350"/>
      <c r="G1697" s="350"/>
    </row>
    <row r="1698" spans="6:7" x14ac:dyDescent="0.2">
      <c r="F1698" s="350"/>
      <c r="G1698" s="350"/>
    </row>
    <row r="1699" spans="6:7" x14ac:dyDescent="0.2">
      <c r="F1699" s="350"/>
      <c r="G1699" s="350"/>
    </row>
    <row r="1700" spans="6:7" x14ac:dyDescent="0.2">
      <c r="F1700" s="350"/>
      <c r="G1700" s="350"/>
    </row>
    <row r="1701" spans="6:7" x14ac:dyDescent="0.2">
      <c r="F1701" s="350"/>
      <c r="G1701" s="350"/>
    </row>
    <row r="1702" spans="6:7" x14ac:dyDescent="0.2">
      <c r="F1702" s="350"/>
      <c r="G1702" s="350"/>
    </row>
    <row r="1703" spans="6:7" x14ac:dyDescent="0.2">
      <c r="F1703" s="350"/>
      <c r="G1703" s="350"/>
    </row>
    <row r="1704" spans="6:7" x14ac:dyDescent="0.2">
      <c r="F1704" s="350"/>
      <c r="G1704" s="350"/>
    </row>
    <row r="1705" spans="6:7" x14ac:dyDescent="0.2">
      <c r="F1705" s="350"/>
      <c r="G1705" s="350"/>
    </row>
    <row r="1706" spans="6:7" x14ac:dyDescent="0.2">
      <c r="F1706" s="350"/>
      <c r="G1706" s="350"/>
    </row>
    <row r="1707" spans="6:7" x14ac:dyDescent="0.2">
      <c r="F1707" s="350"/>
      <c r="G1707" s="350"/>
    </row>
    <row r="1708" spans="6:7" x14ac:dyDescent="0.2">
      <c r="F1708" s="350"/>
      <c r="G1708" s="350"/>
    </row>
    <row r="1709" spans="6:7" x14ac:dyDescent="0.2">
      <c r="F1709" s="350"/>
      <c r="G1709" s="350"/>
    </row>
    <row r="1710" spans="6:7" x14ac:dyDescent="0.2">
      <c r="F1710" s="350"/>
      <c r="G1710" s="350"/>
    </row>
    <row r="1711" spans="6:7" x14ac:dyDescent="0.2">
      <c r="F1711" s="350"/>
      <c r="G1711" s="350"/>
    </row>
    <row r="1712" spans="6:7" x14ac:dyDescent="0.2">
      <c r="F1712" s="350"/>
      <c r="G1712" s="350"/>
    </row>
    <row r="1713" spans="6:7" x14ac:dyDescent="0.2">
      <c r="F1713" s="350"/>
      <c r="G1713" s="350"/>
    </row>
    <row r="1714" spans="6:7" x14ac:dyDescent="0.2">
      <c r="F1714" s="350"/>
      <c r="G1714" s="350"/>
    </row>
    <row r="1715" spans="6:7" x14ac:dyDescent="0.2">
      <c r="F1715" s="350"/>
      <c r="G1715" s="350"/>
    </row>
    <row r="1716" spans="6:7" x14ac:dyDescent="0.2">
      <c r="F1716" s="350"/>
      <c r="G1716" s="350"/>
    </row>
    <row r="1717" spans="6:7" x14ac:dyDescent="0.2">
      <c r="F1717" s="350"/>
      <c r="G1717" s="350"/>
    </row>
    <row r="1718" spans="6:7" x14ac:dyDescent="0.2">
      <c r="F1718" s="350"/>
      <c r="G1718" s="350"/>
    </row>
    <row r="1719" spans="6:7" x14ac:dyDescent="0.2">
      <c r="F1719" s="350"/>
      <c r="G1719" s="350"/>
    </row>
    <row r="1720" spans="6:7" x14ac:dyDescent="0.2">
      <c r="F1720" s="350"/>
      <c r="G1720" s="350"/>
    </row>
    <row r="1721" spans="6:7" x14ac:dyDescent="0.2">
      <c r="F1721" s="350"/>
      <c r="G1721" s="350"/>
    </row>
    <row r="1722" spans="6:7" x14ac:dyDescent="0.2">
      <c r="F1722" s="350"/>
      <c r="G1722" s="350"/>
    </row>
    <row r="1723" spans="6:7" x14ac:dyDescent="0.2">
      <c r="F1723" s="350"/>
      <c r="G1723" s="350"/>
    </row>
    <row r="1724" spans="6:7" x14ac:dyDescent="0.2">
      <c r="F1724" s="350"/>
      <c r="G1724" s="350"/>
    </row>
    <row r="1725" spans="6:7" x14ac:dyDescent="0.2">
      <c r="F1725" s="350"/>
      <c r="G1725" s="350"/>
    </row>
    <row r="1726" spans="6:7" x14ac:dyDescent="0.2">
      <c r="F1726" s="350"/>
      <c r="G1726" s="350"/>
    </row>
    <row r="1727" spans="6:7" x14ac:dyDescent="0.2">
      <c r="F1727" s="350"/>
      <c r="G1727" s="350"/>
    </row>
    <row r="1728" spans="6:7" x14ac:dyDescent="0.2">
      <c r="F1728" s="350"/>
      <c r="G1728" s="350"/>
    </row>
    <row r="1729" spans="6:7" x14ac:dyDescent="0.2">
      <c r="F1729" s="350"/>
      <c r="G1729" s="350"/>
    </row>
    <row r="1730" spans="6:7" x14ac:dyDescent="0.2">
      <c r="F1730" s="350"/>
      <c r="G1730" s="350"/>
    </row>
    <row r="1731" spans="6:7" x14ac:dyDescent="0.2">
      <c r="F1731" s="350"/>
      <c r="G1731" s="350"/>
    </row>
    <row r="1732" spans="6:7" x14ac:dyDescent="0.2">
      <c r="F1732" s="350"/>
      <c r="G1732" s="350"/>
    </row>
    <row r="1733" spans="6:7" x14ac:dyDescent="0.2">
      <c r="F1733" s="350"/>
      <c r="G1733" s="350"/>
    </row>
    <row r="1734" spans="6:7" x14ac:dyDescent="0.2">
      <c r="F1734" s="350"/>
      <c r="G1734" s="350"/>
    </row>
    <row r="1735" spans="6:7" x14ac:dyDescent="0.2">
      <c r="F1735" s="350"/>
      <c r="G1735" s="350"/>
    </row>
    <row r="1736" spans="6:7" x14ac:dyDescent="0.2">
      <c r="F1736" s="350"/>
      <c r="G1736" s="350"/>
    </row>
    <row r="1737" spans="6:7" x14ac:dyDescent="0.2">
      <c r="F1737" s="350"/>
      <c r="G1737" s="350"/>
    </row>
    <row r="1738" spans="6:7" x14ac:dyDescent="0.2">
      <c r="F1738" s="350"/>
      <c r="G1738" s="350"/>
    </row>
    <row r="1739" spans="6:7" x14ac:dyDescent="0.2">
      <c r="F1739" s="350"/>
      <c r="G1739" s="350"/>
    </row>
    <row r="1740" spans="6:7" x14ac:dyDescent="0.2">
      <c r="F1740" s="350"/>
      <c r="G1740" s="350"/>
    </row>
    <row r="1741" spans="6:7" x14ac:dyDescent="0.2">
      <c r="F1741" s="350"/>
      <c r="G1741" s="350"/>
    </row>
    <row r="1742" spans="6:7" x14ac:dyDescent="0.2">
      <c r="F1742" s="350"/>
      <c r="G1742" s="350"/>
    </row>
    <row r="1743" spans="6:7" x14ac:dyDescent="0.2">
      <c r="F1743" s="350"/>
      <c r="G1743" s="350"/>
    </row>
    <row r="1744" spans="6:7" x14ac:dyDescent="0.2">
      <c r="F1744" s="350"/>
      <c r="G1744" s="350"/>
    </row>
    <row r="1745" spans="6:7" x14ac:dyDescent="0.2">
      <c r="F1745" s="350"/>
      <c r="G1745" s="350"/>
    </row>
    <row r="1746" spans="6:7" x14ac:dyDescent="0.2">
      <c r="F1746" s="350"/>
      <c r="G1746" s="350"/>
    </row>
    <row r="1747" spans="6:7" x14ac:dyDescent="0.2">
      <c r="F1747" s="350"/>
      <c r="G1747" s="350"/>
    </row>
    <row r="1748" spans="6:7" x14ac:dyDescent="0.2">
      <c r="F1748" s="350"/>
      <c r="G1748" s="350"/>
    </row>
    <row r="1749" spans="6:7" x14ac:dyDescent="0.2">
      <c r="F1749" s="350"/>
      <c r="G1749" s="350"/>
    </row>
    <row r="1750" spans="6:7" x14ac:dyDescent="0.2">
      <c r="F1750" s="350"/>
      <c r="G1750" s="350"/>
    </row>
    <row r="1751" spans="6:7" x14ac:dyDescent="0.2">
      <c r="F1751" s="350"/>
      <c r="G1751" s="350"/>
    </row>
    <row r="1752" spans="6:7" x14ac:dyDescent="0.2">
      <c r="F1752" s="350"/>
      <c r="G1752" s="350"/>
    </row>
    <row r="1753" spans="6:7" x14ac:dyDescent="0.2">
      <c r="F1753" s="350"/>
      <c r="G1753" s="350"/>
    </row>
    <row r="1754" spans="6:7" x14ac:dyDescent="0.2">
      <c r="F1754" s="350"/>
      <c r="G1754" s="350"/>
    </row>
    <row r="1755" spans="6:7" x14ac:dyDescent="0.2">
      <c r="F1755" s="350"/>
      <c r="G1755" s="350"/>
    </row>
    <row r="1756" spans="6:7" x14ac:dyDescent="0.2">
      <c r="F1756" s="350"/>
      <c r="G1756" s="350"/>
    </row>
    <row r="1757" spans="6:7" x14ac:dyDescent="0.2">
      <c r="F1757" s="350"/>
      <c r="G1757" s="350"/>
    </row>
    <row r="1758" spans="6:7" x14ac:dyDescent="0.2">
      <c r="F1758" s="350"/>
      <c r="G1758" s="350"/>
    </row>
    <row r="1759" spans="6:7" x14ac:dyDescent="0.2">
      <c r="F1759" s="350"/>
      <c r="G1759" s="350"/>
    </row>
    <row r="1760" spans="6:7" x14ac:dyDescent="0.2">
      <c r="F1760" s="350"/>
      <c r="G1760" s="350"/>
    </row>
    <row r="1761" spans="6:7" x14ac:dyDescent="0.2">
      <c r="F1761" s="350"/>
      <c r="G1761" s="350"/>
    </row>
    <row r="1762" spans="6:7" x14ac:dyDescent="0.2">
      <c r="F1762" s="350"/>
      <c r="G1762" s="350"/>
    </row>
    <row r="1763" spans="6:7" x14ac:dyDescent="0.2">
      <c r="F1763" s="350"/>
      <c r="G1763" s="350"/>
    </row>
    <row r="1764" spans="6:7" x14ac:dyDescent="0.2">
      <c r="F1764" s="350"/>
      <c r="G1764" s="350"/>
    </row>
    <row r="1765" spans="6:7" x14ac:dyDescent="0.2">
      <c r="F1765" s="350"/>
      <c r="G1765" s="350"/>
    </row>
    <row r="1766" spans="6:7" x14ac:dyDescent="0.2">
      <c r="F1766" s="350"/>
      <c r="G1766" s="350"/>
    </row>
    <row r="1767" spans="6:7" x14ac:dyDescent="0.2">
      <c r="F1767" s="350"/>
      <c r="G1767" s="350"/>
    </row>
    <row r="1768" spans="6:7" x14ac:dyDescent="0.2">
      <c r="F1768" s="350"/>
      <c r="G1768" s="350"/>
    </row>
    <row r="1769" spans="6:7" x14ac:dyDescent="0.2">
      <c r="F1769" s="350"/>
      <c r="G1769" s="350"/>
    </row>
    <row r="1770" spans="6:7" x14ac:dyDescent="0.2">
      <c r="F1770" s="350"/>
      <c r="G1770" s="350"/>
    </row>
    <row r="1771" spans="6:7" x14ac:dyDescent="0.2">
      <c r="F1771" s="350"/>
      <c r="G1771" s="350"/>
    </row>
    <row r="1772" spans="6:7" x14ac:dyDescent="0.2">
      <c r="F1772" s="350"/>
      <c r="G1772" s="350"/>
    </row>
    <row r="1773" spans="6:7" x14ac:dyDescent="0.2">
      <c r="F1773" s="350"/>
      <c r="G1773" s="350"/>
    </row>
    <row r="1774" spans="6:7" x14ac:dyDescent="0.2">
      <c r="F1774" s="350"/>
      <c r="G1774" s="350"/>
    </row>
    <row r="1775" spans="6:7" x14ac:dyDescent="0.2">
      <c r="F1775" s="350"/>
      <c r="G1775" s="350"/>
    </row>
    <row r="1776" spans="6:7" x14ac:dyDescent="0.2">
      <c r="F1776" s="350"/>
      <c r="G1776" s="350"/>
    </row>
    <row r="1777" spans="6:7" x14ac:dyDescent="0.2">
      <c r="F1777" s="350"/>
      <c r="G1777" s="350"/>
    </row>
    <row r="1778" spans="6:7" x14ac:dyDescent="0.2">
      <c r="F1778" s="350"/>
      <c r="G1778" s="350"/>
    </row>
    <row r="1779" spans="6:7" x14ac:dyDescent="0.2">
      <c r="F1779" s="350"/>
      <c r="G1779" s="350"/>
    </row>
    <row r="1780" spans="6:7" x14ac:dyDescent="0.2">
      <c r="F1780" s="350"/>
      <c r="G1780" s="350"/>
    </row>
    <row r="1781" spans="6:7" x14ac:dyDescent="0.2">
      <c r="F1781" s="350"/>
      <c r="G1781" s="350"/>
    </row>
    <row r="1782" spans="6:7" x14ac:dyDescent="0.2">
      <c r="F1782" s="350"/>
      <c r="G1782" s="350"/>
    </row>
    <row r="1783" spans="6:7" x14ac:dyDescent="0.2">
      <c r="F1783" s="350"/>
      <c r="G1783" s="350"/>
    </row>
    <row r="1784" spans="6:7" x14ac:dyDescent="0.2">
      <c r="F1784" s="350"/>
      <c r="G1784" s="350"/>
    </row>
    <row r="1785" spans="6:7" x14ac:dyDescent="0.2">
      <c r="F1785" s="350"/>
      <c r="G1785" s="350"/>
    </row>
    <row r="1786" spans="6:7" x14ac:dyDescent="0.2">
      <c r="F1786" s="350"/>
      <c r="G1786" s="350"/>
    </row>
    <row r="1787" spans="6:7" x14ac:dyDescent="0.2">
      <c r="F1787" s="350"/>
      <c r="G1787" s="350"/>
    </row>
    <row r="1788" spans="6:7" x14ac:dyDescent="0.2">
      <c r="F1788" s="350"/>
      <c r="G1788" s="350"/>
    </row>
    <row r="1789" spans="6:7" x14ac:dyDescent="0.2">
      <c r="F1789" s="350"/>
      <c r="G1789" s="350"/>
    </row>
    <row r="1790" spans="6:7" x14ac:dyDescent="0.2">
      <c r="F1790" s="350"/>
      <c r="G1790" s="350"/>
    </row>
    <row r="1791" spans="6:7" x14ac:dyDescent="0.2">
      <c r="F1791" s="350"/>
      <c r="G1791" s="350"/>
    </row>
    <row r="1792" spans="6:7" x14ac:dyDescent="0.2">
      <c r="F1792" s="350"/>
      <c r="G1792" s="350"/>
    </row>
    <row r="1793" spans="6:7" x14ac:dyDescent="0.2">
      <c r="F1793" s="350"/>
      <c r="G1793" s="350"/>
    </row>
    <row r="1794" spans="6:7" x14ac:dyDescent="0.2">
      <c r="F1794" s="350"/>
      <c r="G1794" s="350"/>
    </row>
    <row r="1795" spans="6:7" x14ac:dyDescent="0.2">
      <c r="F1795" s="350"/>
      <c r="G1795" s="350"/>
    </row>
    <row r="1796" spans="6:7" x14ac:dyDescent="0.2">
      <c r="F1796" s="350"/>
      <c r="G1796" s="350"/>
    </row>
    <row r="1797" spans="6:7" x14ac:dyDescent="0.2">
      <c r="F1797" s="350"/>
      <c r="G1797" s="350"/>
    </row>
    <row r="1798" spans="6:7" x14ac:dyDescent="0.2">
      <c r="F1798" s="350"/>
      <c r="G1798" s="350"/>
    </row>
    <row r="1799" spans="6:7" x14ac:dyDescent="0.2">
      <c r="F1799" s="350"/>
      <c r="G1799" s="350"/>
    </row>
    <row r="1800" spans="6:7" x14ac:dyDescent="0.2">
      <c r="F1800" s="350"/>
      <c r="G1800" s="350"/>
    </row>
    <row r="1801" spans="6:7" x14ac:dyDescent="0.2">
      <c r="F1801" s="350"/>
      <c r="G1801" s="350"/>
    </row>
    <row r="1802" spans="6:7" x14ac:dyDescent="0.2">
      <c r="F1802" s="350"/>
      <c r="G1802" s="350"/>
    </row>
    <row r="1803" spans="6:7" x14ac:dyDescent="0.2">
      <c r="F1803" s="350"/>
      <c r="G1803" s="350"/>
    </row>
    <row r="1804" spans="6:7" x14ac:dyDescent="0.2">
      <c r="F1804" s="350"/>
      <c r="G1804" s="350"/>
    </row>
    <row r="1805" spans="6:7" x14ac:dyDescent="0.2">
      <c r="F1805" s="350"/>
      <c r="G1805" s="350"/>
    </row>
    <row r="1806" spans="6:7" x14ac:dyDescent="0.2">
      <c r="F1806" s="350"/>
      <c r="G1806" s="350"/>
    </row>
    <row r="1807" spans="6:7" x14ac:dyDescent="0.2">
      <c r="F1807" s="350"/>
      <c r="G1807" s="350"/>
    </row>
    <row r="1808" spans="6:7" x14ac:dyDescent="0.2">
      <c r="F1808" s="350"/>
      <c r="G1808" s="350"/>
    </row>
    <row r="1809" spans="6:7" x14ac:dyDescent="0.2">
      <c r="F1809" s="350"/>
      <c r="G1809" s="350"/>
    </row>
    <row r="1810" spans="6:7" x14ac:dyDescent="0.2">
      <c r="F1810" s="350"/>
      <c r="G1810" s="350"/>
    </row>
    <row r="1811" spans="6:7" x14ac:dyDescent="0.2">
      <c r="F1811" s="350"/>
      <c r="G1811" s="350"/>
    </row>
    <row r="1812" spans="6:7" x14ac:dyDescent="0.2">
      <c r="F1812" s="350"/>
      <c r="G1812" s="350"/>
    </row>
    <row r="1813" spans="6:7" x14ac:dyDescent="0.2">
      <c r="F1813" s="350"/>
      <c r="G1813" s="350"/>
    </row>
    <row r="1814" spans="6:7" x14ac:dyDescent="0.2">
      <c r="F1814" s="350"/>
      <c r="G1814" s="350"/>
    </row>
    <row r="1815" spans="6:7" x14ac:dyDescent="0.2">
      <c r="F1815" s="350"/>
      <c r="G1815" s="350"/>
    </row>
    <row r="1816" spans="6:7" x14ac:dyDescent="0.2">
      <c r="F1816" s="350"/>
      <c r="G1816" s="350"/>
    </row>
    <row r="1817" spans="6:7" x14ac:dyDescent="0.2">
      <c r="F1817" s="350"/>
      <c r="G1817" s="350"/>
    </row>
    <row r="1818" spans="6:7" x14ac:dyDescent="0.2">
      <c r="F1818" s="350"/>
      <c r="G1818" s="350"/>
    </row>
    <row r="1819" spans="6:7" x14ac:dyDescent="0.2">
      <c r="F1819" s="350"/>
      <c r="G1819" s="350"/>
    </row>
    <row r="1820" spans="6:7" x14ac:dyDescent="0.2">
      <c r="F1820" s="350"/>
      <c r="G1820" s="350"/>
    </row>
    <row r="1821" spans="6:7" x14ac:dyDescent="0.2">
      <c r="F1821" s="350"/>
      <c r="G1821" s="350"/>
    </row>
    <row r="1822" spans="6:7" x14ac:dyDescent="0.2">
      <c r="F1822" s="350"/>
      <c r="G1822" s="350"/>
    </row>
    <row r="1823" spans="6:7" x14ac:dyDescent="0.2">
      <c r="F1823" s="350"/>
      <c r="G1823" s="350"/>
    </row>
    <row r="1824" spans="6:7" x14ac:dyDescent="0.2">
      <c r="F1824" s="350"/>
      <c r="G1824" s="350"/>
    </row>
    <row r="1825" spans="6:7" x14ac:dyDescent="0.2">
      <c r="F1825" s="350"/>
      <c r="G1825" s="350"/>
    </row>
    <row r="1826" spans="6:7" x14ac:dyDescent="0.2">
      <c r="F1826" s="350"/>
      <c r="G1826" s="350"/>
    </row>
    <row r="1827" spans="6:7" x14ac:dyDescent="0.2">
      <c r="F1827" s="350"/>
      <c r="G1827" s="350"/>
    </row>
    <row r="1828" spans="6:7" x14ac:dyDescent="0.2">
      <c r="F1828" s="350"/>
      <c r="G1828" s="350"/>
    </row>
    <row r="1829" spans="6:7" x14ac:dyDescent="0.2">
      <c r="F1829" s="350"/>
      <c r="G1829" s="350"/>
    </row>
    <row r="1830" spans="6:7" x14ac:dyDescent="0.2">
      <c r="F1830" s="350"/>
      <c r="G1830" s="350"/>
    </row>
    <row r="1831" spans="6:7" x14ac:dyDescent="0.2">
      <c r="F1831" s="350"/>
      <c r="G1831" s="350"/>
    </row>
    <row r="1832" spans="6:7" x14ac:dyDescent="0.2">
      <c r="F1832" s="350"/>
      <c r="G1832" s="350"/>
    </row>
    <row r="1833" spans="6:7" x14ac:dyDescent="0.2">
      <c r="F1833" s="350"/>
      <c r="G1833" s="350"/>
    </row>
    <row r="1834" spans="6:7" x14ac:dyDescent="0.2">
      <c r="F1834" s="350"/>
      <c r="G1834" s="350"/>
    </row>
    <row r="1835" spans="6:7" x14ac:dyDescent="0.2">
      <c r="F1835" s="350"/>
      <c r="G1835" s="350"/>
    </row>
    <row r="1836" spans="6:7" x14ac:dyDescent="0.2">
      <c r="F1836" s="350"/>
      <c r="G1836" s="350"/>
    </row>
    <row r="1837" spans="6:7" x14ac:dyDescent="0.2">
      <c r="F1837" s="350"/>
      <c r="G1837" s="350"/>
    </row>
    <row r="1838" spans="6:7" x14ac:dyDescent="0.2">
      <c r="F1838" s="350"/>
      <c r="G1838" s="350"/>
    </row>
    <row r="1839" spans="6:7" x14ac:dyDescent="0.2">
      <c r="F1839" s="350"/>
      <c r="G1839" s="350"/>
    </row>
    <row r="1840" spans="6:7" x14ac:dyDescent="0.2">
      <c r="F1840" s="350"/>
      <c r="G1840" s="350"/>
    </row>
    <row r="1841" spans="6:7" x14ac:dyDescent="0.2">
      <c r="F1841" s="350"/>
      <c r="G1841" s="350"/>
    </row>
    <row r="1842" spans="6:7" x14ac:dyDescent="0.2">
      <c r="F1842" s="350"/>
      <c r="G1842" s="350"/>
    </row>
    <row r="1843" spans="6:7" x14ac:dyDescent="0.2">
      <c r="F1843" s="350"/>
      <c r="G1843" s="350"/>
    </row>
    <row r="1844" spans="6:7" x14ac:dyDescent="0.2">
      <c r="F1844" s="350"/>
      <c r="G1844" s="350"/>
    </row>
    <row r="1845" spans="6:7" x14ac:dyDescent="0.2">
      <c r="F1845" s="350"/>
      <c r="G1845" s="350"/>
    </row>
    <row r="1846" spans="6:7" x14ac:dyDescent="0.2">
      <c r="F1846" s="350"/>
      <c r="G1846" s="350"/>
    </row>
    <row r="1847" spans="6:7" x14ac:dyDescent="0.2">
      <c r="F1847" s="350"/>
      <c r="G1847" s="350"/>
    </row>
    <row r="1848" spans="6:7" x14ac:dyDescent="0.2">
      <c r="F1848" s="350"/>
      <c r="G1848" s="350"/>
    </row>
    <row r="1849" spans="6:7" x14ac:dyDescent="0.2">
      <c r="F1849" s="350"/>
      <c r="G1849" s="350"/>
    </row>
    <row r="1850" spans="6:7" x14ac:dyDescent="0.2">
      <c r="F1850" s="350"/>
      <c r="G1850" s="350"/>
    </row>
    <row r="1851" spans="6:7" x14ac:dyDescent="0.2">
      <c r="F1851" s="350"/>
      <c r="G1851" s="350"/>
    </row>
    <row r="1852" spans="6:7" x14ac:dyDescent="0.2">
      <c r="F1852" s="350"/>
      <c r="G1852" s="350"/>
    </row>
    <row r="1853" spans="6:7" x14ac:dyDescent="0.2">
      <c r="F1853" s="350"/>
      <c r="G1853" s="350"/>
    </row>
    <row r="1854" spans="6:7" x14ac:dyDescent="0.2">
      <c r="F1854" s="350"/>
      <c r="G1854" s="350"/>
    </row>
    <row r="1855" spans="6:7" x14ac:dyDescent="0.2">
      <c r="F1855" s="350"/>
      <c r="G1855" s="350"/>
    </row>
    <row r="1856" spans="6:7" x14ac:dyDescent="0.2">
      <c r="F1856" s="350"/>
      <c r="G1856" s="350"/>
    </row>
    <row r="1857" spans="6:7" x14ac:dyDescent="0.2">
      <c r="F1857" s="350"/>
      <c r="G1857" s="350"/>
    </row>
    <row r="1858" spans="6:7" x14ac:dyDescent="0.2">
      <c r="F1858" s="350"/>
      <c r="G1858" s="350"/>
    </row>
    <row r="1859" spans="6:7" x14ac:dyDescent="0.2">
      <c r="F1859" s="350"/>
      <c r="G1859" s="350"/>
    </row>
    <row r="1860" spans="6:7" x14ac:dyDescent="0.2">
      <c r="F1860" s="350"/>
      <c r="G1860" s="350"/>
    </row>
    <row r="1861" spans="6:7" x14ac:dyDescent="0.2">
      <c r="F1861" s="350"/>
      <c r="G1861" s="350"/>
    </row>
    <row r="1862" spans="6:7" x14ac:dyDescent="0.2">
      <c r="F1862" s="350"/>
      <c r="G1862" s="350"/>
    </row>
    <row r="1863" spans="6:7" x14ac:dyDescent="0.2">
      <c r="F1863" s="350"/>
      <c r="G1863" s="350"/>
    </row>
    <row r="1864" spans="6:7" x14ac:dyDescent="0.2">
      <c r="F1864" s="350"/>
      <c r="G1864" s="350"/>
    </row>
    <row r="1865" spans="6:7" x14ac:dyDescent="0.2">
      <c r="F1865" s="350"/>
      <c r="G1865" s="350"/>
    </row>
    <row r="1866" spans="6:7" x14ac:dyDescent="0.2">
      <c r="F1866" s="350"/>
      <c r="G1866" s="350"/>
    </row>
    <row r="1867" spans="6:7" x14ac:dyDescent="0.2">
      <c r="F1867" s="350"/>
      <c r="G1867" s="350"/>
    </row>
    <row r="1868" spans="6:7" x14ac:dyDescent="0.2">
      <c r="F1868" s="350"/>
      <c r="G1868" s="350"/>
    </row>
    <row r="1869" spans="6:7" x14ac:dyDescent="0.2">
      <c r="F1869" s="350"/>
      <c r="G1869" s="350"/>
    </row>
    <row r="1870" spans="6:7" x14ac:dyDescent="0.2">
      <c r="F1870" s="350"/>
      <c r="G1870" s="350"/>
    </row>
    <row r="1871" spans="6:7" x14ac:dyDescent="0.2">
      <c r="F1871" s="350"/>
      <c r="G1871" s="350"/>
    </row>
    <row r="1872" spans="6:7" x14ac:dyDescent="0.2">
      <c r="F1872" s="350"/>
      <c r="G1872" s="350"/>
    </row>
    <row r="1873" spans="6:7" x14ac:dyDescent="0.2">
      <c r="F1873" s="350"/>
      <c r="G1873" s="350"/>
    </row>
    <row r="1874" spans="6:7" x14ac:dyDescent="0.2">
      <c r="F1874" s="350"/>
      <c r="G1874" s="350"/>
    </row>
    <row r="1875" spans="6:7" x14ac:dyDescent="0.2">
      <c r="F1875" s="350"/>
      <c r="G1875" s="350"/>
    </row>
    <row r="1876" spans="6:7" x14ac:dyDescent="0.2">
      <c r="F1876" s="350"/>
      <c r="G1876" s="350"/>
    </row>
    <row r="1877" spans="6:7" x14ac:dyDescent="0.2">
      <c r="F1877" s="350"/>
      <c r="G1877" s="350"/>
    </row>
    <row r="1878" spans="6:7" x14ac:dyDescent="0.2">
      <c r="F1878" s="350"/>
      <c r="G1878" s="350"/>
    </row>
    <row r="1879" spans="6:7" x14ac:dyDescent="0.2">
      <c r="F1879" s="350"/>
      <c r="G1879" s="350"/>
    </row>
    <row r="1880" spans="6:7" x14ac:dyDescent="0.2">
      <c r="F1880" s="350"/>
      <c r="G1880" s="350"/>
    </row>
    <row r="1881" spans="6:7" x14ac:dyDescent="0.2">
      <c r="F1881" s="350"/>
      <c r="G1881" s="350"/>
    </row>
    <row r="1882" spans="6:7" x14ac:dyDescent="0.2">
      <c r="F1882" s="350"/>
      <c r="G1882" s="350"/>
    </row>
    <row r="1883" spans="6:7" x14ac:dyDescent="0.2">
      <c r="F1883" s="350"/>
      <c r="G1883" s="350"/>
    </row>
    <row r="1884" spans="6:7" x14ac:dyDescent="0.2">
      <c r="F1884" s="350"/>
      <c r="G1884" s="350"/>
    </row>
    <row r="1885" spans="6:7" x14ac:dyDescent="0.2">
      <c r="F1885" s="350"/>
      <c r="G1885" s="350"/>
    </row>
    <row r="1886" spans="6:7" x14ac:dyDescent="0.2">
      <c r="F1886" s="350"/>
      <c r="G1886" s="350"/>
    </row>
    <row r="1887" spans="6:7" x14ac:dyDescent="0.2">
      <c r="F1887" s="350"/>
      <c r="G1887" s="350"/>
    </row>
    <row r="1888" spans="6:7" x14ac:dyDescent="0.2">
      <c r="F1888" s="350"/>
      <c r="G1888" s="350"/>
    </row>
    <row r="1889" spans="6:7" x14ac:dyDescent="0.2">
      <c r="F1889" s="350"/>
      <c r="G1889" s="350"/>
    </row>
    <row r="1890" spans="6:7" x14ac:dyDescent="0.2">
      <c r="F1890" s="350"/>
      <c r="G1890" s="350"/>
    </row>
    <row r="1891" spans="6:7" x14ac:dyDescent="0.2">
      <c r="F1891" s="350"/>
      <c r="G1891" s="350"/>
    </row>
    <row r="1892" spans="6:7" x14ac:dyDescent="0.2">
      <c r="F1892" s="350"/>
      <c r="G1892" s="350"/>
    </row>
    <row r="1893" spans="6:7" x14ac:dyDescent="0.2">
      <c r="F1893" s="350"/>
      <c r="G1893" s="350"/>
    </row>
    <row r="1894" spans="6:7" x14ac:dyDescent="0.2">
      <c r="F1894" s="350"/>
      <c r="G1894" s="350"/>
    </row>
    <row r="1895" spans="6:7" x14ac:dyDescent="0.2">
      <c r="F1895" s="350"/>
      <c r="G1895" s="350"/>
    </row>
    <row r="1896" spans="6:7" x14ac:dyDescent="0.2">
      <c r="F1896" s="350"/>
      <c r="G1896" s="350"/>
    </row>
    <row r="1897" spans="6:7" x14ac:dyDescent="0.2">
      <c r="F1897" s="350"/>
      <c r="G1897" s="350"/>
    </row>
    <row r="1898" spans="6:7" x14ac:dyDescent="0.2">
      <c r="F1898" s="350"/>
      <c r="G1898" s="350"/>
    </row>
    <row r="1899" spans="6:7" x14ac:dyDescent="0.2">
      <c r="F1899" s="350"/>
      <c r="G1899" s="350"/>
    </row>
    <row r="1900" spans="6:7" x14ac:dyDescent="0.2">
      <c r="F1900" s="350"/>
      <c r="G1900" s="350"/>
    </row>
    <row r="1901" spans="6:7" x14ac:dyDescent="0.2">
      <c r="F1901" s="350"/>
      <c r="G1901" s="350"/>
    </row>
    <row r="1902" spans="6:7" x14ac:dyDescent="0.2">
      <c r="F1902" s="350"/>
      <c r="G1902" s="350"/>
    </row>
    <row r="1903" spans="6:7" x14ac:dyDescent="0.2">
      <c r="F1903" s="350"/>
      <c r="G1903" s="350"/>
    </row>
    <row r="1904" spans="6:7" x14ac:dyDescent="0.2">
      <c r="F1904" s="350"/>
      <c r="G1904" s="350"/>
    </row>
    <row r="1905" spans="6:7" x14ac:dyDescent="0.2">
      <c r="F1905" s="350"/>
      <c r="G1905" s="350"/>
    </row>
    <row r="1906" spans="6:7" x14ac:dyDescent="0.2">
      <c r="F1906" s="350"/>
      <c r="G1906" s="350"/>
    </row>
    <row r="1907" spans="6:7" x14ac:dyDescent="0.2">
      <c r="F1907" s="350"/>
      <c r="G1907" s="350"/>
    </row>
    <row r="1908" spans="6:7" x14ac:dyDescent="0.2">
      <c r="F1908" s="350"/>
      <c r="G1908" s="350"/>
    </row>
    <row r="1909" spans="6:7" x14ac:dyDescent="0.2">
      <c r="F1909" s="350"/>
      <c r="G1909" s="350"/>
    </row>
    <row r="1910" spans="6:7" x14ac:dyDescent="0.2">
      <c r="F1910" s="350"/>
      <c r="G1910" s="350"/>
    </row>
    <row r="1911" spans="6:7" x14ac:dyDescent="0.2">
      <c r="F1911" s="350"/>
      <c r="G1911" s="350"/>
    </row>
    <row r="1912" spans="6:7" x14ac:dyDescent="0.2">
      <c r="F1912" s="350"/>
      <c r="G1912" s="350"/>
    </row>
    <row r="1913" spans="6:7" x14ac:dyDescent="0.2">
      <c r="F1913" s="350"/>
      <c r="G1913" s="350"/>
    </row>
    <row r="1914" spans="6:7" x14ac:dyDescent="0.2">
      <c r="F1914" s="350"/>
      <c r="G1914" s="350"/>
    </row>
    <row r="1915" spans="6:7" x14ac:dyDescent="0.2">
      <c r="F1915" s="350"/>
      <c r="G1915" s="350"/>
    </row>
    <row r="1916" spans="6:7" x14ac:dyDescent="0.2">
      <c r="F1916" s="350"/>
      <c r="G1916" s="350"/>
    </row>
    <row r="1917" spans="6:7" x14ac:dyDescent="0.2">
      <c r="F1917" s="350"/>
      <c r="G1917" s="350"/>
    </row>
    <row r="1918" spans="6:7" x14ac:dyDescent="0.2">
      <c r="F1918" s="350"/>
      <c r="G1918" s="350"/>
    </row>
    <row r="1919" spans="6:7" x14ac:dyDescent="0.2">
      <c r="F1919" s="350"/>
      <c r="G1919" s="350"/>
    </row>
    <row r="1920" spans="6:7" x14ac:dyDescent="0.2">
      <c r="F1920" s="350"/>
      <c r="G1920" s="350"/>
    </row>
    <row r="1921" spans="6:7" x14ac:dyDescent="0.2">
      <c r="F1921" s="350"/>
      <c r="G1921" s="350"/>
    </row>
    <row r="1922" spans="6:7" x14ac:dyDescent="0.2">
      <c r="F1922" s="350"/>
      <c r="G1922" s="350"/>
    </row>
    <row r="1923" spans="6:7" x14ac:dyDescent="0.2">
      <c r="F1923" s="350"/>
      <c r="G1923" s="350"/>
    </row>
    <row r="1924" spans="6:7" x14ac:dyDescent="0.2">
      <c r="F1924" s="350"/>
      <c r="G1924" s="350"/>
    </row>
    <row r="1925" spans="6:7" x14ac:dyDescent="0.2">
      <c r="F1925" s="350"/>
      <c r="G1925" s="350"/>
    </row>
    <row r="1926" spans="6:7" x14ac:dyDescent="0.2">
      <c r="F1926" s="350"/>
      <c r="G1926" s="350"/>
    </row>
    <row r="1927" spans="6:7" x14ac:dyDescent="0.2">
      <c r="F1927" s="350"/>
      <c r="G1927" s="350"/>
    </row>
    <row r="1928" spans="6:7" x14ac:dyDescent="0.2">
      <c r="F1928" s="350"/>
      <c r="G1928" s="350"/>
    </row>
    <row r="1929" spans="6:7" x14ac:dyDescent="0.2">
      <c r="F1929" s="350"/>
      <c r="G1929" s="350"/>
    </row>
    <row r="1930" spans="6:7" x14ac:dyDescent="0.2">
      <c r="F1930" s="350"/>
      <c r="G1930" s="350"/>
    </row>
    <row r="1931" spans="6:7" x14ac:dyDescent="0.2">
      <c r="F1931" s="350"/>
      <c r="G1931" s="350"/>
    </row>
    <row r="1932" spans="6:7" x14ac:dyDescent="0.2">
      <c r="F1932" s="350"/>
      <c r="G1932" s="350"/>
    </row>
    <row r="1933" spans="6:7" x14ac:dyDescent="0.2">
      <c r="F1933" s="350"/>
      <c r="G1933" s="350"/>
    </row>
    <row r="1934" spans="6:7" x14ac:dyDescent="0.2">
      <c r="F1934" s="350"/>
      <c r="G1934" s="350"/>
    </row>
    <row r="1935" spans="6:7" x14ac:dyDescent="0.2">
      <c r="F1935" s="350"/>
      <c r="G1935" s="350"/>
    </row>
    <row r="1936" spans="6:7" x14ac:dyDescent="0.2">
      <c r="F1936" s="350"/>
      <c r="G1936" s="350"/>
    </row>
    <row r="1937" spans="6:7" x14ac:dyDescent="0.2">
      <c r="F1937" s="350"/>
      <c r="G1937" s="350"/>
    </row>
    <row r="1938" spans="6:7" x14ac:dyDescent="0.2">
      <c r="F1938" s="350"/>
      <c r="G1938" s="350"/>
    </row>
    <row r="1939" spans="6:7" x14ac:dyDescent="0.2">
      <c r="F1939" s="350"/>
      <c r="G1939" s="350"/>
    </row>
    <row r="1940" spans="6:7" x14ac:dyDescent="0.2">
      <c r="F1940" s="350"/>
      <c r="G1940" s="350"/>
    </row>
    <row r="1941" spans="6:7" x14ac:dyDescent="0.2">
      <c r="F1941" s="350"/>
      <c r="G1941" s="350"/>
    </row>
    <row r="1942" spans="6:7" x14ac:dyDescent="0.2">
      <c r="F1942" s="350"/>
      <c r="G1942" s="350"/>
    </row>
    <row r="1943" spans="6:7" x14ac:dyDescent="0.2">
      <c r="F1943" s="350"/>
      <c r="G1943" s="350"/>
    </row>
    <row r="1944" spans="6:7" x14ac:dyDescent="0.2">
      <c r="F1944" s="350"/>
      <c r="G1944" s="350"/>
    </row>
    <row r="1945" spans="6:7" x14ac:dyDescent="0.2">
      <c r="F1945" s="350"/>
      <c r="G1945" s="350"/>
    </row>
    <row r="1946" spans="6:7" x14ac:dyDescent="0.2">
      <c r="F1946" s="350"/>
      <c r="G1946" s="350"/>
    </row>
    <row r="1947" spans="6:7" x14ac:dyDescent="0.2">
      <c r="F1947" s="350"/>
      <c r="G1947" s="350"/>
    </row>
    <row r="1948" spans="6:7" x14ac:dyDescent="0.2">
      <c r="F1948" s="350"/>
      <c r="G1948" s="350"/>
    </row>
    <row r="1949" spans="6:7" x14ac:dyDescent="0.2">
      <c r="F1949" s="350"/>
      <c r="G1949" s="350"/>
    </row>
    <row r="1950" spans="6:7" x14ac:dyDescent="0.2">
      <c r="F1950" s="350"/>
      <c r="G1950" s="350"/>
    </row>
    <row r="1951" spans="6:7" x14ac:dyDescent="0.2">
      <c r="F1951" s="350"/>
      <c r="G1951" s="350"/>
    </row>
    <row r="1952" spans="6:7" x14ac:dyDescent="0.2">
      <c r="F1952" s="350"/>
      <c r="G1952" s="350"/>
    </row>
    <row r="1953" spans="6:7" x14ac:dyDescent="0.2">
      <c r="F1953" s="350"/>
      <c r="G1953" s="350"/>
    </row>
    <row r="1954" spans="6:7" x14ac:dyDescent="0.2">
      <c r="F1954" s="350"/>
      <c r="G1954" s="350"/>
    </row>
    <row r="1955" spans="6:7" x14ac:dyDescent="0.2">
      <c r="F1955" s="350"/>
      <c r="G1955" s="350"/>
    </row>
    <row r="1956" spans="6:7" x14ac:dyDescent="0.2">
      <c r="F1956" s="350"/>
      <c r="G1956" s="350"/>
    </row>
    <row r="1957" spans="6:7" x14ac:dyDescent="0.2">
      <c r="F1957" s="350"/>
      <c r="G1957" s="350"/>
    </row>
    <row r="1958" spans="6:7" x14ac:dyDescent="0.2">
      <c r="F1958" s="350"/>
      <c r="G1958" s="350"/>
    </row>
    <row r="1959" spans="6:7" x14ac:dyDescent="0.2">
      <c r="F1959" s="350"/>
      <c r="G1959" s="350"/>
    </row>
    <row r="1960" spans="6:7" x14ac:dyDescent="0.2">
      <c r="F1960" s="350"/>
      <c r="G1960" s="350"/>
    </row>
    <row r="1961" spans="6:7" x14ac:dyDescent="0.2">
      <c r="F1961" s="350"/>
      <c r="G1961" s="350"/>
    </row>
    <row r="1962" spans="6:7" x14ac:dyDescent="0.2">
      <c r="F1962" s="350"/>
      <c r="G1962" s="350"/>
    </row>
    <row r="1963" spans="6:7" x14ac:dyDescent="0.2">
      <c r="F1963" s="350"/>
      <c r="G1963" s="350"/>
    </row>
    <row r="1964" spans="6:7" x14ac:dyDescent="0.2">
      <c r="F1964" s="350"/>
      <c r="G1964" s="350"/>
    </row>
    <row r="1965" spans="6:7" x14ac:dyDescent="0.2">
      <c r="F1965" s="350"/>
      <c r="G1965" s="350"/>
    </row>
    <row r="1966" spans="6:7" x14ac:dyDescent="0.2">
      <c r="F1966" s="350"/>
      <c r="G1966" s="350"/>
    </row>
    <row r="1967" spans="6:7" x14ac:dyDescent="0.2">
      <c r="F1967" s="350"/>
      <c r="G1967" s="350"/>
    </row>
    <row r="1968" spans="6:7" x14ac:dyDescent="0.2">
      <c r="F1968" s="350"/>
      <c r="G1968" s="350"/>
    </row>
    <row r="1969" spans="6:7" x14ac:dyDescent="0.2">
      <c r="F1969" s="350"/>
      <c r="G1969" s="350"/>
    </row>
    <row r="1970" spans="6:7" x14ac:dyDescent="0.2">
      <c r="F1970" s="350"/>
      <c r="G1970" s="350"/>
    </row>
    <row r="1971" spans="6:7" x14ac:dyDescent="0.2">
      <c r="F1971" s="350"/>
      <c r="G1971" s="350"/>
    </row>
    <row r="1972" spans="6:7" x14ac:dyDescent="0.2">
      <c r="F1972" s="350"/>
      <c r="G1972" s="350"/>
    </row>
    <row r="1973" spans="6:7" x14ac:dyDescent="0.2">
      <c r="F1973" s="350"/>
      <c r="G1973" s="350"/>
    </row>
    <row r="1974" spans="6:7" x14ac:dyDescent="0.2">
      <c r="F1974" s="350"/>
      <c r="G1974" s="350"/>
    </row>
    <row r="1975" spans="6:7" x14ac:dyDescent="0.2">
      <c r="F1975" s="350"/>
      <c r="G1975" s="350"/>
    </row>
    <row r="1976" spans="6:7" x14ac:dyDescent="0.2">
      <c r="F1976" s="350"/>
      <c r="G1976" s="350"/>
    </row>
    <row r="1977" spans="6:7" x14ac:dyDescent="0.2">
      <c r="F1977" s="350"/>
      <c r="G1977" s="350"/>
    </row>
    <row r="1978" spans="6:7" x14ac:dyDescent="0.2">
      <c r="F1978" s="350"/>
      <c r="G1978" s="350"/>
    </row>
    <row r="1979" spans="6:7" x14ac:dyDescent="0.2">
      <c r="F1979" s="350"/>
      <c r="G1979" s="350"/>
    </row>
    <row r="1980" spans="6:7" x14ac:dyDescent="0.2">
      <c r="F1980" s="350"/>
      <c r="G1980" s="350"/>
    </row>
    <row r="1981" spans="6:7" x14ac:dyDescent="0.2">
      <c r="F1981" s="350"/>
      <c r="G1981" s="350"/>
    </row>
    <row r="1982" spans="6:7" x14ac:dyDescent="0.2">
      <c r="F1982" s="350"/>
      <c r="G1982" s="350"/>
    </row>
    <row r="1983" spans="6:7" x14ac:dyDescent="0.2">
      <c r="F1983" s="350"/>
      <c r="G1983" s="350"/>
    </row>
    <row r="1984" spans="6:7" x14ac:dyDescent="0.2">
      <c r="F1984" s="350"/>
      <c r="G1984" s="350"/>
    </row>
    <row r="1985" spans="6:7" x14ac:dyDescent="0.2">
      <c r="F1985" s="350"/>
      <c r="G1985" s="350"/>
    </row>
    <row r="1986" spans="6:7" x14ac:dyDescent="0.2">
      <c r="F1986" s="350"/>
      <c r="G1986" s="350"/>
    </row>
    <row r="1987" spans="6:7" x14ac:dyDescent="0.2">
      <c r="F1987" s="350"/>
      <c r="G1987" s="350"/>
    </row>
    <row r="1988" spans="6:7" x14ac:dyDescent="0.2">
      <c r="F1988" s="350"/>
      <c r="G1988" s="350"/>
    </row>
    <row r="1989" spans="6:7" x14ac:dyDescent="0.2">
      <c r="F1989" s="350"/>
      <c r="G1989" s="350"/>
    </row>
    <row r="1990" spans="6:7" x14ac:dyDescent="0.2">
      <c r="F1990" s="350"/>
      <c r="G1990" s="350"/>
    </row>
    <row r="1991" spans="6:7" x14ac:dyDescent="0.2">
      <c r="F1991" s="350"/>
      <c r="G1991" s="350"/>
    </row>
    <row r="1992" spans="6:7" x14ac:dyDescent="0.2">
      <c r="F1992" s="350"/>
      <c r="G1992" s="350"/>
    </row>
    <row r="1993" spans="6:7" x14ac:dyDescent="0.2">
      <c r="F1993" s="350"/>
      <c r="G1993" s="350"/>
    </row>
    <row r="1994" spans="6:7" x14ac:dyDescent="0.2">
      <c r="F1994" s="350"/>
      <c r="G1994" s="350"/>
    </row>
    <row r="1995" spans="6:7" x14ac:dyDescent="0.2">
      <c r="F1995" s="350"/>
      <c r="G1995" s="350"/>
    </row>
    <row r="1996" spans="6:7" x14ac:dyDescent="0.2">
      <c r="F1996" s="350"/>
      <c r="G1996" s="350"/>
    </row>
    <row r="1997" spans="6:7" x14ac:dyDescent="0.2">
      <c r="F1997" s="350"/>
      <c r="G1997" s="350"/>
    </row>
    <row r="1998" spans="6:7" x14ac:dyDescent="0.2">
      <c r="F1998" s="350"/>
      <c r="G1998" s="350"/>
    </row>
    <row r="1999" spans="6:7" x14ac:dyDescent="0.2">
      <c r="F1999" s="350"/>
      <c r="G1999" s="350"/>
    </row>
    <row r="2000" spans="6:7" x14ac:dyDescent="0.2">
      <c r="F2000" s="350"/>
      <c r="G2000" s="350"/>
    </row>
    <row r="2001" spans="6:7" x14ac:dyDescent="0.2">
      <c r="F2001" s="350"/>
      <c r="G2001" s="350"/>
    </row>
    <row r="2002" spans="6:7" x14ac:dyDescent="0.2">
      <c r="F2002" s="350"/>
      <c r="G2002" s="350"/>
    </row>
    <row r="2003" spans="6:7" x14ac:dyDescent="0.2">
      <c r="F2003" s="350"/>
      <c r="G2003" s="350"/>
    </row>
    <row r="2004" spans="6:7" x14ac:dyDescent="0.2">
      <c r="F2004" s="350"/>
      <c r="G2004" s="350"/>
    </row>
    <row r="2005" spans="6:7" x14ac:dyDescent="0.2">
      <c r="F2005" s="350"/>
      <c r="G2005" s="350"/>
    </row>
    <row r="2006" spans="6:7" x14ac:dyDescent="0.2">
      <c r="F2006" s="350"/>
      <c r="G2006" s="350"/>
    </row>
    <row r="2007" spans="6:7" x14ac:dyDescent="0.2">
      <c r="F2007" s="350"/>
      <c r="G2007" s="350"/>
    </row>
    <row r="2008" spans="6:7" x14ac:dyDescent="0.2">
      <c r="F2008" s="350"/>
      <c r="G2008" s="350"/>
    </row>
    <row r="2009" spans="6:7" x14ac:dyDescent="0.2">
      <c r="F2009" s="350"/>
      <c r="G2009" s="350"/>
    </row>
    <row r="2010" spans="6:7" x14ac:dyDescent="0.2">
      <c r="F2010" s="350"/>
      <c r="G2010" s="350"/>
    </row>
    <row r="2011" spans="6:7" x14ac:dyDescent="0.2">
      <c r="F2011" s="350"/>
      <c r="G2011" s="350"/>
    </row>
    <row r="2012" spans="6:7" x14ac:dyDescent="0.2">
      <c r="F2012" s="350"/>
      <c r="G2012" s="350"/>
    </row>
    <row r="2013" spans="6:7" x14ac:dyDescent="0.2">
      <c r="F2013" s="350"/>
      <c r="G2013" s="350"/>
    </row>
    <row r="2014" spans="6:7" x14ac:dyDescent="0.2">
      <c r="F2014" s="350"/>
      <c r="G2014" s="350"/>
    </row>
    <row r="2015" spans="6:7" x14ac:dyDescent="0.2">
      <c r="F2015" s="350"/>
      <c r="G2015" s="350"/>
    </row>
    <row r="2016" spans="6:7" x14ac:dyDescent="0.2">
      <c r="F2016" s="350"/>
      <c r="G2016" s="350"/>
    </row>
    <row r="2017" spans="6:7" x14ac:dyDescent="0.2">
      <c r="F2017" s="350"/>
      <c r="G2017" s="350"/>
    </row>
    <row r="2018" spans="6:7" x14ac:dyDescent="0.2">
      <c r="F2018" s="350"/>
      <c r="G2018" s="350"/>
    </row>
    <row r="2019" spans="6:7" x14ac:dyDescent="0.2">
      <c r="F2019" s="350"/>
      <c r="G2019" s="350"/>
    </row>
    <row r="2020" spans="6:7" x14ac:dyDescent="0.2">
      <c r="F2020" s="350"/>
      <c r="G2020" s="350"/>
    </row>
    <row r="2021" spans="6:7" x14ac:dyDescent="0.2">
      <c r="F2021" s="350"/>
      <c r="G2021" s="350"/>
    </row>
    <row r="2022" spans="6:7" x14ac:dyDescent="0.2">
      <c r="F2022" s="350"/>
      <c r="G2022" s="350"/>
    </row>
    <row r="2023" spans="6:7" x14ac:dyDescent="0.2">
      <c r="F2023" s="350"/>
      <c r="G2023" s="350"/>
    </row>
    <row r="2024" spans="6:7" x14ac:dyDescent="0.2">
      <c r="F2024" s="350"/>
      <c r="G2024" s="350"/>
    </row>
    <row r="2025" spans="6:7" x14ac:dyDescent="0.2">
      <c r="F2025" s="350"/>
      <c r="G2025" s="350"/>
    </row>
    <row r="2026" spans="6:7" x14ac:dyDescent="0.2">
      <c r="F2026" s="350"/>
      <c r="G2026" s="350"/>
    </row>
    <row r="2027" spans="6:7" x14ac:dyDescent="0.2">
      <c r="F2027" s="350"/>
      <c r="G2027" s="350"/>
    </row>
    <row r="2028" spans="6:7" x14ac:dyDescent="0.2">
      <c r="F2028" s="350"/>
      <c r="G2028" s="350"/>
    </row>
    <row r="2029" spans="6:7" x14ac:dyDescent="0.2">
      <c r="F2029" s="350"/>
      <c r="G2029" s="350"/>
    </row>
    <row r="2030" spans="6:7" x14ac:dyDescent="0.2">
      <c r="F2030" s="350"/>
      <c r="G2030" s="350"/>
    </row>
    <row r="2031" spans="6:7" x14ac:dyDescent="0.2">
      <c r="F2031" s="350"/>
      <c r="G2031" s="350"/>
    </row>
    <row r="2032" spans="6:7" x14ac:dyDescent="0.2">
      <c r="F2032" s="350"/>
      <c r="G2032" s="350"/>
    </row>
    <row r="2033" spans="6:7" x14ac:dyDescent="0.2">
      <c r="F2033" s="350"/>
      <c r="G2033" s="350"/>
    </row>
    <row r="2034" spans="6:7" x14ac:dyDescent="0.2">
      <c r="F2034" s="350"/>
      <c r="G2034" s="350"/>
    </row>
    <row r="2035" spans="6:7" x14ac:dyDescent="0.2">
      <c r="F2035" s="350"/>
      <c r="G2035" s="350"/>
    </row>
    <row r="2036" spans="6:7" x14ac:dyDescent="0.2">
      <c r="F2036" s="350"/>
      <c r="G2036" s="350"/>
    </row>
    <row r="2037" spans="6:7" x14ac:dyDescent="0.2">
      <c r="F2037" s="350"/>
      <c r="G2037" s="350"/>
    </row>
    <row r="2038" spans="6:7" x14ac:dyDescent="0.2">
      <c r="F2038" s="350"/>
      <c r="G2038" s="350"/>
    </row>
    <row r="2039" spans="6:7" x14ac:dyDescent="0.2">
      <c r="F2039" s="350"/>
      <c r="G2039" s="350"/>
    </row>
    <row r="2040" spans="6:7" x14ac:dyDescent="0.2">
      <c r="F2040" s="350"/>
      <c r="G2040" s="350"/>
    </row>
    <row r="2041" spans="6:7" x14ac:dyDescent="0.2">
      <c r="F2041" s="350"/>
      <c r="G2041" s="350"/>
    </row>
    <row r="2042" spans="6:7" x14ac:dyDescent="0.2">
      <c r="F2042" s="350"/>
      <c r="G2042" s="350"/>
    </row>
    <row r="2043" spans="6:7" x14ac:dyDescent="0.2">
      <c r="F2043" s="350"/>
      <c r="G2043" s="350"/>
    </row>
    <row r="2044" spans="6:7" x14ac:dyDescent="0.2">
      <c r="F2044" s="350"/>
      <c r="G2044" s="350"/>
    </row>
    <row r="2045" spans="6:7" x14ac:dyDescent="0.2">
      <c r="F2045" s="350"/>
      <c r="G2045" s="350"/>
    </row>
    <row r="2046" spans="6:7" x14ac:dyDescent="0.2">
      <c r="F2046" s="350"/>
      <c r="G2046" s="350"/>
    </row>
    <row r="2047" spans="6:7" x14ac:dyDescent="0.2">
      <c r="F2047" s="350"/>
      <c r="G2047" s="350"/>
    </row>
    <row r="2048" spans="6:7" x14ac:dyDescent="0.2">
      <c r="F2048" s="350"/>
      <c r="G2048" s="350"/>
    </row>
    <row r="2049" spans="6:7" x14ac:dyDescent="0.2">
      <c r="F2049" s="350"/>
      <c r="G2049" s="350"/>
    </row>
    <row r="2050" spans="6:7" x14ac:dyDescent="0.2">
      <c r="F2050" s="350"/>
      <c r="G2050" s="350"/>
    </row>
    <row r="2051" spans="6:7" x14ac:dyDescent="0.2">
      <c r="F2051" s="350"/>
      <c r="G2051" s="350"/>
    </row>
    <row r="2052" spans="6:7" x14ac:dyDescent="0.2">
      <c r="F2052" s="350"/>
      <c r="G2052" s="350"/>
    </row>
    <row r="2053" spans="6:7" x14ac:dyDescent="0.2">
      <c r="F2053" s="350"/>
      <c r="G2053" s="350"/>
    </row>
    <row r="2054" spans="6:7" x14ac:dyDescent="0.2">
      <c r="F2054" s="350"/>
      <c r="G2054" s="350"/>
    </row>
    <row r="2055" spans="6:7" x14ac:dyDescent="0.2">
      <c r="F2055" s="350"/>
      <c r="G2055" s="350"/>
    </row>
    <row r="2056" spans="6:7" x14ac:dyDescent="0.2">
      <c r="F2056" s="350"/>
      <c r="G2056" s="350"/>
    </row>
    <row r="2057" spans="6:7" x14ac:dyDescent="0.2">
      <c r="F2057" s="350"/>
      <c r="G2057" s="350"/>
    </row>
    <row r="2058" spans="6:7" x14ac:dyDescent="0.2">
      <c r="F2058" s="350"/>
      <c r="G2058" s="350"/>
    </row>
    <row r="2059" spans="6:7" x14ac:dyDescent="0.2">
      <c r="F2059" s="350"/>
      <c r="G2059" s="350"/>
    </row>
    <row r="2060" spans="6:7" x14ac:dyDescent="0.2">
      <c r="F2060" s="350"/>
      <c r="G2060" s="350"/>
    </row>
    <row r="2061" spans="6:7" x14ac:dyDescent="0.2">
      <c r="F2061" s="350"/>
      <c r="G2061" s="350"/>
    </row>
    <row r="2062" spans="6:7" x14ac:dyDescent="0.2">
      <c r="F2062" s="350"/>
      <c r="G2062" s="350"/>
    </row>
    <row r="2063" spans="6:7" x14ac:dyDescent="0.2">
      <c r="F2063" s="350"/>
      <c r="G2063" s="350"/>
    </row>
    <row r="2064" spans="6:7" x14ac:dyDescent="0.2">
      <c r="F2064" s="350"/>
      <c r="G2064" s="350"/>
    </row>
    <row r="2065" spans="6:7" x14ac:dyDescent="0.2">
      <c r="F2065" s="350"/>
      <c r="G2065" s="350"/>
    </row>
    <row r="2066" spans="6:7" x14ac:dyDescent="0.2">
      <c r="F2066" s="350"/>
      <c r="G2066" s="350"/>
    </row>
    <row r="2067" spans="6:7" x14ac:dyDescent="0.2">
      <c r="F2067" s="350"/>
      <c r="G2067" s="350"/>
    </row>
    <row r="2068" spans="6:7" x14ac:dyDescent="0.2">
      <c r="F2068" s="350"/>
      <c r="G2068" s="350"/>
    </row>
    <row r="2069" spans="6:7" x14ac:dyDescent="0.2">
      <c r="F2069" s="350"/>
      <c r="G2069" s="350"/>
    </row>
    <row r="2070" spans="6:7" x14ac:dyDescent="0.2">
      <c r="F2070" s="350"/>
      <c r="G2070" s="350"/>
    </row>
    <row r="2071" spans="6:7" x14ac:dyDescent="0.2">
      <c r="F2071" s="350"/>
      <c r="G2071" s="350"/>
    </row>
    <row r="2072" spans="6:7" x14ac:dyDescent="0.2">
      <c r="F2072" s="350"/>
      <c r="G2072" s="350"/>
    </row>
    <row r="2073" spans="6:7" x14ac:dyDescent="0.2">
      <c r="F2073" s="350"/>
      <c r="G2073" s="350"/>
    </row>
    <row r="2074" spans="6:7" x14ac:dyDescent="0.2">
      <c r="F2074" s="350"/>
      <c r="G2074" s="350"/>
    </row>
    <row r="2075" spans="6:7" x14ac:dyDescent="0.2">
      <c r="F2075" s="350"/>
      <c r="G2075" s="350"/>
    </row>
    <row r="2076" spans="6:7" x14ac:dyDescent="0.2">
      <c r="F2076" s="350"/>
      <c r="G2076" s="350"/>
    </row>
    <row r="2077" spans="6:7" x14ac:dyDescent="0.2">
      <c r="F2077" s="350"/>
      <c r="G2077" s="350"/>
    </row>
    <row r="2078" spans="6:7" x14ac:dyDescent="0.2">
      <c r="F2078" s="350"/>
      <c r="G2078" s="350"/>
    </row>
    <row r="2079" spans="6:7" x14ac:dyDescent="0.2">
      <c r="F2079" s="350"/>
      <c r="G2079" s="350"/>
    </row>
    <row r="2080" spans="6:7" x14ac:dyDescent="0.2">
      <c r="F2080" s="350"/>
      <c r="G2080" s="350"/>
    </row>
    <row r="2081" spans="6:7" x14ac:dyDescent="0.2">
      <c r="F2081" s="350"/>
      <c r="G2081" s="350"/>
    </row>
    <row r="2082" spans="6:7" x14ac:dyDescent="0.2">
      <c r="F2082" s="350"/>
      <c r="G2082" s="350"/>
    </row>
    <row r="2083" spans="6:7" x14ac:dyDescent="0.2">
      <c r="F2083" s="350"/>
      <c r="G2083" s="350"/>
    </row>
    <row r="2084" spans="6:7" x14ac:dyDescent="0.2">
      <c r="F2084" s="350"/>
      <c r="G2084" s="350"/>
    </row>
    <row r="2085" spans="6:7" x14ac:dyDescent="0.2">
      <c r="F2085" s="350"/>
      <c r="G2085" s="350"/>
    </row>
    <row r="2086" spans="6:7" x14ac:dyDescent="0.2">
      <c r="F2086" s="350"/>
      <c r="G2086" s="350"/>
    </row>
    <row r="2087" spans="6:7" x14ac:dyDescent="0.2">
      <c r="F2087" s="350"/>
      <c r="G2087" s="350"/>
    </row>
    <row r="2088" spans="6:7" x14ac:dyDescent="0.2">
      <c r="F2088" s="350"/>
      <c r="G2088" s="350"/>
    </row>
    <row r="2089" spans="6:7" x14ac:dyDescent="0.2">
      <c r="F2089" s="350"/>
      <c r="G2089" s="350"/>
    </row>
    <row r="2090" spans="6:7" x14ac:dyDescent="0.2">
      <c r="F2090" s="350"/>
      <c r="G2090" s="350"/>
    </row>
    <row r="2091" spans="6:7" x14ac:dyDescent="0.2">
      <c r="F2091" s="350"/>
      <c r="G2091" s="350"/>
    </row>
    <row r="2092" spans="6:7" x14ac:dyDescent="0.2">
      <c r="F2092" s="350"/>
      <c r="G2092" s="350"/>
    </row>
    <row r="2093" spans="6:7" x14ac:dyDescent="0.2">
      <c r="F2093" s="350"/>
      <c r="G2093" s="350"/>
    </row>
    <row r="2094" spans="6:7" x14ac:dyDescent="0.2">
      <c r="F2094" s="350"/>
      <c r="G2094" s="350"/>
    </row>
    <row r="2095" spans="6:7" x14ac:dyDescent="0.2">
      <c r="F2095" s="350"/>
      <c r="G2095" s="350"/>
    </row>
    <row r="2096" spans="6:7" x14ac:dyDescent="0.2">
      <c r="F2096" s="350"/>
      <c r="G2096" s="350"/>
    </row>
    <row r="2097" spans="6:7" x14ac:dyDescent="0.2">
      <c r="F2097" s="350"/>
      <c r="G2097" s="350"/>
    </row>
    <row r="2098" spans="6:7" x14ac:dyDescent="0.2">
      <c r="F2098" s="350"/>
      <c r="G2098" s="350"/>
    </row>
    <row r="2099" spans="6:7" x14ac:dyDescent="0.2">
      <c r="F2099" s="350"/>
      <c r="G2099" s="350"/>
    </row>
    <row r="2100" spans="6:7" x14ac:dyDescent="0.2">
      <c r="F2100" s="350"/>
      <c r="G2100" s="350"/>
    </row>
    <row r="2101" spans="6:7" x14ac:dyDescent="0.2">
      <c r="F2101" s="350"/>
      <c r="G2101" s="350"/>
    </row>
  </sheetData>
  <autoFilter ref="C1:C2101"/>
  <mergeCells count="30">
    <mergeCell ref="A1:V1"/>
    <mergeCell ref="Y4:Z4"/>
    <mergeCell ref="W3:W4"/>
    <mergeCell ref="R3:R4"/>
    <mergeCell ref="P3:P4"/>
    <mergeCell ref="Q3:Q4"/>
    <mergeCell ref="V3:V4"/>
    <mergeCell ref="A2:A4"/>
    <mergeCell ref="B2:B4"/>
    <mergeCell ref="E2:E4"/>
    <mergeCell ref="F2:K2"/>
    <mergeCell ref="R2:W2"/>
    <mergeCell ref="F3:F4"/>
    <mergeCell ref="U3:U4"/>
    <mergeCell ref="S3:S4"/>
    <mergeCell ref="T3:T4"/>
    <mergeCell ref="E153:F153"/>
    <mergeCell ref="A149:E149"/>
    <mergeCell ref="O3:O4"/>
    <mergeCell ref="G3:G4"/>
    <mergeCell ref="J3:J4"/>
    <mergeCell ref="K3:K4"/>
    <mergeCell ref="I3:I4"/>
    <mergeCell ref="N3:N4"/>
    <mergeCell ref="C2:C4"/>
    <mergeCell ref="D2:D4"/>
    <mergeCell ref="L2:Q2"/>
    <mergeCell ref="H3:H4"/>
    <mergeCell ref="L3:L4"/>
    <mergeCell ref="M3:M4"/>
  </mergeCells>
  <phoneticPr fontId="7" type="noConversion"/>
  <pageMargins left="0.19685039370078741" right="0" top="0.74803149606299213" bottom="0.31496062992125984" header="0" footer="0"/>
  <pageSetup paperSize="9" scale="48" fitToHeight="5" orientation="landscape" r:id="rId1"/>
  <headerFooter alignWithMargins="0"/>
  <rowBreaks count="4" manualBreakCount="4">
    <brk id="28" max="22" man="1"/>
    <brk id="73" max="22" man="1"/>
    <brk id="106" max="22" man="1"/>
    <brk id="132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01.07</vt:lpstr>
      <vt:lpstr>'01.07'!Заголовки_для_печати</vt:lpstr>
      <vt:lpstr>'01.07'!Область_печати</vt:lpstr>
    </vt:vector>
  </TitlesOfParts>
  <Company>Фин.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Пользователь Windows</cp:lastModifiedBy>
  <cp:lastPrinted>2019-07-15T09:27:51Z</cp:lastPrinted>
  <dcterms:created xsi:type="dcterms:W3CDTF">2004-10-20T06:45:28Z</dcterms:created>
  <dcterms:modified xsi:type="dcterms:W3CDTF">2019-07-15T10:54:22Z</dcterms:modified>
</cp:coreProperties>
</file>