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10245" tabRatio="351"/>
  </bookViews>
  <sheets>
    <sheet name="серпень-16" sheetId="9" r:id="rId1"/>
  </sheets>
  <calcPr calcId="125725"/>
</workbook>
</file>

<file path=xl/calcChain.xml><?xml version="1.0" encoding="utf-8"?>
<calcChain xmlns="http://schemas.openxmlformats.org/spreadsheetml/2006/main">
  <c r="G43" i="9"/>
  <c r="J59"/>
  <c r="J43"/>
  <c r="F55"/>
  <c r="F60"/>
  <c r="F20"/>
  <c r="F13"/>
  <c r="F12"/>
  <c r="F8"/>
  <c r="I55"/>
  <c r="E60"/>
  <c r="C60"/>
  <c r="K58"/>
  <c r="J58"/>
  <c r="G58"/>
  <c r="G55"/>
  <c r="K56"/>
  <c r="J56"/>
  <c r="G56"/>
  <c r="I60"/>
  <c r="E55"/>
  <c r="D55"/>
  <c r="D60"/>
  <c r="J54"/>
  <c r="G54"/>
  <c r="K53"/>
  <c r="J53"/>
  <c r="H53"/>
  <c r="G53"/>
  <c r="K52"/>
  <c r="J52"/>
  <c r="G52"/>
  <c r="J51"/>
  <c r="G51"/>
  <c r="K50"/>
  <c r="J50"/>
  <c r="H50"/>
  <c r="G50"/>
  <c r="J49"/>
  <c r="K45"/>
  <c r="J45"/>
  <c r="G45"/>
  <c r="K44"/>
  <c r="J44"/>
  <c r="H44"/>
  <c r="G44"/>
  <c r="K42"/>
  <c r="J42"/>
  <c r="H42"/>
  <c r="G42"/>
  <c r="K41"/>
  <c r="J41"/>
  <c r="H41"/>
  <c r="G41"/>
  <c r="K40"/>
  <c r="J40"/>
  <c r="H40"/>
  <c r="G40"/>
  <c r="K39"/>
  <c r="J39"/>
  <c r="K38"/>
  <c r="J38"/>
  <c r="H38"/>
  <c r="G38"/>
  <c r="K37"/>
  <c r="J37"/>
  <c r="H37"/>
  <c r="G37"/>
  <c r="I36"/>
  <c r="I35"/>
  <c r="F36"/>
  <c r="E36"/>
  <c r="E35"/>
  <c r="D36"/>
  <c r="D35"/>
  <c r="C36"/>
  <c r="C35"/>
  <c r="K33"/>
  <c r="J33"/>
  <c r="G33"/>
  <c r="J32"/>
  <c r="I31"/>
  <c r="J31"/>
  <c r="E31"/>
  <c r="D31"/>
  <c r="C31"/>
  <c r="K30"/>
  <c r="J30"/>
  <c r="H30"/>
  <c r="G30"/>
  <c r="K29"/>
  <c r="J29"/>
  <c r="H29"/>
  <c r="G29"/>
  <c r="K28"/>
  <c r="J28"/>
  <c r="H28"/>
  <c r="G28"/>
  <c r="J27"/>
  <c r="G27"/>
  <c r="K26"/>
  <c r="J26"/>
  <c r="H26"/>
  <c r="G26"/>
  <c r="J25"/>
  <c r="G25"/>
  <c r="J24"/>
  <c r="G24"/>
  <c r="K23"/>
  <c r="J23"/>
  <c r="H23"/>
  <c r="G23"/>
  <c r="J22"/>
  <c r="G22"/>
  <c r="K21"/>
  <c r="J21"/>
  <c r="H21"/>
  <c r="G21"/>
  <c r="I20"/>
  <c r="K20"/>
  <c r="G20"/>
  <c r="E20"/>
  <c r="D20"/>
  <c r="C20"/>
  <c r="K18"/>
  <c r="J18"/>
  <c r="H18"/>
  <c r="G18"/>
  <c r="K17"/>
  <c r="J17"/>
  <c r="H17"/>
  <c r="G17"/>
  <c r="K16"/>
  <c r="J16"/>
  <c r="H16"/>
  <c r="G16"/>
  <c r="K15"/>
  <c r="J15"/>
  <c r="H15"/>
  <c r="G15"/>
  <c r="K14"/>
  <c r="J14"/>
  <c r="H14"/>
  <c r="G14"/>
  <c r="I13"/>
  <c r="E13"/>
  <c r="D13"/>
  <c r="D12"/>
  <c r="D8"/>
  <c r="D34"/>
  <c r="D47"/>
  <c r="D61"/>
  <c r="C13"/>
  <c r="I12"/>
  <c r="E12"/>
  <c r="C12"/>
  <c r="K11"/>
  <c r="J11"/>
  <c r="H11"/>
  <c r="G11"/>
  <c r="K10"/>
  <c r="J10"/>
  <c r="G10"/>
  <c r="K9"/>
  <c r="J9"/>
  <c r="H9"/>
  <c r="G9"/>
  <c r="I8"/>
  <c r="E8"/>
  <c r="C8"/>
  <c r="C34"/>
  <c r="C47"/>
  <c r="C61"/>
  <c r="G36"/>
  <c r="G35"/>
  <c r="K55"/>
  <c r="K36"/>
  <c r="I34"/>
  <c r="I47"/>
  <c r="I61"/>
  <c r="J20"/>
  <c r="K13"/>
  <c r="E34"/>
  <c r="E47"/>
  <c r="E61"/>
  <c r="H20"/>
  <c r="G60"/>
  <c r="H13"/>
  <c r="J13"/>
  <c r="K31"/>
  <c r="H36"/>
  <c r="J36"/>
  <c r="J35"/>
  <c r="G13"/>
  <c r="F35"/>
  <c r="J55"/>
  <c r="J60"/>
  <c r="K60"/>
  <c r="H60"/>
  <c r="H35"/>
  <c r="K35"/>
  <c r="G12"/>
  <c r="G8"/>
  <c r="G34"/>
  <c r="G47"/>
  <c r="G61"/>
  <c r="J12"/>
  <c r="J8"/>
  <c r="J34"/>
  <c r="J47"/>
  <c r="J61"/>
  <c r="H12"/>
  <c r="K12"/>
  <c r="K8"/>
  <c r="H8"/>
  <c r="F34"/>
  <c r="F47"/>
  <c r="F61"/>
  <c r="K34"/>
  <c r="H34"/>
  <c r="H47"/>
  <c r="K47"/>
  <c r="H61"/>
  <c r="K61"/>
</calcChain>
</file>

<file path=xl/sharedStrings.xml><?xml version="1.0" encoding="utf-8"?>
<sst xmlns="http://schemas.openxmlformats.org/spreadsheetml/2006/main" count="70" uniqueCount="64">
  <si>
    <t xml:space="preserve">                                    Аналіз</t>
  </si>
  <si>
    <t xml:space="preserve">                                       виконання   розпису доходів  бюджету м.Кузнецовськ</t>
  </si>
  <si>
    <t>Види доходів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</si>
  <si>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</si>
  <si>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</si>
  <si>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</si>
  <si>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</si>
  <si>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</si>
  <si>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</si>
  <si>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</si>
  <si>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</si>
  <si>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</si>
  <si>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</si>
  <si>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</si>
  <si>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</si>
  <si>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</si>
  <si>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</si>
  <si>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</si>
  <si>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</si>
  <si>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</si>
  <si>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</si>
  <si>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</si>
  <si>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</si>
  <si>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</si>
  <si>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</si>
  <si>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</si>
  <si>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</si>
  <si>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 xml:space="preserve">Субвенції      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</si>
  <si>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</si>
  <si>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</si>
  <si>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</si>
  <si>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</si>
  <si>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</si>
  <si>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</si>
  <si>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</si>
  <si>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</si>
  <si>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</si>
  <si>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</si>
  <si>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 xml:space="preserve">Кошти від відчуження майна, що перебуває в комунальній власності </t>
  </si>
  <si>
    <t>Кошти від продажу землі</t>
  </si>
  <si>
    <t>Всього спеціальний фонд</t>
  </si>
  <si>
    <t>Всього доходів</t>
  </si>
  <si>
    <t>Начальник відділу доходів бюджету                      О.Хандучка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</si>
  <si>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</si>
  <si>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</si>
  <si>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</si>
  <si>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  <charset val="204"/>
      </rPr>
      <t>Частина чистого прибутку (доходу)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комунальних унітарних підприємств та їх об'єднань, що вилучається до бюджету </t>
    </r>
  </si>
  <si>
    <t xml:space="preserve">Затверджений бюджет                        на 2016 р.                  </t>
  </si>
  <si>
    <t xml:space="preserve">Бюджет                      на  2016 р.                          зі змінами                 </t>
  </si>
  <si>
    <t xml:space="preserve">Відхилення фактичних надходжень на звітну дату 2016 року до фактичних надходжень відповідного періоду 2015 року 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</si>
  <si>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</si>
  <si>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</si>
  <si>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</si>
  <si>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</si>
  <si>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</si>
  <si>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</si>
  <si>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</si>
  <si>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</si>
  <si>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Збір за провадження торг. діяльності нафтопрдуктами</t>
  </si>
  <si>
    <t>Затверджено кошторисом станом на 01.09.2016р.</t>
  </si>
  <si>
    <t xml:space="preserve"> Фактичні надходження до бюджету станом  на 01.09.2015р.</t>
  </si>
  <si>
    <t>Субвенцiя з державного бюджету мiсцевим бюджетам на здiйснення заходiв щодо соцiально-економiчного розвитку окремих територiй</t>
  </si>
  <si>
    <r>
      <t xml:space="preserve">                                                                                                                            станом  на 01 вересня 2016 року                                                                                </t>
    </r>
    <r>
      <rPr>
        <sz val="14"/>
        <rFont val="Times New Roman"/>
        <family val="1"/>
        <charset val="204"/>
      </rPr>
      <t xml:space="preserve"> тис.грн.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</t>
    </r>
  </si>
  <si>
    <r>
      <t xml:space="preserve"> Фактичні надходження до бюджету станом  на</t>
    </r>
    <r>
      <rPr>
        <sz val="12"/>
        <color indexed="10"/>
        <rFont val="Times New Roman"/>
        <family val="1"/>
        <charset val="204"/>
      </rPr>
      <t xml:space="preserve"> 0</t>
    </r>
    <r>
      <rPr>
        <b/>
        <sz val="12"/>
        <color indexed="10"/>
        <rFont val="Times New Roman"/>
        <family val="1"/>
        <charset val="204"/>
      </rPr>
      <t>1</t>
    </r>
    <r>
      <rPr>
        <b/>
        <sz val="12"/>
        <color indexed="10"/>
        <rFont val="Times New Roman"/>
        <family val="1"/>
        <charset val="204"/>
      </rPr>
      <t>.09.2016р.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</si>
</sst>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" fillId="0" borderId="0" xfId="1"/>
    <xf numFmtId="0" fontId="4" fillId="0" borderId="0" xfId="1" applyFont="1"/>
    <xf numFmtId="0" fontId="3" fillId="0" borderId="1" xfId="1" applyFont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Continuous"/>
    </xf>
    <xf numFmtId="0" fontId="10" fillId="2" borderId="3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Continuous"/>
    </xf>
    <xf numFmtId="0" fontId="10" fillId="2" borderId="5" xfId="1" applyFont="1" applyFill="1" applyBorder="1" applyAlignment="1">
      <alignment horizontal="centerContinuous"/>
    </xf>
    <xf numFmtId="0" fontId="12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166" fontId="15" fillId="0" borderId="0" xfId="1" applyNumberFormat="1" applyFont="1" applyFill="1" applyBorder="1"/>
    <xf numFmtId="165" fontId="16" fillId="0" borderId="0" xfId="1" applyNumberFormat="1" applyFont="1" applyFill="1" applyBorder="1"/>
    <xf numFmtId="0" fontId="1" fillId="0" borderId="0" xfId="1" applyFill="1"/>
    <xf numFmtId="0" fontId="17" fillId="0" borderId="1" xfId="1" applyFont="1" applyBorder="1" applyAlignment="1">
      <alignment horizontal="center"/>
    </xf>
    <xf numFmtId="0" fontId="18" fillId="0" borderId="0" xfId="1" applyFont="1"/>
    <xf numFmtId="0" fontId="9" fillId="0" borderId="1" xfId="1" applyFont="1" applyFill="1" applyBorder="1" applyAlignment="1">
      <alignment horizontal="center"/>
    </xf>
    <xf numFmtId="166" fontId="7" fillId="0" borderId="6" xfId="1" applyNumberFormat="1" applyFont="1" applyBorder="1" applyAlignment="1" applyProtection="1">
      <alignment horizontal="right"/>
      <protection locked="0"/>
    </xf>
    <xf numFmtId="166" fontId="7" fillId="0" borderId="6" xfId="1" applyNumberFormat="1" applyFont="1" applyBorder="1" applyProtection="1">
      <protection locked="0"/>
    </xf>
    <xf numFmtId="166" fontId="7" fillId="3" borderId="6" xfId="1" applyNumberFormat="1" applyFont="1" applyFill="1" applyBorder="1" applyAlignment="1">
      <alignment horizontal="right"/>
    </xf>
    <xf numFmtId="165" fontId="7" fillId="3" borderId="6" xfId="1" applyNumberFormat="1" applyFont="1" applyFill="1" applyBorder="1"/>
    <xf numFmtId="166" fontId="7" fillId="0" borderId="6" xfId="1" applyNumberFormat="1" applyFont="1" applyBorder="1"/>
    <xf numFmtId="165" fontId="7" fillId="0" borderId="7" xfId="1" applyNumberFormat="1" applyFont="1" applyBorder="1"/>
    <xf numFmtId="166" fontId="7" fillId="0" borderId="6" xfId="1" applyNumberFormat="1" applyFont="1" applyFill="1" applyBorder="1" applyProtection="1">
      <protection locked="0"/>
    </xf>
    <xf numFmtId="166" fontId="14" fillId="0" borderId="6" xfId="1" applyNumberFormat="1" applyFont="1" applyFill="1" applyBorder="1" applyProtection="1">
      <protection locked="0"/>
    </xf>
    <xf numFmtId="166" fontId="14" fillId="0" borderId="6" xfId="1" applyNumberFormat="1" applyFont="1" applyBorder="1" applyAlignment="1" applyProtection="1">
      <alignment horizontal="right"/>
      <protection locked="0"/>
    </xf>
    <xf numFmtId="165" fontId="14" fillId="3" borderId="6" xfId="1" applyNumberFormat="1" applyFont="1" applyFill="1" applyBorder="1"/>
    <xf numFmtId="166" fontId="14" fillId="0" borderId="6" xfId="1" applyNumberFormat="1" applyFont="1" applyBorder="1"/>
    <xf numFmtId="166" fontId="14" fillId="3" borderId="6" xfId="1" applyNumberFormat="1" applyFont="1" applyFill="1" applyBorder="1" applyAlignment="1">
      <alignment horizontal="right"/>
    </xf>
    <xf numFmtId="165" fontId="23" fillId="3" borderId="7" xfId="1" applyNumberFormat="1" applyFont="1" applyFill="1" applyBorder="1" applyAlignment="1"/>
    <xf numFmtId="166" fontId="7" fillId="0" borderId="6" xfId="1" applyNumberFormat="1" applyFont="1" applyFill="1" applyBorder="1" applyAlignment="1" applyProtection="1">
      <alignment horizontal="right"/>
      <protection locked="0"/>
    </xf>
    <xf numFmtId="0" fontId="26" fillId="0" borderId="0" xfId="1" applyFont="1"/>
    <xf numFmtId="0" fontId="26" fillId="0" borderId="0" xfId="1" applyFont="1" applyFill="1"/>
    <xf numFmtId="0" fontId="3" fillId="0" borderId="8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9" xfId="1" applyFont="1" applyFill="1" applyBorder="1" applyAlignment="1">
      <alignment horizontal="centerContinuous"/>
    </xf>
    <xf numFmtId="0" fontId="10" fillId="2" borderId="10" xfId="1" applyFont="1" applyFill="1" applyBorder="1" applyAlignment="1">
      <alignment horizontal="centerContinuous"/>
    </xf>
    <xf numFmtId="0" fontId="10" fillId="0" borderId="4" xfId="1" applyFont="1" applyFill="1" applyBorder="1" applyAlignment="1">
      <alignment horizontal="centerContinuous"/>
    </xf>
    <xf numFmtId="0" fontId="12" fillId="0" borderId="11" xfId="1" applyFont="1" applyBorder="1" applyAlignment="1">
      <alignment horizontal="centerContinuous" vertical="center"/>
    </xf>
    <xf numFmtId="49" fontId="12" fillId="0" borderId="12" xfId="1" applyNumberFormat="1" applyFont="1" applyBorder="1" applyAlignment="1">
      <alignment horizontal="centerContinuous" vertical="center"/>
    </xf>
    <xf numFmtId="0" fontId="10" fillId="2" borderId="12" xfId="1" applyFont="1" applyFill="1" applyBorder="1" applyAlignment="1">
      <alignment horizontal="centerContinuous"/>
    </xf>
    <xf numFmtId="0" fontId="12" fillId="0" borderId="13" xfId="1" applyFont="1" applyBorder="1" applyAlignment="1">
      <alignment horizontal="centerContinuous" vertical="center"/>
    </xf>
    <xf numFmtId="49" fontId="5" fillId="0" borderId="6" xfId="1" applyNumberFormat="1" applyFont="1" applyBorder="1" applyAlignment="1" applyProtection="1">
      <alignment horizontal="left" wrapText="1"/>
      <protection locked="0"/>
    </xf>
    <xf numFmtId="0" fontId="7" fillId="0" borderId="6" xfId="1" applyFont="1" applyFill="1" applyBorder="1" applyAlignment="1" applyProtection="1">
      <alignment horizontal="left" wrapText="1"/>
      <protection locked="0"/>
    </xf>
    <xf numFmtId="0" fontId="12" fillId="0" borderId="0" xfId="1" applyFont="1"/>
    <xf numFmtId="165" fontId="7" fillId="3" borderId="7" xfId="1" applyNumberFormat="1" applyFont="1" applyFill="1" applyBorder="1"/>
    <xf numFmtId="165" fontId="14" fillId="3" borderId="7" xfId="1" applyNumberFormat="1" applyFont="1" applyFill="1" applyBorder="1"/>
    <xf numFmtId="166" fontId="27" fillId="0" borderId="14" xfId="0" applyNumberFormat="1" applyFont="1" applyBorder="1" applyAlignment="1">
      <alignment horizontal="right"/>
    </xf>
    <xf numFmtId="0" fontId="24" fillId="0" borderId="0" xfId="1" applyFont="1" applyBorder="1"/>
    <xf numFmtId="4" fontId="24" fillId="0" borderId="0" xfId="1" applyNumberFormat="1" applyFont="1" applyBorder="1"/>
    <xf numFmtId="4" fontId="25" fillId="0" borderId="0" xfId="1" applyNumberFormat="1" applyFont="1" applyFill="1" applyBorder="1" applyAlignment="1">
      <alignment horizontal="right"/>
    </xf>
    <xf numFmtId="4" fontId="25" fillId="0" borderId="0" xfId="1" applyNumberFormat="1" applyFont="1" applyFill="1" applyBorder="1"/>
    <xf numFmtId="4" fontId="24" fillId="3" borderId="0" xfId="1" applyNumberFormat="1" applyFont="1" applyFill="1" applyBorder="1"/>
    <xf numFmtId="4" fontId="24" fillId="0" borderId="0" xfId="1" applyNumberFormat="1" applyFont="1" applyFill="1" applyBorder="1"/>
    <xf numFmtId="49" fontId="19" fillId="0" borderId="15" xfId="1" applyNumberFormat="1" applyFont="1" applyBorder="1" applyAlignment="1">
      <alignment horizontal="left" wrapText="1"/>
    </xf>
    <xf numFmtId="0" fontId="19" fillId="0" borderId="6" xfId="1" applyFont="1" applyBorder="1" applyAlignment="1" applyProtection="1">
      <protection locked="0"/>
    </xf>
    <xf numFmtId="0" fontId="19" fillId="0" borderId="6" xfId="1" applyFont="1" applyFill="1" applyBorder="1" applyAlignment="1" applyProtection="1">
      <alignment wrapText="1"/>
      <protection locked="0"/>
    </xf>
    <xf numFmtId="0" fontId="19" fillId="0" borderId="16" xfId="1" applyFont="1" applyBorder="1" applyAlignment="1">
      <alignment horizontal="left" wrapText="1"/>
    </xf>
    <xf numFmtId="0" fontId="30" fillId="0" borderId="15" xfId="1" applyFont="1" applyBorder="1" applyAlignment="1">
      <alignment horizontal="left" wrapText="1"/>
    </xf>
    <xf numFmtId="0" fontId="19" fillId="0" borderId="15" xfId="1" applyFont="1" applyBorder="1" applyAlignment="1">
      <alignment horizontal="left" wrapText="1"/>
    </xf>
    <xf numFmtId="0" fontId="19" fillId="0" borderId="6" xfId="1" applyFont="1" applyBorder="1" applyAlignment="1" applyProtection="1">
      <alignment wrapText="1"/>
      <protection locked="0"/>
    </xf>
    <xf numFmtId="49" fontId="31" fillId="0" borderId="6" xfId="1" applyNumberFormat="1" applyFont="1" applyBorder="1" applyAlignment="1" applyProtection="1">
      <alignment horizontal="left" wrapText="1"/>
      <protection locked="0"/>
    </xf>
    <xf numFmtId="0" fontId="19" fillId="0" borderId="6" xfId="1" applyFont="1" applyBorder="1"/>
    <xf numFmtId="0" fontId="19" fillId="0" borderId="6" xfId="1" applyFont="1" applyBorder="1" applyAlignment="1">
      <alignment wrapText="1"/>
    </xf>
    <xf numFmtId="0" fontId="32" fillId="0" borderId="6" xfId="1" applyFont="1" applyFill="1" applyBorder="1" applyAlignment="1">
      <alignment horizontal="left" wrapText="1"/>
    </xf>
    <xf numFmtId="0" fontId="32" fillId="0" borderId="6" xfId="1" applyFont="1" applyFill="1" applyBorder="1" applyAlignment="1">
      <alignment horizontal="left" vertical="center" wrapText="1"/>
    </xf>
    <xf numFmtId="0" fontId="27" fillId="0" borderId="16" xfId="0" applyFont="1" applyBorder="1" applyAlignment="1">
      <alignment horizontal="left" wrapText="1"/>
    </xf>
    <xf numFmtId="0" fontId="27" fillId="0" borderId="6" xfId="0" applyFont="1" applyBorder="1" applyAlignment="1">
      <alignment horizontal="right"/>
    </xf>
    <xf numFmtId="0" fontId="4" fillId="0" borderId="17" xfId="1" applyFont="1" applyBorder="1"/>
    <xf numFmtId="0" fontId="8" fillId="0" borderId="17" xfId="1" applyFont="1" applyBorder="1"/>
    <xf numFmtId="0" fontId="24" fillId="0" borderId="17" xfId="1" applyFont="1" applyBorder="1"/>
    <xf numFmtId="4" fontId="24" fillId="0" borderId="17" xfId="1" applyNumberFormat="1" applyFont="1" applyBorder="1"/>
    <xf numFmtId="4" fontId="25" fillId="0" borderId="17" xfId="1" applyNumberFormat="1" applyFont="1" applyFill="1" applyBorder="1" applyAlignment="1">
      <alignment horizontal="right"/>
    </xf>
    <xf numFmtId="4" fontId="25" fillId="0" borderId="17" xfId="1" applyNumberFormat="1" applyFont="1" applyFill="1" applyBorder="1"/>
    <xf numFmtId="4" fontId="24" fillId="3" borderId="17" xfId="1" applyNumberFormat="1" applyFont="1" applyFill="1" applyBorder="1"/>
    <xf numFmtId="0" fontId="7" fillId="0" borderId="17" xfId="1" applyFont="1" applyFill="1" applyBorder="1"/>
    <xf numFmtId="0" fontId="7" fillId="0" borderId="17" xfId="1" applyFont="1" applyBorder="1"/>
    <xf numFmtId="49" fontId="33" fillId="0" borderId="14" xfId="0" applyNumberFormat="1" applyFont="1" applyBorder="1" applyAlignment="1" applyProtection="1">
      <alignment horizontal="left" vertical="center" wrapText="1"/>
      <protection locked="0"/>
    </xf>
    <xf numFmtId="166" fontId="7" fillId="0" borderId="18" xfId="1" applyNumberFormat="1" applyFont="1" applyFill="1" applyBorder="1" applyProtection="1">
      <protection locked="0"/>
    </xf>
    <xf numFmtId="166" fontId="7" fillId="3" borderId="18" xfId="1" applyNumberFormat="1" applyFont="1" applyFill="1" applyBorder="1" applyAlignment="1">
      <alignment horizontal="right"/>
    </xf>
    <xf numFmtId="166" fontId="13" fillId="4" borderId="19" xfId="1" applyNumberFormat="1" applyFont="1" applyFill="1" applyBorder="1" applyAlignment="1">
      <alignment horizontal="right" wrapText="1"/>
    </xf>
    <xf numFmtId="166" fontId="7" fillId="4" borderId="6" xfId="1" applyNumberFormat="1" applyFont="1" applyFill="1" applyBorder="1" applyAlignment="1" applyProtection="1">
      <alignment horizontal="right"/>
      <protection locked="0"/>
    </xf>
    <xf numFmtId="166" fontId="7" fillId="4" borderId="6" xfId="1" applyNumberFormat="1" applyFont="1" applyFill="1" applyBorder="1" applyProtection="1">
      <protection locked="0"/>
    </xf>
    <xf numFmtId="166" fontId="14" fillId="4" borderId="6" xfId="1" applyNumberFormat="1" applyFont="1" applyFill="1" applyBorder="1" applyProtection="1">
      <protection locked="0"/>
    </xf>
    <xf numFmtId="166" fontId="13" fillId="4" borderId="18" xfId="1" applyNumberFormat="1" applyFont="1" applyFill="1" applyBorder="1" applyAlignment="1">
      <alignment horizontal="right"/>
    </xf>
    <xf numFmtId="166" fontId="14" fillId="4" borderId="6" xfId="1" applyNumberFormat="1" applyFont="1" applyFill="1" applyBorder="1" applyAlignment="1" applyProtection="1">
      <alignment horizontal="right"/>
      <protection locked="0"/>
    </xf>
    <xf numFmtId="166" fontId="7" fillId="4" borderId="6" xfId="1" applyNumberFormat="1" applyFont="1" applyFill="1" applyBorder="1" applyAlignment="1" applyProtection="1">
      <protection locked="0"/>
    </xf>
    <xf numFmtId="0" fontId="12" fillId="4" borderId="20" xfId="1" applyFont="1" applyFill="1" applyBorder="1" applyAlignment="1">
      <alignment horizontal="center"/>
    </xf>
    <xf numFmtId="0" fontId="28" fillId="4" borderId="19" xfId="1" applyFont="1" applyFill="1" applyBorder="1" applyAlignment="1">
      <alignment horizontal="left" wrapText="1"/>
    </xf>
    <xf numFmtId="165" fontId="7" fillId="4" borderId="6" xfId="1" applyNumberFormat="1" applyFont="1" applyFill="1" applyBorder="1"/>
    <xf numFmtId="165" fontId="14" fillId="4" borderId="21" xfId="1" applyNumberFormat="1" applyFont="1" applyFill="1" applyBorder="1"/>
    <xf numFmtId="164" fontId="7" fillId="4" borderId="6" xfId="1" applyNumberFormat="1" applyFont="1" applyFill="1" applyBorder="1" applyProtection="1">
      <protection locked="0"/>
    </xf>
    <xf numFmtId="164" fontId="7" fillId="4" borderId="6" xfId="1" applyNumberFormat="1" applyFont="1" applyFill="1" applyBorder="1" applyAlignment="1" applyProtection="1">
      <protection locked="0"/>
    </xf>
    <xf numFmtId="0" fontId="17" fillId="4" borderId="1" xfId="1" applyFont="1" applyFill="1" applyBorder="1" applyAlignment="1">
      <alignment horizontal="center"/>
    </xf>
    <xf numFmtId="0" fontId="28" fillId="4" borderId="18" xfId="1" applyFont="1" applyFill="1" applyBorder="1" applyAlignment="1">
      <alignment horizontal="left" wrapText="1"/>
    </xf>
    <xf numFmtId="4" fontId="14" fillId="4" borderId="6" xfId="1" applyNumberFormat="1" applyFont="1" applyFill="1" applyBorder="1" applyProtection="1">
      <protection locked="0"/>
    </xf>
    <xf numFmtId="165" fontId="14" fillId="4" borderId="6" xfId="1" applyNumberFormat="1" applyFont="1" applyFill="1" applyBorder="1"/>
    <xf numFmtId="165" fontId="14" fillId="4" borderId="7" xfId="1" applyNumberFormat="1" applyFont="1" applyFill="1" applyBorder="1"/>
    <xf numFmtId="0" fontId="12" fillId="4" borderId="22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27" fillId="4" borderId="6" xfId="0" applyFont="1" applyFill="1" applyBorder="1" applyAlignment="1">
      <alignment horizontal="right"/>
    </xf>
    <xf numFmtId="166" fontId="27" fillId="4" borderId="6" xfId="0" applyNumberFormat="1" applyFont="1" applyFill="1" applyBorder="1" applyAlignment="1">
      <alignment horizontal="right"/>
    </xf>
    <xf numFmtId="166" fontId="14" fillId="4" borderId="23" xfId="1" applyNumberFormat="1" applyFont="1" applyFill="1" applyBorder="1" applyAlignment="1">
      <alignment horizontal="right"/>
    </xf>
    <xf numFmtId="0" fontId="27" fillId="4" borderId="14" xfId="0" applyFont="1" applyFill="1" applyBorder="1" applyAlignment="1">
      <alignment horizontal="right"/>
    </xf>
    <xf numFmtId="164" fontId="7" fillId="4" borderId="6" xfId="1" applyNumberFormat="1" applyFont="1" applyFill="1" applyBorder="1" applyAlignment="1" applyProtection="1">
      <alignment horizontal="right"/>
      <protection locked="0"/>
    </xf>
    <xf numFmtId="0" fontId="32" fillId="4" borderId="6" xfId="1" applyFont="1" applyFill="1" applyBorder="1" applyAlignment="1">
      <alignment horizontal="left" wrapText="1"/>
    </xf>
    <xf numFmtId="0" fontId="2" fillId="4" borderId="1" xfId="1" applyFont="1" applyFill="1" applyBorder="1" applyAlignment="1">
      <alignment horizontal="center"/>
    </xf>
    <xf numFmtId="0" fontId="11" fillId="4" borderId="24" xfId="1" applyFont="1" applyFill="1" applyBorder="1"/>
    <xf numFmtId="0" fontId="20" fillId="4" borderId="23" xfId="1" applyFont="1" applyFill="1" applyBorder="1" applyAlignment="1">
      <alignment horizontal="left"/>
    </xf>
    <xf numFmtId="165" fontId="14" fillId="4" borderId="23" xfId="1" applyNumberFormat="1" applyFont="1" applyFill="1" applyBorder="1"/>
    <xf numFmtId="165" fontId="14" fillId="4" borderId="25" xfId="1" applyNumberFormat="1" applyFont="1" applyFill="1" applyBorder="1"/>
    <xf numFmtId="0" fontId="3" fillId="3" borderId="1" xfId="1" applyFont="1" applyFill="1" applyBorder="1" applyAlignment="1">
      <alignment horizontal="center"/>
    </xf>
    <xf numFmtId="166" fontId="14" fillId="3" borderId="6" xfId="1" applyNumberFormat="1" applyFont="1" applyFill="1" applyBorder="1" applyProtection="1">
      <protection locked="0"/>
    </xf>
    <xf numFmtId="165" fontId="7" fillId="3" borderId="6" xfId="1" applyNumberFormat="1" applyFont="1" applyFill="1" applyBorder="1"/>
    <xf numFmtId="0" fontId="3" fillId="0" borderId="22" xfId="1" applyFont="1" applyFill="1" applyBorder="1" applyAlignment="1">
      <alignment horizontal="center"/>
    </xf>
    <xf numFmtId="0" fontId="23" fillId="3" borderId="6" xfId="1" applyFont="1" applyFill="1" applyBorder="1" applyAlignment="1">
      <alignment horizontal="left" wrapText="1"/>
    </xf>
    <xf numFmtId="166" fontId="27" fillId="0" borderId="6" xfId="0" applyNumberFormat="1" applyFont="1" applyBorder="1" applyAlignment="1">
      <alignment horizontal="right"/>
    </xf>
    <xf numFmtId="0" fontId="12" fillId="0" borderId="8" xfId="1" applyFont="1" applyFill="1" applyBorder="1" applyAlignment="1">
      <alignment horizontal="center"/>
    </xf>
    <xf numFmtId="166" fontId="7" fillId="0" borderId="14" xfId="1" applyNumberFormat="1" applyFont="1" applyFill="1" applyBorder="1" applyProtection="1">
      <protection locked="0"/>
    </xf>
    <xf numFmtId="166" fontId="7" fillId="4" borderId="14" xfId="1" applyNumberFormat="1" applyFont="1" applyFill="1" applyBorder="1" applyProtection="1">
      <protection locked="0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0" borderId="22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3" borderId="6" xfId="0" applyFont="1" applyFill="1" applyBorder="1" applyAlignment="1" applyProtection="1">
      <alignment horizontal="left" vertical="center" wrapText="1"/>
    </xf>
    <xf numFmtId="0" fontId="27" fillId="0" borderId="6" xfId="0" applyFont="1" applyBorder="1" applyAlignment="1">
      <alignment wrapText="1"/>
    </xf>
    <xf numFmtId="166" fontId="27" fillId="4" borderId="14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12" fillId="0" borderId="6" xfId="1" applyFont="1" applyBorder="1" applyAlignment="1" applyProtection="1">
      <alignment wrapText="1"/>
      <protection locked="0"/>
    </xf>
    <xf numFmtId="11" fontId="12" fillId="0" borderId="6" xfId="1" applyNumberFormat="1" applyFont="1" applyBorder="1" applyAlignment="1" applyProtection="1">
      <alignment horizontal="left" wrapText="1"/>
      <protection locked="0"/>
    </xf>
    <xf numFmtId="0" fontId="12" fillId="0" borderId="6" xfId="1" applyFont="1" applyBorder="1" applyAlignment="1">
      <alignment wrapText="1"/>
    </xf>
    <xf numFmtId="0" fontId="12" fillId="0" borderId="6" xfId="1" applyFont="1" applyBorder="1" applyAlignment="1">
      <alignment vertical="top" wrapText="1"/>
    </xf>
    <xf numFmtId="0" fontId="12" fillId="0" borderId="6" xfId="1" applyFont="1" applyBorder="1" applyAlignment="1">
      <alignment horizontal="left" wrapText="1"/>
    </xf>
    <xf numFmtId="49" fontId="7" fillId="0" borderId="16" xfId="1" applyNumberFormat="1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23" fillId="0" borderId="18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wrapText="1"/>
    </xf>
    <xf numFmtId="0" fontId="7" fillId="0" borderId="6" xfId="1" applyFont="1" applyFill="1" applyBorder="1"/>
    <xf numFmtId="166" fontId="7" fillId="4" borderId="18" xfId="1" applyNumberFormat="1" applyFont="1" applyFill="1" applyBorder="1" applyProtection="1">
      <protection locked="0"/>
    </xf>
    <xf numFmtId="166" fontId="7" fillId="0" borderId="18" xfId="1" applyNumberFormat="1" applyFont="1" applyBorder="1"/>
    <xf numFmtId="0" fontId="12" fillId="0" borderId="18" xfId="1" applyFont="1" applyBorder="1" applyAlignment="1">
      <alignment wrapText="1"/>
    </xf>
    <xf numFmtId="166" fontId="34" fillId="0" borderId="14" xfId="0" applyNumberFormat="1" applyFont="1" applyBorder="1" applyAlignment="1">
      <alignment horizontal="right"/>
    </xf>
    <xf numFmtId="166" fontId="34" fillId="0" borderId="6" xfId="0" applyNumberFormat="1" applyFont="1" applyBorder="1" applyAlignment="1">
      <alignment horizontal="right"/>
    </xf>
    <xf numFmtId="166" fontId="7" fillId="3" borderId="6" xfId="1" applyNumberFormat="1" applyFont="1" applyFill="1" applyBorder="1" applyProtection="1">
      <protection locked="0"/>
    </xf>
    <xf numFmtId="165" fontId="7" fillId="3" borderId="7" xfId="1" applyNumberFormat="1" applyFont="1" applyFill="1" applyBorder="1"/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17" xfId="1" applyFont="1" applyBorder="1" applyAlignment="1">
      <alignment horizontal="center" vertical="center" wrapText="1"/>
    </xf>
    <xf numFmtId="0" fontId="12" fillId="0" borderId="31" xfId="1" applyFont="1" applyBorder="1" applyAlignment="1">
      <alignment horizontal="center" vertical="center" wrapText="1"/>
    </xf>
    <xf numFmtId="0" fontId="12" fillId="0" borderId="27" xfId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>
      <alignment vertical="center" wrapText="1"/>
    </xf>
    <xf numFmtId="0" fontId="12" fillId="0" borderId="28" xfId="1" applyFont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 applyProtection="1">
      <alignment horizontal="center"/>
      <protection locked="0"/>
    </xf>
    <xf numFmtId="0" fontId="6" fillId="0" borderId="29" xfId="1" applyFont="1" applyBorder="1" applyAlignment="1"/>
    <xf numFmtId="0" fontId="6" fillId="0" borderId="30" xfId="1" applyFont="1" applyBorder="1" applyAlignment="1"/>
    <xf numFmtId="0" fontId="20" fillId="0" borderId="27" xfId="1" applyFont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12" fillId="0" borderId="27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70" zoomScaleNormal="70" workbookViewId="0">
      <selection activeCell="G39" sqref="G39"/>
    </sheetView>
  </sheetViews>
  <sheetFormatPr defaultRowHeight="15"/>
  <cols>
    <col min="1" max="1" width="8.7109375" customWidth="1"/>
    <col min="2" max="2" width="67" customWidth="1"/>
    <col min="3" max="3" width="15.5703125" customWidth="1"/>
    <col min="4" max="4" width="14.85546875" customWidth="1"/>
    <col min="5" max="5" width="13.85546875" customWidth="1"/>
    <col min="6" max="6" width="15.5703125" customWidth="1"/>
    <col min="7" max="7" width="15.7109375" customWidth="1"/>
    <col min="8" max="8" width="12.42578125" customWidth="1"/>
    <col min="9" max="9" width="14.140625" customWidth="1"/>
    <col min="10" max="10" width="12.7109375" customWidth="1"/>
    <col min="11" max="11" width="14.5703125" customWidth="1"/>
  </cols>
  <sheetData>
    <row r="1" spans="1:11" ht="18.75">
      <c r="A1" s="2"/>
      <c r="B1" s="156" t="s">
        <v>0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8.75">
      <c r="A2" s="2"/>
      <c r="B2" s="156" t="s">
        <v>1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8.75">
      <c r="A3" s="2"/>
      <c r="B3" s="157" t="s">
        <v>62</v>
      </c>
      <c r="C3" s="157"/>
      <c r="D3" s="157"/>
      <c r="E3" s="157"/>
      <c r="F3" s="157"/>
      <c r="G3" s="157"/>
      <c r="H3" s="157"/>
      <c r="I3" s="157"/>
      <c r="J3" s="157"/>
      <c r="K3" s="157"/>
    </row>
    <row r="4" spans="1:11" ht="8.25" customHeight="1" thickBot="1">
      <c r="A4" s="2"/>
      <c r="B4" s="2"/>
      <c r="C4" s="2"/>
      <c r="D4" s="2"/>
      <c r="E4" s="2"/>
      <c r="F4" s="2"/>
      <c r="G4" s="2"/>
      <c r="H4" s="2"/>
      <c r="I4" s="2"/>
      <c r="J4" s="45"/>
      <c r="K4" s="2"/>
    </row>
    <row r="5" spans="1:11" ht="96.75" customHeight="1">
      <c r="A5" s="158"/>
      <c r="B5" s="160" t="s">
        <v>2</v>
      </c>
      <c r="C5" s="148" t="s">
        <v>47</v>
      </c>
      <c r="D5" s="162" t="s">
        <v>48</v>
      </c>
      <c r="E5" s="148" t="s">
        <v>59</v>
      </c>
      <c r="F5" s="150" t="s">
        <v>63</v>
      </c>
      <c r="G5" s="148" t="s">
        <v>3</v>
      </c>
      <c r="H5" s="148"/>
      <c r="I5" s="150" t="s">
        <v>60</v>
      </c>
      <c r="J5" s="148" t="s">
        <v>49</v>
      </c>
      <c r="K5" s="152"/>
    </row>
    <row r="6" spans="1:11" ht="15" customHeight="1">
      <c r="A6" s="159"/>
      <c r="B6" s="161"/>
      <c r="C6" s="149"/>
      <c r="D6" s="163"/>
      <c r="E6" s="149"/>
      <c r="F6" s="151"/>
      <c r="G6" s="40" t="s">
        <v>4</v>
      </c>
      <c r="H6" s="39" t="s">
        <v>5</v>
      </c>
      <c r="I6" s="151"/>
      <c r="J6" s="40" t="s">
        <v>4</v>
      </c>
      <c r="K6" s="42" t="s">
        <v>5</v>
      </c>
    </row>
    <row r="7" spans="1:11" ht="14.25" customHeight="1">
      <c r="A7" s="4">
        <v>1</v>
      </c>
      <c r="B7" s="41">
        <v>2</v>
      </c>
      <c r="C7" s="6">
        <v>4</v>
      </c>
      <c r="D7" s="6">
        <v>5</v>
      </c>
      <c r="E7" s="6">
        <v>6</v>
      </c>
      <c r="F7" s="7">
        <v>7</v>
      </c>
      <c r="G7" s="36">
        <v>8</v>
      </c>
      <c r="H7" s="37">
        <v>9</v>
      </c>
      <c r="I7" s="38">
        <v>10</v>
      </c>
      <c r="J7" s="5">
        <v>11</v>
      </c>
      <c r="K7" s="8">
        <v>12</v>
      </c>
    </row>
    <row r="8" spans="1:11" ht="24" customHeight="1">
      <c r="A8" s="88">
        <v>100000</v>
      </c>
      <c r="B8" s="89" t="s">
        <v>6</v>
      </c>
      <c r="C8" s="81">
        <f>SUM(C9:C11,C12,C19)</f>
        <v>180867.7</v>
      </c>
      <c r="D8" s="81">
        <f>SUM(D12,D9:D11)</f>
        <v>180657.7</v>
      </c>
      <c r="E8" s="81">
        <f>SUM(E9:E11,E12)</f>
        <v>118594.3</v>
      </c>
      <c r="F8" s="81">
        <f>SUM(F9:F11,F12)</f>
        <v>150483.20000000001</v>
      </c>
      <c r="G8" s="81">
        <f>SUM(G9:G11,G12)</f>
        <v>31888.9</v>
      </c>
      <c r="H8" s="90">
        <f>SUM(F8/E8)*100%</f>
        <v>1.2688906633792687</v>
      </c>
      <c r="I8" s="81">
        <f>SUM(I9:I11,I12)</f>
        <v>100543.7</v>
      </c>
      <c r="J8" s="81">
        <f>SUM(J9:J11,J12)</f>
        <v>49939.5</v>
      </c>
      <c r="K8" s="91">
        <f>SUM(F8/I8)*100%</f>
        <v>1.496694472154894</v>
      </c>
    </row>
    <row r="9" spans="1:11" ht="24.75" customHeight="1">
      <c r="A9" s="9">
        <v>110100</v>
      </c>
      <c r="B9" s="56" t="s">
        <v>7</v>
      </c>
      <c r="C9" s="19">
        <v>126594.1</v>
      </c>
      <c r="D9" s="19">
        <v>126594.1</v>
      </c>
      <c r="E9" s="19">
        <v>83181.600000000006</v>
      </c>
      <c r="F9" s="82">
        <v>110987</v>
      </c>
      <c r="G9" s="20">
        <f>SUM(F9-E9)</f>
        <v>27805.399999999994</v>
      </c>
      <c r="H9" s="21">
        <f>SUM(F9/E9)*100%</f>
        <v>1.3342734450888176</v>
      </c>
      <c r="I9" s="82">
        <v>79693.7</v>
      </c>
      <c r="J9" s="22">
        <f>SUM(F9-I9)</f>
        <v>31293.300000000003</v>
      </c>
      <c r="K9" s="46">
        <f>SUM(F9/I9)*100%</f>
        <v>1.3926696840528172</v>
      </c>
    </row>
    <row r="10" spans="1:11" ht="24" customHeight="1">
      <c r="A10" s="11">
        <v>110200</v>
      </c>
      <c r="B10" s="57" t="s">
        <v>8</v>
      </c>
      <c r="C10" s="18">
        <v>50</v>
      </c>
      <c r="D10" s="18">
        <v>50</v>
      </c>
      <c r="E10" s="18"/>
      <c r="F10" s="83">
        <v>-55.8</v>
      </c>
      <c r="G10" s="20">
        <f>SUM(F10-E10)</f>
        <v>-55.8</v>
      </c>
      <c r="H10" s="21"/>
      <c r="I10" s="83">
        <v>41.4</v>
      </c>
      <c r="J10" s="22">
        <f t="shared" ref="J10:J18" si="0">SUM(F10-I10)</f>
        <v>-97.199999999999989</v>
      </c>
      <c r="K10" s="46">
        <f t="shared" ref="K10:K26" si="1">SUM(F10/I10)*100%</f>
        <v>-1.3478260869565217</v>
      </c>
    </row>
    <row r="11" spans="1:11" ht="35.25" customHeight="1">
      <c r="A11" s="11">
        <v>140400</v>
      </c>
      <c r="B11" s="58" t="s">
        <v>9</v>
      </c>
      <c r="C11" s="24">
        <v>7000</v>
      </c>
      <c r="D11" s="24">
        <v>7000</v>
      </c>
      <c r="E11" s="24">
        <v>4660</v>
      </c>
      <c r="F11" s="83">
        <v>5707.1</v>
      </c>
      <c r="G11" s="20">
        <f t="shared" ref="G11:G18" si="2">SUM(F11-E11)</f>
        <v>1047.1000000000004</v>
      </c>
      <c r="H11" s="21">
        <f t="shared" ref="H11:H18" si="3">SUM(F11/E11)*100%</f>
        <v>1.2246995708154507</v>
      </c>
      <c r="I11" s="83">
        <v>4064.3</v>
      </c>
      <c r="J11" s="22">
        <f t="shared" si="0"/>
        <v>1642.8000000000002</v>
      </c>
      <c r="K11" s="46">
        <f t="shared" si="1"/>
        <v>1.4042024456856039</v>
      </c>
    </row>
    <row r="12" spans="1:11" ht="24" customHeight="1">
      <c r="A12" s="17">
        <v>180000</v>
      </c>
      <c r="B12" s="59" t="s">
        <v>10</v>
      </c>
      <c r="C12" s="25">
        <f>SUM(C17:C18,C13)</f>
        <v>47013.599999999999</v>
      </c>
      <c r="D12" s="25">
        <f>SUM(D17:D18,D13)</f>
        <v>47013.599999999999</v>
      </c>
      <c r="E12" s="25">
        <f>SUM(E17:E18,E13)</f>
        <v>30752.699999999997</v>
      </c>
      <c r="F12" s="84">
        <f>SUM(F17:F18,F13)</f>
        <v>33844.9</v>
      </c>
      <c r="G12" s="29">
        <f t="shared" si="2"/>
        <v>3092.2000000000044</v>
      </c>
      <c r="H12" s="27">
        <f t="shared" si="3"/>
        <v>1.1005505207672823</v>
      </c>
      <c r="I12" s="84">
        <f>SUM(I17:I18,I13)</f>
        <v>16744.3</v>
      </c>
      <c r="J12" s="28">
        <f t="shared" si="0"/>
        <v>17100.600000000002</v>
      </c>
      <c r="K12" s="47">
        <f t="shared" si="1"/>
        <v>2.0212788829631578</v>
      </c>
    </row>
    <row r="13" spans="1:11" ht="24" customHeight="1">
      <c r="A13" s="17">
        <v>180100</v>
      </c>
      <c r="B13" s="60" t="s">
        <v>11</v>
      </c>
      <c r="C13" s="25">
        <f>SUM(C14:C16)</f>
        <v>41306.6</v>
      </c>
      <c r="D13" s="25">
        <f>SUM(D14:D16)</f>
        <v>41306.6</v>
      </c>
      <c r="E13" s="25">
        <f>SUM(E14:E16)</f>
        <v>26831.399999999998</v>
      </c>
      <c r="F13" s="84">
        <f>SUM(F14:F16)</f>
        <v>29334.400000000001</v>
      </c>
      <c r="G13" s="20">
        <f t="shared" si="2"/>
        <v>2503.0000000000036</v>
      </c>
      <c r="H13" s="21">
        <f t="shared" si="3"/>
        <v>1.0932862243490837</v>
      </c>
      <c r="I13" s="84">
        <f>SUM(I14:I16)</f>
        <v>13266.1</v>
      </c>
      <c r="J13" s="22">
        <f t="shared" si="0"/>
        <v>16068.300000000001</v>
      </c>
      <c r="K13" s="46">
        <f t="shared" si="1"/>
        <v>2.2112301279200368</v>
      </c>
    </row>
    <row r="14" spans="1:11" ht="24" customHeight="1">
      <c r="A14" s="11"/>
      <c r="B14" s="55" t="s">
        <v>12</v>
      </c>
      <c r="C14" s="24">
        <v>1657</v>
      </c>
      <c r="D14" s="24">
        <v>1657</v>
      </c>
      <c r="E14" s="24">
        <v>1070.8</v>
      </c>
      <c r="F14" s="83">
        <v>2138.5</v>
      </c>
      <c r="G14" s="20">
        <f t="shared" si="2"/>
        <v>1067.7</v>
      </c>
      <c r="H14" s="21">
        <f t="shared" si="3"/>
        <v>1.9971049682480388</v>
      </c>
      <c r="I14" s="83">
        <v>861.1</v>
      </c>
      <c r="J14" s="22">
        <f t="shared" si="0"/>
        <v>1277.4000000000001</v>
      </c>
      <c r="K14" s="46">
        <f t="shared" si="1"/>
        <v>2.4834513993728953</v>
      </c>
    </row>
    <row r="15" spans="1:11" ht="27.75" customHeight="1">
      <c r="A15" s="11"/>
      <c r="B15" s="55" t="s">
        <v>13</v>
      </c>
      <c r="C15" s="24">
        <v>39599.599999999999</v>
      </c>
      <c r="D15" s="24">
        <v>39599.599999999999</v>
      </c>
      <c r="E15" s="24">
        <v>25710.6</v>
      </c>
      <c r="F15" s="83">
        <v>27098</v>
      </c>
      <c r="G15" s="20">
        <f t="shared" si="2"/>
        <v>1387.4000000000015</v>
      </c>
      <c r="H15" s="21">
        <f t="shared" si="3"/>
        <v>1.0539621790234379</v>
      </c>
      <c r="I15" s="83">
        <v>12305</v>
      </c>
      <c r="J15" s="22">
        <f t="shared" si="0"/>
        <v>14793</v>
      </c>
      <c r="K15" s="46">
        <f t="shared" si="1"/>
        <v>2.2021942299878097</v>
      </c>
    </row>
    <row r="16" spans="1:11" ht="26.25" customHeight="1">
      <c r="A16" s="11"/>
      <c r="B16" s="55" t="s">
        <v>14</v>
      </c>
      <c r="C16" s="24">
        <v>50</v>
      </c>
      <c r="D16" s="24">
        <v>50</v>
      </c>
      <c r="E16" s="24">
        <v>50</v>
      </c>
      <c r="F16" s="83">
        <v>97.9</v>
      </c>
      <c r="G16" s="20">
        <f t="shared" si="2"/>
        <v>47.900000000000006</v>
      </c>
      <c r="H16" s="21">
        <f t="shared" si="3"/>
        <v>1.9580000000000002</v>
      </c>
      <c r="I16" s="83">
        <v>100</v>
      </c>
      <c r="J16" s="22">
        <f t="shared" si="0"/>
        <v>-2.0999999999999943</v>
      </c>
      <c r="K16" s="46">
        <f t="shared" si="1"/>
        <v>0.97900000000000009</v>
      </c>
    </row>
    <row r="17" spans="1:11" ht="21.75" customHeight="1">
      <c r="A17" s="11">
        <v>180300</v>
      </c>
      <c r="B17" s="55" t="s">
        <v>15</v>
      </c>
      <c r="C17" s="24">
        <v>7</v>
      </c>
      <c r="D17" s="24">
        <v>7</v>
      </c>
      <c r="E17" s="24">
        <v>4.5</v>
      </c>
      <c r="F17" s="83">
        <v>3.2</v>
      </c>
      <c r="G17" s="20">
        <f t="shared" si="2"/>
        <v>-1.2999999999999998</v>
      </c>
      <c r="H17" s="21">
        <f t="shared" si="3"/>
        <v>0.71111111111111114</v>
      </c>
      <c r="I17" s="83">
        <v>5.6</v>
      </c>
      <c r="J17" s="22">
        <f t="shared" si="0"/>
        <v>-2.3999999999999995</v>
      </c>
      <c r="K17" s="46">
        <f t="shared" si="1"/>
        <v>0.57142857142857151</v>
      </c>
    </row>
    <row r="18" spans="1:11" ht="24.75" customHeight="1">
      <c r="A18" s="11">
        <v>180500</v>
      </c>
      <c r="B18" s="55" t="s">
        <v>16</v>
      </c>
      <c r="C18" s="24">
        <v>5700</v>
      </c>
      <c r="D18" s="24">
        <v>5700</v>
      </c>
      <c r="E18" s="24">
        <v>3916.8</v>
      </c>
      <c r="F18" s="83">
        <v>4507.3</v>
      </c>
      <c r="G18" s="20">
        <f t="shared" si="2"/>
        <v>590.5</v>
      </c>
      <c r="H18" s="21">
        <f t="shared" si="3"/>
        <v>1.1507608251633987</v>
      </c>
      <c r="I18" s="83">
        <v>3472.6</v>
      </c>
      <c r="J18" s="22">
        <f t="shared" si="0"/>
        <v>1034.7000000000003</v>
      </c>
      <c r="K18" s="46">
        <f t="shared" si="1"/>
        <v>1.2979611818234178</v>
      </c>
    </row>
    <row r="19" spans="1:11" ht="19.5" customHeight="1">
      <c r="A19" s="11">
        <v>190100</v>
      </c>
      <c r="B19" s="133" t="s">
        <v>17</v>
      </c>
      <c r="C19" s="24">
        <v>210</v>
      </c>
      <c r="D19" s="79"/>
      <c r="E19" s="79"/>
      <c r="F19" s="138"/>
      <c r="G19" s="80"/>
      <c r="H19" s="21"/>
      <c r="I19" s="138"/>
      <c r="J19" s="139"/>
      <c r="K19" s="46"/>
    </row>
    <row r="20" spans="1:11" ht="24" customHeight="1">
      <c r="A20" s="99">
        <v>200000</v>
      </c>
      <c r="B20" s="95" t="s">
        <v>18</v>
      </c>
      <c r="C20" s="85">
        <f>SUM(C21:C30)</f>
        <v>1059</v>
      </c>
      <c r="D20" s="85">
        <f>SUM(D21:D30)</f>
        <v>1059</v>
      </c>
      <c r="E20" s="85">
        <f>SUM(E21:E30)</f>
        <v>686.6</v>
      </c>
      <c r="F20" s="85">
        <f>SUM(F21:F30)</f>
        <v>2357.9</v>
      </c>
      <c r="G20" s="85">
        <f>SUM(G21:G30)</f>
        <v>1671.3</v>
      </c>
      <c r="H20" s="90">
        <f>SUM(F20/E20)*100%</f>
        <v>3.4341683658607631</v>
      </c>
      <c r="I20" s="85">
        <f>SUM(I21:I30)</f>
        <v>709.7</v>
      </c>
      <c r="J20" s="85">
        <f>SUM(J21:J30)</f>
        <v>1648.2000000000003</v>
      </c>
      <c r="K20" s="98">
        <f>SUM(F20/I20)*100%</f>
        <v>3.3223897421445678</v>
      </c>
    </row>
    <row r="21" spans="1:11" ht="49.5" customHeight="1">
      <c r="A21" s="11">
        <v>210103</v>
      </c>
      <c r="B21" s="44" t="s">
        <v>46</v>
      </c>
      <c r="C21" s="24">
        <v>54</v>
      </c>
      <c r="D21" s="24">
        <v>54</v>
      </c>
      <c r="E21" s="24">
        <v>39</v>
      </c>
      <c r="F21" s="83">
        <v>182.6</v>
      </c>
      <c r="G21" s="20">
        <f t="shared" ref="G21:G30" si="4">SUM(F21-E21)</f>
        <v>143.6</v>
      </c>
      <c r="H21" s="21">
        <f t="shared" ref="H21:H30" si="5">SUM(F21/E21)*100%</f>
        <v>4.6820512820512823</v>
      </c>
      <c r="I21" s="83">
        <v>38.4</v>
      </c>
      <c r="J21" s="22">
        <f>SUM(F21-I21)</f>
        <v>144.19999999999999</v>
      </c>
      <c r="K21" s="23">
        <f t="shared" si="1"/>
        <v>4.755208333333333</v>
      </c>
    </row>
    <row r="22" spans="1:11" ht="36.75" customHeight="1">
      <c r="A22" s="11">
        <v>210500</v>
      </c>
      <c r="B22" s="127" t="s">
        <v>55</v>
      </c>
      <c r="C22" s="24"/>
      <c r="D22" s="24"/>
      <c r="E22" s="24"/>
      <c r="F22" s="83">
        <v>1260</v>
      </c>
      <c r="G22" s="20">
        <f t="shared" si="4"/>
        <v>1260</v>
      </c>
      <c r="H22" s="21"/>
      <c r="I22" s="83"/>
      <c r="J22" s="22">
        <f>SUM(F22-I22)</f>
        <v>1260</v>
      </c>
      <c r="K22" s="23"/>
    </row>
    <row r="23" spans="1:11" ht="23.25" customHeight="1">
      <c r="A23" s="9">
        <v>210811</v>
      </c>
      <c r="B23" s="61" t="s">
        <v>20</v>
      </c>
      <c r="C23" s="24">
        <v>15</v>
      </c>
      <c r="D23" s="24">
        <v>15</v>
      </c>
      <c r="E23" s="24">
        <v>9.4</v>
      </c>
      <c r="F23" s="83">
        <v>28.7</v>
      </c>
      <c r="G23" s="20">
        <f t="shared" si="4"/>
        <v>19.299999999999997</v>
      </c>
      <c r="H23" s="21">
        <f t="shared" si="5"/>
        <v>3.0531914893617018</v>
      </c>
      <c r="I23" s="83">
        <v>17.5</v>
      </c>
      <c r="J23" s="22">
        <f>SUM(F23-I23)</f>
        <v>11.2</v>
      </c>
      <c r="K23" s="23">
        <f>SUM(F23/I23)*100%</f>
        <v>1.64</v>
      </c>
    </row>
    <row r="24" spans="1:11" ht="50.25" customHeight="1">
      <c r="A24" s="123">
        <v>210815</v>
      </c>
      <c r="B24" s="124" t="s">
        <v>52</v>
      </c>
      <c r="C24" s="24"/>
      <c r="D24" s="24"/>
      <c r="E24" s="24"/>
      <c r="F24" s="83">
        <v>20.100000000000001</v>
      </c>
      <c r="G24" s="20">
        <f t="shared" si="4"/>
        <v>20.100000000000001</v>
      </c>
      <c r="H24" s="21"/>
      <c r="I24" s="83"/>
      <c r="J24" s="22">
        <f>SUM(F24-I24)</f>
        <v>20.100000000000001</v>
      </c>
      <c r="K24" s="23"/>
    </row>
    <row r="25" spans="1:11" ht="50.25" customHeight="1">
      <c r="A25" s="122">
        <v>220103</v>
      </c>
      <c r="B25" s="121" t="s">
        <v>54</v>
      </c>
      <c r="C25" s="24"/>
      <c r="D25" s="24"/>
      <c r="E25" s="24"/>
      <c r="F25" s="83">
        <v>4.9000000000000004</v>
      </c>
      <c r="G25" s="20">
        <f t="shared" si="4"/>
        <v>4.9000000000000004</v>
      </c>
      <c r="H25" s="21"/>
      <c r="I25" s="83"/>
      <c r="J25" s="22">
        <f>SUM(F25-I25)</f>
        <v>4.9000000000000004</v>
      </c>
      <c r="K25" s="23"/>
    </row>
    <row r="26" spans="1:11" ht="24.75" customHeight="1">
      <c r="A26" s="9">
        <v>220125</v>
      </c>
      <c r="B26" s="62" t="s">
        <v>45</v>
      </c>
      <c r="C26" s="24">
        <v>180</v>
      </c>
      <c r="D26" s="24">
        <v>180</v>
      </c>
      <c r="E26" s="24">
        <v>115</v>
      </c>
      <c r="F26" s="83">
        <v>182.9</v>
      </c>
      <c r="G26" s="20">
        <f t="shared" si="4"/>
        <v>67.900000000000006</v>
      </c>
      <c r="H26" s="21">
        <f t="shared" si="5"/>
        <v>1.5904347826086958</v>
      </c>
      <c r="I26" s="83">
        <v>122.2</v>
      </c>
      <c r="J26" s="22">
        <f t="shared" ref="J26:J33" si="6">SUM(F26-I26)</f>
        <v>60.7</v>
      </c>
      <c r="K26" s="23">
        <f t="shared" si="1"/>
        <v>1.4967266775777415</v>
      </c>
    </row>
    <row r="27" spans="1:11" ht="37.5" customHeight="1">
      <c r="A27" s="9">
        <v>220126</v>
      </c>
      <c r="B27" s="78" t="s">
        <v>50</v>
      </c>
      <c r="C27" s="24"/>
      <c r="D27" s="24"/>
      <c r="E27" s="24"/>
      <c r="F27" s="83">
        <v>59.2</v>
      </c>
      <c r="G27" s="20">
        <f t="shared" si="4"/>
        <v>59.2</v>
      </c>
      <c r="H27" s="21"/>
      <c r="I27" s="83"/>
      <c r="J27" s="22">
        <f t="shared" si="6"/>
        <v>59.2</v>
      </c>
      <c r="K27" s="23"/>
    </row>
    <row r="28" spans="1:11" ht="46.5" customHeight="1">
      <c r="A28" s="9">
        <v>220804</v>
      </c>
      <c r="B28" s="128" t="s">
        <v>57</v>
      </c>
      <c r="C28" s="24">
        <v>470</v>
      </c>
      <c r="D28" s="24">
        <v>470</v>
      </c>
      <c r="E28" s="24">
        <v>313.5</v>
      </c>
      <c r="F28" s="83">
        <v>273.8</v>
      </c>
      <c r="G28" s="20">
        <f t="shared" si="4"/>
        <v>-39.699999999999989</v>
      </c>
      <c r="H28" s="21">
        <f t="shared" si="5"/>
        <v>0.87336523125996812</v>
      </c>
      <c r="I28" s="83">
        <v>305.3</v>
      </c>
      <c r="J28" s="22">
        <f t="shared" si="6"/>
        <v>-31.5</v>
      </c>
      <c r="K28" s="23">
        <f>SUM(F28/I28)*100%</f>
        <v>0.89682279724860792</v>
      </c>
    </row>
    <row r="29" spans="1:11" ht="24" customHeight="1">
      <c r="A29" s="9">
        <v>220900</v>
      </c>
      <c r="B29" s="56" t="s">
        <v>21</v>
      </c>
      <c r="C29" s="24">
        <v>270</v>
      </c>
      <c r="D29" s="24">
        <v>270</v>
      </c>
      <c r="E29" s="24">
        <v>163.1</v>
      </c>
      <c r="F29" s="83">
        <v>262.2</v>
      </c>
      <c r="G29" s="20">
        <f t="shared" si="4"/>
        <v>99.1</v>
      </c>
      <c r="H29" s="21">
        <f t="shared" si="5"/>
        <v>1.607602697731453</v>
      </c>
      <c r="I29" s="83">
        <v>178.8</v>
      </c>
      <c r="J29" s="22">
        <f t="shared" si="6"/>
        <v>83.399999999999977</v>
      </c>
      <c r="K29" s="23">
        <f>SUM(F29/I29)*100%</f>
        <v>1.4664429530201342</v>
      </c>
    </row>
    <row r="30" spans="1:11" ht="25.5" customHeight="1">
      <c r="A30" s="9">
        <v>240603</v>
      </c>
      <c r="B30" s="63" t="s">
        <v>19</v>
      </c>
      <c r="C30" s="24">
        <v>70</v>
      </c>
      <c r="D30" s="24">
        <v>70</v>
      </c>
      <c r="E30" s="24">
        <v>46.6</v>
      </c>
      <c r="F30" s="83">
        <v>83.5</v>
      </c>
      <c r="G30" s="20">
        <f t="shared" si="4"/>
        <v>36.9</v>
      </c>
      <c r="H30" s="21">
        <f t="shared" si="5"/>
        <v>1.7918454935622317</v>
      </c>
      <c r="I30" s="83">
        <v>47.5</v>
      </c>
      <c r="J30" s="22">
        <f t="shared" si="6"/>
        <v>36</v>
      </c>
      <c r="K30" s="23">
        <f>SUM(F30/I30)*100%</f>
        <v>1.7578947368421052</v>
      </c>
    </row>
    <row r="31" spans="1:11" ht="26.25" customHeight="1">
      <c r="A31" s="99">
        <v>300000</v>
      </c>
      <c r="B31" s="95" t="s">
        <v>22</v>
      </c>
      <c r="C31" s="85">
        <f>SUM(C32:C33)</f>
        <v>0</v>
      </c>
      <c r="D31" s="85">
        <f>SUM(D32:D33)</f>
        <v>0</v>
      </c>
      <c r="E31" s="85">
        <f>SUM(E32:E33)</f>
        <v>0</v>
      </c>
      <c r="F31" s="85">
        <v>0</v>
      </c>
      <c r="G31" s="85">
        <v>0</v>
      </c>
      <c r="H31" s="90"/>
      <c r="I31" s="85">
        <f>SUM(I32)</f>
        <v>0</v>
      </c>
      <c r="J31" s="85">
        <f>SUM(F31-I31)</f>
        <v>0</v>
      </c>
      <c r="K31" s="98" t="e">
        <f>SUM(F31/I31)*100%</f>
        <v>#DIV/0!</v>
      </c>
    </row>
    <row r="32" spans="1:11" ht="28.5" hidden="1" customHeight="1">
      <c r="A32" s="9">
        <v>310102</v>
      </c>
      <c r="B32" s="64" t="s">
        <v>23</v>
      </c>
      <c r="C32" s="18"/>
      <c r="D32" s="18"/>
      <c r="E32" s="18"/>
      <c r="F32" s="83"/>
      <c r="G32" s="20">
        <v>0</v>
      </c>
      <c r="H32" s="21"/>
      <c r="I32" s="83"/>
      <c r="J32" s="22">
        <f t="shared" si="6"/>
        <v>0</v>
      </c>
      <c r="K32" s="23"/>
    </row>
    <row r="33" spans="1:11" ht="24" customHeight="1">
      <c r="A33" s="9"/>
      <c r="B33" s="140" t="s">
        <v>24</v>
      </c>
      <c r="C33" s="18"/>
      <c r="D33" s="18"/>
      <c r="E33" s="18"/>
      <c r="F33" s="83">
        <v>-1</v>
      </c>
      <c r="G33" s="20">
        <f>SUM(F33-E33)</f>
        <v>-1</v>
      </c>
      <c r="H33" s="21"/>
      <c r="I33" s="83">
        <v>-18.399999999999999</v>
      </c>
      <c r="J33" s="22">
        <f t="shared" si="6"/>
        <v>17.399999999999999</v>
      </c>
      <c r="K33" s="23">
        <f>SUM(F33/I33)*100%</f>
        <v>5.4347826086956527E-2</v>
      </c>
    </row>
    <row r="34" spans="1:11" ht="24.75" customHeight="1">
      <c r="A34" s="100"/>
      <c r="B34" s="95" t="s">
        <v>25</v>
      </c>
      <c r="C34" s="84">
        <f>SUM(C8,C20,C31)</f>
        <v>181926.7</v>
      </c>
      <c r="D34" s="84">
        <f>SUM(D8,D20,D31)</f>
        <v>181716.7</v>
      </c>
      <c r="E34" s="84">
        <f>SUM(E8,E20,E31,E33)</f>
        <v>119280.90000000001</v>
      </c>
      <c r="F34" s="84">
        <f>SUM(F8,F20,F31,F33)</f>
        <v>152840.1</v>
      </c>
      <c r="G34" s="84">
        <f>SUM(G8,G20,G31,G33)</f>
        <v>33559.200000000004</v>
      </c>
      <c r="H34" s="90">
        <f>SUM(F34/E34)*100%</f>
        <v>1.2813459656994539</v>
      </c>
      <c r="I34" s="84">
        <f>SUM(I8,I20,I31,I33)</f>
        <v>101235</v>
      </c>
      <c r="J34" s="84">
        <f>SUM(J8,J20,J31,J33)</f>
        <v>51605.1</v>
      </c>
      <c r="K34" s="98">
        <f t="shared" ref="K34:K45" si="7">SUM(F34/I34)*100%</f>
        <v>1.509755519336198</v>
      </c>
    </row>
    <row r="35" spans="1:11" ht="23.25" customHeight="1">
      <c r="A35" s="15">
        <v>400000</v>
      </c>
      <c r="B35" s="65" t="s">
        <v>26</v>
      </c>
      <c r="C35" s="26">
        <f>SUM(C36)</f>
        <v>64001.8</v>
      </c>
      <c r="D35" s="26">
        <f>SUM(D36)</f>
        <v>132125.9</v>
      </c>
      <c r="E35" s="26">
        <f>SUM(E36)</f>
        <v>85552.799999999988</v>
      </c>
      <c r="F35" s="86">
        <f>SUM(F36)</f>
        <v>87795.499999999985</v>
      </c>
      <c r="G35" s="29">
        <f>SUM(G36)</f>
        <v>2242.6999999999985</v>
      </c>
      <c r="H35" s="21">
        <f t="shared" ref="H35:H44" si="8">SUM(F35/E35)*100%</f>
        <v>1.0262142209255571</v>
      </c>
      <c r="I35" s="86">
        <f>SUM(I36)</f>
        <v>79728</v>
      </c>
      <c r="J35" s="29">
        <f>SUM(J36)</f>
        <v>8067.4999999999854</v>
      </c>
      <c r="K35" s="47">
        <f t="shared" si="7"/>
        <v>1.1011877884808348</v>
      </c>
    </row>
    <row r="36" spans="1:11" ht="21" customHeight="1">
      <c r="A36" s="15">
        <v>410300</v>
      </c>
      <c r="B36" s="66" t="s">
        <v>27</v>
      </c>
      <c r="C36" s="26">
        <f>SUM(C37:C45)</f>
        <v>64001.8</v>
      </c>
      <c r="D36" s="26">
        <f>SUM(D37:D45)</f>
        <v>132125.9</v>
      </c>
      <c r="E36" s="26">
        <f>SUM(E37:E45)</f>
        <v>85552.799999999988</v>
      </c>
      <c r="F36" s="86">
        <f>SUM(F37:F45)</f>
        <v>87795.499999999985</v>
      </c>
      <c r="G36" s="29">
        <f>SUM(G37:G45)</f>
        <v>2242.6999999999985</v>
      </c>
      <c r="H36" s="21">
        <f t="shared" si="8"/>
        <v>1.0262142209255571</v>
      </c>
      <c r="I36" s="86">
        <f>SUM(I37:I45)</f>
        <v>79728</v>
      </c>
      <c r="J36" s="28">
        <f t="shared" ref="J36:J45" si="9">SUM(F36-I36)</f>
        <v>8067.4999999999854</v>
      </c>
      <c r="K36" s="47">
        <f t="shared" si="7"/>
        <v>1.1011877884808348</v>
      </c>
    </row>
    <row r="37" spans="1:11" ht="64.5" customHeight="1">
      <c r="A37" s="3">
        <v>410306</v>
      </c>
      <c r="B37" s="130" t="s">
        <v>28</v>
      </c>
      <c r="C37" s="18"/>
      <c r="D37" s="18">
        <v>49069.4</v>
      </c>
      <c r="E37" s="18">
        <v>30644.400000000001</v>
      </c>
      <c r="F37" s="83">
        <v>30644.400000000001</v>
      </c>
      <c r="G37" s="20">
        <f t="shared" ref="G37:G45" si="10">SUM(F37-E37)</f>
        <v>0</v>
      </c>
      <c r="H37" s="21">
        <f t="shared" si="8"/>
        <v>1</v>
      </c>
      <c r="I37" s="83">
        <v>28405.1</v>
      </c>
      <c r="J37" s="22">
        <f t="shared" si="9"/>
        <v>2239.3000000000029</v>
      </c>
      <c r="K37" s="46">
        <f t="shared" si="7"/>
        <v>1.0788344346613814</v>
      </c>
    </row>
    <row r="38" spans="1:11" ht="66" customHeight="1">
      <c r="A38" s="3">
        <v>410308</v>
      </c>
      <c r="B38" s="130" t="s">
        <v>29</v>
      </c>
      <c r="C38" s="18"/>
      <c r="D38" s="18">
        <v>15256.5</v>
      </c>
      <c r="E38" s="18">
        <v>9286.2000000000007</v>
      </c>
      <c r="F38" s="87">
        <v>8461.2999999999993</v>
      </c>
      <c r="G38" s="20">
        <f t="shared" si="10"/>
        <v>-824.90000000000146</v>
      </c>
      <c r="H38" s="21">
        <f t="shared" si="8"/>
        <v>0.91116926191553038</v>
      </c>
      <c r="I38" s="87">
        <v>4473.5</v>
      </c>
      <c r="J38" s="22">
        <f t="shared" si="9"/>
        <v>3987.7999999999993</v>
      </c>
      <c r="K38" s="46">
        <f t="shared" si="7"/>
        <v>1.8914272940650496</v>
      </c>
    </row>
    <row r="39" spans="1:11" ht="59.25" customHeight="1">
      <c r="A39" s="3">
        <v>410309</v>
      </c>
      <c r="B39" s="131" t="s">
        <v>30</v>
      </c>
      <c r="C39" s="18"/>
      <c r="D39" s="18"/>
      <c r="E39" s="18"/>
      <c r="F39" s="83"/>
      <c r="G39" s="20"/>
      <c r="H39" s="21"/>
      <c r="I39" s="83">
        <v>430.1</v>
      </c>
      <c r="J39" s="22">
        <f t="shared" si="9"/>
        <v>-430.1</v>
      </c>
      <c r="K39" s="46">
        <f t="shared" si="7"/>
        <v>0</v>
      </c>
    </row>
    <row r="40" spans="1:11" ht="48.75" customHeight="1">
      <c r="A40" s="3">
        <v>410310</v>
      </c>
      <c r="B40" s="130" t="s">
        <v>31</v>
      </c>
      <c r="C40" s="18"/>
      <c r="D40" s="18">
        <v>28.6</v>
      </c>
      <c r="E40" s="18">
        <v>25.4</v>
      </c>
      <c r="F40" s="87">
        <v>19.7</v>
      </c>
      <c r="G40" s="20">
        <f t="shared" si="10"/>
        <v>-5.6999999999999993</v>
      </c>
      <c r="H40" s="21">
        <f t="shared" si="8"/>
        <v>0.77559055118110243</v>
      </c>
      <c r="I40" s="87">
        <v>6.2</v>
      </c>
      <c r="J40" s="22">
        <f t="shared" si="9"/>
        <v>13.5</v>
      </c>
      <c r="K40" s="46">
        <f t="shared" si="7"/>
        <v>3.1774193548387095</v>
      </c>
    </row>
    <row r="41" spans="1:11" ht="33.75" customHeight="1">
      <c r="A41" s="3">
        <v>410339</v>
      </c>
      <c r="B41" s="132" t="s">
        <v>32</v>
      </c>
      <c r="C41" s="18">
        <v>38483.300000000003</v>
      </c>
      <c r="D41" s="18">
        <v>40601.300000000003</v>
      </c>
      <c r="E41" s="18">
        <v>27663</v>
      </c>
      <c r="F41" s="87">
        <v>27663</v>
      </c>
      <c r="G41" s="20">
        <f t="shared" si="10"/>
        <v>0</v>
      </c>
      <c r="H41" s="21">
        <f t="shared" si="8"/>
        <v>1</v>
      </c>
      <c r="I41" s="87">
        <v>26332.7</v>
      </c>
      <c r="J41" s="22">
        <f t="shared" si="9"/>
        <v>1330.2999999999993</v>
      </c>
      <c r="K41" s="30">
        <f t="shared" si="7"/>
        <v>1.050518936531385</v>
      </c>
    </row>
    <row r="42" spans="1:11" ht="30.75" customHeight="1">
      <c r="A42" s="3">
        <v>410342</v>
      </c>
      <c r="B42" s="132" t="s">
        <v>33</v>
      </c>
      <c r="C42" s="18">
        <v>25518.5</v>
      </c>
      <c r="D42" s="18">
        <v>25882.2</v>
      </c>
      <c r="E42" s="18">
        <v>16966.900000000001</v>
      </c>
      <c r="F42" s="87">
        <v>16966.900000000001</v>
      </c>
      <c r="G42" s="20">
        <f t="shared" si="10"/>
        <v>0</v>
      </c>
      <c r="H42" s="21">
        <f t="shared" si="8"/>
        <v>1</v>
      </c>
      <c r="I42" s="87">
        <v>17008</v>
      </c>
      <c r="J42" s="22">
        <f t="shared" si="9"/>
        <v>-41.099999999998545</v>
      </c>
      <c r="K42" s="30">
        <f t="shared" si="7"/>
        <v>0.99758349012229552</v>
      </c>
    </row>
    <row r="43" spans="1:11" ht="30.75" customHeight="1">
      <c r="A43" s="3">
        <v>410345</v>
      </c>
      <c r="B43" s="147" t="s">
        <v>61</v>
      </c>
      <c r="C43" s="18"/>
      <c r="D43" s="18"/>
      <c r="E43" s="18"/>
      <c r="F43" s="93">
        <v>1389.8</v>
      </c>
      <c r="G43" s="20">
        <f t="shared" si="10"/>
        <v>1389.8</v>
      </c>
      <c r="H43" s="21"/>
      <c r="I43" s="87"/>
      <c r="J43" s="22">
        <f t="shared" si="9"/>
        <v>1389.8</v>
      </c>
      <c r="K43" s="30"/>
    </row>
    <row r="44" spans="1:11" ht="18" customHeight="1">
      <c r="A44" s="3">
        <v>410350</v>
      </c>
      <c r="B44" s="130" t="s">
        <v>34</v>
      </c>
      <c r="C44" s="18"/>
      <c r="D44" s="18">
        <v>1287.9000000000001</v>
      </c>
      <c r="E44" s="18">
        <v>966.9</v>
      </c>
      <c r="F44" s="87">
        <v>786.4</v>
      </c>
      <c r="G44" s="20">
        <f t="shared" si="10"/>
        <v>-180.5</v>
      </c>
      <c r="H44" s="21">
        <f t="shared" si="8"/>
        <v>0.81332092253593957</v>
      </c>
      <c r="I44" s="93">
        <v>1032.0999999999999</v>
      </c>
      <c r="J44" s="22">
        <f t="shared" si="9"/>
        <v>-245.69999999999993</v>
      </c>
      <c r="K44" s="30">
        <f t="shared" si="7"/>
        <v>0.76194167231857379</v>
      </c>
    </row>
    <row r="45" spans="1:11" ht="48">
      <c r="A45" s="3">
        <v>410351</v>
      </c>
      <c r="B45" s="129" t="s">
        <v>56</v>
      </c>
      <c r="C45" s="18"/>
      <c r="D45" s="18"/>
      <c r="E45" s="18"/>
      <c r="F45" s="87">
        <v>1864</v>
      </c>
      <c r="G45" s="20">
        <f t="shared" si="10"/>
        <v>1864</v>
      </c>
      <c r="H45" s="21"/>
      <c r="I45" s="87">
        <v>2040.3</v>
      </c>
      <c r="J45" s="22">
        <f t="shared" si="9"/>
        <v>-176.29999999999995</v>
      </c>
      <c r="K45" s="23">
        <f t="shared" si="7"/>
        <v>0.91359113855805518</v>
      </c>
    </row>
    <row r="46" spans="1:11" ht="0.75" customHeight="1">
      <c r="A46" s="15">
        <v>250000</v>
      </c>
      <c r="B46" s="43" t="s">
        <v>36</v>
      </c>
      <c r="C46" s="18">
        <v>4304.3</v>
      </c>
      <c r="D46" s="18"/>
      <c r="E46" s="18"/>
      <c r="F46" s="87">
        <v>1864</v>
      </c>
      <c r="G46" s="20">
        <v>0</v>
      </c>
      <c r="H46" s="21" t="e">
        <v>#DIV/0!</v>
      </c>
      <c r="I46" s="92">
        <v>25097.5</v>
      </c>
      <c r="J46" s="22">
        <v>-25097.5</v>
      </c>
      <c r="K46" s="23">
        <v>0</v>
      </c>
    </row>
    <row r="47" spans="1:11" ht="22.5" customHeight="1">
      <c r="A47" s="94"/>
      <c r="B47" s="95" t="s">
        <v>25</v>
      </c>
      <c r="C47" s="84">
        <f>SUM(C34:C35)</f>
        <v>245928.5</v>
      </c>
      <c r="D47" s="86">
        <f>SUM(D34:D35)</f>
        <v>313842.59999999998</v>
      </c>
      <c r="E47" s="84">
        <f>SUM(E34:E35)</f>
        <v>204833.7</v>
      </c>
      <c r="F47" s="84">
        <f>SUM(F34:F35)</f>
        <v>240635.59999999998</v>
      </c>
      <c r="G47" s="96">
        <f>SUM(G34:G35)</f>
        <v>35801.9</v>
      </c>
      <c r="H47" s="97">
        <f>SUM(F47/E47)*100%</f>
        <v>1.1747852038019133</v>
      </c>
      <c r="I47" s="84">
        <f>SUM(I34:I35)</f>
        <v>180963</v>
      </c>
      <c r="J47" s="84">
        <f>SUM(J34:J35)</f>
        <v>59672.599999999984</v>
      </c>
      <c r="K47" s="98">
        <f>SUM(F47/I47)*100%</f>
        <v>1.3297502804440686</v>
      </c>
    </row>
    <row r="48" spans="1:11" ht="21" customHeight="1">
      <c r="A48" s="153" t="s">
        <v>43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5"/>
    </row>
    <row r="49" spans="1:11" ht="24" customHeight="1">
      <c r="A49" s="34">
        <v>180415</v>
      </c>
      <c r="B49" s="134" t="s">
        <v>58</v>
      </c>
      <c r="C49" s="141"/>
      <c r="D49" s="142"/>
      <c r="E49" s="141"/>
      <c r="F49" s="101"/>
      <c r="G49" s="35"/>
      <c r="H49" s="145"/>
      <c r="I49" s="101">
        <v>-1.2</v>
      </c>
      <c r="J49" s="68">
        <f t="shared" ref="J49:J56" si="11">SUM(F49-I49)</f>
        <v>1.2</v>
      </c>
      <c r="K49" s="146"/>
    </row>
    <row r="50" spans="1:11" ht="23.25" customHeight="1">
      <c r="A50" s="11">
        <v>190100</v>
      </c>
      <c r="B50" s="133" t="s">
        <v>17</v>
      </c>
      <c r="C50" s="24"/>
      <c r="D50" s="24">
        <v>210</v>
      </c>
      <c r="E50" s="24">
        <v>157.4</v>
      </c>
      <c r="F50" s="83">
        <v>112.1</v>
      </c>
      <c r="G50" s="20">
        <f>SUM(F50-E50)</f>
        <v>-45.300000000000011</v>
      </c>
      <c r="H50" s="21">
        <f>SUM(F50/E50)*100%</f>
        <v>0.71219822109275721</v>
      </c>
      <c r="I50" s="83">
        <v>166.8</v>
      </c>
      <c r="J50" s="22">
        <f t="shared" si="11"/>
        <v>-54.700000000000017</v>
      </c>
      <c r="K50" s="46">
        <f>SUM(F50/I50)*100%</f>
        <v>0.67206235011990401</v>
      </c>
    </row>
    <row r="51" spans="1:11" ht="36.75" customHeight="1">
      <c r="A51" s="118">
        <v>240616</v>
      </c>
      <c r="B51" s="125" t="s">
        <v>53</v>
      </c>
      <c r="C51" s="24"/>
      <c r="D51" s="24"/>
      <c r="E51" s="119"/>
      <c r="F51" s="83">
        <v>17.8</v>
      </c>
      <c r="G51" s="20">
        <f>SUM(F51-E51)</f>
        <v>17.8</v>
      </c>
      <c r="H51" s="21"/>
      <c r="I51" s="120"/>
      <c r="J51" s="22">
        <f t="shared" si="11"/>
        <v>17.8</v>
      </c>
      <c r="K51" s="46"/>
    </row>
    <row r="52" spans="1:11" ht="52.5" customHeight="1">
      <c r="A52" s="34">
        <v>240621</v>
      </c>
      <c r="B52" s="67" t="s">
        <v>44</v>
      </c>
      <c r="C52" s="35"/>
      <c r="D52" s="35"/>
      <c r="E52" s="145"/>
      <c r="F52" s="101">
        <v>8.3000000000000007</v>
      </c>
      <c r="G52" s="20">
        <f>SUM(F52-E52)</f>
        <v>8.3000000000000007</v>
      </c>
      <c r="H52" s="35"/>
      <c r="I52" s="104">
        <v>26.6</v>
      </c>
      <c r="J52" s="22">
        <f t="shared" si="11"/>
        <v>-18.3</v>
      </c>
      <c r="K52" s="46">
        <f>SUM(F52/I52)*100%</f>
        <v>0.31203007518796994</v>
      </c>
    </row>
    <row r="53" spans="1:11" ht="23.25" customHeight="1">
      <c r="A53" s="34">
        <v>250000</v>
      </c>
      <c r="B53" s="134" t="s">
        <v>36</v>
      </c>
      <c r="C53" s="117">
        <v>9363.6</v>
      </c>
      <c r="D53" s="117">
        <v>9363.6</v>
      </c>
      <c r="E53" s="48">
        <v>5622.4</v>
      </c>
      <c r="F53" s="102">
        <v>5622.4</v>
      </c>
      <c r="G53" s="20">
        <f>SUM(F53-E53)</f>
        <v>0</v>
      </c>
      <c r="H53" s="21">
        <f>SUM(F53/E53)*100%</f>
        <v>1</v>
      </c>
      <c r="I53" s="126">
        <v>15605.2</v>
      </c>
      <c r="J53" s="22">
        <f t="shared" si="11"/>
        <v>-9982.8000000000011</v>
      </c>
      <c r="K53" s="46">
        <f>SUM(F53/I53)*100%</f>
        <v>0.3602901596903596</v>
      </c>
    </row>
    <row r="54" spans="1:11" ht="33" customHeight="1">
      <c r="A54" s="3">
        <v>410366</v>
      </c>
      <c r="B54" s="135" t="s">
        <v>35</v>
      </c>
      <c r="C54" s="18"/>
      <c r="D54" s="18"/>
      <c r="E54" s="18"/>
      <c r="F54" s="83"/>
      <c r="G54" s="20">
        <f>SUM(F54-E54)</f>
        <v>0</v>
      </c>
      <c r="H54" s="21"/>
      <c r="I54" s="105"/>
      <c r="J54" s="22">
        <f t="shared" si="11"/>
        <v>0</v>
      </c>
      <c r="K54" s="23"/>
    </row>
    <row r="55" spans="1:11" ht="21" customHeight="1">
      <c r="A55" s="100"/>
      <c r="B55" s="106" t="s">
        <v>37</v>
      </c>
      <c r="C55" s="84">
        <v>0</v>
      </c>
      <c r="D55" s="84">
        <f>SUM(D56:D59)</f>
        <v>400</v>
      </c>
      <c r="E55" s="84">
        <f>SUM(E56:E59)</f>
        <v>0</v>
      </c>
      <c r="F55" s="84">
        <f>SUM(F56:F59)</f>
        <v>237.2</v>
      </c>
      <c r="G55" s="84">
        <f>SUM(G56:G59)</f>
        <v>237.2</v>
      </c>
      <c r="H55" s="90"/>
      <c r="I55" s="84">
        <f>SUM(I56:I59)</f>
        <v>321.60000000000002</v>
      </c>
      <c r="J55" s="84">
        <f t="shared" si="11"/>
        <v>-84.400000000000034</v>
      </c>
      <c r="K55" s="98">
        <f>SUM(F55/I55)*100%</f>
        <v>0.73756218905472626</v>
      </c>
    </row>
    <row r="56" spans="1:11" ht="34.5" customHeight="1">
      <c r="A56" s="112">
        <v>241700</v>
      </c>
      <c r="B56" s="116" t="s">
        <v>51</v>
      </c>
      <c r="C56" s="113"/>
      <c r="D56" s="113"/>
      <c r="E56" s="113"/>
      <c r="F56" s="83">
        <v>127.4</v>
      </c>
      <c r="G56" s="20">
        <f>SUM(F56-E56)</f>
        <v>127.4</v>
      </c>
      <c r="H56" s="114"/>
      <c r="I56" s="83">
        <v>2.2000000000000002</v>
      </c>
      <c r="J56" s="143">
        <f t="shared" si="11"/>
        <v>125.2</v>
      </c>
      <c r="K56" s="144">
        <f>SUM(F56/I56)*100%</f>
        <v>57.909090909090907</v>
      </c>
    </row>
    <row r="57" spans="1:11" ht="36.75" customHeight="1">
      <c r="A57" s="115">
        <v>310300</v>
      </c>
      <c r="B57" s="136" t="s">
        <v>38</v>
      </c>
      <c r="C57" s="25"/>
      <c r="D57" s="25"/>
      <c r="E57" s="25"/>
      <c r="F57" s="83"/>
      <c r="G57" s="20"/>
      <c r="H57" s="21"/>
      <c r="I57" s="83"/>
      <c r="J57" s="22"/>
      <c r="K57" s="23"/>
    </row>
    <row r="58" spans="1:11" ht="21" customHeight="1">
      <c r="A58" s="10">
        <v>330100</v>
      </c>
      <c r="B58" s="137" t="s">
        <v>39</v>
      </c>
      <c r="C58" s="31"/>
      <c r="D58" s="31"/>
      <c r="E58" s="31"/>
      <c r="F58" s="83">
        <v>109.8</v>
      </c>
      <c r="G58" s="20">
        <f>SUM(F58-E58)</f>
        <v>109.8</v>
      </c>
      <c r="H58" s="21"/>
      <c r="I58" s="83">
        <v>82.7</v>
      </c>
      <c r="J58" s="22">
        <f>SUM(F58-I58)</f>
        <v>27.099999999999994</v>
      </c>
      <c r="K58" s="46">
        <f>SUM(F58/I58)*100%</f>
        <v>1.3276904474002418</v>
      </c>
    </row>
    <row r="59" spans="1:11" ht="21" customHeight="1">
      <c r="A59" s="10">
        <v>410350</v>
      </c>
      <c r="B59" s="137" t="s">
        <v>34</v>
      </c>
      <c r="C59" s="31"/>
      <c r="D59" s="31">
        <v>400</v>
      </c>
      <c r="E59" s="31"/>
      <c r="F59" s="83"/>
      <c r="G59" s="20"/>
      <c r="H59" s="21"/>
      <c r="I59" s="83">
        <v>236.7</v>
      </c>
      <c r="J59" s="22">
        <f>SUM(F59-I59)</f>
        <v>-236.7</v>
      </c>
      <c r="K59" s="46"/>
    </row>
    <row r="60" spans="1:11" ht="21.75" customHeight="1">
      <c r="A60" s="107"/>
      <c r="B60" s="106" t="s">
        <v>40</v>
      </c>
      <c r="C60" s="86">
        <f>SUM(C50:C55)</f>
        <v>9363.6</v>
      </c>
      <c r="D60" s="86">
        <f>SUM(D50:D55)</f>
        <v>9973.6</v>
      </c>
      <c r="E60" s="86">
        <f>SUM(E50:E55)</f>
        <v>5779.7999999999993</v>
      </c>
      <c r="F60" s="86">
        <f>SUM(F49:F55)</f>
        <v>5997.7999999999993</v>
      </c>
      <c r="G60" s="86">
        <f>SUM(G50:G55)</f>
        <v>217.99999999999997</v>
      </c>
      <c r="H60" s="90">
        <f>SUM(F60/E60)*100%</f>
        <v>1.0377175680819406</v>
      </c>
      <c r="I60" s="86">
        <f>SUM(I49:I55)</f>
        <v>16119.000000000002</v>
      </c>
      <c r="J60" s="86">
        <f>SUM(J49:J55)</f>
        <v>-10121.200000000001</v>
      </c>
      <c r="K60" s="98">
        <f>SUM(F60/I60)*100%</f>
        <v>0.37209504311681857</v>
      </c>
    </row>
    <row r="61" spans="1:11" ht="21.75" customHeight="1" thickBot="1">
      <c r="A61" s="108"/>
      <c r="B61" s="109" t="s">
        <v>41</v>
      </c>
      <c r="C61" s="103">
        <f>SUM(C47,C60)</f>
        <v>255292.1</v>
      </c>
      <c r="D61" s="103">
        <f>SUM(D47,D60)</f>
        <v>323816.19999999995</v>
      </c>
      <c r="E61" s="103">
        <f>SUM(E47,E60)</f>
        <v>210613.5</v>
      </c>
      <c r="F61" s="103">
        <f>SUM(F47,F60)</f>
        <v>246633.39999999997</v>
      </c>
      <c r="G61" s="103">
        <f>SUM(G47,G60)</f>
        <v>36019.9</v>
      </c>
      <c r="H61" s="110">
        <f>SUM(F61/E61)*100%</f>
        <v>1.1710236998103158</v>
      </c>
      <c r="I61" s="103">
        <f>SUM(I47,I60)</f>
        <v>197082</v>
      </c>
      <c r="J61" s="103">
        <f>SUM(J47,J60)</f>
        <v>49551.39999999998</v>
      </c>
      <c r="K61" s="111">
        <f>SUM(F61/I61)*100%</f>
        <v>1.2514252950548501</v>
      </c>
    </row>
    <row r="62" spans="1:11" ht="23.25" customHeight="1">
      <c r="A62" s="69"/>
      <c r="B62" s="70" t="s">
        <v>42</v>
      </c>
      <c r="C62" s="71"/>
      <c r="D62" s="71"/>
      <c r="E62" s="72"/>
      <c r="F62" s="73"/>
      <c r="G62" s="74"/>
      <c r="H62" s="75"/>
      <c r="I62" s="76"/>
      <c r="J62" s="77"/>
      <c r="K62" s="77"/>
    </row>
    <row r="63" spans="1:11" ht="18.75">
      <c r="A63" s="1"/>
      <c r="B63" s="1"/>
      <c r="C63" s="49"/>
      <c r="D63" s="49"/>
      <c r="E63" s="50"/>
      <c r="F63" s="51"/>
      <c r="G63" s="52"/>
      <c r="H63" s="53"/>
      <c r="I63" s="33"/>
      <c r="J63" s="32"/>
      <c r="K63" s="32"/>
    </row>
    <row r="64" spans="1:11" ht="18.75">
      <c r="A64" s="1"/>
      <c r="B64" s="1"/>
      <c r="C64" s="49"/>
      <c r="D64" s="49"/>
      <c r="E64" s="50"/>
      <c r="F64" s="54"/>
      <c r="G64" s="52"/>
      <c r="H64" s="53"/>
      <c r="I64" s="33"/>
      <c r="J64" s="32"/>
      <c r="K64" s="32"/>
    </row>
    <row r="65" spans="1:11" ht="20.25">
      <c r="A65" s="1"/>
      <c r="B65" s="1"/>
      <c r="C65" s="16"/>
      <c r="D65" s="16"/>
      <c r="E65" s="16"/>
      <c r="F65" s="12"/>
      <c r="G65" s="12"/>
      <c r="H65" s="13"/>
      <c r="I65" s="14"/>
      <c r="J65" s="1"/>
      <c r="K65" s="1"/>
    </row>
  </sheetData>
  <mergeCells count="13"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  <mergeCell ref="I5:I6"/>
    <mergeCell ref="J5:K5"/>
    <mergeCell ref="A48:K48"/>
  </mergeCells>
  <phoneticPr fontId="0" type="noConversion"/>
  <pageMargins left="0.51181102362204722" right="0.11811023622047245" top="0.15748031496062992" bottom="0.15748031496062992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серпень-16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Ruslana</cp:lastModifiedBy>
  <cp:lastPrinted>2016-09-09T11:28:14Z</cp:lastPrinted>
  <dcterms:created xsi:type="dcterms:W3CDTF">2015-02-12T09:02:27Z</dcterms:created>
  <dcterms:modified xsi:type="dcterms:W3CDTF">2016-09-09T11:54:32Z</dcterms:modified>
</cp:coreProperties>
</file>