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00" windowHeight="9645" tabRatio="351"/>
  </bookViews>
  <sheets>
    <sheet name="станом на 01.07.2018" sheetId="26" r:id="rId1"/>
  </sheets>
  <definedNames>
    <definedName name="_xlnm.Print_Area" localSheetId="0">'станом на 01.07.2018'!$A$1:$K$72</definedName>
  </definedNames>
  <calcPr calcId="145621"/>
</workbook>
</file>

<file path=xl/calcChain.xml><?xml version="1.0" encoding="utf-8"?>
<calcChain xmlns="http://schemas.openxmlformats.org/spreadsheetml/2006/main">
  <c r="D64" i="26" l="1"/>
  <c r="H47" i="26" l="1"/>
  <c r="G47" i="26"/>
  <c r="H49" i="26"/>
  <c r="G49" i="26"/>
  <c r="E42" i="26"/>
  <c r="H46" i="26"/>
  <c r="G21" i="26" l="1"/>
  <c r="J46" i="26" l="1"/>
  <c r="J53" i="26" l="1"/>
  <c r="K41" i="26"/>
  <c r="K28" i="26" l="1"/>
  <c r="J68" i="26" l="1"/>
  <c r="H68" i="26"/>
  <c r="G68" i="26"/>
  <c r="K67" i="26"/>
  <c r="J67" i="26"/>
  <c r="H67" i="26"/>
  <c r="G67" i="26"/>
  <c r="G66" i="26"/>
  <c r="K65" i="26"/>
  <c r="J65" i="26"/>
  <c r="G65" i="26"/>
  <c r="I64" i="26"/>
  <c r="I70" i="26" s="1"/>
  <c r="G64" i="26"/>
  <c r="F64" i="26"/>
  <c r="F70" i="26" s="1"/>
  <c r="E64" i="26"/>
  <c r="E70" i="26" s="1"/>
  <c r="D70" i="26"/>
  <c r="C64" i="26"/>
  <c r="C70" i="26" s="1"/>
  <c r="J63" i="26"/>
  <c r="H63" i="26"/>
  <c r="G63" i="26"/>
  <c r="K62" i="26"/>
  <c r="J62" i="26"/>
  <c r="H62" i="26"/>
  <c r="G62" i="26"/>
  <c r="K61" i="26"/>
  <c r="J61" i="26"/>
  <c r="G61" i="26"/>
  <c r="J60" i="26"/>
  <c r="G60" i="26"/>
  <c r="K59" i="26"/>
  <c r="J59" i="26"/>
  <c r="H59" i="26"/>
  <c r="G59" i="26"/>
  <c r="J56" i="26"/>
  <c r="J55" i="26"/>
  <c r="H55" i="26"/>
  <c r="G55" i="26"/>
  <c r="K54" i="26"/>
  <c r="J54" i="26"/>
  <c r="H54" i="26"/>
  <c r="G54" i="26"/>
  <c r="K52" i="26"/>
  <c r="J52" i="26"/>
  <c r="H52" i="26"/>
  <c r="G52" i="26"/>
  <c r="K51" i="26"/>
  <c r="J51" i="26"/>
  <c r="H51" i="26"/>
  <c r="G51" i="26"/>
  <c r="K50" i="26"/>
  <c r="J50" i="26"/>
  <c r="H50" i="26"/>
  <c r="G50" i="26"/>
  <c r="K48" i="26"/>
  <c r="J48" i="26"/>
  <c r="H48" i="26"/>
  <c r="G48" i="26"/>
  <c r="G46" i="26"/>
  <c r="K45" i="26"/>
  <c r="J45" i="26"/>
  <c r="H45" i="26"/>
  <c r="G45" i="26"/>
  <c r="K44" i="26"/>
  <c r="J44" i="26"/>
  <c r="H44" i="26"/>
  <c r="G44" i="26"/>
  <c r="K43" i="26"/>
  <c r="J43" i="26"/>
  <c r="H43" i="26"/>
  <c r="G43" i="26"/>
  <c r="I42" i="26"/>
  <c r="F42" i="26"/>
  <c r="D42" i="26"/>
  <c r="C42" i="26"/>
  <c r="J41" i="26"/>
  <c r="H41" i="26"/>
  <c r="G41" i="26"/>
  <c r="K40" i="26"/>
  <c r="J40" i="26"/>
  <c r="H40" i="26"/>
  <c r="G40" i="26"/>
  <c r="K39" i="26"/>
  <c r="J39" i="26"/>
  <c r="H39" i="26"/>
  <c r="G39" i="26"/>
  <c r="I38" i="26"/>
  <c r="F38" i="26"/>
  <c r="E38" i="26"/>
  <c r="D38" i="26"/>
  <c r="D37" i="26" s="1"/>
  <c r="C38" i="26"/>
  <c r="C37" i="26"/>
  <c r="K35" i="26"/>
  <c r="J35" i="26"/>
  <c r="G35" i="26"/>
  <c r="J34" i="26"/>
  <c r="J33" i="26"/>
  <c r="H33" i="26"/>
  <c r="G33" i="26"/>
  <c r="D33" i="26"/>
  <c r="K32" i="26"/>
  <c r="J32" i="26"/>
  <c r="H32" i="26"/>
  <c r="G32" i="26"/>
  <c r="K31" i="26"/>
  <c r="J31" i="26"/>
  <c r="H31" i="26"/>
  <c r="G31" i="26"/>
  <c r="K30" i="26"/>
  <c r="J30" i="26"/>
  <c r="H30" i="26"/>
  <c r="G30" i="26"/>
  <c r="K29" i="26"/>
  <c r="J29" i="26"/>
  <c r="H29" i="26"/>
  <c r="G29" i="26"/>
  <c r="J28" i="26"/>
  <c r="H28" i="26"/>
  <c r="G28" i="26"/>
  <c r="K27" i="26"/>
  <c r="J27" i="26"/>
  <c r="H27" i="26"/>
  <c r="G27" i="26"/>
  <c r="K26" i="26"/>
  <c r="J26" i="26"/>
  <c r="H26" i="26"/>
  <c r="G26" i="26"/>
  <c r="K25" i="26"/>
  <c r="J25" i="26"/>
  <c r="K24" i="26"/>
  <c r="J24" i="26"/>
  <c r="H24" i="26"/>
  <c r="G24" i="26"/>
  <c r="J23" i="26"/>
  <c r="J22" i="26"/>
  <c r="H22" i="26"/>
  <c r="G22" i="26"/>
  <c r="K21" i="26"/>
  <c r="J21" i="26"/>
  <c r="K20" i="26"/>
  <c r="J20" i="26"/>
  <c r="H20" i="26"/>
  <c r="G20" i="26"/>
  <c r="I19" i="26"/>
  <c r="F19" i="26"/>
  <c r="E19" i="26"/>
  <c r="D19" i="26"/>
  <c r="C19" i="26"/>
  <c r="K18" i="26"/>
  <c r="J18" i="26"/>
  <c r="H18" i="26"/>
  <c r="G18" i="26"/>
  <c r="K17" i="26"/>
  <c r="J17" i="26"/>
  <c r="H17" i="26"/>
  <c r="G17" i="26"/>
  <c r="K16" i="26"/>
  <c r="J16" i="26"/>
  <c r="H16" i="26"/>
  <c r="G16" i="26"/>
  <c r="K15" i="26"/>
  <c r="J15" i="26"/>
  <c r="H15" i="26"/>
  <c r="G15" i="26"/>
  <c r="K14" i="26"/>
  <c r="J14" i="26"/>
  <c r="H14" i="26"/>
  <c r="G14" i="26"/>
  <c r="I13" i="26"/>
  <c r="I12" i="26" s="1"/>
  <c r="I8" i="26" s="1"/>
  <c r="F13" i="26"/>
  <c r="E13" i="26"/>
  <c r="E12" i="26" s="1"/>
  <c r="E8" i="26" s="1"/>
  <c r="E36" i="26" s="1"/>
  <c r="D13" i="26"/>
  <c r="C13" i="26"/>
  <c r="C12" i="26" s="1"/>
  <c r="C8" i="26" s="1"/>
  <c r="C36" i="26" s="1"/>
  <c r="C57" i="26" s="1"/>
  <c r="D12" i="26"/>
  <c r="D8" i="26" s="1"/>
  <c r="K11" i="26"/>
  <c r="J11" i="26"/>
  <c r="H11" i="26"/>
  <c r="G11" i="26"/>
  <c r="K10" i="26"/>
  <c r="J10" i="26"/>
  <c r="H10" i="26"/>
  <c r="G10" i="26"/>
  <c r="K9" i="26"/>
  <c r="J9" i="26"/>
  <c r="H9" i="26"/>
  <c r="G9" i="26"/>
  <c r="J13" i="26" l="1"/>
  <c r="C71" i="26"/>
  <c r="G13" i="26"/>
  <c r="G12" i="26" s="1"/>
  <c r="G8" i="26" s="1"/>
  <c r="D36" i="26"/>
  <c r="D57" i="26" s="1"/>
  <c r="D71" i="26" s="1"/>
  <c r="I37" i="26"/>
  <c r="F12" i="26"/>
  <c r="K12" i="26" s="1"/>
  <c r="E37" i="26"/>
  <c r="E57" i="26" s="1"/>
  <c r="E71" i="26" s="1"/>
  <c r="G70" i="26"/>
  <c r="G19" i="26"/>
  <c r="G42" i="26"/>
  <c r="K42" i="26"/>
  <c r="K38" i="26"/>
  <c r="J19" i="26"/>
  <c r="I36" i="26"/>
  <c r="I57" i="26" s="1"/>
  <c r="I71" i="26" s="1"/>
  <c r="K19" i="26"/>
  <c r="H70" i="26"/>
  <c r="K70" i="26"/>
  <c r="K13" i="26"/>
  <c r="H19" i="26"/>
  <c r="H38" i="26"/>
  <c r="J38" i="26"/>
  <c r="H42" i="26"/>
  <c r="J42" i="26"/>
  <c r="K64" i="26"/>
  <c r="H13" i="26"/>
  <c r="F37" i="26"/>
  <c r="G38" i="26"/>
  <c r="H64" i="26"/>
  <c r="J64" i="26"/>
  <c r="J70" i="26" s="1"/>
  <c r="F8" i="26" l="1"/>
  <c r="K8" i="26" s="1"/>
  <c r="H12" i="26"/>
  <c r="J12" i="26"/>
  <c r="J8" i="26" s="1"/>
  <c r="J36" i="26" s="1"/>
  <c r="J37" i="26"/>
  <c r="G36" i="26"/>
  <c r="H37" i="26"/>
  <c r="K37" i="26"/>
  <c r="G37" i="26"/>
  <c r="H8" i="26" l="1"/>
  <c r="F36" i="26"/>
  <c r="K36" i="26" s="1"/>
  <c r="J57" i="26"/>
  <c r="J71" i="26" s="1"/>
  <c r="G57" i="26"/>
  <c r="G71" i="26" s="1"/>
  <c r="H36" i="26" l="1"/>
  <c r="F57" i="26"/>
  <c r="K57" i="26" s="1"/>
  <c r="H57" i="26" l="1"/>
  <c r="F71" i="26"/>
  <c r="K71" i="26" s="1"/>
  <c r="H71" i="26" l="1"/>
</calcChain>
</file>

<file path=xl/sharedStrings.xml><?xml version="1.0" encoding="utf-8"?>
<sst xmlns="http://schemas.openxmlformats.org/spreadsheetml/2006/main" count="82" uniqueCount="76">
  <si>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</si>
  <si>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</si>
  <si>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</si>
  <si>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</si>
  <si>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</si>
  <si>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</si>
  <si>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</si>
  <si>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</si>
  <si>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</si>
  <si>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</si>
  <si>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</si>
  <si>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</si>
  <si>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</si>
  <si>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</si>
  <si>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</si>
  <si>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</si>
  <si>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</si>
  <si>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</si>
  <si>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</si>
  <si>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</si>
  <si>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</si>
  <si>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</si>
  <si>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</si>
  <si>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</si>
  <si>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</si>
  <si>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</si>
  <si>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</si>
  <si>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</si>
  <si>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</si>
  <si>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</si>
  <si>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</si>
  <si>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</si>
  <si>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</si>
  <si>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</si>
  <si>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</si>
  <si>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</si>
  <si>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</si>
  <si>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</si>
  <si>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</si>
  <si>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</si>
  <si>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</si>
  <si>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</si>
  <si>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</si>
  <si>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</si>
  <si>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</si>
  <si>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</si>
  <si>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</si>
  <si>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</si>
  <si>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</si>
  <si>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</si>
  <si>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</si>
  <si>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</si>
  <si>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</si>
  <si>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</si>
  <si>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</si>
  <si>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</si>
  <si>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</si>
  <si>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</si>
  <si>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</si>
  <si>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</si>
  <si>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</si>
  <si>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</si>
  <si>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</si>
  <si>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</si>
  <si>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</si>
  <si>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</si>
  <si>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</si>
  <si>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</si>
  <si>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</si>
  <si>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 xml:space="preserve"> Фактичні надходження до бюджету станом  на 01.07.2017р.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</si>
  <si>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</si>
  <si>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Затверджено розписом станом на  01.07.2018 р.                            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</si>
  <si>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</si>
  <si>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</si>
  <si>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r>
      <t xml:space="preserve">                                                                                                                 станом  на 01  липня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</si>
  <si>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01.07.2018р.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</si>
</sst>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5"/>
      <color theme="3" tint="-0.49998474074526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11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6" xfId="1" applyFont="1" applyBorder="1" applyAlignment="1">
      <alignment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7" fillId="0" borderId="11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7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7" fillId="0" borderId="31" xfId="1" applyFont="1" applyBorder="1" applyAlignment="1">
      <alignment horizontal="center"/>
    </xf>
    <xf numFmtId="0" fontId="28" fillId="4" borderId="15" xfId="1" applyFont="1" applyFill="1" applyBorder="1" applyAlignment="1">
      <alignment horizontal="center"/>
    </xf>
    <xf numFmtId="0" fontId="32" fillId="4" borderId="8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32" fillId="4" borderId="15" xfId="1" applyFont="1" applyFill="1" applyBorder="1" applyAlignment="1">
      <alignment horizontal="center"/>
    </xf>
    <xf numFmtId="0" fontId="32" fillId="0" borderId="16" xfId="1" applyFont="1" applyBorder="1" applyAlignment="1">
      <alignment horizontal="center"/>
    </xf>
    <xf numFmtId="0" fontId="32" fillId="0" borderId="15" xfId="1" applyFont="1" applyBorder="1" applyAlignment="1">
      <alignment horizontal="center"/>
    </xf>
    <xf numFmtId="0" fontId="32" fillId="4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2" fillId="0" borderId="16" xfId="1" applyFont="1" applyFill="1" applyBorder="1" applyAlignment="1">
      <alignment horizontal="center"/>
    </xf>
    <xf numFmtId="0" fontId="32" fillId="5" borderId="1" xfId="1" applyFont="1" applyFill="1" applyBorder="1" applyAlignment="1">
      <alignment horizontal="center"/>
    </xf>
    <xf numFmtId="0" fontId="32" fillId="0" borderId="15" xfId="1" applyFont="1" applyFill="1" applyBorder="1" applyAlignment="1">
      <alignment horizontal="center"/>
    </xf>
    <xf numFmtId="0" fontId="33" fillId="4" borderId="27" xfId="1" applyFont="1" applyFill="1" applyBorder="1"/>
    <xf numFmtId="166" fontId="29" fillId="4" borderId="9" xfId="1" applyNumberFormat="1" applyFont="1" applyFill="1" applyBorder="1" applyAlignment="1">
      <alignment horizontal="right" wrapText="1"/>
    </xf>
    <xf numFmtId="165" fontId="25" fillId="4" borderId="6" xfId="1" applyNumberFormat="1" applyFont="1" applyFill="1" applyBorder="1"/>
    <xf numFmtId="165" fontId="25" fillId="4" borderId="12" xfId="1" applyNumberFormat="1" applyFont="1" applyFill="1" applyBorder="1"/>
    <xf numFmtId="166" fontId="24" fillId="0" borderId="6" xfId="1" applyNumberFormat="1" applyFont="1" applyBorder="1" applyProtection="1">
      <protection locked="0"/>
    </xf>
    <xf numFmtId="166" fontId="24" fillId="4" borderId="6" xfId="1" applyNumberFormat="1" applyFont="1" applyFill="1" applyBorder="1" applyAlignment="1" applyProtection="1">
      <alignment horizontal="right"/>
      <protection locked="0"/>
    </xf>
    <xf numFmtId="166" fontId="24" fillId="3" borderId="6" xfId="1" applyNumberFormat="1" applyFont="1" applyFill="1" applyBorder="1" applyAlignment="1">
      <alignment horizontal="right"/>
    </xf>
    <xf numFmtId="165" fontId="24" fillId="3" borderId="6" xfId="1" applyNumberFormat="1" applyFont="1" applyFill="1" applyBorder="1"/>
    <xf numFmtId="166" fontId="24" fillId="0" borderId="6" xfId="1" applyNumberFormat="1" applyFont="1" applyBorder="1"/>
    <xf numFmtId="165" fontId="24" fillId="3" borderId="7" xfId="1" applyNumberFormat="1" applyFont="1" applyFill="1" applyBorder="1"/>
    <xf numFmtId="166" fontId="24" fillId="0" borderId="6" xfId="1" applyNumberFormat="1" applyFont="1" applyBorder="1" applyAlignment="1" applyProtection="1">
      <alignment horizontal="right"/>
      <protection locked="0"/>
    </xf>
    <xf numFmtId="166" fontId="24" fillId="4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Protection="1">
      <protection locked="0"/>
    </xf>
    <xf numFmtId="166" fontId="25" fillId="4" borderId="6" xfId="1" applyNumberFormat="1" applyFont="1" applyFill="1" applyBorder="1" applyProtection="1">
      <protection locked="0"/>
    </xf>
    <xf numFmtId="166" fontId="25" fillId="3" borderId="6" xfId="1" applyNumberFormat="1" applyFont="1" applyFill="1" applyBorder="1" applyAlignment="1">
      <alignment horizontal="right"/>
    </xf>
    <xf numFmtId="166" fontId="25" fillId="0" borderId="6" xfId="1" applyNumberFormat="1" applyFont="1" applyBorder="1"/>
    <xf numFmtId="165" fontId="25" fillId="3" borderId="7" xfId="1" applyNumberFormat="1" applyFont="1" applyFill="1" applyBorder="1"/>
    <xf numFmtId="166" fontId="29" fillId="4" borderId="11" xfId="1" applyNumberFormat="1" applyFont="1" applyFill="1" applyBorder="1" applyAlignment="1">
      <alignment horizontal="right"/>
    </xf>
    <xf numFmtId="165" fontId="25" fillId="4" borderId="7" xfId="1" applyNumberFormat="1" applyFont="1" applyFill="1" applyBorder="1"/>
    <xf numFmtId="165" fontId="24" fillId="0" borderId="7" xfId="1" applyNumberFormat="1" applyFont="1" applyBorder="1"/>
    <xf numFmtId="166" fontId="25" fillId="0" borderId="6" xfId="1" applyNumberFormat="1" applyFont="1" applyBorder="1" applyAlignment="1" applyProtection="1">
      <alignment horizontal="right"/>
      <protection locked="0"/>
    </xf>
    <xf numFmtId="166" fontId="25" fillId="4" borderId="6" xfId="1" applyNumberFormat="1" applyFont="1" applyFill="1" applyBorder="1" applyAlignment="1" applyProtection="1">
      <alignment horizontal="right"/>
      <protection locked="0"/>
    </xf>
    <xf numFmtId="166" fontId="24" fillId="4" borderId="6" xfId="1" applyNumberFormat="1" applyFont="1" applyFill="1" applyBorder="1" applyAlignment="1" applyProtection="1">
      <protection locked="0"/>
    </xf>
    <xf numFmtId="165" fontId="26" fillId="3" borderId="7" xfId="1" applyNumberFormat="1" applyFont="1" applyFill="1" applyBorder="1" applyAlignment="1"/>
    <xf numFmtId="164" fontId="24" fillId="4" borderId="6" xfId="1" applyNumberFormat="1" applyFont="1" applyFill="1" applyBorder="1" applyProtection="1">
      <protection locked="0"/>
    </xf>
    <xf numFmtId="166" fontId="24" fillId="0" borderId="33" xfId="1" applyNumberFormat="1" applyFont="1" applyBorder="1" applyAlignment="1" applyProtection="1">
      <alignment horizontal="right"/>
      <protection locked="0"/>
    </xf>
    <xf numFmtId="166" fontId="24" fillId="4" borderId="33" xfId="1" applyNumberFormat="1" applyFont="1" applyFill="1" applyBorder="1" applyAlignment="1" applyProtection="1">
      <protection locked="0"/>
    </xf>
    <xf numFmtId="166" fontId="24" fillId="3" borderId="33" xfId="1" applyNumberFormat="1" applyFont="1" applyFill="1" applyBorder="1" applyAlignment="1">
      <alignment horizontal="right"/>
    </xf>
    <xf numFmtId="165" fontId="24" fillId="3" borderId="33" xfId="1" applyNumberFormat="1" applyFont="1" applyFill="1" applyBorder="1"/>
    <xf numFmtId="164" fontId="24" fillId="4" borderId="33" xfId="1" applyNumberFormat="1" applyFont="1" applyFill="1" applyBorder="1" applyProtection="1">
      <protection locked="0"/>
    </xf>
    <xf numFmtId="166" fontId="24" fillId="0" borderId="33" xfId="1" applyNumberFormat="1" applyFont="1" applyBorder="1"/>
    <xf numFmtId="165" fontId="24" fillId="0" borderId="34" xfId="1" applyNumberFormat="1" applyFont="1" applyBorder="1"/>
    <xf numFmtId="166" fontId="25" fillId="4" borderId="11" xfId="1" applyNumberFormat="1" applyFont="1" applyFill="1" applyBorder="1" applyProtection="1">
      <protection locked="0"/>
    </xf>
    <xf numFmtId="165" fontId="25" fillId="4" borderId="30" xfId="1" applyNumberFormat="1" applyFont="1" applyFill="1" applyBorder="1"/>
    <xf numFmtId="0" fontId="34" fillId="0" borderId="6" xfId="0" applyFont="1" applyBorder="1" applyAlignment="1">
      <alignment horizontal="center"/>
    </xf>
    <xf numFmtId="0" fontId="34" fillId="4" borderId="6" xfId="0" applyFont="1" applyFill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166" fontId="34" fillId="4" borderId="6" xfId="0" applyNumberFormat="1" applyFont="1" applyFill="1" applyBorder="1" applyAlignment="1">
      <alignment horizontal="right"/>
    </xf>
    <xf numFmtId="166" fontId="25" fillId="5" borderId="6" xfId="1" applyNumberFormat="1" applyFont="1" applyFill="1" applyBorder="1" applyProtection="1">
      <protection locked="0"/>
    </xf>
    <xf numFmtId="165" fontId="24" fillId="5" borderId="6" xfId="1" applyNumberFormat="1" applyFont="1" applyFill="1" applyBorder="1"/>
    <xf numFmtId="166" fontId="24" fillId="5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Alignment="1" applyProtection="1">
      <alignment horizontal="right"/>
      <protection locked="0"/>
    </xf>
    <xf numFmtId="166" fontId="25" fillId="4" borderId="28" xfId="1" applyNumberFormat="1" applyFont="1" applyFill="1" applyBorder="1" applyAlignment="1">
      <alignment horizontal="right"/>
    </xf>
    <xf numFmtId="165" fontId="25" fillId="4" borderId="29" xfId="1" applyNumberFormat="1" applyFont="1" applyFill="1" applyBorder="1"/>
    <xf numFmtId="166" fontId="24" fillId="0" borderId="11" xfId="1" applyNumberFormat="1" applyFont="1" applyFill="1" applyBorder="1" applyProtection="1">
      <protection locked="0"/>
    </xf>
    <xf numFmtId="166" fontId="24" fillId="4" borderId="11" xfId="1" applyNumberFormat="1" applyFont="1" applyFill="1" applyBorder="1" applyProtection="1">
      <protection locked="0"/>
    </xf>
    <xf numFmtId="0" fontId="7" fillId="0" borderId="0" xfId="1" applyFont="1" applyFill="1" applyBorder="1" applyAlignment="1">
      <alignment wrapText="1"/>
    </xf>
    <xf numFmtId="0" fontId="12" fillId="0" borderId="6" xfId="1" applyFont="1" applyBorder="1" applyAlignment="1"/>
    <xf numFmtId="0" fontId="4" fillId="0" borderId="6" xfId="1" applyFont="1" applyFill="1" applyBorder="1" applyAlignment="1"/>
    <xf numFmtId="0" fontId="7" fillId="0" borderId="6" xfId="1" applyFont="1" applyFill="1" applyBorder="1" applyAlignment="1">
      <alignment wrapText="1"/>
    </xf>
    <xf numFmtId="0" fontId="37" fillId="0" borderId="13" xfId="0" applyFont="1" applyBorder="1" applyAlignment="1">
      <alignment horizontal="left" wrapText="1"/>
    </xf>
    <xf numFmtId="0" fontId="38" fillId="0" borderId="6" xfId="1" applyFont="1" applyBorder="1" applyAlignment="1">
      <alignment horizontal="left" wrapText="1"/>
    </xf>
    <xf numFmtId="165" fontId="29" fillId="3" borderId="7" xfId="1" applyNumberFormat="1" applyFont="1" applyFill="1" applyBorder="1" applyAlignment="1"/>
    <xf numFmtId="0" fontId="7" fillId="0" borderId="17" xfId="0" applyFont="1" applyBorder="1" applyAlignment="1">
      <alignment wrapText="1"/>
    </xf>
    <xf numFmtId="11" fontId="7" fillId="0" borderId="17" xfId="1" applyNumberFormat="1" applyFont="1" applyBorder="1" applyAlignment="1" applyProtection="1">
      <alignment horizontal="left" wrapText="1"/>
      <protection locked="0"/>
    </xf>
    <xf numFmtId="164" fontId="12" fillId="0" borderId="6" xfId="1" applyNumberFormat="1" applyFont="1" applyFill="1" applyBorder="1" applyAlignment="1" applyProtection="1">
      <alignment wrapText="1"/>
      <protection locked="0"/>
    </xf>
    <xf numFmtId="164" fontId="12" fillId="0" borderId="6" xfId="1" applyNumberFormat="1" applyFont="1" applyBorder="1" applyAlignment="1" applyProtection="1">
      <alignment horizontal="right" wrapText="1"/>
      <protection locked="0"/>
    </xf>
    <xf numFmtId="164" fontId="22" fillId="0" borderId="6" xfId="1" applyNumberFormat="1" applyFont="1" applyBorder="1" applyAlignment="1" applyProtection="1">
      <alignment horizontal="right" wrapText="1"/>
      <protection locked="0"/>
    </xf>
    <xf numFmtId="164" fontId="39" fillId="0" borderId="17" xfId="0" applyNumberFormat="1" applyFont="1" applyBorder="1" applyAlignment="1" applyProtection="1">
      <alignment horizontal="right" wrapText="1"/>
      <protection locked="0"/>
    </xf>
    <xf numFmtId="164" fontId="12" fillId="0" borderId="6" xfId="1" applyNumberFormat="1" applyFont="1" applyBorder="1" applyAlignment="1" applyProtection="1">
      <alignment horizontal="right"/>
      <protection locked="0"/>
    </xf>
    <xf numFmtId="164" fontId="12" fillId="0" borderId="6" xfId="1" applyNumberFormat="1" applyFont="1" applyBorder="1" applyAlignment="1">
      <alignment horizontal="right"/>
    </xf>
    <xf numFmtId="166" fontId="29" fillId="4" borderId="9" xfId="1" applyNumberFormat="1" applyFont="1" applyFill="1" applyBorder="1" applyAlignment="1">
      <alignment wrapText="1"/>
    </xf>
    <xf numFmtId="166" fontId="25" fillId="0" borderId="6" xfId="1" applyNumberFormat="1" applyFont="1" applyFill="1" applyBorder="1" applyAlignment="1" applyProtection="1">
      <protection locked="0"/>
    </xf>
    <xf numFmtId="166" fontId="29" fillId="4" borderId="11" xfId="1" applyNumberFormat="1" applyFont="1" applyFill="1" applyBorder="1" applyAlignment="1"/>
    <xf numFmtId="164" fontId="20" fillId="0" borderId="11" xfId="1" applyNumberFormat="1" applyFont="1" applyFill="1" applyBorder="1" applyAlignment="1">
      <alignment horizontal="right" wrapText="1"/>
    </xf>
    <xf numFmtId="164" fontId="4" fillId="0" borderId="13" xfId="1" applyNumberFormat="1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20" fillId="0" borderId="11" xfId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/>
    <xf numFmtId="49" fontId="39" fillId="0" borderId="6" xfId="0" applyNumberFormat="1" applyFont="1" applyBorder="1" applyAlignment="1" applyProtection="1">
      <alignment horizontal="left" wrapText="1"/>
      <protection locked="0"/>
    </xf>
    <xf numFmtId="164" fontId="12" fillId="3" borderId="6" xfId="0" applyNumberFormat="1" applyFont="1" applyFill="1" applyBorder="1" applyAlignment="1" applyProtection="1">
      <alignment horizontal="right" wrapText="1"/>
    </xf>
    <xf numFmtId="164" fontId="12" fillId="0" borderId="6" xfId="1" applyNumberFormat="1" applyFont="1" applyFill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 wrapText="1"/>
    </xf>
    <xf numFmtId="164" fontId="12" fillId="0" borderId="11" xfId="1" applyNumberFormat="1" applyFont="1" applyBorder="1" applyAlignment="1">
      <alignment horizontal="right" wrapText="1"/>
    </xf>
    <xf numFmtId="0" fontId="23" fillId="4" borderId="11" xfId="1" applyFont="1" applyFill="1" applyBorder="1" applyAlignment="1">
      <alignment horizontal="left" wrapText="1"/>
    </xf>
    <xf numFmtId="0" fontId="12" fillId="0" borderId="11" xfId="1" applyFont="1" applyBorder="1" applyAlignment="1">
      <alignment wrapText="1"/>
    </xf>
    <xf numFmtId="0" fontId="12" fillId="0" borderId="6" xfId="1" applyFont="1" applyBorder="1" applyAlignment="1">
      <alignment horizontal="right" wrapText="1"/>
    </xf>
    <xf numFmtId="164" fontId="12" fillId="0" borderId="6" xfId="1" applyNumberFormat="1" applyFont="1" applyBorder="1" applyAlignment="1">
      <alignment horizontal="right" wrapText="1"/>
    </xf>
    <xf numFmtId="0" fontId="37" fillId="0" borderId="0" xfId="0" applyFont="1" applyAlignment="1">
      <alignment wrapText="1"/>
    </xf>
    <xf numFmtId="0" fontId="4" fillId="3" borderId="6" xfId="0" applyFont="1" applyFill="1" applyBorder="1" applyAlignment="1" applyProtection="1">
      <alignment horizontal="left" wrapText="1"/>
    </xf>
    <xf numFmtId="11" fontId="4" fillId="0" borderId="11" xfId="1" applyNumberFormat="1" applyFont="1" applyBorder="1" applyAlignment="1">
      <alignment wrapText="1"/>
    </xf>
    <xf numFmtId="0" fontId="7" fillId="0" borderId="37" xfId="0" applyFont="1" applyBorder="1" applyAlignment="1">
      <alignment vertical="center" wrapText="1"/>
    </xf>
    <xf numFmtId="4" fontId="12" fillId="0" borderId="6" xfId="1" applyNumberFormat="1" applyFont="1" applyBorder="1" applyAlignment="1" applyProtection="1">
      <protection locked="0"/>
    </xf>
    <xf numFmtId="4" fontId="12" fillId="0" borderId="13" xfId="1" applyNumberFormat="1" applyFont="1" applyBorder="1" applyAlignment="1">
      <alignment wrapText="1"/>
    </xf>
    <xf numFmtId="4" fontId="12" fillId="0" borderId="14" xfId="1" applyNumberFormat="1" applyFont="1" applyBorder="1" applyAlignment="1">
      <alignment wrapText="1"/>
    </xf>
    <xf numFmtId="0" fontId="6" fillId="2" borderId="3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39" fillId="0" borderId="6" xfId="0" applyNumberFormat="1" applyFont="1" applyBorder="1" applyAlignment="1" applyProtection="1">
      <alignment horizontal="right" wrapText="1"/>
      <protection locked="0"/>
    </xf>
    <xf numFmtId="166" fontId="25" fillId="6" borderId="6" xfId="1" applyNumberFormat="1" applyFont="1" applyFill="1" applyBorder="1" applyProtection="1">
      <protection locked="0"/>
    </xf>
    <xf numFmtId="166" fontId="25" fillId="6" borderId="6" xfId="1" applyNumberFormat="1" applyFont="1" applyFill="1" applyBorder="1" applyAlignment="1" applyProtection="1">
      <alignment horizontal="right"/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/>
    </xf>
    <xf numFmtId="0" fontId="36" fillId="0" borderId="21" xfId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 wrapText="1"/>
    </xf>
    <xf numFmtId="0" fontId="40" fillId="0" borderId="21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K81"/>
  <sheetViews>
    <sheetView tabSelected="1" view="pageBreakPreview" zoomScale="60" zoomScaleNormal="60" workbookViewId="0">
      <selection activeCell="P14" sqref="P14"/>
    </sheetView>
  </sheetViews>
  <sheetFormatPr defaultRowHeight="15" x14ac:dyDescent="0.25"/>
  <cols>
    <col min="1" max="1" width="15.7109375" customWidth="1"/>
    <col min="2" max="2" width="62.140625" customWidth="1"/>
    <col min="3" max="3" width="16.140625" customWidth="1"/>
    <col min="4" max="4" width="15.7109375" customWidth="1"/>
    <col min="5" max="5" width="15.5703125" customWidth="1"/>
    <col min="6" max="6" width="16.28515625" customWidth="1"/>
    <col min="7" max="7" width="15.140625" customWidth="1"/>
    <col min="8" max="8" width="14.7109375" customWidth="1"/>
    <col min="9" max="9" width="16.5703125" customWidth="1"/>
    <col min="10" max="11" width="15.5703125" customWidth="1"/>
  </cols>
  <sheetData>
    <row r="1" spans="1:11" ht="20.25" x14ac:dyDescent="0.3">
      <c r="A1" s="2"/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 x14ac:dyDescent="0.3">
      <c r="A2" s="2"/>
      <c r="B2" s="186" t="s">
        <v>65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7.25" customHeight="1" x14ac:dyDescent="0.3">
      <c r="A3" s="2"/>
      <c r="B3" s="187" t="s">
        <v>74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1" ht="2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18"/>
      <c r="K4" s="2"/>
    </row>
    <row r="5" spans="1:11" ht="63.75" customHeight="1" x14ac:dyDescent="0.25">
      <c r="A5" s="178" t="s">
        <v>49</v>
      </c>
      <c r="B5" s="180" t="s">
        <v>50</v>
      </c>
      <c r="C5" s="184" t="s">
        <v>62</v>
      </c>
      <c r="D5" s="184" t="s">
        <v>63</v>
      </c>
      <c r="E5" s="182" t="s">
        <v>71</v>
      </c>
      <c r="F5" s="171" t="s">
        <v>75</v>
      </c>
      <c r="G5" s="173" t="s">
        <v>1</v>
      </c>
      <c r="H5" s="173"/>
      <c r="I5" s="171" t="s">
        <v>69</v>
      </c>
      <c r="J5" s="173" t="s">
        <v>59</v>
      </c>
      <c r="K5" s="174"/>
    </row>
    <row r="6" spans="1:11" ht="15" customHeight="1" x14ac:dyDescent="0.25">
      <c r="A6" s="179"/>
      <c r="B6" s="181"/>
      <c r="C6" s="185"/>
      <c r="D6" s="185"/>
      <c r="E6" s="183"/>
      <c r="F6" s="172"/>
      <c r="G6" s="60" t="s">
        <v>2</v>
      </c>
      <c r="H6" s="61" t="s">
        <v>3</v>
      </c>
      <c r="I6" s="172"/>
      <c r="J6" s="60" t="s">
        <v>2</v>
      </c>
      <c r="K6" s="62" t="s">
        <v>3</v>
      </c>
    </row>
    <row r="7" spans="1:11" ht="14.25" customHeight="1" x14ac:dyDescent="0.25">
      <c r="A7" s="3">
        <v>1</v>
      </c>
      <c r="B7" s="166">
        <v>2</v>
      </c>
      <c r="C7" s="167">
        <v>3</v>
      </c>
      <c r="D7" s="5">
        <v>4</v>
      </c>
      <c r="E7" s="5">
        <v>5</v>
      </c>
      <c r="F7" s="6">
        <v>6</v>
      </c>
      <c r="G7" s="14">
        <v>7</v>
      </c>
      <c r="H7" s="15">
        <v>8</v>
      </c>
      <c r="I7" s="16">
        <v>9</v>
      </c>
      <c r="J7" s="4">
        <v>10</v>
      </c>
      <c r="K7" s="7">
        <v>11</v>
      </c>
    </row>
    <row r="8" spans="1:11" ht="24" customHeight="1" x14ac:dyDescent="0.3">
      <c r="A8" s="65">
        <v>100000</v>
      </c>
      <c r="B8" s="43" t="s">
        <v>4</v>
      </c>
      <c r="C8" s="139">
        <f>SUM(C9:C11,C12)</f>
        <v>311934.90000000002</v>
      </c>
      <c r="D8" s="78">
        <f>SUM(D9:D11,D12)</f>
        <v>311934.90000000002</v>
      </c>
      <c r="E8" s="78">
        <f>SUM(E9:E11,E12)</f>
        <v>156924</v>
      </c>
      <c r="F8" s="78">
        <f>SUM(F9:F11,F12)</f>
        <v>169665.00000000003</v>
      </c>
      <c r="G8" s="78">
        <f>SUM(G9:G11,G12)</f>
        <v>12740.999999999993</v>
      </c>
      <c r="H8" s="79">
        <f>SUM(F8/E8)</f>
        <v>1.0811921694578268</v>
      </c>
      <c r="I8" s="78">
        <f>SUM(I9:I11,I12)</f>
        <v>140290.4</v>
      </c>
      <c r="J8" s="78">
        <f>SUM(J9:J12)</f>
        <v>29374.599999999995</v>
      </c>
      <c r="K8" s="80">
        <f>SUM(F8/I8)*100%</f>
        <v>1.2093842486727533</v>
      </c>
    </row>
    <row r="9" spans="1:11" ht="27.75" customHeight="1" x14ac:dyDescent="0.3">
      <c r="A9" s="66">
        <v>110100</v>
      </c>
      <c r="B9" s="26" t="s">
        <v>5</v>
      </c>
      <c r="C9" s="163">
        <v>240033.6</v>
      </c>
      <c r="D9" s="163">
        <v>240033.6</v>
      </c>
      <c r="E9" s="81">
        <v>122303.1</v>
      </c>
      <c r="F9" s="82">
        <v>133043</v>
      </c>
      <c r="G9" s="83">
        <f>SUM(F9-E9)</f>
        <v>10739.899999999994</v>
      </c>
      <c r="H9" s="84">
        <f>SUM(F9/E9)</f>
        <v>1.0878138003043258</v>
      </c>
      <c r="I9" s="82">
        <v>106475.3</v>
      </c>
      <c r="J9" s="85">
        <f>SUM(F9-I9)</f>
        <v>26567.699999999997</v>
      </c>
      <c r="K9" s="86">
        <f>SUM(F9/I9)*100%</f>
        <v>1.2495198416909836</v>
      </c>
    </row>
    <row r="10" spans="1:11" ht="24" customHeight="1" x14ac:dyDescent="0.3">
      <c r="A10" s="67">
        <v>110200</v>
      </c>
      <c r="B10" s="27" t="s">
        <v>6</v>
      </c>
      <c r="C10" s="133">
        <v>172</v>
      </c>
      <c r="D10" s="133">
        <v>172</v>
      </c>
      <c r="E10" s="87">
        <v>72</v>
      </c>
      <c r="F10" s="88">
        <v>272.7</v>
      </c>
      <c r="G10" s="83">
        <f t="shared" ref="G10:G11" si="0">SUM(F10-E10)</f>
        <v>200.7</v>
      </c>
      <c r="H10" s="84">
        <f t="shared" ref="H10:H11" si="1">SUM(F10/E10)</f>
        <v>3.7874999999999996</v>
      </c>
      <c r="I10" s="88">
        <v>446.1</v>
      </c>
      <c r="J10" s="85">
        <f t="shared" ref="J10:J18" si="2">SUM(F10-I10)</f>
        <v>-173.40000000000003</v>
      </c>
      <c r="K10" s="86">
        <f t="shared" ref="K10:K32" si="3">SUM(F10/I10)*100%</f>
        <v>0.61129791526563548</v>
      </c>
    </row>
    <row r="11" spans="1:11" ht="35.25" customHeight="1" x14ac:dyDescent="0.3">
      <c r="A11" s="67">
        <v>140400</v>
      </c>
      <c r="B11" s="28" t="s">
        <v>7</v>
      </c>
      <c r="C11" s="164">
        <v>11506.6</v>
      </c>
      <c r="D11" s="164">
        <v>11506.6</v>
      </c>
      <c r="E11" s="89">
        <v>4916.8999999999996</v>
      </c>
      <c r="F11" s="88">
        <v>4906.7</v>
      </c>
      <c r="G11" s="83">
        <f t="shared" si="0"/>
        <v>-10.199999999999818</v>
      </c>
      <c r="H11" s="84">
        <f t="shared" si="1"/>
        <v>0.99792552217860853</v>
      </c>
      <c r="I11" s="88">
        <v>4284.8999999999996</v>
      </c>
      <c r="J11" s="85">
        <f t="shared" si="2"/>
        <v>621.80000000000018</v>
      </c>
      <c r="K11" s="86">
        <f t="shared" si="3"/>
        <v>1.1451142383719575</v>
      </c>
    </row>
    <row r="12" spans="1:11" ht="21.75" customHeight="1" x14ac:dyDescent="0.3">
      <c r="A12" s="68">
        <v>180000</v>
      </c>
      <c r="B12" s="29" t="s">
        <v>8</v>
      </c>
      <c r="C12" s="140">
        <f t="shared" ref="C12:F12" si="4">SUM(C17:C18,C13)</f>
        <v>60222.7</v>
      </c>
      <c r="D12" s="90">
        <f t="shared" si="4"/>
        <v>60222.7</v>
      </c>
      <c r="E12" s="90">
        <f t="shared" si="4"/>
        <v>29632</v>
      </c>
      <c r="F12" s="91">
        <f t="shared" si="4"/>
        <v>31442.6</v>
      </c>
      <c r="G12" s="92">
        <f>SUM(G17:G18,G13)</f>
        <v>1810.5999999999985</v>
      </c>
      <c r="H12" s="84">
        <f t="shared" ref="H12:H18" si="5">SUM(F12/E12)</f>
        <v>1.0611028617710583</v>
      </c>
      <c r="I12" s="91">
        <f t="shared" ref="I12" si="6">SUM(I17:I18,I13)</f>
        <v>29084.1</v>
      </c>
      <c r="J12" s="93">
        <f t="shared" si="2"/>
        <v>2358.5</v>
      </c>
      <c r="K12" s="94">
        <f t="shared" si="3"/>
        <v>1.0810924181941335</v>
      </c>
    </row>
    <row r="13" spans="1:11" ht="24" customHeight="1" x14ac:dyDescent="0.3">
      <c r="A13" s="68">
        <v>180100</v>
      </c>
      <c r="B13" s="30" t="s">
        <v>9</v>
      </c>
      <c r="C13" s="140">
        <f t="shared" ref="C13:F13" si="7">SUM(C14:C16)</f>
        <v>49219.6</v>
      </c>
      <c r="D13" s="90">
        <f t="shared" si="7"/>
        <v>49219.6</v>
      </c>
      <c r="E13" s="90">
        <f t="shared" si="7"/>
        <v>24344.2</v>
      </c>
      <c r="F13" s="169">
        <f t="shared" si="7"/>
        <v>25179.699999999997</v>
      </c>
      <c r="G13" s="92">
        <f>SUM(G14:G16)</f>
        <v>835.4999999999992</v>
      </c>
      <c r="H13" s="84">
        <f t="shared" si="5"/>
        <v>1.0343202898431658</v>
      </c>
      <c r="I13" s="91">
        <f t="shared" ref="I13" si="8">SUM(I14:I16)</f>
        <v>23712.3</v>
      </c>
      <c r="J13" s="85">
        <f t="shared" si="2"/>
        <v>1467.3999999999978</v>
      </c>
      <c r="K13" s="86">
        <f t="shared" si="3"/>
        <v>1.0618834950637432</v>
      </c>
    </row>
    <row r="14" spans="1:11" ht="24" customHeight="1" x14ac:dyDescent="0.3">
      <c r="A14" s="67"/>
      <c r="B14" s="25" t="s">
        <v>10</v>
      </c>
      <c r="C14" s="165">
        <v>3769.6</v>
      </c>
      <c r="D14" s="165">
        <v>3769.6</v>
      </c>
      <c r="E14" s="89">
        <v>1607.4</v>
      </c>
      <c r="F14" s="88">
        <v>2381.5</v>
      </c>
      <c r="G14" s="83">
        <f t="shared" ref="G14:G18" si="9">SUM(F14-E14)</f>
        <v>774.09999999999991</v>
      </c>
      <c r="H14" s="84">
        <f t="shared" si="5"/>
        <v>1.4815851685952468</v>
      </c>
      <c r="I14" s="88">
        <v>1441.3</v>
      </c>
      <c r="J14" s="85">
        <f t="shared" si="2"/>
        <v>940.2</v>
      </c>
      <c r="K14" s="86">
        <f t="shared" si="3"/>
        <v>1.6523277596614168</v>
      </c>
    </row>
    <row r="15" spans="1:11" ht="21.75" customHeight="1" x14ac:dyDescent="0.3">
      <c r="A15" s="67"/>
      <c r="B15" s="25" t="s">
        <v>11</v>
      </c>
      <c r="C15" s="165">
        <v>45400</v>
      </c>
      <c r="D15" s="165">
        <v>45400</v>
      </c>
      <c r="E15" s="89">
        <v>22731.8</v>
      </c>
      <c r="F15" s="88">
        <v>22739.1</v>
      </c>
      <c r="G15" s="83">
        <f t="shared" si="9"/>
        <v>7.2999999999992724</v>
      </c>
      <c r="H15" s="84">
        <f t="shared" si="5"/>
        <v>1.0003211360297029</v>
      </c>
      <c r="I15" s="88">
        <v>22271</v>
      </c>
      <c r="J15" s="85">
        <f t="shared" si="2"/>
        <v>468.09999999999854</v>
      </c>
      <c r="K15" s="86">
        <f t="shared" si="3"/>
        <v>1.0210183646895066</v>
      </c>
    </row>
    <row r="16" spans="1:11" ht="21.75" customHeight="1" x14ac:dyDescent="0.3">
      <c r="A16" s="67"/>
      <c r="B16" s="25" t="s">
        <v>12</v>
      </c>
      <c r="C16" s="165">
        <v>50</v>
      </c>
      <c r="D16" s="165">
        <v>50</v>
      </c>
      <c r="E16" s="89">
        <v>5</v>
      </c>
      <c r="F16" s="88">
        <v>59.1</v>
      </c>
      <c r="G16" s="83">
        <f t="shared" si="9"/>
        <v>54.1</v>
      </c>
      <c r="H16" s="84">
        <f t="shared" si="5"/>
        <v>11.82</v>
      </c>
      <c r="I16" s="88">
        <v>0</v>
      </c>
      <c r="J16" s="85">
        <f t="shared" si="2"/>
        <v>59.1</v>
      </c>
      <c r="K16" s="86" t="e">
        <f t="shared" si="3"/>
        <v>#DIV/0!</v>
      </c>
    </row>
    <row r="17" spans="1:11" ht="20.25" customHeight="1" x14ac:dyDescent="0.3">
      <c r="A17" s="67">
        <v>180300</v>
      </c>
      <c r="B17" s="25" t="s">
        <v>13</v>
      </c>
      <c r="C17" s="165">
        <v>3.1</v>
      </c>
      <c r="D17" s="165">
        <v>3.1</v>
      </c>
      <c r="E17" s="89">
        <v>2.2000000000000002</v>
      </c>
      <c r="F17" s="88">
        <v>3</v>
      </c>
      <c r="G17" s="83">
        <f t="shared" si="9"/>
        <v>0.79999999999999982</v>
      </c>
      <c r="H17" s="84">
        <f t="shared" si="5"/>
        <v>1.3636363636363635</v>
      </c>
      <c r="I17" s="88">
        <v>1.5</v>
      </c>
      <c r="J17" s="85">
        <f t="shared" si="2"/>
        <v>1.5</v>
      </c>
      <c r="K17" s="86">
        <f t="shared" si="3"/>
        <v>2</v>
      </c>
    </row>
    <row r="18" spans="1:11" ht="21" customHeight="1" x14ac:dyDescent="0.3">
      <c r="A18" s="67">
        <v>180500</v>
      </c>
      <c r="B18" s="25" t="s">
        <v>14</v>
      </c>
      <c r="C18" s="165">
        <v>11000</v>
      </c>
      <c r="D18" s="165">
        <v>11000</v>
      </c>
      <c r="E18" s="89">
        <v>5285.6</v>
      </c>
      <c r="F18" s="88">
        <v>6259.9</v>
      </c>
      <c r="G18" s="83">
        <f t="shared" si="9"/>
        <v>974.29999999999927</v>
      </c>
      <c r="H18" s="84">
        <f t="shared" si="5"/>
        <v>1.1843310125624336</v>
      </c>
      <c r="I18" s="88">
        <v>5370.3</v>
      </c>
      <c r="J18" s="85">
        <f t="shared" si="2"/>
        <v>889.59999999999945</v>
      </c>
      <c r="K18" s="86">
        <f t="shared" si="3"/>
        <v>1.1656518257825446</v>
      </c>
    </row>
    <row r="19" spans="1:11" ht="24" customHeight="1" x14ac:dyDescent="0.3">
      <c r="A19" s="69">
        <v>200000</v>
      </c>
      <c r="B19" s="44" t="s">
        <v>16</v>
      </c>
      <c r="C19" s="141">
        <f>SUM(C20:C31)</f>
        <v>1420.3</v>
      </c>
      <c r="D19" s="95">
        <f>SUM(D20:D31)</f>
        <v>1420.3</v>
      </c>
      <c r="E19" s="95">
        <f>SUM(E20:E32)</f>
        <v>720.1</v>
      </c>
      <c r="F19" s="95">
        <f>SUM(F20:F32)</f>
        <v>1150.3999999999999</v>
      </c>
      <c r="G19" s="95">
        <f>SUM(G20:G32)</f>
        <v>430.29999999999995</v>
      </c>
      <c r="H19" s="79">
        <f>SUM(F19/E19)</f>
        <v>1.5975558950145812</v>
      </c>
      <c r="I19" s="95">
        <f>SUM(I20:I31)</f>
        <v>2894.0000000000005</v>
      </c>
      <c r="J19" s="95">
        <f>SUM(J20:J32)</f>
        <v>-1743.6000000000001</v>
      </c>
      <c r="K19" s="96">
        <f>SUM(F19/I19)*100%</f>
        <v>0.39751209398756038</v>
      </c>
    </row>
    <row r="20" spans="1:11" ht="37.5" customHeight="1" x14ac:dyDescent="0.3">
      <c r="A20" s="67">
        <v>210103</v>
      </c>
      <c r="B20" s="17" t="s">
        <v>35</v>
      </c>
      <c r="C20" s="151">
        <v>130.30000000000001</v>
      </c>
      <c r="D20" s="151">
        <v>130.30000000000001</v>
      </c>
      <c r="E20" s="89">
        <v>40</v>
      </c>
      <c r="F20" s="88">
        <v>156.4</v>
      </c>
      <c r="G20" s="83">
        <f t="shared" ref="G20:G32" si="10">SUM(F20-E20)</f>
        <v>116.4</v>
      </c>
      <c r="H20" s="84">
        <f t="shared" ref="H20:H32" si="11">SUM(F20/E20)</f>
        <v>3.91</v>
      </c>
      <c r="I20" s="88">
        <v>149.80000000000001</v>
      </c>
      <c r="J20" s="85">
        <f t="shared" ref="J20:J35" si="12">SUM(F20-I20)</f>
        <v>6.5999999999999943</v>
      </c>
      <c r="K20" s="97">
        <f t="shared" si="3"/>
        <v>1.0440587449933243</v>
      </c>
    </row>
    <row r="21" spans="1:11" ht="36.75" customHeight="1" x14ac:dyDescent="0.3">
      <c r="A21" s="67">
        <v>210500</v>
      </c>
      <c r="B21" s="59" t="s">
        <v>41</v>
      </c>
      <c r="C21" s="152"/>
      <c r="D21" s="89"/>
      <c r="E21" s="89"/>
      <c r="F21" s="88">
        <v>92</v>
      </c>
      <c r="G21" s="83">
        <f t="shared" si="10"/>
        <v>92</v>
      </c>
      <c r="H21" s="84"/>
      <c r="I21" s="88">
        <v>2057.6999999999998</v>
      </c>
      <c r="J21" s="85">
        <f t="shared" si="12"/>
        <v>-1965.6999999999998</v>
      </c>
      <c r="K21" s="97">
        <f t="shared" si="3"/>
        <v>4.4710113233221563E-2</v>
      </c>
    </row>
    <row r="22" spans="1:11" ht="24" hidden="1" customHeight="1" x14ac:dyDescent="0.3">
      <c r="A22" s="67">
        <v>210805</v>
      </c>
      <c r="B22" s="59" t="s">
        <v>17</v>
      </c>
      <c r="C22" s="153"/>
      <c r="D22" s="89"/>
      <c r="E22" s="89"/>
      <c r="F22" s="88"/>
      <c r="G22" s="83">
        <f t="shared" si="10"/>
        <v>0</v>
      </c>
      <c r="H22" s="84" t="e">
        <f t="shared" si="11"/>
        <v>#DIV/0!</v>
      </c>
      <c r="I22" s="88"/>
      <c r="J22" s="85">
        <f t="shared" si="12"/>
        <v>0</v>
      </c>
      <c r="K22" s="97"/>
    </row>
    <row r="23" spans="1:11" ht="24" customHeight="1" x14ac:dyDescent="0.3">
      <c r="A23" s="67">
        <v>210805</v>
      </c>
      <c r="B23" s="125" t="s">
        <v>17</v>
      </c>
      <c r="C23" s="153"/>
      <c r="D23" s="89"/>
      <c r="E23" s="89"/>
      <c r="F23" s="88"/>
      <c r="G23" s="83"/>
      <c r="H23" s="84"/>
      <c r="I23" s="88">
        <v>18.399999999999999</v>
      </c>
      <c r="J23" s="85">
        <f t="shared" si="12"/>
        <v>-18.399999999999999</v>
      </c>
      <c r="K23" s="97"/>
    </row>
    <row r="24" spans="1:11" ht="18.75" customHeight="1" x14ac:dyDescent="0.3">
      <c r="A24" s="66">
        <v>210811</v>
      </c>
      <c r="B24" s="31" t="s">
        <v>18</v>
      </c>
      <c r="C24" s="134">
        <v>20</v>
      </c>
      <c r="D24" s="134">
        <v>20</v>
      </c>
      <c r="E24" s="89">
        <v>20</v>
      </c>
      <c r="F24" s="88">
        <v>99.3</v>
      </c>
      <c r="G24" s="83">
        <f t="shared" si="10"/>
        <v>79.3</v>
      </c>
      <c r="H24" s="84">
        <f t="shared" si="11"/>
        <v>4.9649999999999999</v>
      </c>
      <c r="I24" s="88">
        <v>17.100000000000001</v>
      </c>
      <c r="J24" s="85">
        <f t="shared" si="12"/>
        <v>82.199999999999989</v>
      </c>
      <c r="K24" s="97">
        <f>SUM(F24/I24)*100%</f>
        <v>5.8070175438596481</v>
      </c>
    </row>
    <row r="25" spans="1:11" ht="33" customHeight="1" x14ac:dyDescent="0.3">
      <c r="A25" s="70">
        <v>210815</v>
      </c>
      <c r="B25" s="160" t="s">
        <v>38</v>
      </c>
      <c r="C25" s="150"/>
      <c r="D25" s="89"/>
      <c r="E25" s="89"/>
      <c r="F25" s="88"/>
      <c r="G25" s="83"/>
      <c r="H25" s="84"/>
      <c r="I25" s="88">
        <v>51</v>
      </c>
      <c r="J25" s="85">
        <f t="shared" si="12"/>
        <v>-51</v>
      </c>
      <c r="K25" s="97">
        <f>SUM(F25/I25)*100%</f>
        <v>0</v>
      </c>
    </row>
    <row r="26" spans="1:11" ht="51.75" customHeight="1" x14ac:dyDescent="0.3">
      <c r="A26" s="71">
        <v>220103</v>
      </c>
      <c r="B26" s="160" t="s">
        <v>40</v>
      </c>
      <c r="C26" s="150">
        <v>10</v>
      </c>
      <c r="D26" s="150">
        <v>10</v>
      </c>
      <c r="E26" s="89">
        <v>6.9</v>
      </c>
      <c r="F26" s="88">
        <v>13.1</v>
      </c>
      <c r="G26" s="83">
        <f t="shared" si="10"/>
        <v>6.1999999999999993</v>
      </c>
      <c r="H26" s="84">
        <f t="shared" si="11"/>
        <v>1.8985507246376809</v>
      </c>
      <c r="I26" s="88">
        <v>23.9</v>
      </c>
      <c r="J26" s="85">
        <f t="shared" si="12"/>
        <v>-10.799999999999999</v>
      </c>
      <c r="K26" s="97">
        <f>SUM(F26/I26)*100%</f>
        <v>0.54811715481171552</v>
      </c>
    </row>
    <row r="27" spans="1:11" ht="21.75" customHeight="1" x14ac:dyDescent="0.3">
      <c r="A27" s="66">
        <v>220125</v>
      </c>
      <c r="B27" s="32" t="s">
        <v>34</v>
      </c>
      <c r="C27" s="135">
        <v>940</v>
      </c>
      <c r="D27" s="135">
        <v>940</v>
      </c>
      <c r="E27" s="89">
        <v>490.5</v>
      </c>
      <c r="F27" s="88">
        <v>640.29999999999995</v>
      </c>
      <c r="G27" s="83">
        <f t="shared" si="10"/>
        <v>149.79999999999995</v>
      </c>
      <c r="H27" s="84">
        <f t="shared" si="11"/>
        <v>1.3054026503567786</v>
      </c>
      <c r="I27" s="88">
        <v>419.6</v>
      </c>
      <c r="J27" s="85">
        <f t="shared" si="12"/>
        <v>220.69999999999993</v>
      </c>
      <c r="K27" s="97">
        <f t="shared" si="3"/>
        <v>1.5259771210676834</v>
      </c>
    </row>
    <row r="28" spans="1:11" ht="39.75" customHeight="1" x14ac:dyDescent="0.3">
      <c r="A28" s="66">
        <v>220126</v>
      </c>
      <c r="B28" s="149" t="s">
        <v>36</v>
      </c>
      <c r="C28" s="136">
        <v>198</v>
      </c>
      <c r="D28" s="168">
        <v>198</v>
      </c>
      <c r="E28" s="89">
        <v>95.2</v>
      </c>
      <c r="F28" s="88">
        <v>66.7</v>
      </c>
      <c r="G28" s="83">
        <f t="shared" si="10"/>
        <v>-28.5</v>
      </c>
      <c r="H28" s="84">
        <f t="shared" si="11"/>
        <v>0.7006302521008404</v>
      </c>
      <c r="I28" s="88">
        <v>66.3</v>
      </c>
      <c r="J28" s="85">
        <f t="shared" si="12"/>
        <v>0.40000000000000568</v>
      </c>
      <c r="K28" s="97">
        <f t="shared" si="3"/>
        <v>1.0060331825037707</v>
      </c>
    </row>
    <row r="29" spans="1:11" ht="30.75" hidden="1" customHeight="1" x14ac:dyDescent="0.3">
      <c r="A29" s="66">
        <v>220804</v>
      </c>
      <c r="B29" s="49" t="s">
        <v>42</v>
      </c>
      <c r="C29" s="134"/>
      <c r="D29" s="89"/>
      <c r="E29" s="89"/>
      <c r="F29" s="88"/>
      <c r="G29" s="83">
        <f t="shared" si="10"/>
        <v>0</v>
      </c>
      <c r="H29" s="84" t="e">
        <f t="shared" si="11"/>
        <v>#DIV/0!</v>
      </c>
      <c r="I29" s="88"/>
      <c r="J29" s="85">
        <f t="shared" si="12"/>
        <v>0</v>
      </c>
      <c r="K29" s="97" t="e">
        <f t="shared" si="3"/>
        <v>#DIV/0!</v>
      </c>
    </row>
    <row r="30" spans="1:11" ht="20.25" customHeight="1" x14ac:dyDescent="0.3">
      <c r="A30" s="66">
        <v>220900</v>
      </c>
      <c r="B30" s="26" t="s">
        <v>19</v>
      </c>
      <c r="C30" s="137">
        <v>37</v>
      </c>
      <c r="D30" s="137">
        <v>37</v>
      </c>
      <c r="E30" s="89">
        <v>12.2</v>
      </c>
      <c r="F30" s="88">
        <v>8.8000000000000007</v>
      </c>
      <c r="G30" s="83">
        <f t="shared" si="10"/>
        <v>-3.3999999999999986</v>
      </c>
      <c r="H30" s="84">
        <f t="shared" si="11"/>
        <v>0.7213114754098362</v>
      </c>
      <c r="I30" s="88">
        <v>23.8</v>
      </c>
      <c r="J30" s="85">
        <f t="shared" si="12"/>
        <v>-15</v>
      </c>
      <c r="K30" s="97">
        <f t="shared" si="3"/>
        <v>0.36974789915966388</v>
      </c>
    </row>
    <row r="31" spans="1:11" ht="19.5" customHeight="1" x14ac:dyDescent="0.3">
      <c r="A31" s="66">
        <v>240603</v>
      </c>
      <c r="B31" s="125" t="s">
        <v>17</v>
      </c>
      <c r="C31" s="138">
        <v>85</v>
      </c>
      <c r="D31" s="138">
        <v>85</v>
      </c>
      <c r="E31" s="89">
        <v>55.3</v>
      </c>
      <c r="F31" s="88">
        <v>70</v>
      </c>
      <c r="G31" s="83">
        <f t="shared" si="10"/>
        <v>14.700000000000003</v>
      </c>
      <c r="H31" s="84">
        <f t="shared" si="11"/>
        <v>1.2658227848101267</v>
      </c>
      <c r="I31" s="88">
        <v>66.400000000000006</v>
      </c>
      <c r="J31" s="85">
        <f t="shared" si="12"/>
        <v>3.5999999999999943</v>
      </c>
      <c r="K31" s="97">
        <f t="shared" si="3"/>
        <v>1.0542168674698795</v>
      </c>
    </row>
    <row r="32" spans="1:11" ht="33" customHeight="1" x14ac:dyDescent="0.3">
      <c r="A32" s="71">
        <v>240622</v>
      </c>
      <c r="B32" s="161" t="s">
        <v>51</v>
      </c>
      <c r="C32" s="154"/>
      <c r="D32" s="122"/>
      <c r="E32" s="122"/>
      <c r="F32" s="123">
        <v>3.8</v>
      </c>
      <c r="G32" s="83">
        <f t="shared" si="10"/>
        <v>3.8</v>
      </c>
      <c r="H32" s="84" t="e">
        <f t="shared" si="11"/>
        <v>#DIV/0!</v>
      </c>
      <c r="I32" s="123"/>
      <c r="J32" s="85">
        <f t="shared" si="12"/>
        <v>3.8</v>
      </c>
      <c r="K32" s="97" t="e">
        <f t="shared" si="3"/>
        <v>#DIV/0!</v>
      </c>
    </row>
    <row r="33" spans="1:11" ht="21.75" customHeight="1" x14ac:dyDescent="0.3">
      <c r="A33" s="69">
        <v>300000</v>
      </c>
      <c r="B33" s="44" t="s">
        <v>20</v>
      </c>
      <c r="C33" s="155"/>
      <c r="D33" s="95">
        <f>SUM(D34:D35)</f>
        <v>0</v>
      </c>
      <c r="E33" s="95"/>
      <c r="F33" s="95">
        <v>0.6</v>
      </c>
      <c r="G33" s="95">
        <f>SUM(F33-E33)</f>
        <v>0.6</v>
      </c>
      <c r="H33" s="79" t="e">
        <f>SUM(F33/E33)</f>
        <v>#DIV/0!</v>
      </c>
      <c r="I33" s="95">
        <v>0.3</v>
      </c>
      <c r="J33" s="95">
        <f>SUM(F33-I33)</f>
        <v>0.3</v>
      </c>
      <c r="K33" s="96"/>
    </row>
    <row r="34" spans="1:11" ht="28.5" hidden="1" customHeight="1" x14ac:dyDescent="0.3">
      <c r="A34" s="66">
        <v>310102</v>
      </c>
      <c r="B34" s="33" t="s">
        <v>21</v>
      </c>
      <c r="C34" s="33"/>
      <c r="D34" s="87"/>
      <c r="E34" s="87"/>
      <c r="F34" s="88"/>
      <c r="G34" s="83">
        <v>0</v>
      </c>
      <c r="H34" s="84"/>
      <c r="I34" s="88"/>
      <c r="J34" s="85">
        <f t="shared" si="12"/>
        <v>0</v>
      </c>
      <c r="K34" s="97"/>
    </row>
    <row r="35" spans="1:11" ht="15.75" customHeight="1" x14ac:dyDescent="0.3">
      <c r="A35" s="66"/>
      <c r="B35" s="54" t="s">
        <v>22</v>
      </c>
      <c r="C35" s="156"/>
      <c r="D35" s="87"/>
      <c r="E35" s="87"/>
      <c r="F35" s="88"/>
      <c r="G35" s="83">
        <f t="shared" ref="G35" si="13">SUM(F35-E35)</f>
        <v>0</v>
      </c>
      <c r="H35" s="84"/>
      <c r="I35" s="88">
        <v>-1</v>
      </c>
      <c r="J35" s="85">
        <f t="shared" si="12"/>
        <v>1</v>
      </c>
      <c r="K35" s="97">
        <f t="shared" ref="K35" si="14">SUM(F35/I35)*100%</f>
        <v>0</v>
      </c>
    </row>
    <row r="36" spans="1:11" ht="24.75" customHeight="1" x14ac:dyDescent="0.3">
      <c r="A36" s="72"/>
      <c r="B36" s="44" t="s">
        <v>23</v>
      </c>
      <c r="C36" s="91">
        <f>SUM(C8,C19,C33)</f>
        <v>313355.2</v>
      </c>
      <c r="D36" s="91">
        <f>SUM(D8,D19,D33)</f>
        <v>313355.2</v>
      </c>
      <c r="E36" s="91">
        <f>SUM(E8,E19,E33)</f>
        <v>157644.1</v>
      </c>
      <c r="F36" s="91">
        <f>SUM(F8,F19,F33,F35)</f>
        <v>170816.00000000003</v>
      </c>
      <c r="G36" s="91">
        <f>SUM(G8,G19,G33,G35)</f>
        <v>13171.899999999992</v>
      </c>
      <c r="H36" s="79">
        <f>SUM(F36/E36)</f>
        <v>1.0835546652237542</v>
      </c>
      <c r="I36" s="91">
        <f>SUM(I8,I19,I33,I35)</f>
        <v>143183.69999999998</v>
      </c>
      <c r="J36" s="91">
        <f>SUM(J8,J19,J33,J35)</f>
        <v>27632.299999999996</v>
      </c>
      <c r="K36" s="96">
        <f t="shared" ref="K36:K54" si="15">SUM(F36/I36)*100%</f>
        <v>1.1929849556897891</v>
      </c>
    </row>
    <row r="37" spans="1:11" ht="23.25" customHeight="1" x14ac:dyDescent="0.3">
      <c r="A37" s="73">
        <v>400000</v>
      </c>
      <c r="B37" s="34" t="s">
        <v>24</v>
      </c>
      <c r="C37" s="98">
        <f>SUM(C38,C42)</f>
        <v>159221.80000000005</v>
      </c>
      <c r="D37" s="98">
        <f>SUM(D38,D42)</f>
        <v>161894.70000000001</v>
      </c>
      <c r="E37" s="98">
        <f>SUM(E38,E42)</f>
        <v>86854.6</v>
      </c>
      <c r="F37" s="170">
        <f>SUM(F38,F42)</f>
        <v>83867.100000000006</v>
      </c>
      <c r="G37" s="83">
        <f t="shared" ref="G37:G55" si="16">SUM(F37-E37)</f>
        <v>-2987.5</v>
      </c>
      <c r="H37" s="84">
        <f t="shared" ref="H37:H55" si="17">SUM(F37/E37)</f>
        <v>0.96560343378473912</v>
      </c>
      <c r="I37" s="98">
        <f>SUM(I38,I42)</f>
        <v>91887.9</v>
      </c>
      <c r="J37" s="98">
        <f>SUM(J38,J42)</f>
        <v>-8020.7999999999993</v>
      </c>
      <c r="K37" s="94">
        <f t="shared" si="15"/>
        <v>0.91271103159393141</v>
      </c>
    </row>
    <row r="38" spans="1:11" ht="38.25" customHeight="1" x14ac:dyDescent="0.3">
      <c r="A38" s="73">
        <v>410300</v>
      </c>
      <c r="B38" s="34" t="s">
        <v>53</v>
      </c>
      <c r="C38" s="98">
        <f>SUM(C39:C41)</f>
        <v>89881.300000000017</v>
      </c>
      <c r="D38" s="98">
        <f t="shared" ref="D38:F38" si="18">SUM(D39:D41)</f>
        <v>89881.300000000017</v>
      </c>
      <c r="E38" s="98">
        <f t="shared" si="18"/>
        <v>52953.7</v>
      </c>
      <c r="F38" s="170">
        <f t="shared" si="18"/>
        <v>52953.7</v>
      </c>
      <c r="G38" s="83">
        <f t="shared" si="16"/>
        <v>0</v>
      </c>
      <c r="H38" s="84">
        <f t="shared" si="17"/>
        <v>1</v>
      </c>
      <c r="I38" s="99">
        <f>SUM(I39:I41)</f>
        <v>59427</v>
      </c>
      <c r="J38" s="93">
        <f t="shared" ref="J38:J56" si="19">SUM(F38-I38)</f>
        <v>-6473.3000000000029</v>
      </c>
      <c r="K38" s="94">
        <f t="shared" si="15"/>
        <v>0.89107139852255701</v>
      </c>
    </row>
    <row r="39" spans="1:11" ht="36.75" customHeight="1" x14ac:dyDescent="0.3">
      <c r="A39" s="66">
        <v>410339</v>
      </c>
      <c r="B39" s="129" t="s">
        <v>25</v>
      </c>
      <c r="C39" s="157">
        <v>53082.3</v>
      </c>
      <c r="D39" s="157">
        <v>53082.3</v>
      </c>
      <c r="E39" s="87">
        <v>32698.799999999999</v>
      </c>
      <c r="F39" s="100">
        <v>32698.799999999999</v>
      </c>
      <c r="G39" s="83">
        <f t="shared" si="16"/>
        <v>0</v>
      </c>
      <c r="H39" s="84">
        <f t="shared" si="17"/>
        <v>1</v>
      </c>
      <c r="I39" s="100">
        <v>41227.9</v>
      </c>
      <c r="J39" s="85">
        <f t="shared" si="19"/>
        <v>-8529.1000000000022</v>
      </c>
      <c r="K39" s="101">
        <f t="shared" si="15"/>
        <v>0.79312310352940596</v>
      </c>
    </row>
    <row r="40" spans="1:11" ht="39" customHeight="1" x14ac:dyDescent="0.3">
      <c r="A40" s="66">
        <v>410342</v>
      </c>
      <c r="B40" s="129" t="s">
        <v>26</v>
      </c>
      <c r="C40" s="157">
        <v>31910.9</v>
      </c>
      <c r="D40" s="157">
        <v>31910.9</v>
      </c>
      <c r="E40" s="87">
        <v>18625.599999999999</v>
      </c>
      <c r="F40" s="100">
        <v>18625.599999999999</v>
      </c>
      <c r="G40" s="83">
        <f t="shared" si="16"/>
        <v>0</v>
      </c>
      <c r="H40" s="84">
        <f t="shared" si="17"/>
        <v>1</v>
      </c>
      <c r="I40" s="100">
        <v>16569.599999999999</v>
      </c>
      <c r="J40" s="85">
        <f t="shared" si="19"/>
        <v>2056</v>
      </c>
      <c r="K40" s="101">
        <f t="shared" si="15"/>
        <v>1.1240826573966782</v>
      </c>
    </row>
    <row r="41" spans="1:11" ht="63.75" customHeight="1" x14ac:dyDescent="0.3">
      <c r="A41" s="66">
        <v>410351</v>
      </c>
      <c r="B41" s="129" t="s">
        <v>64</v>
      </c>
      <c r="C41" s="157">
        <v>4888.1000000000004</v>
      </c>
      <c r="D41" s="157">
        <v>4888.1000000000004</v>
      </c>
      <c r="E41" s="87">
        <v>1629.3</v>
      </c>
      <c r="F41" s="100">
        <v>1629.3</v>
      </c>
      <c r="G41" s="83">
        <f t="shared" si="16"/>
        <v>0</v>
      </c>
      <c r="H41" s="84">
        <f t="shared" si="17"/>
        <v>1</v>
      </c>
      <c r="I41" s="100">
        <v>1629.5</v>
      </c>
      <c r="J41" s="85">
        <f t="shared" si="19"/>
        <v>-0.20000000000004547</v>
      </c>
      <c r="K41" s="101">
        <f t="shared" si="15"/>
        <v>0.9998772629640994</v>
      </c>
    </row>
    <row r="42" spans="1:11" ht="40.5" customHeight="1" x14ac:dyDescent="0.3">
      <c r="A42" s="73">
        <v>410500</v>
      </c>
      <c r="B42" s="34" t="s">
        <v>54</v>
      </c>
      <c r="C42" s="98">
        <f>SUM(C43:C54)</f>
        <v>69340.500000000015</v>
      </c>
      <c r="D42" s="98">
        <f>SUM(D43:D54)</f>
        <v>72013.400000000009</v>
      </c>
      <c r="E42" s="98">
        <f>SUM(E43:E54)</f>
        <v>33900.9</v>
      </c>
      <c r="F42" s="98">
        <f>SUM(F43:F54)</f>
        <v>30913.400000000005</v>
      </c>
      <c r="G42" s="98">
        <f>SUM(G43:G54)</f>
        <v>-2987.4999999999986</v>
      </c>
      <c r="H42" s="84">
        <f t="shared" si="17"/>
        <v>0.91187549593078665</v>
      </c>
      <c r="I42" s="98">
        <f>SUM(I43:I54)</f>
        <v>32460.9</v>
      </c>
      <c r="J42" s="93">
        <f t="shared" si="19"/>
        <v>-1547.4999999999964</v>
      </c>
      <c r="K42" s="130">
        <f t="shared" si="15"/>
        <v>0.95232726141296153</v>
      </c>
    </row>
    <row r="43" spans="1:11" ht="92.25" customHeight="1" x14ac:dyDescent="0.3">
      <c r="A43" s="66">
        <v>410501</v>
      </c>
      <c r="B43" s="55" t="s">
        <v>55</v>
      </c>
      <c r="C43" s="152">
        <v>12580</v>
      </c>
      <c r="D43" s="153">
        <v>12580</v>
      </c>
      <c r="E43" s="87">
        <v>5048.8999999999996</v>
      </c>
      <c r="F43" s="100">
        <v>5048.8999999999996</v>
      </c>
      <c r="G43" s="83">
        <f t="shared" si="16"/>
        <v>0</v>
      </c>
      <c r="H43" s="84">
        <f t="shared" si="17"/>
        <v>1</v>
      </c>
      <c r="I43" s="100">
        <v>5954.3</v>
      </c>
      <c r="J43" s="85">
        <f t="shared" si="19"/>
        <v>-905.40000000000055</v>
      </c>
      <c r="K43" s="101">
        <f t="shared" si="15"/>
        <v>0.84794182355608538</v>
      </c>
    </row>
    <row r="44" spans="1:11" ht="59.25" customHeight="1" x14ac:dyDescent="0.3">
      <c r="A44" s="66">
        <v>410502</v>
      </c>
      <c r="B44" s="51" t="s">
        <v>56</v>
      </c>
      <c r="C44" s="158">
        <v>29</v>
      </c>
      <c r="D44" s="158">
        <v>29</v>
      </c>
      <c r="E44" s="87">
        <v>6.5</v>
      </c>
      <c r="F44" s="100">
        <v>6.5</v>
      </c>
      <c r="G44" s="83">
        <f t="shared" si="16"/>
        <v>0</v>
      </c>
      <c r="H44" s="84">
        <f t="shared" si="17"/>
        <v>1</v>
      </c>
      <c r="I44" s="100">
        <v>15.9</v>
      </c>
      <c r="J44" s="85">
        <f t="shared" si="19"/>
        <v>-9.4</v>
      </c>
      <c r="K44" s="101">
        <f t="shared" si="15"/>
        <v>0.40880503144654085</v>
      </c>
    </row>
    <row r="45" spans="1:11" ht="75.75" customHeight="1" x14ac:dyDescent="0.3">
      <c r="A45" s="66">
        <v>410503</v>
      </c>
      <c r="B45" s="50" t="s">
        <v>57</v>
      </c>
      <c r="C45" s="134">
        <v>54891.6</v>
      </c>
      <c r="D45" s="134">
        <v>54891.6</v>
      </c>
      <c r="E45" s="87">
        <v>26200</v>
      </c>
      <c r="F45" s="100">
        <v>23773.4</v>
      </c>
      <c r="G45" s="83">
        <f t="shared" si="16"/>
        <v>-2426.5999999999985</v>
      </c>
      <c r="H45" s="84">
        <f t="shared" si="17"/>
        <v>0.90738167938931302</v>
      </c>
      <c r="I45" s="100">
        <v>25636.799999999999</v>
      </c>
      <c r="J45" s="85">
        <f t="shared" si="19"/>
        <v>-1863.3999999999978</v>
      </c>
      <c r="K45" s="101">
        <f t="shared" si="15"/>
        <v>0.92731542158147673</v>
      </c>
    </row>
    <row r="46" spans="1:11" ht="48" customHeight="1" x14ac:dyDescent="0.3">
      <c r="A46" s="66">
        <v>410508</v>
      </c>
      <c r="B46" s="131" t="s">
        <v>68</v>
      </c>
      <c r="C46" s="134"/>
      <c r="D46" s="134">
        <v>199.9</v>
      </c>
      <c r="E46" s="87">
        <v>50</v>
      </c>
      <c r="F46" s="100">
        <v>50</v>
      </c>
      <c r="G46" s="83">
        <f t="shared" si="16"/>
        <v>0</v>
      </c>
      <c r="H46" s="84">
        <f t="shared" si="17"/>
        <v>1</v>
      </c>
      <c r="I46" s="100"/>
      <c r="J46" s="85">
        <f t="shared" si="19"/>
        <v>50</v>
      </c>
      <c r="K46" s="101"/>
    </row>
    <row r="47" spans="1:11" ht="33" customHeight="1" x14ac:dyDescent="0.3">
      <c r="A47" s="66">
        <v>410511</v>
      </c>
      <c r="B47" s="58" t="s">
        <v>72</v>
      </c>
      <c r="C47" s="134"/>
      <c r="D47" s="134">
        <v>580.20000000000005</v>
      </c>
      <c r="E47" s="87">
        <v>580.20000000000005</v>
      </c>
      <c r="F47" s="100"/>
      <c r="G47" s="83">
        <f t="shared" ref="G47" si="20">SUM(F47-E47)</f>
        <v>-580.20000000000005</v>
      </c>
      <c r="H47" s="84">
        <f t="shared" ref="H47" si="21">SUM(F47/E47)</f>
        <v>0</v>
      </c>
      <c r="I47" s="100"/>
      <c r="J47" s="85"/>
      <c r="K47" s="101"/>
    </row>
    <row r="48" spans="1:11" ht="46.5" customHeight="1" x14ac:dyDescent="0.3">
      <c r="A48" s="66">
        <v>410512</v>
      </c>
      <c r="B48" s="159" t="s">
        <v>67</v>
      </c>
      <c r="C48" s="134"/>
      <c r="D48" s="134">
        <v>539.70000000000005</v>
      </c>
      <c r="E48" s="87">
        <v>269.8</v>
      </c>
      <c r="F48" s="100">
        <v>450.5</v>
      </c>
      <c r="G48" s="83">
        <f t="shared" si="16"/>
        <v>180.7</v>
      </c>
      <c r="H48" s="84">
        <f t="shared" si="17"/>
        <v>1.6697553743513713</v>
      </c>
      <c r="I48" s="100">
        <v>129.9</v>
      </c>
      <c r="J48" s="85">
        <f t="shared" si="19"/>
        <v>320.60000000000002</v>
      </c>
      <c r="K48" s="101">
        <f t="shared" si="15"/>
        <v>3.468052347959969</v>
      </c>
    </row>
    <row r="49" spans="1:11" ht="46.5" customHeight="1" x14ac:dyDescent="0.3">
      <c r="A49" s="66">
        <v>410514</v>
      </c>
      <c r="B49" s="159" t="s">
        <v>73</v>
      </c>
      <c r="C49" s="134"/>
      <c r="D49" s="134">
        <v>888.8</v>
      </c>
      <c r="E49" s="87">
        <v>514.9</v>
      </c>
      <c r="F49" s="100">
        <v>514.9</v>
      </c>
      <c r="G49" s="83">
        <f t="shared" ref="G49" si="22">SUM(F49-E49)</f>
        <v>0</v>
      </c>
      <c r="H49" s="84">
        <f t="shared" ref="H49" si="23">SUM(F49/E49)</f>
        <v>1</v>
      </c>
      <c r="I49" s="100"/>
      <c r="J49" s="85"/>
      <c r="K49" s="101"/>
    </row>
    <row r="50" spans="1:11" ht="47.25" customHeight="1" x14ac:dyDescent="0.3">
      <c r="A50" s="66">
        <v>410515</v>
      </c>
      <c r="B50" s="132" t="s">
        <v>61</v>
      </c>
      <c r="C50" s="134">
        <v>628.6</v>
      </c>
      <c r="D50" s="134">
        <v>628.6</v>
      </c>
      <c r="E50" s="87">
        <v>314.39999999999998</v>
      </c>
      <c r="F50" s="100">
        <v>314.39999999999998</v>
      </c>
      <c r="G50" s="83">
        <f t="shared" si="16"/>
        <v>0</v>
      </c>
      <c r="H50" s="84">
        <f t="shared" si="17"/>
        <v>1</v>
      </c>
      <c r="I50" s="100"/>
      <c r="J50" s="85">
        <f t="shared" si="19"/>
        <v>314.39999999999998</v>
      </c>
      <c r="K50" s="101" t="e">
        <f t="shared" si="15"/>
        <v>#DIV/0!</v>
      </c>
    </row>
    <row r="51" spans="1:11" ht="34.5" customHeight="1" x14ac:dyDescent="0.3">
      <c r="A51" s="70">
        <v>410516</v>
      </c>
      <c r="B51" s="162" t="s">
        <v>66</v>
      </c>
      <c r="C51" s="134"/>
      <c r="D51" s="134">
        <v>44.3</v>
      </c>
      <c r="E51" s="87">
        <v>44.3</v>
      </c>
      <c r="F51" s="100">
        <v>44.3</v>
      </c>
      <c r="G51" s="83">
        <f t="shared" si="16"/>
        <v>0</v>
      </c>
      <c r="H51" s="84">
        <f t="shared" si="17"/>
        <v>1</v>
      </c>
      <c r="I51" s="100"/>
      <c r="J51" s="85">
        <f t="shared" si="19"/>
        <v>44.3</v>
      </c>
      <c r="K51" s="101" t="e">
        <f t="shared" si="15"/>
        <v>#DIV/0!</v>
      </c>
    </row>
    <row r="52" spans="1:11" ht="53.25" customHeight="1" x14ac:dyDescent="0.3">
      <c r="A52" s="66">
        <v>410520</v>
      </c>
      <c r="B52" s="131" t="s">
        <v>60</v>
      </c>
      <c r="C52" s="153">
        <v>911.1</v>
      </c>
      <c r="D52" s="153">
        <v>911.1</v>
      </c>
      <c r="E52" s="87">
        <v>455.7</v>
      </c>
      <c r="F52" s="100">
        <v>455.7</v>
      </c>
      <c r="G52" s="83">
        <f t="shared" si="16"/>
        <v>0</v>
      </c>
      <c r="H52" s="84">
        <f t="shared" si="17"/>
        <v>1</v>
      </c>
      <c r="I52" s="100">
        <v>168.9</v>
      </c>
      <c r="J52" s="85">
        <f t="shared" si="19"/>
        <v>286.79999999999995</v>
      </c>
      <c r="K52" s="101">
        <f t="shared" si="15"/>
        <v>2.6980461811722911</v>
      </c>
    </row>
    <row r="53" spans="1:11" ht="48" customHeight="1" x14ac:dyDescent="0.3">
      <c r="A53" s="66">
        <v>410526</v>
      </c>
      <c r="B53" s="159" t="s">
        <v>70</v>
      </c>
      <c r="C53" s="153"/>
      <c r="D53" s="153"/>
      <c r="E53" s="87"/>
      <c r="F53" s="100"/>
      <c r="G53" s="83"/>
      <c r="H53" s="84"/>
      <c r="I53" s="100">
        <v>170</v>
      </c>
      <c r="J53" s="85">
        <f t="shared" si="19"/>
        <v>-170</v>
      </c>
      <c r="K53" s="101"/>
    </row>
    <row r="54" spans="1:11" ht="27" customHeight="1" x14ac:dyDescent="0.3">
      <c r="A54" s="66">
        <v>410539</v>
      </c>
      <c r="B54" s="55" t="s">
        <v>58</v>
      </c>
      <c r="C54" s="153">
        <v>300.2</v>
      </c>
      <c r="D54" s="153">
        <v>720.2</v>
      </c>
      <c r="E54" s="87">
        <v>416.2</v>
      </c>
      <c r="F54" s="100">
        <v>254.8</v>
      </c>
      <c r="G54" s="83">
        <f t="shared" si="16"/>
        <v>-161.39999999999998</v>
      </c>
      <c r="H54" s="84">
        <f t="shared" si="17"/>
        <v>0.61220567035079299</v>
      </c>
      <c r="I54" s="102">
        <v>385.1</v>
      </c>
      <c r="J54" s="85">
        <f t="shared" si="19"/>
        <v>-130.30000000000001</v>
      </c>
      <c r="K54" s="97">
        <f t="shared" si="15"/>
        <v>0.6616463256297066</v>
      </c>
    </row>
    <row r="55" spans="1:11" ht="34.5" hidden="1" customHeight="1" x14ac:dyDescent="0.3">
      <c r="A55" s="66">
        <v>410366</v>
      </c>
      <c r="B55" s="19" t="s">
        <v>27</v>
      </c>
      <c r="C55" s="142"/>
      <c r="D55" s="87"/>
      <c r="E55" s="87"/>
      <c r="F55" s="100"/>
      <c r="G55" s="83">
        <f t="shared" si="16"/>
        <v>0</v>
      </c>
      <c r="H55" s="84" t="e">
        <f t="shared" si="17"/>
        <v>#DIV/0!</v>
      </c>
      <c r="I55" s="102"/>
      <c r="J55" s="85">
        <f t="shared" si="19"/>
        <v>0</v>
      </c>
      <c r="K55" s="97"/>
    </row>
    <row r="56" spans="1:11" s="57" customFormat="1" ht="36" hidden="1" customHeight="1" x14ac:dyDescent="0.25">
      <c r="A56" s="63">
        <v>410370</v>
      </c>
      <c r="B56" s="56" t="s">
        <v>45</v>
      </c>
      <c r="C56" s="56"/>
      <c r="D56" s="103"/>
      <c r="E56" s="103"/>
      <c r="F56" s="104"/>
      <c r="G56" s="105"/>
      <c r="H56" s="106"/>
      <c r="I56" s="107"/>
      <c r="J56" s="108">
        <f t="shared" si="19"/>
        <v>0</v>
      </c>
      <c r="K56" s="109"/>
    </row>
    <row r="57" spans="1:11" ht="22.5" customHeight="1" x14ac:dyDescent="0.3">
      <c r="A57" s="64"/>
      <c r="B57" s="44" t="s">
        <v>47</v>
      </c>
      <c r="C57" s="110">
        <f>SUM(C36:C37)</f>
        <v>472577.00000000006</v>
      </c>
      <c r="D57" s="110">
        <f>SUM(D36:D37)</f>
        <v>475249.9</v>
      </c>
      <c r="E57" s="110">
        <f>SUM(E36:E37)</f>
        <v>244498.7</v>
      </c>
      <c r="F57" s="110">
        <f>SUM(F36:F37)</f>
        <v>254683.10000000003</v>
      </c>
      <c r="G57" s="110">
        <f>SUM(G36:G37)</f>
        <v>10184.399999999992</v>
      </c>
      <c r="H57" s="79">
        <f>SUM(F57/E57)</f>
        <v>1.0416542092043843</v>
      </c>
      <c r="I57" s="110">
        <f>SUM(I36:I37)</f>
        <v>235071.59999999998</v>
      </c>
      <c r="J57" s="110">
        <f>SUM(J36:J37)</f>
        <v>19611.499999999996</v>
      </c>
      <c r="K57" s="111">
        <f>SUM(F57/I57)*100%</f>
        <v>1.0834277726445902</v>
      </c>
    </row>
    <row r="58" spans="1:11" ht="19.5" customHeight="1" x14ac:dyDescent="0.25">
      <c r="A58" s="175" t="s">
        <v>32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7"/>
    </row>
    <row r="59" spans="1:11" ht="21.75" customHeight="1" x14ac:dyDescent="0.3">
      <c r="A59" s="67">
        <v>190100</v>
      </c>
      <c r="B59" s="52" t="s">
        <v>15</v>
      </c>
      <c r="C59" s="143">
        <v>100</v>
      </c>
      <c r="D59" s="143">
        <v>100</v>
      </c>
      <c r="E59" s="89">
        <v>73.7</v>
      </c>
      <c r="F59" s="88">
        <v>120.5</v>
      </c>
      <c r="G59" s="83">
        <f t="shared" ref="G59:G63" si="24">SUM(F59-E59)</f>
        <v>46.8</v>
      </c>
      <c r="H59" s="84">
        <f t="shared" ref="H59" si="25">SUM(F59/E59)</f>
        <v>1.6350067842605156</v>
      </c>
      <c r="I59" s="88">
        <v>70.5</v>
      </c>
      <c r="J59" s="85">
        <f t="shared" ref="J59:J65" si="26">SUM(F59-I59)</f>
        <v>50</v>
      </c>
      <c r="K59" s="86">
        <f>SUM(F59/I59)*100%</f>
        <v>1.7092198581560283</v>
      </c>
    </row>
    <row r="60" spans="1:11" ht="38.25" customHeight="1" x14ac:dyDescent="0.3">
      <c r="A60" s="74">
        <v>240616</v>
      </c>
      <c r="B60" s="48" t="s">
        <v>39</v>
      </c>
      <c r="C60" s="144"/>
      <c r="D60" s="89"/>
      <c r="E60" s="89"/>
      <c r="F60" s="88"/>
      <c r="G60" s="83">
        <f t="shared" si="24"/>
        <v>0</v>
      </c>
      <c r="H60" s="84"/>
      <c r="I60" s="88"/>
      <c r="J60" s="85">
        <f t="shared" si="26"/>
        <v>0</v>
      </c>
      <c r="K60" s="86"/>
    </row>
    <row r="61" spans="1:11" ht="30" customHeight="1" x14ac:dyDescent="0.3">
      <c r="A61" s="74">
        <v>240621</v>
      </c>
      <c r="B61" s="128" t="s">
        <v>33</v>
      </c>
      <c r="C61" s="145"/>
      <c r="D61" s="112"/>
      <c r="E61" s="112"/>
      <c r="F61" s="113"/>
      <c r="G61" s="83">
        <f t="shared" si="24"/>
        <v>0</v>
      </c>
      <c r="H61" s="112"/>
      <c r="I61" s="113"/>
      <c r="J61" s="85">
        <f t="shared" si="26"/>
        <v>0</v>
      </c>
      <c r="K61" s="86" t="e">
        <f>SUM(F61/I61)*100%</f>
        <v>#DIV/0!</v>
      </c>
    </row>
    <row r="62" spans="1:11" ht="36.75" customHeight="1" x14ac:dyDescent="0.3">
      <c r="A62" s="74">
        <v>250000</v>
      </c>
      <c r="B62" s="53" t="s">
        <v>28</v>
      </c>
      <c r="C62" s="146">
        <v>9917.9</v>
      </c>
      <c r="D62" s="146">
        <v>9917.9</v>
      </c>
      <c r="E62" s="114">
        <v>5550.9</v>
      </c>
      <c r="F62" s="115">
        <v>5550.9</v>
      </c>
      <c r="G62" s="83">
        <f t="shared" si="24"/>
        <v>0</v>
      </c>
      <c r="H62" s="84">
        <f t="shared" ref="H62:H63" si="27">SUM(F62/E62)</f>
        <v>1</v>
      </c>
      <c r="I62" s="115">
        <v>9725.2999999999993</v>
      </c>
      <c r="J62" s="85">
        <f t="shared" si="26"/>
        <v>-4174.3999999999996</v>
      </c>
      <c r="K62" s="86">
        <f>SUM(F62/I62)*100%</f>
        <v>0.57076902512004768</v>
      </c>
    </row>
    <row r="63" spans="1:11" ht="24.75" hidden="1" customHeight="1" x14ac:dyDescent="0.3">
      <c r="A63" s="66">
        <v>410366</v>
      </c>
      <c r="B63" s="19" t="s">
        <v>27</v>
      </c>
      <c r="C63" s="147"/>
      <c r="D63" s="114"/>
      <c r="E63" s="114"/>
      <c r="F63" s="115"/>
      <c r="G63" s="83">
        <f t="shared" si="24"/>
        <v>0</v>
      </c>
      <c r="H63" s="84" t="e">
        <f t="shared" si="27"/>
        <v>#DIV/0!</v>
      </c>
      <c r="I63" s="115"/>
      <c r="J63" s="85">
        <f t="shared" si="26"/>
        <v>0</v>
      </c>
      <c r="K63" s="86"/>
    </row>
    <row r="64" spans="1:11" ht="21" customHeight="1" x14ac:dyDescent="0.3">
      <c r="A64" s="72"/>
      <c r="B64" s="45" t="s">
        <v>29</v>
      </c>
      <c r="C64" s="91">
        <f t="shared" ref="C64" si="28">SUM(C65:C68)</f>
        <v>90</v>
      </c>
      <c r="D64" s="91">
        <f>SUM(D65:D69)</f>
        <v>2627.7</v>
      </c>
      <c r="E64" s="91">
        <f>SUM(E65:E68)</f>
        <v>0</v>
      </c>
      <c r="F64" s="91">
        <f>SUM(F65:F68)</f>
        <v>1238</v>
      </c>
      <c r="G64" s="91">
        <f>SUM(G65:G68)</f>
        <v>1238</v>
      </c>
      <c r="H64" s="79" t="e">
        <f>SUM(F64/E64)</f>
        <v>#DIV/0!</v>
      </c>
      <c r="I64" s="91">
        <f>SUM(I65:I68)</f>
        <v>1066</v>
      </c>
      <c r="J64" s="91">
        <f t="shared" si="26"/>
        <v>172</v>
      </c>
      <c r="K64" s="96">
        <f>SUM(F64/I64)*100%</f>
        <v>1.1613508442776737</v>
      </c>
    </row>
    <row r="65" spans="1:11" ht="34.5" customHeight="1" x14ac:dyDescent="0.3">
      <c r="A65" s="75">
        <v>241700</v>
      </c>
      <c r="B65" s="47" t="s">
        <v>37</v>
      </c>
      <c r="C65" s="47"/>
      <c r="D65" s="116"/>
      <c r="E65" s="116"/>
      <c r="F65" s="88">
        <v>1202.5</v>
      </c>
      <c r="G65" s="83">
        <f t="shared" ref="G65:G68" si="29">SUM(F65-E65)</f>
        <v>1202.5</v>
      </c>
      <c r="H65" s="117"/>
      <c r="I65" s="88">
        <v>646.79999999999995</v>
      </c>
      <c r="J65" s="118">
        <f t="shared" si="26"/>
        <v>555.70000000000005</v>
      </c>
      <c r="K65" s="101">
        <f t="shared" ref="K65" si="30">SUM(F65/I65)*100%</f>
        <v>1.8591527520098949</v>
      </c>
    </row>
    <row r="66" spans="1:11" ht="33" hidden="1" customHeight="1" x14ac:dyDescent="0.3">
      <c r="A66" s="76">
        <v>310300</v>
      </c>
      <c r="B66" s="124" t="s">
        <v>52</v>
      </c>
      <c r="C66" s="127"/>
      <c r="D66" s="90"/>
      <c r="E66" s="90"/>
      <c r="F66" s="88"/>
      <c r="G66" s="83">
        <f t="shared" si="29"/>
        <v>0</v>
      </c>
      <c r="H66" s="84"/>
      <c r="I66" s="88"/>
      <c r="J66" s="85"/>
      <c r="K66" s="97"/>
    </row>
    <row r="67" spans="1:11" ht="21" customHeight="1" x14ac:dyDescent="0.3">
      <c r="A67" s="67">
        <v>330100</v>
      </c>
      <c r="B67" s="126" t="s">
        <v>30</v>
      </c>
      <c r="C67" s="148">
        <v>90</v>
      </c>
      <c r="D67" s="148">
        <v>90</v>
      </c>
      <c r="E67" s="119">
        <v>0</v>
      </c>
      <c r="F67" s="88">
        <v>35.5</v>
      </c>
      <c r="G67" s="83">
        <f t="shared" si="29"/>
        <v>35.5</v>
      </c>
      <c r="H67" s="84" t="e">
        <f t="shared" ref="H67:H71" si="31">SUM(F67/E67)</f>
        <v>#DIV/0!</v>
      </c>
      <c r="I67" s="88">
        <v>419.2</v>
      </c>
      <c r="J67" s="85">
        <f>SUM(F67-I67)</f>
        <v>-383.7</v>
      </c>
      <c r="K67" s="101">
        <f t="shared" ref="K67" si="32">SUM(F67/I67)*100%</f>
        <v>8.46851145038168E-2</v>
      </c>
    </row>
    <row r="68" spans="1:11" ht="27" hidden="1" customHeight="1" x14ac:dyDescent="0.3">
      <c r="A68" s="67">
        <v>410345</v>
      </c>
      <c r="B68" s="127" t="s">
        <v>43</v>
      </c>
      <c r="C68" s="127"/>
      <c r="D68" s="119"/>
      <c r="E68" s="119"/>
      <c r="F68" s="88"/>
      <c r="G68" s="83">
        <f t="shared" si="29"/>
        <v>0</v>
      </c>
      <c r="H68" s="84" t="e">
        <f t="shared" si="31"/>
        <v>#DIV/0!</v>
      </c>
      <c r="I68" s="88"/>
      <c r="J68" s="85">
        <f>SUM(F68-I68)</f>
        <v>0</v>
      </c>
      <c r="K68" s="86"/>
    </row>
    <row r="69" spans="1:11" ht="23.25" customHeight="1" x14ac:dyDescent="0.3">
      <c r="A69" s="66">
        <v>410539</v>
      </c>
      <c r="B69" s="55" t="s">
        <v>58</v>
      </c>
      <c r="C69" s="127"/>
      <c r="D69" s="119">
        <v>2537.6999999999998</v>
      </c>
      <c r="E69" s="119"/>
      <c r="F69" s="88"/>
      <c r="G69" s="83"/>
      <c r="H69" s="84"/>
      <c r="I69" s="88"/>
      <c r="J69" s="85"/>
      <c r="K69" s="86"/>
    </row>
    <row r="70" spans="1:11" ht="21.75" customHeight="1" x14ac:dyDescent="0.3">
      <c r="A70" s="72"/>
      <c r="B70" s="45" t="s">
        <v>48</v>
      </c>
      <c r="C70" s="99">
        <f>SUM(C59:C64)</f>
        <v>10107.9</v>
      </c>
      <c r="D70" s="99">
        <f>SUM(D59:D64)</f>
        <v>12645.599999999999</v>
      </c>
      <c r="E70" s="99">
        <f>SUM(E59:E64)</f>
        <v>5624.5999999999995</v>
      </c>
      <c r="F70" s="99">
        <f>SUM(F59:F64)</f>
        <v>6909.4</v>
      </c>
      <c r="G70" s="99">
        <f>SUM(G59:G64)</f>
        <v>1284.8</v>
      </c>
      <c r="H70" s="79">
        <f t="shared" si="31"/>
        <v>1.2284251324538635</v>
      </c>
      <c r="I70" s="99">
        <f>SUM(I59:I64)</f>
        <v>10861.8</v>
      </c>
      <c r="J70" s="99">
        <f>SUM(J59:J64)</f>
        <v>-3952.3999999999996</v>
      </c>
      <c r="K70" s="96">
        <f>SUM(F70/I70)*100%</f>
        <v>0.63611924358761895</v>
      </c>
    </row>
    <row r="71" spans="1:11" ht="21.75" customHeight="1" thickBot="1" x14ac:dyDescent="0.35">
      <c r="A71" s="77"/>
      <c r="B71" s="46" t="s">
        <v>31</v>
      </c>
      <c r="C71" s="120">
        <f>SUM(C57,C70)</f>
        <v>482684.90000000008</v>
      </c>
      <c r="D71" s="120">
        <f>SUM(D57,D70)</f>
        <v>487895.5</v>
      </c>
      <c r="E71" s="120">
        <f>SUM(E57,E70)</f>
        <v>250123.30000000002</v>
      </c>
      <c r="F71" s="120">
        <f>SUM(F57,F70)</f>
        <v>261592.50000000003</v>
      </c>
      <c r="G71" s="120">
        <f>SUM(G57,G70)</f>
        <v>11469.199999999992</v>
      </c>
      <c r="H71" s="79">
        <f t="shared" si="31"/>
        <v>1.045854184716098</v>
      </c>
      <c r="I71" s="120">
        <f>SUM(I57,I70)</f>
        <v>245933.39999999997</v>
      </c>
      <c r="J71" s="120">
        <f>SUM(J57,J70)</f>
        <v>15659.099999999997</v>
      </c>
      <c r="K71" s="121">
        <f>SUM(F71/I71)*100%</f>
        <v>1.0636721161094835</v>
      </c>
    </row>
    <row r="72" spans="1:11" ht="23.25" customHeight="1" x14ac:dyDescent="0.3">
      <c r="A72" s="35"/>
      <c r="B72" s="36" t="s">
        <v>46</v>
      </c>
      <c r="C72" s="36"/>
      <c r="D72" s="37"/>
      <c r="E72" s="37"/>
      <c r="F72" s="38"/>
      <c r="G72" s="39"/>
      <c r="H72" s="40"/>
      <c r="I72" s="41"/>
      <c r="J72" s="42"/>
      <c r="K72" s="42"/>
    </row>
    <row r="73" spans="1:11" ht="18.75" x14ac:dyDescent="0.3">
      <c r="A73" s="1"/>
      <c r="B73" s="1"/>
      <c r="C73" s="1"/>
      <c r="D73" s="20"/>
      <c r="E73" s="20"/>
      <c r="F73" s="21"/>
      <c r="G73" s="22"/>
      <c r="H73" s="23"/>
      <c r="I73" s="13"/>
      <c r="J73" s="12"/>
      <c r="K73" s="12"/>
    </row>
    <row r="74" spans="1:11" ht="18.75" x14ac:dyDescent="0.3">
      <c r="A74" s="1"/>
      <c r="B74" s="1"/>
      <c r="C74" s="1"/>
      <c r="D74" s="20"/>
      <c r="E74" s="20"/>
      <c r="F74" s="24"/>
      <c r="G74" s="22"/>
      <c r="H74" s="23"/>
      <c r="I74" s="13"/>
      <c r="J74" s="12"/>
      <c r="K74" s="12"/>
    </row>
    <row r="75" spans="1:11" ht="20.25" x14ac:dyDescent="0.3">
      <c r="A75" s="1"/>
      <c r="B75" s="1"/>
      <c r="C75" s="1"/>
      <c r="D75" s="11"/>
      <c r="E75" s="11"/>
      <c r="F75" s="8"/>
      <c r="G75" s="8"/>
      <c r="H75" s="9"/>
      <c r="I75" s="10"/>
      <c r="J75" s="1"/>
      <c r="K75" s="1"/>
    </row>
    <row r="81" spans="2:2" x14ac:dyDescent="0.25">
      <c r="B81" t="s">
        <v>44</v>
      </c>
    </row>
  </sheetData>
  <mergeCells count="13">
    <mergeCell ref="I5:I6"/>
    <mergeCell ref="J5:K5"/>
    <mergeCell ref="A58:K58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51181102362204722" right="0" top="0" bottom="0" header="0.31496062992125984" footer="0.31496062992125984"/>
  <pageSetup paperSize="9" scale="41" orientation="portrait" r:id="rId1"/>
  <rowBreaks count="1" manualBreakCount="1"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станом на 01.07.2018</vt:lpstr>
      <vt:lpstr>'станом на 01.07.2018'!Область_печати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2018-07-25T13:00:00Z</cp:lastPrinted>
  <dcterms:created xsi:type="dcterms:W3CDTF">2015-02-12T09:02:27Z</dcterms:created>
  <dcterms:modified xsi:type="dcterms:W3CDTF">2018-07-27T06:54:00Z</dcterms:modified>
</cp:coreProperties>
</file>