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245" activeTab="0"/>
  </bookViews>
  <sheets>
    <sheet name="на 01.05.2016" sheetId="1" r:id="rId1"/>
  </sheets>
  <definedNames>
    <definedName name="_xlnm.Print_Area" localSheetId="0">'на 01.05.2016'!$A$1:$K$60</definedName>
  </definedNames>
  <calcPr fullCalcOnLoad="1"/>
</workbook>
</file>

<file path=xl/sharedStrings.xml><?xml version="1.0" encoding="utf-8"?>
<sst xmlns="http://schemas.openxmlformats.org/spreadsheetml/2006/main" count="68" uniqueCount="62">
  <si>
    <t xml:space="preserve">                                    Аналіз</t>
  </si>
  <si>
    <t xml:space="preserve">                                       виконання   розпису доходів  бюджету м.Кузнецовськ</t>
  </si>
  <si>
    <t>Види доходів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</si>
  <si>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</si>
  <si>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</si>
  <si>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</si>
  <si>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</si>
  <si>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</si>
  <si>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</si>
  <si>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Акцизний податок з реалізації суб'єктами господарювання роздрібної торгівлі підакцизних товарів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</si>
  <si>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</si>
  <si>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</si>
  <si>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</si>
  <si>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</si>
  <si>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</si>
  <si>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</si>
  <si>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</si>
  <si>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</si>
  <si>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</si>
  <si>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</si>
  <si>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</si>
  <si>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</si>
  <si>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</si>
  <si>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</si>
  <si>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</si>
  <si>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</si>
  <si>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</si>
  <si>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 xml:space="preserve">Субвенції       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</si>
  <si>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</si>
  <si>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</si>
  <si>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</si>
  <si>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</si>
  <si>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</si>
  <si>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</si>
  <si>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</si>
  <si>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</si>
  <si>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з державного бюджету місцевим бюджетам на погашення заборгованості з різниці в тарифах</t>
  </si>
  <si>
    <t>СПЕЦІАЛЬНИЙ ФОНД</t>
  </si>
  <si>
    <t>Грошовi стягнення за шкоду, заподiяну порушенням законодавства про охорону навколишнього природного середовища внаслiдок господарської та iншої дiяльностi</t>
  </si>
  <si>
    <t>Власні надходження бюджетних установ і організацій</t>
  </si>
  <si>
    <t>Бюджет розвитку</t>
  </si>
  <si>
    <t xml:space="preserve">Кошти від відчуження майна, що перебуває в комунальній власності </t>
  </si>
  <si>
    <t>Кошти від продажу землі</t>
  </si>
  <si>
    <t>Всього спеціальний фонд</t>
  </si>
  <si>
    <t>Всього доходів</t>
  </si>
  <si>
    <t>Начальник відділу доходів бюджету                      О.Хандучка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</si>
  <si>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</si>
  <si>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</si>
  <si>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надання інших адміністрат. послуг</t>
  </si>
  <si>
    <r>
      <rPr>
        <sz val="15"/>
        <rFont val="Times New Roman"/>
        <family val="1"/>
      </rPr>
      <t>Частина чистого прибутку (доходу)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комунальних унітарних підприємств та їх об'єднань, що вилучається до бюджету </t>
    </r>
  </si>
  <si>
    <r>
      <rPr>
        <sz val="15"/>
        <rFont val="Times New Roman"/>
        <family val="1"/>
      </rPr>
      <t>Надходження від орендної плати</t>
    </r>
    <r>
      <rPr>
        <sz val="14"/>
        <rFont val="Times New Roman"/>
        <family val="1"/>
      </rPr>
      <t xml:space="preserve"> за </t>
    </r>
    <r>
      <rPr>
        <sz val="12"/>
        <rFont val="Times New Roman"/>
        <family val="1"/>
      </rPr>
      <t xml:space="preserve">користування цілісним майновим комплексом та іншим майном, що перебуває в комунальній власності     </t>
    </r>
  </si>
  <si>
    <t xml:space="preserve">Затверджений бюджет                        на 2016 р.                  </t>
  </si>
  <si>
    <t xml:space="preserve">Бюджет                      на  2016 р.                          зі змінами                 </t>
  </si>
  <si>
    <t xml:space="preserve">Відхилення фактичних надходжень на звітну дату 2016 року до фактичних надходжень відповідного періоду 2015 року </t>
  </si>
  <si>
    <t xml:space="preserve">Адміністративний збір за  державну реєстрацію речових прав на нерухоме майно та їх обтяжень </t>
  </si>
  <si>
    <t>Затверджено кошторисом станом на 01.05.2016р.</t>
  </si>
  <si>
    <t xml:space="preserve"> Фактичні надходження до бюджету станом  на 01.05.2015р.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</si>
  <si>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</si>
  <si>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</si>
  <si>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Іншi надходження до фондiв охорони навколишнього природного середовища</t>
  </si>
  <si>
    <r>
      <t xml:space="preserve">                                                                                                                            станом  на  01 травня 2016 року                                                                                </t>
    </r>
    <r>
      <rPr>
        <sz val="14"/>
        <rFont val="Times New Roman"/>
        <family val="1"/>
      </rPr>
      <t xml:space="preserve"> тис.грн.     </t>
    </r>
    <r>
      <rPr>
        <b/>
        <sz val="14"/>
        <rFont val="Times New Roman"/>
        <family val="1"/>
      </rPr>
      <t xml:space="preserve">                                                                                               </t>
    </r>
  </si>
  <si>
    <r>
      <t xml:space="preserve"> Фактичні надходження до бюджету станом  на</t>
    </r>
    <r>
      <rPr>
        <sz val="12"/>
        <color indexed="10"/>
        <rFont val="Times New Roman"/>
        <family val="1"/>
      </rPr>
      <t xml:space="preserve"> 01</t>
    </r>
    <r>
      <rPr>
        <b/>
        <sz val="12"/>
        <color indexed="10"/>
        <rFont val="Times New Roman"/>
        <family val="1"/>
      </rPr>
      <t>.05.2016р.</t>
    </r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</si>
</sst>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0.0%"/>
    <numFmt numFmtId="166" formatCode="#,##0.0"/>
  </numFmts>
  <fonts count="50"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i/>
      <sz val="16"/>
      <color indexed="8"/>
      <name val="Times New Roman"/>
      <family val="1"/>
    </font>
    <font>
      <b/>
      <sz val="11"/>
      <name val="Times New Roman"/>
      <family val="1"/>
    </font>
    <font>
      <i/>
      <sz val="16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2"/>
      <color indexed="5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hair"/>
      <top style="hair"/>
      <bottom style="hair"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medium"/>
      <top style="hair"/>
      <bottom style="hair"/>
    </border>
    <border>
      <left style="medium"/>
      <right/>
      <top style="hair"/>
      <bottom style="hair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 style="hair"/>
      <right style="hair"/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 style="hair"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5" fillId="21" borderId="7" applyNumberFormat="0" applyAlignment="0" applyProtection="0"/>
    <xf numFmtId="0" fontId="3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>
      <alignment/>
      <protection/>
    </xf>
    <xf numFmtId="0" fontId="39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52">
      <alignment/>
      <protection/>
    </xf>
    <xf numFmtId="0" fontId="4" fillId="0" borderId="0" xfId="52" applyFont="1">
      <alignment/>
      <protection/>
    </xf>
    <xf numFmtId="0" fontId="3" fillId="0" borderId="10" xfId="52" applyFont="1" applyBorder="1" applyAlignment="1">
      <alignment horizontal="center"/>
      <protection/>
    </xf>
    <xf numFmtId="0" fontId="2" fillId="0" borderId="10" xfId="52" applyFont="1" applyFill="1" applyBorder="1" applyAlignment="1">
      <alignment horizontal="center"/>
      <protection/>
    </xf>
    <xf numFmtId="0" fontId="10" fillId="24" borderId="11" xfId="52" applyFont="1" applyFill="1" applyBorder="1" applyAlignment="1">
      <alignment horizontal="center"/>
      <protection/>
    </xf>
    <xf numFmtId="0" fontId="10" fillId="24" borderId="0" xfId="52" applyFont="1" applyFill="1" applyBorder="1" applyAlignment="1">
      <alignment horizontal="centerContinuous"/>
      <protection/>
    </xf>
    <xf numFmtId="0" fontId="10" fillId="24" borderId="12" xfId="52" applyFont="1" applyFill="1" applyBorder="1" applyAlignment="1">
      <alignment horizontal="center"/>
      <protection/>
    </xf>
    <xf numFmtId="0" fontId="10" fillId="24" borderId="13" xfId="52" applyFont="1" applyFill="1" applyBorder="1" applyAlignment="1">
      <alignment horizontal="centerContinuous"/>
      <protection/>
    </xf>
    <xf numFmtId="0" fontId="10" fillId="24" borderId="14" xfId="52" applyFont="1" applyFill="1" applyBorder="1" applyAlignment="1">
      <alignment horizontal="centerContinuous"/>
      <protection/>
    </xf>
    <xf numFmtId="0" fontId="5" fillId="0" borderId="15" xfId="52" applyFont="1" applyBorder="1" applyAlignment="1">
      <alignment wrapText="1"/>
      <protection/>
    </xf>
    <xf numFmtId="0" fontId="5" fillId="0" borderId="15" xfId="52" applyFont="1" applyBorder="1" applyAlignment="1">
      <alignment vertical="top" wrapText="1"/>
      <protection/>
    </xf>
    <xf numFmtId="0" fontId="12" fillId="0" borderId="10" xfId="52" applyFont="1" applyBorder="1" applyAlignment="1">
      <alignment horizontal="center"/>
      <protection/>
    </xf>
    <xf numFmtId="0" fontId="2" fillId="8" borderId="10" xfId="52" applyFont="1" applyFill="1" applyBorder="1" applyAlignment="1">
      <alignment horizontal="center"/>
      <protection/>
    </xf>
    <xf numFmtId="0" fontId="3" fillId="0" borderId="10" xfId="52" applyFont="1" applyFill="1" applyBorder="1" applyAlignment="1">
      <alignment horizontal="center"/>
      <protection/>
    </xf>
    <xf numFmtId="0" fontId="12" fillId="0" borderId="10" xfId="52" applyFont="1" applyFill="1" applyBorder="1" applyAlignment="1">
      <alignment horizontal="center"/>
      <protection/>
    </xf>
    <xf numFmtId="166" fontId="15" fillId="0" borderId="0" xfId="52" applyNumberFormat="1" applyFont="1" applyFill="1" applyBorder="1">
      <alignment/>
      <protection/>
    </xf>
    <xf numFmtId="165" fontId="16" fillId="0" borderId="0" xfId="52" applyNumberFormat="1" applyFont="1" applyFill="1" applyBorder="1">
      <alignment/>
      <protection/>
    </xf>
    <xf numFmtId="0" fontId="1" fillId="0" borderId="0" xfId="52" applyFill="1">
      <alignment/>
      <protection/>
    </xf>
    <xf numFmtId="0" fontId="17" fillId="0" borderId="10" xfId="52" applyFont="1" applyBorder="1" applyAlignment="1">
      <alignment horizontal="center"/>
      <protection/>
    </xf>
    <xf numFmtId="0" fontId="18" fillId="0" borderId="0" xfId="52" applyFont="1">
      <alignment/>
      <protection/>
    </xf>
    <xf numFmtId="0" fontId="9" fillId="0" borderId="10" xfId="52" applyFont="1" applyFill="1" applyBorder="1" applyAlignment="1">
      <alignment horizontal="center"/>
      <protection/>
    </xf>
    <xf numFmtId="0" fontId="19" fillId="0" borderId="16" xfId="52" applyFont="1" applyBorder="1" applyAlignment="1">
      <alignment wrapText="1"/>
      <protection/>
    </xf>
    <xf numFmtId="0" fontId="5" fillId="0" borderId="15" xfId="52" applyFont="1" applyBorder="1" applyAlignment="1">
      <alignment horizontal="left" wrapText="1"/>
      <protection/>
    </xf>
    <xf numFmtId="165" fontId="7" fillId="8" borderId="15" xfId="52" applyNumberFormat="1" applyFont="1" applyFill="1" applyBorder="1">
      <alignment/>
      <protection/>
    </xf>
    <xf numFmtId="166" fontId="7" fillId="0" borderId="15" xfId="52" applyNumberFormat="1" applyFont="1" applyBorder="1" applyAlignment="1" applyProtection="1">
      <alignment horizontal="right"/>
      <protection locked="0"/>
    </xf>
    <xf numFmtId="166" fontId="7" fillId="0" borderId="15" xfId="52" applyNumberFormat="1" applyFont="1" applyBorder="1" applyProtection="1">
      <alignment/>
      <protection locked="0"/>
    </xf>
    <xf numFmtId="166" fontId="7" fillId="25" borderId="15" xfId="52" applyNumberFormat="1" applyFont="1" applyFill="1" applyBorder="1" applyAlignment="1">
      <alignment horizontal="right"/>
      <protection/>
    </xf>
    <xf numFmtId="165" fontId="7" fillId="25" borderId="15" xfId="52" applyNumberFormat="1" applyFont="1" applyFill="1" applyBorder="1">
      <alignment/>
      <protection/>
    </xf>
    <xf numFmtId="166" fontId="7" fillId="0" borderId="15" xfId="52" applyNumberFormat="1" applyFont="1" applyBorder="1">
      <alignment/>
      <protection/>
    </xf>
    <xf numFmtId="165" fontId="7" fillId="0" borderId="17" xfId="52" applyNumberFormat="1" applyFont="1" applyBorder="1">
      <alignment/>
      <protection/>
    </xf>
    <xf numFmtId="166" fontId="7" fillId="8" borderId="15" xfId="52" applyNumberFormat="1" applyFont="1" applyFill="1" applyBorder="1" applyProtection="1">
      <alignment/>
      <protection locked="0"/>
    </xf>
    <xf numFmtId="166" fontId="7" fillId="0" borderId="15" xfId="52" applyNumberFormat="1" applyFont="1" applyFill="1" applyBorder="1" applyProtection="1">
      <alignment/>
      <protection locked="0"/>
    </xf>
    <xf numFmtId="166" fontId="14" fillId="0" borderId="15" xfId="52" applyNumberFormat="1" applyFont="1" applyFill="1" applyBorder="1" applyProtection="1">
      <alignment/>
      <protection locked="0"/>
    </xf>
    <xf numFmtId="0" fontId="7" fillId="0" borderId="15" xfId="52" applyFont="1" applyBorder="1" applyAlignment="1" applyProtection="1">
      <alignment wrapText="1"/>
      <protection locked="0"/>
    </xf>
    <xf numFmtId="166" fontId="14" fillId="8" borderId="15" xfId="52" applyNumberFormat="1" applyFont="1" applyFill="1" applyBorder="1" applyAlignment="1">
      <alignment horizontal="right"/>
      <protection/>
    </xf>
    <xf numFmtId="165" fontId="14" fillId="8" borderId="17" xfId="52" applyNumberFormat="1" applyFont="1" applyFill="1" applyBorder="1">
      <alignment/>
      <protection/>
    </xf>
    <xf numFmtId="166" fontId="14" fillId="0" borderId="15" xfId="52" applyNumberFormat="1" applyFont="1" applyBorder="1" applyAlignment="1" applyProtection="1">
      <alignment horizontal="right"/>
      <protection locked="0"/>
    </xf>
    <xf numFmtId="166" fontId="14" fillId="8" borderId="15" xfId="52" applyNumberFormat="1" applyFont="1" applyFill="1" applyBorder="1" applyAlignment="1" applyProtection="1">
      <alignment horizontal="right"/>
      <protection locked="0"/>
    </xf>
    <xf numFmtId="165" fontId="14" fillId="25" borderId="15" xfId="52" applyNumberFormat="1" applyFont="1" applyFill="1" applyBorder="1">
      <alignment/>
      <protection/>
    </xf>
    <xf numFmtId="166" fontId="14" fillId="0" borderId="15" xfId="52" applyNumberFormat="1" applyFont="1" applyBorder="1">
      <alignment/>
      <protection/>
    </xf>
    <xf numFmtId="166" fontId="14" fillId="25" borderId="15" xfId="52" applyNumberFormat="1" applyFont="1" applyFill="1" applyBorder="1" applyAlignment="1">
      <alignment horizontal="right"/>
      <protection/>
    </xf>
    <xf numFmtId="166" fontId="7" fillId="8" borderId="15" xfId="52" applyNumberFormat="1" applyFont="1" applyFill="1" applyBorder="1" applyAlignment="1" applyProtection="1">
      <alignment/>
      <protection locked="0"/>
    </xf>
    <xf numFmtId="165" fontId="23" fillId="25" borderId="17" xfId="52" applyNumberFormat="1" applyFont="1" applyFill="1" applyBorder="1" applyAlignment="1">
      <alignment/>
      <protection/>
    </xf>
    <xf numFmtId="0" fontId="7" fillId="0" borderId="15" xfId="52" applyFont="1" applyBorder="1">
      <alignment/>
      <protection/>
    </xf>
    <xf numFmtId="0" fontId="7" fillId="0" borderId="17" xfId="52" applyFont="1" applyBorder="1">
      <alignment/>
      <protection/>
    </xf>
    <xf numFmtId="166" fontId="7" fillId="0" borderId="15" xfId="52" applyNumberFormat="1" applyFont="1" applyFill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Fill="1">
      <alignment/>
      <protection/>
    </xf>
    <xf numFmtId="0" fontId="3" fillId="0" borderId="18" xfId="52" applyFont="1" applyFill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10" fillId="24" borderId="19" xfId="52" applyFont="1" applyFill="1" applyBorder="1" applyAlignment="1">
      <alignment horizontal="centerContinuous"/>
      <protection/>
    </xf>
    <xf numFmtId="0" fontId="10" fillId="24" borderId="20" xfId="52" applyFont="1" applyFill="1" applyBorder="1" applyAlignment="1">
      <alignment horizontal="centerContinuous"/>
      <protection/>
    </xf>
    <xf numFmtId="0" fontId="10" fillId="0" borderId="13" xfId="52" applyFont="1" applyFill="1" applyBorder="1" applyAlignment="1">
      <alignment horizontal="centerContinuous"/>
      <protection/>
    </xf>
    <xf numFmtId="0" fontId="12" fillId="0" borderId="21" xfId="52" applyFont="1" applyBorder="1" applyAlignment="1">
      <alignment horizontal="centerContinuous" vertical="center"/>
      <protection/>
    </xf>
    <xf numFmtId="49" fontId="12" fillId="0" borderId="22" xfId="52" applyNumberFormat="1" applyFont="1" applyBorder="1" applyAlignment="1">
      <alignment horizontal="centerContinuous" vertical="center"/>
      <protection/>
    </xf>
    <xf numFmtId="0" fontId="10" fillId="24" borderId="22" xfId="52" applyFont="1" applyFill="1" applyBorder="1" applyAlignment="1">
      <alignment horizontal="centerContinuous"/>
      <protection/>
    </xf>
    <xf numFmtId="0" fontId="12" fillId="0" borderId="23" xfId="52" applyFont="1" applyBorder="1" applyAlignment="1">
      <alignment horizontal="centerContinuous" vertical="center"/>
      <protection/>
    </xf>
    <xf numFmtId="49" fontId="5" fillId="0" borderId="15" xfId="52" applyNumberFormat="1" applyFont="1" applyBorder="1" applyAlignment="1" applyProtection="1">
      <alignment horizontal="left" wrapText="1"/>
      <protection locked="0"/>
    </xf>
    <xf numFmtId="0" fontId="7" fillId="0" borderId="15" xfId="52" applyFont="1" applyFill="1" applyBorder="1" applyAlignment="1" applyProtection="1">
      <alignment horizontal="left" wrapText="1"/>
      <protection locked="0"/>
    </xf>
    <xf numFmtId="0" fontId="28" fillId="8" borderId="15" xfId="52" applyFont="1" applyFill="1" applyBorder="1" applyAlignment="1">
      <alignment horizontal="left" wrapText="1"/>
      <protection/>
    </xf>
    <xf numFmtId="0" fontId="5" fillId="0" borderId="15" xfId="52" applyFont="1" applyBorder="1" applyAlignment="1">
      <alignment horizontal="justify" wrapText="1"/>
      <protection/>
    </xf>
    <xf numFmtId="0" fontId="5" fillId="0" borderId="15" xfId="52" applyFont="1" applyBorder="1" applyAlignment="1" applyProtection="1">
      <alignment vertical="center" wrapText="1"/>
      <protection locked="0"/>
    </xf>
    <xf numFmtId="0" fontId="12" fillId="0" borderId="0" xfId="52" applyFont="1">
      <alignment/>
      <protection/>
    </xf>
    <xf numFmtId="165" fontId="7" fillId="25" borderId="17" xfId="52" applyNumberFormat="1" applyFont="1" applyFill="1" applyBorder="1">
      <alignment/>
      <protection/>
    </xf>
    <xf numFmtId="165" fontId="14" fillId="25" borderId="17" xfId="52" applyNumberFormat="1" applyFont="1" applyFill="1" applyBorder="1">
      <alignment/>
      <protection/>
    </xf>
    <xf numFmtId="0" fontId="29" fillId="0" borderId="16" xfId="52" applyFont="1" applyFill="1" applyBorder="1" applyAlignment="1">
      <alignment horizontal="left" wrapText="1"/>
      <protection/>
    </xf>
    <xf numFmtId="0" fontId="29" fillId="0" borderId="15" xfId="52" applyFont="1" applyFill="1" applyBorder="1" applyAlignment="1">
      <alignment horizontal="left" wrapText="1"/>
      <protection/>
    </xf>
    <xf numFmtId="0" fontId="24" fillId="0" borderId="0" xfId="52" applyFont="1" applyBorder="1">
      <alignment/>
      <protection/>
    </xf>
    <xf numFmtId="4" fontId="24" fillId="0" borderId="0" xfId="52" applyNumberFormat="1" applyFont="1" applyBorder="1">
      <alignment/>
      <protection/>
    </xf>
    <xf numFmtId="4" fontId="25" fillId="0" borderId="0" xfId="52" applyNumberFormat="1" applyFont="1" applyFill="1" applyBorder="1" applyAlignment="1">
      <alignment horizontal="right"/>
      <protection/>
    </xf>
    <xf numFmtId="4" fontId="25" fillId="0" borderId="0" xfId="52" applyNumberFormat="1" applyFont="1" applyFill="1" applyBorder="1">
      <alignment/>
      <protection/>
    </xf>
    <xf numFmtId="4" fontId="24" fillId="25" borderId="0" xfId="52" applyNumberFormat="1" applyFont="1" applyFill="1" applyBorder="1">
      <alignment/>
      <protection/>
    </xf>
    <xf numFmtId="4" fontId="24" fillId="0" borderId="0" xfId="52" applyNumberFormat="1" applyFont="1" applyFill="1" applyBorder="1">
      <alignment/>
      <protection/>
    </xf>
    <xf numFmtId="49" fontId="19" fillId="0" borderId="24" xfId="52" applyNumberFormat="1" applyFont="1" applyBorder="1" applyAlignment="1">
      <alignment horizontal="left" wrapText="1"/>
      <protection/>
    </xf>
    <xf numFmtId="49" fontId="19" fillId="0" borderId="25" xfId="52" applyNumberFormat="1" applyFont="1" applyBorder="1" applyAlignment="1">
      <alignment horizontal="left" wrapText="1"/>
      <protection/>
    </xf>
    <xf numFmtId="0" fontId="19" fillId="0" borderId="15" xfId="52" applyFont="1" applyBorder="1" applyAlignment="1" applyProtection="1">
      <alignment/>
      <protection locked="0"/>
    </xf>
    <xf numFmtId="0" fontId="19" fillId="0" borderId="15" xfId="52" applyFont="1" applyFill="1" applyBorder="1" applyAlignment="1" applyProtection="1">
      <alignment wrapText="1"/>
      <protection locked="0"/>
    </xf>
    <xf numFmtId="0" fontId="19" fillId="0" borderId="25" xfId="52" applyFont="1" applyBorder="1" applyAlignment="1">
      <alignment horizontal="left" wrapText="1"/>
      <protection/>
    </xf>
    <xf numFmtId="0" fontId="30" fillId="0" borderId="24" xfId="52" applyFont="1" applyBorder="1" applyAlignment="1">
      <alignment horizontal="left" wrapText="1"/>
      <protection/>
    </xf>
    <xf numFmtId="0" fontId="19" fillId="0" borderId="24" xfId="52" applyFont="1" applyBorder="1" applyAlignment="1">
      <alignment horizontal="left" wrapText="1"/>
      <protection/>
    </xf>
    <xf numFmtId="0" fontId="19" fillId="0" borderId="15" xfId="52" applyFont="1" applyBorder="1" applyAlignment="1" applyProtection="1">
      <alignment wrapText="1"/>
      <protection locked="0"/>
    </xf>
    <xf numFmtId="49" fontId="31" fillId="0" borderId="15" xfId="52" applyNumberFormat="1" applyFont="1" applyBorder="1" applyAlignment="1" applyProtection="1">
      <alignment horizontal="left" wrapText="1"/>
      <protection locked="0"/>
    </xf>
    <xf numFmtId="0" fontId="19" fillId="0" borderId="15" xfId="52" applyFont="1" applyBorder="1">
      <alignment/>
      <protection/>
    </xf>
    <xf numFmtId="0" fontId="19" fillId="0" borderId="15" xfId="52" applyFont="1" applyBorder="1" applyAlignment="1">
      <alignment wrapText="1"/>
      <protection/>
    </xf>
    <xf numFmtId="0" fontId="32" fillId="0" borderId="15" xfId="52" applyFont="1" applyFill="1" applyBorder="1" applyAlignment="1">
      <alignment horizontal="left" wrapText="1"/>
      <protection/>
    </xf>
    <xf numFmtId="0" fontId="32" fillId="0" borderId="15" xfId="52" applyFont="1" applyFill="1" applyBorder="1" applyAlignment="1">
      <alignment horizontal="left" vertical="center" wrapText="1"/>
      <protection/>
    </xf>
    <xf numFmtId="0" fontId="23" fillId="0" borderId="25" xfId="0" applyFont="1" applyBorder="1" applyAlignment="1">
      <alignment horizontal="left" wrapText="1"/>
    </xf>
    <xf numFmtId="0" fontId="31" fillId="0" borderId="24" xfId="0" applyFont="1" applyBorder="1" applyAlignment="1">
      <alignment horizontal="left" wrapText="1"/>
    </xf>
    <xf numFmtId="0" fontId="19" fillId="0" borderId="15" xfId="52" applyFont="1" applyFill="1" applyBorder="1">
      <alignment/>
      <protection/>
    </xf>
    <xf numFmtId="0" fontId="19" fillId="0" borderId="0" xfId="52" applyFont="1" applyFill="1" applyBorder="1" applyAlignment="1">
      <alignment wrapText="1"/>
      <protection/>
    </xf>
    <xf numFmtId="0" fontId="23" fillId="0" borderId="15" xfId="0" applyFont="1" applyBorder="1" applyAlignment="1">
      <alignment horizontal="right"/>
    </xf>
    <xf numFmtId="0" fontId="4" fillId="0" borderId="26" xfId="52" applyFont="1" applyBorder="1">
      <alignment/>
      <protection/>
    </xf>
    <xf numFmtId="0" fontId="8" fillId="0" borderId="26" xfId="52" applyFont="1" applyBorder="1">
      <alignment/>
      <protection/>
    </xf>
    <xf numFmtId="0" fontId="24" fillId="0" borderId="26" xfId="52" applyFont="1" applyBorder="1">
      <alignment/>
      <protection/>
    </xf>
    <xf numFmtId="4" fontId="24" fillId="0" borderId="26" xfId="52" applyNumberFormat="1" applyFont="1" applyBorder="1">
      <alignment/>
      <protection/>
    </xf>
    <xf numFmtId="4" fontId="25" fillId="0" borderId="26" xfId="52" applyNumberFormat="1" applyFont="1" applyFill="1" applyBorder="1" applyAlignment="1">
      <alignment horizontal="right"/>
      <protection/>
    </xf>
    <xf numFmtId="4" fontId="25" fillId="0" borderId="26" xfId="52" applyNumberFormat="1" applyFont="1" applyFill="1" applyBorder="1">
      <alignment/>
      <protection/>
    </xf>
    <xf numFmtId="4" fontId="24" fillId="25" borderId="26" xfId="52" applyNumberFormat="1" applyFont="1" applyFill="1" applyBorder="1">
      <alignment/>
      <protection/>
    </xf>
    <xf numFmtId="0" fontId="7" fillId="0" borderId="26" xfId="52" applyFont="1" applyFill="1" applyBorder="1">
      <alignment/>
      <protection/>
    </xf>
    <xf numFmtId="0" fontId="7" fillId="0" borderId="26" xfId="52" applyFont="1" applyBorder="1">
      <alignment/>
      <protection/>
    </xf>
    <xf numFmtId="49" fontId="33" fillId="0" borderId="27" xfId="0" applyNumberFormat="1" applyFont="1" applyBorder="1" applyAlignment="1" applyProtection="1">
      <alignment horizontal="left" vertical="center" wrapText="1"/>
      <protection locked="0"/>
    </xf>
    <xf numFmtId="166" fontId="13" fillId="6" borderId="28" xfId="52" applyNumberFormat="1" applyFont="1" applyFill="1" applyBorder="1" applyAlignment="1">
      <alignment horizontal="right" wrapText="1"/>
      <protection/>
    </xf>
    <xf numFmtId="166" fontId="7" fillId="6" borderId="15" xfId="52" applyNumberFormat="1" applyFont="1" applyFill="1" applyBorder="1" applyAlignment="1" applyProtection="1">
      <alignment horizontal="right"/>
      <protection locked="0"/>
    </xf>
    <xf numFmtId="166" fontId="7" fillId="6" borderId="15" xfId="52" applyNumberFormat="1" applyFont="1" applyFill="1" applyBorder="1" applyProtection="1">
      <alignment/>
      <protection locked="0"/>
    </xf>
    <xf numFmtId="166" fontId="14" fillId="6" borderId="15" xfId="52" applyNumberFormat="1" applyFont="1" applyFill="1" applyBorder="1" applyProtection="1">
      <alignment/>
      <protection locked="0"/>
    </xf>
    <xf numFmtId="166" fontId="13" fillId="6" borderId="16" xfId="52" applyNumberFormat="1" applyFont="1" applyFill="1" applyBorder="1" applyAlignment="1">
      <alignment horizontal="right"/>
      <protection/>
    </xf>
    <xf numFmtId="166" fontId="14" fillId="6" borderId="15" xfId="52" applyNumberFormat="1" applyFont="1" applyFill="1" applyBorder="1" applyAlignment="1" applyProtection="1">
      <alignment horizontal="right"/>
      <protection locked="0"/>
    </xf>
    <xf numFmtId="166" fontId="7" fillId="6" borderId="15" xfId="52" applyNumberFormat="1" applyFont="1" applyFill="1" applyBorder="1" applyAlignment="1" applyProtection="1">
      <alignment/>
      <protection locked="0"/>
    </xf>
    <xf numFmtId="0" fontId="12" fillId="6" borderId="29" xfId="52" applyFont="1" applyFill="1" applyBorder="1" applyAlignment="1">
      <alignment horizontal="center"/>
      <protection/>
    </xf>
    <xf numFmtId="0" fontId="27" fillId="6" borderId="28" xfId="52" applyFont="1" applyFill="1" applyBorder="1" applyAlignment="1">
      <alignment horizontal="left" wrapText="1"/>
      <protection/>
    </xf>
    <xf numFmtId="165" fontId="7" fillId="6" borderId="15" xfId="52" applyNumberFormat="1" applyFont="1" applyFill="1" applyBorder="1">
      <alignment/>
      <protection/>
    </xf>
    <xf numFmtId="165" fontId="14" fillId="6" borderId="30" xfId="52" applyNumberFormat="1" applyFont="1" applyFill="1" applyBorder="1">
      <alignment/>
      <protection/>
    </xf>
    <xf numFmtId="164" fontId="7" fillId="6" borderId="15" xfId="52" applyNumberFormat="1" applyFont="1" applyFill="1" applyBorder="1" applyProtection="1">
      <alignment/>
      <protection locked="0"/>
    </xf>
    <xf numFmtId="164" fontId="7" fillId="6" borderId="15" xfId="52" applyNumberFormat="1" applyFont="1" applyFill="1" applyBorder="1" applyAlignment="1" applyProtection="1">
      <alignment/>
      <protection locked="0"/>
    </xf>
    <xf numFmtId="164" fontId="14" fillId="6" borderId="15" xfId="52" applyNumberFormat="1" applyFont="1" applyFill="1" applyBorder="1" applyAlignment="1" applyProtection="1">
      <alignment horizontal="right"/>
      <protection locked="0"/>
    </xf>
    <xf numFmtId="164" fontId="7" fillId="6" borderId="15" xfId="52" applyNumberFormat="1" applyFont="1" applyFill="1" applyBorder="1">
      <alignment/>
      <protection/>
    </xf>
    <xf numFmtId="0" fontId="17" fillId="6" borderId="10" xfId="52" applyFont="1" applyFill="1" applyBorder="1" applyAlignment="1">
      <alignment horizontal="center"/>
      <protection/>
    </xf>
    <xf numFmtId="0" fontId="27" fillId="6" borderId="16" xfId="52" applyFont="1" applyFill="1" applyBorder="1" applyAlignment="1">
      <alignment horizontal="left" wrapText="1"/>
      <protection/>
    </xf>
    <xf numFmtId="4" fontId="14" fillId="6" borderId="15" xfId="52" applyNumberFormat="1" applyFont="1" applyFill="1" applyBorder="1" applyProtection="1">
      <alignment/>
      <protection locked="0"/>
    </xf>
    <xf numFmtId="165" fontId="14" fillId="6" borderId="15" xfId="52" applyNumberFormat="1" applyFont="1" applyFill="1" applyBorder="1">
      <alignment/>
      <protection/>
    </xf>
    <xf numFmtId="165" fontId="14" fillId="6" borderId="17" xfId="52" applyNumberFormat="1" applyFont="1" applyFill="1" applyBorder="1">
      <alignment/>
      <protection/>
    </xf>
    <xf numFmtId="0" fontId="12" fillId="6" borderId="31" xfId="52" applyFont="1" applyFill="1" applyBorder="1" applyAlignment="1">
      <alignment horizontal="center"/>
      <protection/>
    </xf>
    <xf numFmtId="0" fontId="3" fillId="6" borderId="10" xfId="52" applyFont="1" applyFill="1" applyBorder="1" applyAlignment="1">
      <alignment horizontal="center"/>
      <protection/>
    </xf>
    <xf numFmtId="0" fontId="23" fillId="6" borderId="15" xfId="0" applyFont="1" applyFill="1" applyBorder="1" applyAlignment="1">
      <alignment horizontal="right"/>
    </xf>
    <xf numFmtId="166" fontId="23" fillId="6" borderId="15" xfId="0" applyNumberFormat="1" applyFont="1" applyFill="1" applyBorder="1" applyAlignment="1">
      <alignment horizontal="right"/>
    </xf>
    <xf numFmtId="166" fontId="14" fillId="6" borderId="32" xfId="52" applyNumberFormat="1" applyFont="1" applyFill="1" applyBorder="1" applyAlignment="1">
      <alignment horizontal="right"/>
      <protection/>
    </xf>
    <xf numFmtId="0" fontId="23" fillId="6" borderId="27" xfId="0" applyFont="1" applyFill="1" applyBorder="1" applyAlignment="1">
      <alignment horizontal="right"/>
    </xf>
    <xf numFmtId="164" fontId="7" fillId="6" borderId="15" xfId="52" applyNumberFormat="1" applyFont="1" applyFill="1" applyBorder="1" applyAlignment="1" applyProtection="1">
      <alignment horizontal="right"/>
      <protection locked="0"/>
    </xf>
    <xf numFmtId="0" fontId="32" fillId="6" borderId="15" xfId="52" applyFont="1" applyFill="1" applyBorder="1" applyAlignment="1">
      <alignment horizontal="left" wrapText="1"/>
      <protection/>
    </xf>
    <xf numFmtId="0" fontId="2" fillId="6" borderId="10" xfId="52" applyFont="1" applyFill="1" applyBorder="1" applyAlignment="1">
      <alignment horizontal="center"/>
      <protection/>
    </xf>
    <xf numFmtId="0" fontId="11" fillId="6" borderId="33" xfId="52" applyFont="1" applyFill="1" applyBorder="1">
      <alignment/>
      <protection/>
    </xf>
    <xf numFmtId="0" fontId="20" fillId="6" borderId="32" xfId="52" applyFont="1" applyFill="1" applyBorder="1" applyAlignment="1">
      <alignment horizontal="left"/>
      <protection/>
    </xf>
    <xf numFmtId="165" fontId="14" fillId="6" borderId="32" xfId="52" applyNumberFormat="1" applyFont="1" applyFill="1" applyBorder="1">
      <alignment/>
      <protection/>
    </xf>
    <xf numFmtId="165" fontId="14" fillId="6" borderId="34" xfId="52" applyNumberFormat="1" applyFont="1" applyFill="1" applyBorder="1">
      <alignment/>
      <protection/>
    </xf>
    <xf numFmtId="164" fontId="23" fillId="0" borderId="27" xfId="0" applyNumberFormat="1" applyFont="1" applyBorder="1" applyAlignment="1">
      <alignment horizontal="right"/>
    </xf>
    <xf numFmtId="0" fontId="0" fillId="0" borderId="27" xfId="0" applyBorder="1" applyAlignment="1">
      <alignment horizontal="center"/>
    </xf>
    <xf numFmtId="0" fontId="3" fillId="25" borderId="10" xfId="52" applyFont="1" applyFill="1" applyBorder="1" applyAlignment="1">
      <alignment horizontal="center"/>
      <protection/>
    </xf>
    <xf numFmtId="166" fontId="14" fillId="25" borderId="15" xfId="52" applyNumberFormat="1" applyFont="1" applyFill="1" applyBorder="1" applyProtection="1">
      <alignment/>
      <protection locked="0"/>
    </xf>
    <xf numFmtId="165" fontId="7" fillId="25" borderId="15" xfId="52" applyNumberFormat="1" applyFont="1" applyFill="1" applyBorder="1">
      <alignment/>
      <protection/>
    </xf>
    <xf numFmtId="165" fontId="14" fillId="25" borderId="17" xfId="52" applyNumberFormat="1" applyFont="1" applyFill="1" applyBorder="1">
      <alignment/>
      <protection/>
    </xf>
    <xf numFmtId="0" fontId="3" fillId="0" borderId="31" xfId="52" applyFont="1" applyFill="1" applyBorder="1" applyAlignment="1">
      <alignment horizontal="center"/>
      <protection/>
    </xf>
    <xf numFmtId="0" fontId="23" fillId="25" borderId="15" xfId="52" applyFont="1" applyFill="1" applyBorder="1" applyAlignment="1">
      <alignment horizontal="left" wrapText="1"/>
      <protection/>
    </xf>
    <xf numFmtId="0" fontId="12" fillId="25" borderId="12" xfId="0" applyFont="1" applyFill="1" applyBorder="1" applyAlignment="1" applyProtection="1">
      <alignment horizontal="left" vertical="center" wrapText="1"/>
      <protection/>
    </xf>
    <xf numFmtId="166" fontId="23" fillId="0" borderId="15" xfId="0" applyNumberFormat="1" applyFont="1" applyBorder="1" applyAlignment="1">
      <alignment horizontal="right"/>
    </xf>
    <xf numFmtId="0" fontId="12" fillId="0" borderId="18" xfId="52" applyFont="1" applyFill="1" applyBorder="1" applyAlignment="1">
      <alignment horizontal="center"/>
      <protection/>
    </xf>
    <xf numFmtId="166" fontId="7" fillId="0" borderId="27" xfId="52" applyNumberFormat="1" applyFont="1" applyFill="1" applyBorder="1" applyProtection="1">
      <alignment/>
      <protection locked="0"/>
    </xf>
    <xf numFmtId="166" fontId="7" fillId="6" borderId="27" xfId="52" applyNumberFormat="1" applyFont="1" applyFill="1" applyBorder="1" applyProtection="1">
      <alignment/>
      <protection locked="0"/>
    </xf>
    <xf numFmtId="0" fontId="23" fillId="0" borderId="0" xfId="0" applyFont="1" applyAlignment="1">
      <alignment wrapText="1"/>
    </xf>
    <xf numFmtId="0" fontId="12" fillId="0" borderId="35" xfId="52" applyFont="1" applyBorder="1" applyAlignment="1" applyProtection="1">
      <alignment horizontal="center" vertical="center" wrapText="1"/>
      <protection locked="0"/>
    </xf>
    <xf numFmtId="0" fontId="12" fillId="0" borderId="19" xfId="52" applyFont="1" applyBorder="1" applyAlignment="1">
      <alignment vertical="center" wrapText="1"/>
      <protection/>
    </xf>
    <xf numFmtId="0" fontId="12" fillId="0" borderId="26" xfId="52" applyFont="1" applyBorder="1" applyAlignment="1">
      <alignment horizontal="center" vertical="center" wrapText="1"/>
      <protection/>
    </xf>
    <xf numFmtId="0" fontId="12" fillId="0" borderId="36" xfId="52" applyFont="1" applyBorder="1" applyAlignment="1">
      <alignment horizontal="center" vertical="center" wrapText="1"/>
      <protection/>
    </xf>
    <xf numFmtId="164" fontId="7" fillId="0" borderId="15" xfId="52" applyNumberFormat="1" applyFont="1" applyFill="1" applyBorder="1" applyAlignment="1" applyProtection="1">
      <alignment horizontal="center"/>
      <protection locked="0"/>
    </xf>
    <xf numFmtId="0" fontId="17" fillId="0" borderId="18" xfId="52" applyFont="1" applyFill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  <xf numFmtId="0" fontId="14" fillId="0" borderId="0" xfId="52" applyFont="1" applyAlignment="1">
      <alignment horizontal="center"/>
      <protection/>
    </xf>
    <xf numFmtId="0" fontId="14" fillId="0" borderId="0" xfId="52" applyFont="1" applyAlignment="1" applyProtection="1">
      <alignment horizontal="center"/>
      <protection locked="0"/>
    </xf>
    <xf numFmtId="0" fontId="6" fillId="0" borderId="38" xfId="52" applyFont="1" applyBorder="1" applyAlignment="1">
      <alignment/>
      <protection/>
    </xf>
    <xf numFmtId="0" fontId="6" fillId="0" borderId="39" xfId="52" applyFont="1" applyBorder="1" applyAlignment="1">
      <alignment/>
      <protection/>
    </xf>
    <xf numFmtId="0" fontId="20" fillId="0" borderId="35" xfId="52" applyFont="1" applyBorder="1" applyAlignment="1">
      <alignment horizontal="center" vertical="center"/>
      <protection/>
    </xf>
    <xf numFmtId="0" fontId="8" fillId="0" borderId="19" xfId="52" applyFont="1" applyBorder="1" applyAlignment="1">
      <alignment vertical="center"/>
      <protection/>
    </xf>
    <xf numFmtId="0" fontId="12" fillId="0" borderId="40" xfId="52" applyFont="1" applyBorder="1" applyAlignment="1">
      <alignment horizontal="center" vertical="center" wrapText="1"/>
      <protection/>
    </xf>
    <xf numFmtId="0" fontId="12" fillId="0" borderId="35" xfId="52" applyFont="1" applyBorder="1" applyAlignment="1">
      <alignment horizontal="center" vertical="center" wrapText="1"/>
      <protection/>
    </xf>
    <xf numFmtId="0" fontId="12" fillId="0" borderId="19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63"/>
  <sheetViews>
    <sheetView tabSelected="1" view="pageBreakPreview" zoomScale="60" zoomScaleNormal="53" zoomScalePageLayoutView="0" workbookViewId="0" topLeftCell="A1">
      <selection activeCell="E35" sqref="E35"/>
    </sheetView>
  </sheetViews>
  <sheetFormatPr defaultColWidth="9.140625" defaultRowHeight="15"/>
  <cols>
    <col min="1" max="1" width="8.7109375" style="0" customWidth="1"/>
    <col min="2" max="2" width="53.28125" style="0" customWidth="1"/>
    <col min="3" max="3" width="15.57421875" style="0" customWidth="1"/>
    <col min="4" max="4" width="14.8515625" style="0" customWidth="1"/>
    <col min="5" max="5" width="13.8515625" style="0" customWidth="1"/>
    <col min="6" max="6" width="15.57421875" style="0" customWidth="1"/>
    <col min="7" max="7" width="15.7109375" style="0" customWidth="1"/>
    <col min="8" max="8" width="11.57421875" style="0" customWidth="1"/>
    <col min="9" max="9" width="14.140625" style="0" customWidth="1"/>
    <col min="10" max="10" width="12.7109375" style="0" customWidth="1"/>
    <col min="11" max="11" width="14.57421875" style="0" customWidth="1"/>
  </cols>
  <sheetData>
    <row r="1" spans="1:11" ht="18.75">
      <c r="A1" s="2"/>
      <c r="B1" s="157" t="s">
        <v>0</v>
      </c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8.75">
      <c r="A2" s="2"/>
      <c r="B2" s="157" t="s">
        <v>1</v>
      </c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8.75">
      <c r="A3" s="2"/>
      <c r="B3" s="158" t="s">
        <v>60</v>
      </c>
      <c r="C3" s="158"/>
      <c r="D3" s="158"/>
      <c r="E3" s="158"/>
      <c r="F3" s="158"/>
      <c r="G3" s="158"/>
      <c r="H3" s="158"/>
      <c r="I3" s="158"/>
      <c r="J3" s="158"/>
      <c r="K3" s="158"/>
    </row>
    <row r="4" spans="1:11" ht="8.25" customHeight="1" thickBot="1">
      <c r="A4" s="2"/>
      <c r="B4" s="2"/>
      <c r="C4" s="2"/>
      <c r="D4" s="2"/>
      <c r="E4" s="2"/>
      <c r="F4" s="2"/>
      <c r="G4" s="2"/>
      <c r="H4" s="2"/>
      <c r="I4" s="2"/>
      <c r="J4" s="63"/>
      <c r="K4" s="2"/>
    </row>
    <row r="5" spans="1:11" ht="96.75" customHeight="1">
      <c r="A5" s="159"/>
      <c r="B5" s="161" t="s">
        <v>2</v>
      </c>
      <c r="C5" s="151" t="s">
        <v>51</v>
      </c>
      <c r="D5" s="164" t="s">
        <v>52</v>
      </c>
      <c r="E5" s="151" t="s">
        <v>55</v>
      </c>
      <c r="F5" s="149" t="s">
        <v>61</v>
      </c>
      <c r="G5" s="151" t="s">
        <v>3</v>
      </c>
      <c r="H5" s="151"/>
      <c r="I5" s="149" t="s">
        <v>56</v>
      </c>
      <c r="J5" s="151" t="s">
        <v>53</v>
      </c>
      <c r="K5" s="152"/>
    </row>
    <row r="6" spans="1:11" ht="15" customHeight="1">
      <c r="A6" s="160"/>
      <c r="B6" s="162"/>
      <c r="C6" s="163"/>
      <c r="D6" s="165"/>
      <c r="E6" s="163"/>
      <c r="F6" s="150"/>
      <c r="G6" s="55" t="s">
        <v>4</v>
      </c>
      <c r="H6" s="54" t="s">
        <v>5</v>
      </c>
      <c r="I6" s="150"/>
      <c r="J6" s="55" t="s">
        <v>4</v>
      </c>
      <c r="K6" s="57" t="s">
        <v>5</v>
      </c>
    </row>
    <row r="7" spans="1:11" ht="14.25" customHeight="1">
      <c r="A7" s="5">
        <v>1</v>
      </c>
      <c r="B7" s="56">
        <v>2</v>
      </c>
      <c r="C7" s="7">
        <v>4</v>
      </c>
      <c r="D7" s="7">
        <v>5</v>
      </c>
      <c r="E7" s="7">
        <v>6</v>
      </c>
      <c r="F7" s="8">
        <v>7</v>
      </c>
      <c r="G7" s="51">
        <v>8</v>
      </c>
      <c r="H7" s="52">
        <v>9</v>
      </c>
      <c r="I7" s="53">
        <v>10</v>
      </c>
      <c r="J7" s="6">
        <v>11</v>
      </c>
      <c r="K7" s="9">
        <v>12</v>
      </c>
    </row>
    <row r="8" spans="1:11" ht="24" customHeight="1">
      <c r="A8" s="109">
        <v>100000</v>
      </c>
      <c r="B8" s="110" t="s">
        <v>6</v>
      </c>
      <c r="C8" s="102">
        <f>SUM(C9:C11,C12)</f>
        <v>180657.7</v>
      </c>
      <c r="D8" s="102">
        <f>SUM(D12,D9:D11)</f>
        <v>180657.7</v>
      </c>
      <c r="E8" s="102">
        <f>SUM(E9:E11,E12)</f>
        <v>57705.1</v>
      </c>
      <c r="F8" s="102">
        <f>SUM(F9:F11,F12)</f>
        <v>74137.7</v>
      </c>
      <c r="G8" s="102">
        <f>SUM(G9:G11,G12)</f>
        <v>16432.600000000006</v>
      </c>
      <c r="H8" s="111">
        <f>SUM(F8/E8)*100%</f>
        <v>1.284768590644501</v>
      </c>
      <c r="I8" s="102">
        <f>SUM(I9:I11,I12)</f>
        <v>49744.2</v>
      </c>
      <c r="J8" s="102">
        <f>SUM(J49,J12,J9:J11)</f>
        <v>24357.100000000006</v>
      </c>
      <c r="K8" s="112">
        <f>SUM(F8/I8)*100%</f>
        <v>1.4903787778273647</v>
      </c>
    </row>
    <row r="9" spans="1:11" ht="24.75" customHeight="1">
      <c r="A9" s="12">
        <v>110100</v>
      </c>
      <c r="B9" s="76" t="s">
        <v>7</v>
      </c>
      <c r="C9" s="26">
        <v>126594.1</v>
      </c>
      <c r="D9" s="26">
        <v>126594.1</v>
      </c>
      <c r="E9" s="26">
        <v>41056</v>
      </c>
      <c r="F9" s="103">
        <v>55542.8</v>
      </c>
      <c r="G9" s="27">
        <f>SUM(F9-E9)</f>
        <v>14486.800000000003</v>
      </c>
      <c r="H9" s="28">
        <f>SUM(F9/E9)*100%</f>
        <v>1.3528546375681996</v>
      </c>
      <c r="I9" s="103">
        <v>40009.2</v>
      </c>
      <c r="J9" s="29">
        <f>SUM(F9-I9)</f>
        <v>15533.600000000006</v>
      </c>
      <c r="K9" s="64">
        <f>SUM(F9/I9)*100%</f>
        <v>1.3882507023384623</v>
      </c>
    </row>
    <row r="10" spans="1:11" ht="24" customHeight="1">
      <c r="A10" s="15">
        <v>110200</v>
      </c>
      <c r="B10" s="77" t="s">
        <v>8</v>
      </c>
      <c r="C10" s="25">
        <v>50</v>
      </c>
      <c r="D10" s="25">
        <v>50</v>
      </c>
      <c r="E10" s="25"/>
      <c r="F10" s="104">
        <v>110.2</v>
      </c>
      <c r="G10" s="27">
        <f>SUM(F10-E10)</f>
        <v>110.2</v>
      </c>
      <c r="H10" s="28"/>
      <c r="I10" s="104">
        <v>34.5</v>
      </c>
      <c r="J10" s="29">
        <f aca="true" t="shared" si="0" ref="J10:J18">SUM(F10-I10)</f>
        <v>75.7</v>
      </c>
      <c r="K10" s="64">
        <f aca="true" t="shared" si="1" ref="K10:K23">SUM(F10/I10)*100%</f>
        <v>3.1942028985507247</v>
      </c>
    </row>
    <row r="11" spans="1:11" ht="35.25" customHeight="1">
      <c r="A11" s="15">
        <v>140400</v>
      </c>
      <c r="B11" s="78" t="s">
        <v>9</v>
      </c>
      <c r="C11" s="32">
        <v>7000</v>
      </c>
      <c r="D11" s="32">
        <v>7000</v>
      </c>
      <c r="E11" s="32">
        <v>2320</v>
      </c>
      <c r="F11" s="104">
        <v>2573.1</v>
      </c>
      <c r="G11" s="27">
        <f aca="true" t="shared" si="2" ref="G11:G18">SUM(F11-E11)</f>
        <v>253.0999999999999</v>
      </c>
      <c r="H11" s="28">
        <f aca="true" t="shared" si="3" ref="H11:H18">SUM(F11/E11)*100%</f>
        <v>1.109094827586207</v>
      </c>
      <c r="I11" s="104">
        <v>1746.3</v>
      </c>
      <c r="J11" s="29">
        <f t="shared" si="0"/>
        <v>826.8</v>
      </c>
      <c r="K11" s="64">
        <f t="shared" si="1"/>
        <v>1.473458168699536</v>
      </c>
    </row>
    <row r="12" spans="1:11" ht="29.25" customHeight="1">
      <c r="A12" s="21">
        <v>180000</v>
      </c>
      <c r="B12" s="79" t="s">
        <v>10</v>
      </c>
      <c r="C12" s="33">
        <f>SUM(C17:C18,C13)</f>
        <v>47013.6</v>
      </c>
      <c r="D12" s="33">
        <f>SUM(D17:D18,D13)</f>
        <v>47013.6</v>
      </c>
      <c r="E12" s="33">
        <f>SUM(E17:E18,E13)</f>
        <v>14329.1</v>
      </c>
      <c r="F12" s="105">
        <f>SUM(F17:F18,F13)</f>
        <v>15911.6</v>
      </c>
      <c r="G12" s="41">
        <f t="shared" si="2"/>
        <v>1582.5</v>
      </c>
      <c r="H12" s="39">
        <f t="shared" si="3"/>
        <v>1.1104395949501364</v>
      </c>
      <c r="I12" s="105">
        <f>SUM(I17:I18,I13)</f>
        <v>7954.2</v>
      </c>
      <c r="J12" s="40">
        <f t="shared" si="0"/>
        <v>7957.400000000001</v>
      </c>
      <c r="K12" s="65">
        <f t="shared" si="1"/>
        <v>2.0004023031857385</v>
      </c>
    </row>
    <row r="13" spans="1:11" ht="27" customHeight="1">
      <c r="A13" s="21">
        <v>180100</v>
      </c>
      <c r="B13" s="80" t="s">
        <v>11</v>
      </c>
      <c r="C13" s="33">
        <f>SUM(C14:C16)</f>
        <v>41306.6</v>
      </c>
      <c r="D13" s="33">
        <f>SUM(D14:D16)</f>
        <v>41306.6</v>
      </c>
      <c r="E13" s="33">
        <f>SUM(E14:E16)</f>
        <v>12292.1</v>
      </c>
      <c r="F13" s="105">
        <f>SUM(F14:F16)</f>
        <v>13780.6</v>
      </c>
      <c r="G13" s="27">
        <f t="shared" si="2"/>
        <v>1488.5</v>
      </c>
      <c r="H13" s="28">
        <f t="shared" si="3"/>
        <v>1.1210940360068662</v>
      </c>
      <c r="I13" s="105">
        <f>SUM(I14:I16)</f>
        <v>6150.5</v>
      </c>
      <c r="J13" s="29">
        <f t="shared" si="0"/>
        <v>7630.1</v>
      </c>
      <c r="K13" s="64">
        <f t="shared" si="1"/>
        <v>2.240565807657914</v>
      </c>
    </row>
    <row r="14" spans="1:11" ht="28.5" customHeight="1">
      <c r="A14" s="15"/>
      <c r="B14" s="74" t="s">
        <v>12</v>
      </c>
      <c r="C14" s="32">
        <v>1657</v>
      </c>
      <c r="D14" s="32">
        <v>1657</v>
      </c>
      <c r="E14" s="32">
        <v>470.5</v>
      </c>
      <c r="F14" s="104">
        <v>1077.4</v>
      </c>
      <c r="G14" s="27">
        <f t="shared" si="2"/>
        <v>606.9000000000001</v>
      </c>
      <c r="H14" s="28">
        <f t="shared" si="3"/>
        <v>2.28990435706695</v>
      </c>
      <c r="I14" s="104">
        <v>409.8</v>
      </c>
      <c r="J14" s="29">
        <f t="shared" si="0"/>
        <v>667.6000000000001</v>
      </c>
      <c r="K14" s="64">
        <f t="shared" si="1"/>
        <v>2.6290873596876527</v>
      </c>
    </row>
    <row r="15" spans="1:11" ht="27.75" customHeight="1">
      <c r="A15" s="15"/>
      <c r="B15" s="74" t="s">
        <v>13</v>
      </c>
      <c r="C15" s="32">
        <v>39599.6</v>
      </c>
      <c r="D15" s="32">
        <v>39599.6</v>
      </c>
      <c r="E15" s="32">
        <v>11821.6</v>
      </c>
      <c r="F15" s="104">
        <v>12703.2</v>
      </c>
      <c r="G15" s="27">
        <f t="shared" si="2"/>
        <v>881.6000000000004</v>
      </c>
      <c r="H15" s="28">
        <f t="shared" si="3"/>
        <v>1.0745753535900386</v>
      </c>
      <c r="I15" s="104">
        <v>5740.7</v>
      </c>
      <c r="J15" s="29">
        <f t="shared" si="0"/>
        <v>6962.500000000001</v>
      </c>
      <c r="K15" s="64">
        <f t="shared" si="1"/>
        <v>2.2128311878342366</v>
      </c>
    </row>
    <row r="16" spans="1:11" ht="26.25" customHeight="1">
      <c r="A16" s="15"/>
      <c r="B16" s="74" t="s">
        <v>14</v>
      </c>
      <c r="C16" s="32">
        <v>50</v>
      </c>
      <c r="D16" s="32">
        <v>50</v>
      </c>
      <c r="E16" s="32"/>
      <c r="F16" s="104">
        <v>0</v>
      </c>
      <c r="G16" s="27">
        <f t="shared" si="2"/>
        <v>0</v>
      </c>
      <c r="H16" s="28"/>
      <c r="I16" s="104"/>
      <c r="J16" s="29">
        <f t="shared" si="0"/>
        <v>0</v>
      </c>
      <c r="K16" s="64"/>
    </row>
    <row r="17" spans="1:11" ht="27" customHeight="1">
      <c r="A17" s="15">
        <v>180300</v>
      </c>
      <c r="B17" s="74" t="s">
        <v>15</v>
      </c>
      <c r="C17" s="32">
        <v>7</v>
      </c>
      <c r="D17" s="32">
        <v>7</v>
      </c>
      <c r="E17" s="32">
        <v>2.1</v>
      </c>
      <c r="F17" s="104">
        <v>1.5</v>
      </c>
      <c r="G17" s="27">
        <f t="shared" si="2"/>
        <v>-0.6000000000000001</v>
      </c>
      <c r="H17" s="28">
        <f t="shared" si="3"/>
        <v>0.7142857142857143</v>
      </c>
      <c r="I17" s="104">
        <v>3.9</v>
      </c>
      <c r="J17" s="29">
        <f t="shared" si="0"/>
        <v>-2.4</v>
      </c>
      <c r="K17" s="64">
        <f t="shared" si="1"/>
        <v>0.38461538461538464</v>
      </c>
    </row>
    <row r="18" spans="1:11" ht="24.75" customHeight="1">
      <c r="A18" s="15">
        <v>180500</v>
      </c>
      <c r="B18" s="74" t="s">
        <v>16</v>
      </c>
      <c r="C18" s="32">
        <v>5700</v>
      </c>
      <c r="D18" s="32">
        <v>5700</v>
      </c>
      <c r="E18" s="32">
        <v>2034.9</v>
      </c>
      <c r="F18" s="104">
        <v>2129.5</v>
      </c>
      <c r="G18" s="27">
        <f t="shared" si="2"/>
        <v>94.59999999999991</v>
      </c>
      <c r="H18" s="28">
        <f t="shared" si="3"/>
        <v>1.0464887709469752</v>
      </c>
      <c r="I18" s="104">
        <v>1799.8</v>
      </c>
      <c r="J18" s="29">
        <f t="shared" si="0"/>
        <v>329.70000000000005</v>
      </c>
      <c r="K18" s="64">
        <f t="shared" si="1"/>
        <v>1.1831870207800868</v>
      </c>
    </row>
    <row r="19" spans="1:11" ht="24" customHeight="1">
      <c r="A19" s="122">
        <v>200000</v>
      </c>
      <c r="B19" s="118" t="s">
        <v>18</v>
      </c>
      <c r="C19" s="106">
        <f>SUM(C20:C27)</f>
        <v>1059</v>
      </c>
      <c r="D19" s="106">
        <f>SUM(D20:D27)</f>
        <v>1059</v>
      </c>
      <c r="E19" s="106">
        <f>SUM(E20:E27)</f>
        <v>289.79999999999995</v>
      </c>
      <c r="F19" s="106">
        <f>SUM(F20:F27)</f>
        <v>562.6</v>
      </c>
      <c r="G19" s="106">
        <f>SUM(G20:G27)</f>
        <v>272.8</v>
      </c>
      <c r="H19" s="111">
        <f>SUM(F19/E19)*100%</f>
        <v>1.9413388543823331</v>
      </c>
      <c r="I19" s="106">
        <f>SUM(I20:I27)</f>
        <v>280.5</v>
      </c>
      <c r="J19" s="106">
        <f>SUM(J20:J27)</f>
        <v>282.09999999999997</v>
      </c>
      <c r="K19" s="121">
        <f>SUM(F19/I19)*100%</f>
        <v>2.005704099821747</v>
      </c>
    </row>
    <row r="20" spans="1:11" ht="49.5" customHeight="1">
      <c r="A20" s="15">
        <v>210103</v>
      </c>
      <c r="B20" s="59" t="s">
        <v>49</v>
      </c>
      <c r="C20" s="32">
        <v>54</v>
      </c>
      <c r="D20" s="32">
        <v>54</v>
      </c>
      <c r="E20" s="32"/>
      <c r="F20" s="104">
        <v>36.6</v>
      </c>
      <c r="G20" s="27">
        <f aca="true" t="shared" si="4" ref="G20:G27">SUM(F20-E20)</f>
        <v>36.6</v>
      </c>
      <c r="H20" s="28"/>
      <c r="I20" s="104">
        <v>0.2</v>
      </c>
      <c r="J20" s="29">
        <f>SUM(F20-I20)</f>
        <v>36.4</v>
      </c>
      <c r="K20" s="30">
        <f t="shared" si="1"/>
        <v>183</v>
      </c>
    </row>
    <row r="21" spans="1:11" ht="23.25" customHeight="1">
      <c r="A21" s="12">
        <v>210811</v>
      </c>
      <c r="B21" s="81" t="s">
        <v>20</v>
      </c>
      <c r="C21" s="32">
        <v>15</v>
      </c>
      <c r="D21" s="32">
        <v>15</v>
      </c>
      <c r="E21" s="32">
        <v>3.7</v>
      </c>
      <c r="F21" s="104">
        <v>15.1</v>
      </c>
      <c r="G21" s="27">
        <f t="shared" si="4"/>
        <v>11.399999999999999</v>
      </c>
      <c r="H21" s="28">
        <f aca="true" t="shared" si="5" ref="H21:H27">SUM(F21/E21)*100%</f>
        <v>4.081081081081081</v>
      </c>
      <c r="I21" s="104">
        <v>3.7</v>
      </c>
      <c r="J21" s="29">
        <f>SUM(F21-I21)</f>
        <v>11.399999999999999</v>
      </c>
      <c r="K21" s="30">
        <f>SUM(F21/I21)*100%</f>
        <v>4.081081081081081</v>
      </c>
    </row>
    <row r="22" spans="1:11" ht="50.25" customHeight="1">
      <c r="A22" s="12">
        <v>210815</v>
      </c>
      <c r="B22" s="143" t="s">
        <v>58</v>
      </c>
      <c r="C22" s="32"/>
      <c r="D22" s="32"/>
      <c r="E22" s="32"/>
      <c r="F22" s="104">
        <v>20.4</v>
      </c>
      <c r="G22" s="27">
        <f t="shared" si="4"/>
        <v>20.4</v>
      </c>
      <c r="H22" s="28"/>
      <c r="I22" s="104"/>
      <c r="J22" s="29">
        <f>SUM(F22-I22)</f>
        <v>20.4</v>
      </c>
      <c r="K22" s="30"/>
    </row>
    <row r="23" spans="1:11" ht="24.75" customHeight="1">
      <c r="A23" s="12">
        <v>220125</v>
      </c>
      <c r="B23" s="82" t="s">
        <v>48</v>
      </c>
      <c r="C23" s="32">
        <v>180</v>
      </c>
      <c r="D23" s="32">
        <v>180</v>
      </c>
      <c r="E23" s="32">
        <v>49.5</v>
      </c>
      <c r="F23" s="104">
        <v>82.2</v>
      </c>
      <c r="G23" s="27">
        <f t="shared" si="4"/>
        <v>32.7</v>
      </c>
      <c r="H23" s="28">
        <f t="shared" si="5"/>
        <v>1.6606060606060606</v>
      </c>
      <c r="I23" s="104">
        <v>46.8</v>
      </c>
      <c r="J23" s="29">
        <f aca="true" t="shared" si="6" ref="J23:J30">SUM(F23-I23)</f>
        <v>35.400000000000006</v>
      </c>
      <c r="K23" s="30">
        <f t="shared" si="1"/>
        <v>1.7564102564102566</v>
      </c>
    </row>
    <row r="24" spans="1:11" ht="37.5" customHeight="1">
      <c r="A24" s="12">
        <v>220126</v>
      </c>
      <c r="B24" s="101" t="s">
        <v>54</v>
      </c>
      <c r="C24" s="32"/>
      <c r="D24" s="32"/>
      <c r="E24" s="32"/>
      <c r="F24" s="104">
        <v>1.7</v>
      </c>
      <c r="G24" s="27">
        <f t="shared" si="4"/>
        <v>1.7</v>
      </c>
      <c r="H24" s="28"/>
      <c r="I24" s="104"/>
      <c r="J24" s="29">
        <f t="shared" si="6"/>
        <v>1.7</v>
      </c>
      <c r="K24" s="30"/>
    </row>
    <row r="25" spans="1:11" ht="51" customHeight="1">
      <c r="A25" s="12">
        <v>220804</v>
      </c>
      <c r="B25" s="34" t="s">
        <v>50</v>
      </c>
      <c r="C25" s="32">
        <v>470</v>
      </c>
      <c r="D25" s="32">
        <v>470</v>
      </c>
      <c r="E25" s="32">
        <v>156</v>
      </c>
      <c r="F25" s="104">
        <v>226.6</v>
      </c>
      <c r="G25" s="27">
        <f t="shared" si="4"/>
        <v>70.6</v>
      </c>
      <c r="H25" s="28">
        <f t="shared" si="5"/>
        <v>1.4525641025641025</v>
      </c>
      <c r="I25" s="104">
        <v>124.7</v>
      </c>
      <c r="J25" s="29">
        <f t="shared" si="6"/>
        <v>101.89999999999999</v>
      </c>
      <c r="K25" s="30">
        <f>SUM(F25/I25)*100%</f>
        <v>1.817161186848436</v>
      </c>
    </row>
    <row r="26" spans="1:11" ht="24" customHeight="1">
      <c r="A26" s="12">
        <v>220900</v>
      </c>
      <c r="B26" s="76" t="s">
        <v>21</v>
      </c>
      <c r="C26" s="32">
        <v>270</v>
      </c>
      <c r="D26" s="32">
        <v>270</v>
      </c>
      <c r="E26" s="32">
        <v>57.7</v>
      </c>
      <c r="F26" s="104">
        <v>130.5</v>
      </c>
      <c r="G26" s="27">
        <f t="shared" si="4"/>
        <v>72.8</v>
      </c>
      <c r="H26" s="28">
        <f t="shared" si="5"/>
        <v>2.2616984402079723</v>
      </c>
      <c r="I26" s="104">
        <v>83.8</v>
      </c>
      <c r="J26" s="29">
        <f t="shared" si="6"/>
        <v>46.7</v>
      </c>
      <c r="K26" s="30">
        <f>SUM(F26/I26)*100%</f>
        <v>1.5572792362768497</v>
      </c>
    </row>
    <row r="27" spans="1:11" ht="25.5" customHeight="1">
      <c r="A27" s="12">
        <v>240603</v>
      </c>
      <c r="B27" s="83" t="s">
        <v>19</v>
      </c>
      <c r="C27" s="32">
        <v>70</v>
      </c>
      <c r="D27" s="32">
        <v>70</v>
      </c>
      <c r="E27" s="32">
        <v>22.9</v>
      </c>
      <c r="F27" s="104">
        <v>49.5</v>
      </c>
      <c r="G27" s="27">
        <f t="shared" si="4"/>
        <v>26.6</v>
      </c>
      <c r="H27" s="28">
        <f t="shared" si="5"/>
        <v>2.161572052401747</v>
      </c>
      <c r="I27" s="104">
        <v>21.3</v>
      </c>
      <c r="J27" s="29">
        <f t="shared" si="6"/>
        <v>28.2</v>
      </c>
      <c r="K27" s="30">
        <f>SUM(F27/I27)*100%</f>
        <v>2.323943661971831</v>
      </c>
    </row>
    <row r="28" spans="1:11" ht="26.25" customHeight="1">
      <c r="A28" s="122">
        <v>300000</v>
      </c>
      <c r="B28" s="118" t="s">
        <v>22</v>
      </c>
      <c r="C28" s="106">
        <f>SUM(C29:C30)</f>
        <v>0</v>
      </c>
      <c r="D28" s="106">
        <f>SUM(D29:D30)</f>
        <v>0</v>
      </c>
      <c r="E28" s="106">
        <f>SUM(E29:E30)</f>
        <v>0</v>
      </c>
      <c r="F28" s="106">
        <v>0</v>
      </c>
      <c r="G28" s="106">
        <v>0</v>
      </c>
      <c r="H28" s="111"/>
      <c r="I28" s="106">
        <f>SUM(I29)</f>
        <v>0</v>
      </c>
      <c r="J28" s="106">
        <f>SUM(F28-I28)</f>
        <v>0</v>
      </c>
      <c r="K28" s="121" t="e">
        <f>SUM(F28/I28)*100%</f>
        <v>#DIV/0!</v>
      </c>
    </row>
    <row r="29" spans="1:11" ht="28.5" customHeight="1">
      <c r="A29" s="12">
        <v>310102</v>
      </c>
      <c r="B29" s="84" t="s">
        <v>23</v>
      </c>
      <c r="C29" s="25"/>
      <c r="D29" s="25"/>
      <c r="E29" s="25"/>
      <c r="F29" s="104"/>
      <c r="G29" s="27">
        <v>0</v>
      </c>
      <c r="H29" s="28"/>
      <c r="I29" s="104"/>
      <c r="J29" s="29">
        <f t="shared" si="6"/>
        <v>0</v>
      </c>
      <c r="K29" s="30"/>
    </row>
    <row r="30" spans="1:11" ht="39.75" customHeight="1">
      <c r="A30" s="12"/>
      <c r="B30" s="22" t="s">
        <v>24</v>
      </c>
      <c r="C30" s="25"/>
      <c r="D30" s="25"/>
      <c r="E30" s="25"/>
      <c r="F30" s="104">
        <v>-1</v>
      </c>
      <c r="G30" s="27">
        <f>SUM(F30-E30)</f>
        <v>-1</v>
      </c>
      <c r="H30" s="28"/>
      <c r="I30" s="104">
        <v>2.4</v>
      </c>
      <c r="J30" s="29">
        <f t="shared" si="6"/>
        <v>-3.4</v>
      </c>
      <c r="K30" s="30">
        <f>SUM(F30/I30)*100%</f>
        <v>-0.4166666666666667</v>
      </c>
    </row>
    <row r="31" spans="1:11" ht="24.75" customHeight="1">
      <c r="A31" s="123"/>
      <c r="B31" s="118" t="s">
        <v>25</v>
      </c>
      <c r="C31" s="105">
        <f>SUM(C8,C19,C28)</f>
        <v>181716.7</v>
      </c>
      <c r="D31" s="105">
        <f>SUM(D8,D19,D28)</f>
        <v>181716.7</v>
      </c>
      <c r="E31" s="105">
        <f>SUM(E8,E19,E28,E30)</f>
        <v>57994.9</v>
      </c>
      <c r="F31" s="105">
        <f>SUM(F8,F19,F28,F30)</f>
        <v>74699.3</v>
      </c>
      <c r="G31" s="105">
        <f>SUM(G8,G19,G28,G30)</f>
        <v>16704.400000000005</v>
      </c>
      <c r="H31" s="111">
        <f>SUM(F31/E31)*100%</f>
        <v>1.288032223523103</v>
      </c>
      <c r="I31" s="105">
        <f>SUM(I8,I19,I28,I30)</f>
        <v>50027.1</v>
      </c>
      <c r="J31" s="105">
        <f>SUM(J8,J19,J28,J30)</f>
        <v>24635.800000000003</v>
      </c>
      <c r="K31" s="121">
        <f aca="true" t="shared" si="7" ref="K31:K40">SUM(F31/I31)*100%</f>
        <v>1.4931766982295598</v>
      </c>
    </row>
    <row r="32" spans="1:11" ht="23.25" customHeight="1">
      <c r="A32" s="19">
        <v>400000</v>
      </c>
      <c r="B32" s="85" t="s">
        <v>26</v>
      </c>
      <c r="C32" s="37">
        <f>SUM(C33)</f>
        <v>64001.8</v>
      </c>
      <c r="D32" s="37">
        <f>SUM(D33)</f>
        <v>132079.5</v>
      </c>
      <c r="E32" s="37">
        <f>SUM(E33)</f>
        <v>43096.8</v>
      </c>
      <c r="F32" s="107">
        <f>SUM(F33)</f>
        <v>39727.3</v>
      </c>
      <c r="G32" s="41">
        <f>SUM(G33)</f>
        <v>-3369.5000000000005</v>
      </c>
      <c r="H32" s="28">
        <f aca="true" t="shared" si="8" ref="H32:H40">SUM(F32/E32)*100%</f>
        <v>0.9218155408290175</v>
      </c>
      <c r="I32" s="107">
        <f>SUM(I33)</f>
        <v>36120.3</v>
      </c>
      <c r="J32" s="41">
        <f>SUM(J33)</f>
        <v>3607</v>
      </c>
      <c r="K32" s="65">
        <f t="shared" si="7"/>
        <v>1.0998607431278256</v>
      </c>
    </row>
    <row r="33" spans="1:11" ht="21" customHeight="1">
      <c r="A33" s="19">
        <v>410300</v>
      </c>
      <c r="B33" s="86" t="s">
        <v>27</v>
      </c>
      <c r="C33" s="37">
        <f>SUM(C34:C41)</f>
        <v>64001.8</v>
      </c>
      <c r="D33" s="37">
        <f>SUM(D34:D41)</f>
        <v>132079.5</v>
      </c>
      <c r="E33" s="37">
        <f>SUM(E34:E41)</f>
        <v>43096.8</v>
      </c>
      <c r="F33" s="107">
        <f>SUM(F34:F41)</f>
        <v>39727.3</v>
      </c>
      <c r="G33" s="41">
        <f>SUM(G34:G41)</f>
        <v>-3369.5000000000005</v>
      </c>
      <c r="H33" s="28">
        <f t="shared" si="8"/>
        <v>0.9218155408290175</v>
      </c>
      <c r="I33" s="107">
        <f>SUM(I34:I41)</f>
        <v>36120.3</v>
      </c>
      <c r="J33" s="40">
        <f aca="true" t="shared" si="9" ref="J33:J41">SUM(F33-I33)</f>
        <v>3607</v>
      </c>
      <c r="K33" s="65">
        <f t="shared" si="7"/>
        <v>1.0998607431278256</v>
      </c>
    </row>
    <row r="34" spans="1:11" ht="64.5" customHeight="1">
      <c r="A34" s="3">
        <v>410306</v>
      </c>
      <c r="B34" s="10" t="s">
        <v>28</v>
      </c>
      <c r="C34" s="25"/>
      <c r="D34" s="25">
        <v>49069.4</v>
      </c>
      <c r="E34" s="25">
        <v>15063.2</v>
      </c>
      <c r="F34" s="104">
        <v>15063.2</v>
      </c>
      <c r="G34" s="27">
        <f aca="true" t="shared" si="10" ref="G34:G41">SUM(F34-E34)</f>
        <v>0</v>
      </c>
      <c r="H34" s="28">
        <f t="shared" si="8"/>
        <v>1</v>
      </c>
      <c r="I34" s="113">
        <v>13921.3</v>
      </c>
      <c r="J34" s="29">
        <f t="shared" si="9"/>
        <v>1141.9000000000015</v>
      </c>
      <c r="K34" s="64">
        <f t="shared" si="7"/>
        <v>1.0820253855602566</v>
      </c>
    </row>
    <row r="35" spans="1:11" ht="66" customHeight="1">
      <c r="A35" s="3">
        <v>410308</v>
      </c>
      <c r="B35" s="10" t="s">
        <v>29</v>
      </c>
      <c r="C35" s="25"/>
      <c r="D35" s="25">
        <v>15256.5</v>
      </c>
      <c r="E35" s="25">
        <v>7456.6</v>
      </c>
      <c r="F35" s="108">
        <v>4308.5</v>
      </c>
      <c r="G35" s="27">
        <f t="shared" si="10"/>
        <v>-3148.1000000000004</v>
      </c>
      <c r="H35" s="28">
        <f t="shared" si="8"/>
        <v>0.5778102620497277</v>
      </c>
      <c r="I35" s="114">
        <v>1398.6</v>
      </c>
      <c r="J35" s="29">
        <f t="shared" si="9"/>
        <v>2909.9</v>
      </c>
      <c r="K35" s="64">
        <f t="shared" si="7"/>
        <v>3.080580580580581</v>
      </c>
    </row>
    <row r="36" spans="1:11" ht="59.25" customHeight="1">
      <c r="A36" s="3">
        <v>410309</v>
      </c>
      <c r="B36" s="11" t="s">
        <v>30</v>
      </c>
      <c r="C36" s="25"/>
      <c r="D36" s="25"/>
      <c r="E36" s="25"/>
      <c r="F36" s="104"/>
      <c r="G36" s="27">
        <f t="shared" si="10"/>
        <v>0</v>
      </c>
      <c r="H36" s="28"/>
      <c r="I36" s="113">
        <v>139.9</v>
      </c>
      <c r="J36" s="29">
        <f t="shared" si="9"/>
        <v>-139.9</v>
      </c>
      <c r="K36" s="64">
        <f t="shared" si="7"/>
        <v>0</v>
      </c>
    </row>
    <row r="37" spans="1:11" ht="48.75" customHeight="1">
      <c r="A37" s="3">
        <v>410310</v>
      </c>
      <c r="B37" s="10" t="s">
        <v>31</v>
      </c>
      <c r="C37" s="25"/>
      <c r="D37" s="25">
        <v>28.6</v>
      </c>
      <c r="E37" s="25">
        <v>7.2</v>
      </c>
      <c r="F37" s="108">
        <v>1.9</v>
      </c>
      <c r="G37" s="27">
        <f t="shared" si="10"/>
        <v>-5.300000000000001</v>
      </c>
      <c r="H37" s="28">
        <f t="shared" si="8"/>
        <v>0.2638888888888889</v>
      </c>
      <c r="I37" s="114">
        <v>4.3</v>
      </c>
      <c r="J37" s="29">
        <f t="shared" si="9"/>
        <v>-2.4</v>
      </c>
      <c r="K37" s="64">
        <f t="shared" si="7"/>
        <v>0.4418604651162791</v>
      </c>
    </row>
    <row r="38" spans="1:11" ht="33.75" customHeight="1">
      <c r="A38" s="3">
        <v>410339</v>
      </c>
      <c r="B38" s="23" t="s">
        <v>32</v>
      </c>
      <c r="C38" s="25">
        <v>38483.3</v>
      </c>
      <c r="D38" s="25">
        <v>40601.3</v>
      </c>
      <c r="E38" s="25">
        <v>11899.9</v>
      </c>
      <c r="F38" s="108">
        <v>11899.9</v>
      </c>
      <c r="G38" s="27">
        <f t="shared" si="10"/>
        <v>0</v>
      </c>
      <c r="H38" s="28">
        <f t="shared" si="8"/>
        <v>1</v>
      </c>
      <c r="I38" s="114">
        <v>11746.9</v>
      </c>
      <c r="J38" s="29">
        <f t="shared" si="9"/>
        <v>153</v>
      </c>
      <c r="K38" s="43">
        <f t="shared" si="7"/>
        <v>1.0130247129029786</v>
      </c>
    </row>
    <row r="39" spans="1:11" ht="30.75" customHeight="1">
      <c r="A39" s="3">
        <v>410342</v>
      </c>
      <c r="B39" s="23" t="s">
        <v>33</v>
      </c>
      <c r="C39" s="25">
        <v>25518.5</v>
      </c>
      <c r="D39" s="25">
        <v>25882.2</v>
      </c>
      <c r="E39" s="25">
        <v>8202.9</v>
      </c>
      <c r="F39" s="108">
        <v>8202.9</v>
      </c>
      <c r="G39" s="27">
        <f t="shared" si="10"/>
        <v>0</v>
      </c>
      <c r="H39" s="28">
        <f t="shared" si="8"/>
        <v>1</v>
      </c>
      <c r="I39" s="114">
        <v>8502</v>
      </c>
      <c r="J39" s="29">
        <f t="shared" si="9"/>
        <v>-299.10000000000036</v>
      </c>
      <c r="K39" s="43">
        <f t="shared" si="7"/>
        <v>0.9648200423429781</v>
      </c>
    </row>
    <row r="40" spans="1:11" ht="24.75" customHeight="1">
      <c r="A40" s="3">
        <v>410350</v>
      </c>
      <c r="B40" s="10" t="s">
        <v>34</v>
      </c>
      <c r="C40" s="25"/>
      <c r="D40" s="25">
        <v>1241.5</v>
      </c>
      <c r="E40" s="25">
        <v>467</v>
      </c>
      <c r="F40" s="108">
        <v>250.9</v>
      </c>
      <c r="G40" s="27">
        <f t="shared" si="10"/>
        <v>-216.1</v>
      </c>
      <c r="H40" s="28">
        <f t="shared" si="8"/>
        <v>0.5372591006423983</v>
      </c>
      <c r="I40" s="114">
        <v>407.3</v>
      </c>
      <c r="J40" s="29">
        <f t="shared" si="9"/>
        <v>-156.4</v>
      </c>
      <c r="K40" s="43">
        <f t="shared" si="7"/>
        <v>0.6160078566167444</v>
      </c>
    </row>
    <row r="41" spans="1:11" ht="45.75" customHeight="1">
      <c r="A41" s="3">
        <v>410352</v>
      </c>
      <c r="B41" s="67" t="s">
        <v>35</v>
      </c>
      <c r="C41" s="25"/>
      <c r="D41" s="25"/>
      <c r="E41" s="25"/>
      <c r="F41" s="108"/>
      <c r="G41" s="27">
        <f t="shared" si="10"/>
        <v>0</v>
      </c>
      <c r="H41" s="28"/>
      <c r="I41" s="114"/>
      <c r="J41" s="29">
        <f t="shared" si="9"/>
        <v>0</v>
      </c>
      <c r="K41" s="30"/>
    </row>
    <row r="42" spans="1:11" ht="50.25" hidden="1">
      <c r="A42" s="3">
        <v>410366</v>
      </c>
      <c r="B42" s="58" t="s">
        <v>36</v>
      </c>
      <c r="C42" s="25"/>
      <c r="D42" s="25"/>
      <c r="E42" s="25"/>
      <c r="F42" s="42"/>
      <c r="G42" s="27"/>
      <c r="H42" s="28"/>
      <c r="I42" s="114">
        <v>4906.9</v>
      </c>
      <c r="J42" s="29">
        <v>-4906.9</v>
      </c>
      <c r="K42" s="30">
        <v>0</v>
      </c>
    </row>
    <row r="43" spans="1:11" ht="18.75" hidden="1">
      <c r="A43" s="13"/>
      <c r="B43" s="60" t="s">
        <v>25</v>
      </c>
      <c r="C43" s="38">
        <v>254587.09999999998</v>
      </c>
      <c r="D43" s="38"/>
      <c r="E43" s="38">
        <v>0</v>
      </c>
      <c r="F43" s="38">
        <v>18426.399999999998</v>
      </c>
      <c r="G43" s="35" t="e">
        <v>#REF!</v>
      </c>
      <c r="H43" s="24" t="e">
        <v>#DIV/0!</v>
      </c>
      <c r="I43" s="115" t="e">
        <v>#REF!</v>
      </c>
      <c r="J43" s="35" t="e">
        <v>#REF!</v>
      </c>
      <c r="K43" s="36" t="e">
        <v>#REF!</v>
      </c>
    </row>
    <row r="44" spans="1:11" ht="18.75" hidden="1">
      <c r="A44" s="4"/>
      <c r="B44" s="61"/>
      <c r="C44" s="153" t="s">
        <v>37</v>
      </c>
      <c r="D44" s="153"/>
      <c r="E44" s="153"/>
      <c r="F44" s="153"/>
      <c r="G44" s="153"/>
      <c r="H44" s="153"/>
      <c r="I44" s="116"/>
      <c r="J44" s="44"/>
      <c r="K44" s="45"/>
    </row>
    <row r="45" spans="1:11" ht="66" hidden="1">
      <c r="A45" s="19">
        <v>240621</v>
      </c>
      <c r="B45" s="62" t="s">
        <v>38</v>
      </c>
      <c r="C45" s="25"/>
      <c r="D45" s="25"/>
      <c r="E45" s="25"/>
      <c r="F45" s="31">
        <v>26.6</v>
      </c>
      <c r="G45" s="27">
        <v>26.6</v>
      </c>
      <c r="H45" s="28" t="e">
        <v>#DIV/0!</v>
      </c>
      <c r="I45" s="113">
        <v>7.5</v>
      </c>
      <c r="J45" s="29">
        <v>19.1</v>
      </c>
      <c r="K45" s="30">
        <v>3.546666666666667</v>
      </c>
    </row>
    <row r="46" spans="1:11" ht="0.75" customHeight="1" hidden="1">
      <c r="A46" s="19">
        <v>250000</v>
      </c>
      <c r="B46" s="58" t="s">
        <v>39</v>
      </c>
      <c r="C46" s="25">
        <v>4304.3</v>
      </c>
      <c r="D46" s="25"/>
      <c r="E46" s="25"/>
      <c r="F46" s="31"/>
      <c r="G46" s="27">
        <v>0</v>
      </c>
      <c r="H46" s="28" t="e">
        <v>#DIV/0!</v>
      </c>
      <c r="I46" s="113">
        <v>25097.5</v>
      </c>
      <c r="J46" s="29">
        <v>-25097.5</v>
      </c>
      <c r="K46" s="30">
        <v>0</v>
      </c>
    </row>
    <row r="47" spans="1:11" ht="22.5" customHeight="1">
      <c r="A47" s="117"/>
      <c r="B47" s="118" t="s">
        <v>25</v>
      </c>
      <c r="C47" s="105">
        <f>SUM(C31:C32)</f>
        <v>245718.5</v>
      </c>
      <c r="D47" s="107">
        <f>SUM(D31:D32)</f>
        <v>313796.2</v>
      </c>
      <c r="E47" s="105">
        <f>SUM(E31:E32)</f>
        <v>101091.70000000001</v>
      </c>
      <c r="F47" s="105">
        <f>SUM(F31:F32)</f>
        <v>114426.6</v>
      </c>
      <c r="G47" s="119">
        <f>SUM(G31:G32)</f>
        <v>13334.900000000005</v>
      </c>
      <c r="H47" s="120">
        <f>SUM(F47/E47)*100%</f>
        <v>1.1319089499929271</v>
      </c>
      <c r="I47" s="105">
        <f>SUM(I31:I32)</f>
        <v>86147.4</v>
      </c>
      <c r="J47" s="105">
        <f>SUM(J31:J32)</f>
        <v>28242.800000000003</v>
      </c>
      <c r="K47" s="121">
        <f>SUM(F47/I47)*100%</f>
        <v>1.3282652755625823</v>
      </c>
    </row>
    <row r="48" spans="1:11" ht="21" customHeight="1">
      <c r="A48" s="154" t="s">
        <v>46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6"/>
    </row>
    <row r="49" spans="1:11" ht="23.25" customHeight="1">
      <c r="A49" s="15">
        <v>190100</v>
      </c>
      <c r="B49" s="75" t="s">
        <v>17</v>
      </c>
      <c r="C49" s="32">
        <v>210</v>
      </c>
      <c r="D49" s="32">
        <v>210</v>
      </c>
      <c r="E49" s="32">
        <v>52.5</v>
      </c>
      <c r="F49" s="104">
        <v>35.8</v>
      </c>
      <c r="G49" s="27">
        <f>SUM(F49-E49)</f>
        <v>-16.700000000000003</v>
      </c>
      <c r="H49" s="28">
        <f>SUM(F49/E49)*100%</f>
        <v>0.6819047619047619</v>
      </c>
      <c r="I49" s="104">
        <v>72.2</v>
      </c>
      <c r="J49" s="29">
        <f aca="true" t="shared" si="11" ref="J49:J54">SUM(F49-I49)</f>
        <v>-36.400000000000006</v>
      </c>
      <c r="K49" s="64">
        <f>SUM(F49/I49)*100%</f>
        <v>0.4958448753462603</v>
      </c>
    </row>
    <row r="50" spans="1:11" ht="36.75" customHeight="1">
      <c r="A50" s="145">
        <v>240616</v>
      </c>
      <c r="B50" s="148" t="s">
        <v>59</v>
      </c>
      <c r="C50" s="32"/>
      <c r="D50" s="32"/>
      <c r="E50" s="146"/>
      <c r="F50" s="104">
        <v>13.9</v>
      </c>
      <c r="G50" s="27">
        <f>SUM(F50-E50)</f>
        <v>13.9</v>
      </c>
      <c r="H50" s="28"/>
      <c r="I50" s="147"/>
      <c r="J50" s="29">
        <f t="shared" si="11"/>
        <v>13.9</v>
      </c>
      <c r="K50" s="64"/>
    </row>
    <row r="51" spans="1:11" ht="52.5" customHeight="1">
      <c r="A51" s="49">
        <v>240621</v>
      </c>
      <c r="B51" s="87" t="s">
        <v>47</v>
      </c>
      <c r="C51" s="50"/>
      <c r="D51" s="50"/>
      <c r="E51" s="136"/>
      <c r="F51" s="124">
        <v>8.3</v>
      </c>
      <c r="G51" s="27">
        <f>SUM(F51-E51)</f>
        <v>8.3</v>
      </c>
      <c r="H51" s="50"/>
      <c r="I51" s="127">
        <v>26.6</v>
      </c>
      <c r="J51" s="29">
        <f t="shared" si="11"/>
        <v>-18.3</v>
      </c>
      <c r="K51" s="64">
        <f>SUM(F51/I51)*100%</f>
        <v>0.31203007518796994</v>
      </c>
    </row>
    <row r="52" spans="1:11" ht="37.5" customHeight="1">
      <c r="A52" s="49">
        <v>250000</v>
      </c>
      <c r="B52" s="88" t="s">
        <v>39</v>
      </c>
      <c r="C52" s="144">
        <v>9363.6</v>
      </c>
      <c r="D52" s="91">
        <v>9363.6</v>
      </c>
      <c r="E52" s="135">
        <v>3439.2</v>
      </c>
      <c r="F52" s="125">
        <v>3439.2</v>
      </c>
      <c r="G52" s="27">
        <f>SUM(F52-E52)</f>
        <v>0</v>
      </c>
      <c r="H52" s="28">
        <f>SUM(F52/E52)*100%</f>
        <v>1</v>
      </c>
      <c r="I52" s="127">
        <v>2739.5</v>
      </c>
      <c r="J52" s="29">
        <f t="shared" si="11"/>
        <v>699.6999999999998</v>
      </c>
      <c r="K52" s="64">
        <f>SUM(F52/I52)*100%</f>
        <v>1.255411571454645</v>
      </c>
    </row>
    <row r="53" spans="1:11" ht="48.75" customHeight="1">
      <c r="A53" s="3">
        <v>410366</v>
      </c>
      <c r="B53" s="66" t="s">
        <v>36</v>
      </c>
      <c r="C53" s="25"/>
      <c r="D53" s="25"/>
      <c r="E53" s="25"/>
      <c r="F53" s="104"/>
      <c r="G53" s="27">
        <f>SUM(F53-E53)</f>
        <v>0</v>
      </c>
      <c r="H53" s="28"/>
      <c r="I53" s="128"/>
      <c r="J53" s="29">
        <f t="shared" si="11"/>
        <v>0</v>
      </c>
      <c r="K53" s="30"/>
    </row>
    <row r="54" spans="1:11" ht="21" customHeight="1">
      <c r="A54" s="123"/>
      <c r="B54" s="129" t="s">
        <v>40</v>
      </c>
      <c r="C54" s="105">
        <v>0</v>
      </c>
      <c r="D54" s="105">
        <v>0</v>
      </c>
      <c r="E54" s="105">
        <v>0</v>
      </c>
      <c r="F54" s="105">
        <f>SUM(F55:F57)</f>
        <v>109.8</v>
      </c>
      <c r="G54" s="105">
        <f>SUM(G56:G57)</f>
        <v>109.8</v>
      </c>
      <c r="H54" s="111"/>
      <c r="I54" s="105">
        <f>SUM(I55:I57)</f>
        <v>82.4</v>
      </c>
      <c r="J54" s="105">
        <f t="shared" si="11"/>
        <v>27.39999999999999</v>
      </c>
      <c r="K54" s="121">
        <f>SUM(F54/I54)*100%</f>
        <v>1.3325242718446602</v>
      </c>
    </row>
    <row r="55" spans="1:11" ht="34.5" customHeight="1">
      <c r="A55" s="137">
        <v>241700</v>
      </c>
      <c r="B55" s="142" t="s">
        <v>57</v>
      </c>
      <c r="C55" s="138"/>
      <c r="D55" s="138"/>
      <c r="E55" s="138"/>
      <c r="F55" s="105"/>
      <c r="G55" s="138"/>
      <c r="H55" s="139"/>
      <c r="I55" s="105">
        <v>2.2</v>
      </c>
      <c r="J55" s="138">
        <f>SUM(F55-I55)</f>
        <v>-2.2</v>
      </c>
      <c r="K55" s="140">
        <f>SUM(F55/I55)*100%</f>
        <v>0</v>
      </c>
    </row>
    <row r="56" spans="1:11" ht="36.75" customHeight="1">
      <c r="A56" s="141">
        <v>310300</v>
      </c>
      <c r="B56" s="90" t="s">
        <v>41</v>
      </c>
      <c r="C56" s="33"/>
      <c r="D56" s="33"/>
      <c r="E56" s="33"/>
      <c r="F56" s="104"/>
      <c r="G56" s="27">
        <f>SUM(F56-E56)</f>
        <v>0</v>
      </c>
      <c r="H56" s="28"/>
      <c r="I56" s="104"/>
      <c r="J56" s="29"/>
      <c r="K56" s="30"/>
    </row>
    <row r="57" spans="1:11" ht="23.25" customHeight="1">
      <c r="A57" s="14">
        <v>330100</v>
      </c>
      <c r="B57" s="89" t="s">
        <v>42</v>
      </c>
      <c r="C57" s="46"/>
      <c r="D57" s="46"/>
      <c r="E57" s="46"/>
      <c r="F57" s="104">
        <v>109.8</v>
      </c>
      <c r="G57" s="27">
        <f>SUM(F57-E57)</f>
        <v>109.8</v>
      </c>
      <c r="H57" s="28"/>
      <c r="I57" s="104">
        <v>80.2</v>
      </c>
      <c r="J57" s="29">
        <f>SUM(F57-I57)</f>
        <v>29.599999999999994</v>
      </c>
      <c r="K57" s="64">
        <f>SUM(F57/I57)*100%</f>
        <v>1.369077306733167</v>
      </c>
    </row>
    <row r="58" spans="1:11" ht="21.75" customHeight="1">
      <c r="A58" s="130"/>
      <c r="B58" s="129" t="s">
        <v>43</v>
      </c>
      <c r="C58" s="107">
        <f>SUM(C49:C54)</f>
        <v>9573.6</v>
      </c>
      <c r="D58" s="107">
        <f>SUM(D49:D54)</f>
        <v>9573.6</v>
      </c>
      <c r="E58" s="107">
        <f>SUM(E49:E54)</f>
        <v>3491.7</v>
      </c>
      <c r="F58" s="107">
        <f>SUM(F49:F54)</f>
        <v>3607</v>
      </c>
      <c r="G58" s="107">
        <f>SUM(G49:G54)</f>
        <v>115.3</v>
      </c>
      <c r="H58" s="111">
        <f>SUM(F58/E58)*100%</f>
        <v>1.0330211644757568</v>
      </c>
      <c r="I58" s="107">
        <f>SUM(I49:I54)</f>
        <v>2920.7000000000003</v>
      </c>
      <c r="J58" s="107">
        <f>SUM(J49:J54)</f>
        <v>686.2999999999998</v>
      </c>
      <c r="K58" s="121">
        <f>SUM(F58/I58)*100%</f>
        <v>1.2349779162529528</v>
      </c>
    </row>
    <row r="59" spans="1:11" ht="21.75" customHeight="1" thickBot="1">
      <c r="A59" s="131"/>
      <c r="B59" s="132" t="s">
        <v>44</v>
      </c>
      <c r="C59" s="126">
        <f>SUM(C47,C58)</f>
        <v>255292.1</v>
      </c>
      <c r="D59" s="126">
        <f>SUM(D47,D58)</f>
        <v>323369.8</v>
      </c>
      <c r="E59" s="126">
        <f>SUM(E47,E58)</f>
        <v>104583.40000000001</v>
      </c>
      <c r="F59" s="126">
        <f>SUM(F47,F58)</f>
        <v>118033.6</v>
      </c>
      <c r="G59" s="126">
        <f>SUM(G47,G58)</f>
        <v>13450.200000000004</v>
      </c>
      <c r="H59" s="133">
        <f>SUM(F59/E59)*100%</f>
        <v>1.1286074080590227</v>
      </c>
      <c r="I59" s="126">
        <f>SUM(I47,I58)</f>
        <v>89068.09999999999</v>
      </c>
      <c r="J59" s="126">
        <f>SUM(J47,J58)</f>
        <v>28929.100000000002</v>
      </c>
      <c r="K59" s="134">
        <f>SUM(F59/I59)*100%</f>
        <v>1.3252062186125</v>
      </c>
    </row>
    <row r="60" spans="1:11" ht="23.25" customHeight="1">
      <c r="A60" s="92"/>
      <c r="B60" s="93" t="s">
        <v>45</v>
      </c>
      <c r="C60" s="94"/>
      <c r="D60" s="94"/>
      <c r="E60" s="95"/>
      <c r="F60" s="96"/>
      <c r="G60" s="97"/>
      <c r="H60" s="98"/>
      <c r="I60" s="99"/>
      <c r="J60" s="100"/>
      <c r="K60" s="100"/>
    </row>
    <row r="61" spans="1:11" ht="18.75">
      <c r="A61" s="1"/>
      <c r="B61" s="1"/>
      <c r="C61" s="68"/>
      <c r="D61" s="68"/>
      <c r="E61" s="69"/>
      <c r="F61" s="70"/>
      <c r="G61" s="71"/>
      <c r="H61" s="72"/>
      <c r="I61" s="48"/>
      <c r="J61" s="47"/>
      <c r="K61" s="47"/>
    </row>
    <row r="62" spans="1:11" ht="18.75">
      <c r="A62" s="1"/>
      <c r="B62" s="1"/>
      <c r="C62" s="68"/>
      <c r="D62" s="68"/>
      <c r="E62" s="69"/>
      <c r="F62" s="73"/>
      <c r="G62" s="71"/>
      <c r="H62" s="72"/>
      <c r="I62" s="48"/>
      <c r="J62" s="47"/>
      <c r="K62" s="47"/>
    </row>
    <row r="63" spans="1:11" ht="20.25">
      <c r="A63" s="1"/>
      <c r="B63" s="1"/>
      <c r="C63" s="20"/>
      <c r="D63" s="20"/>
      <c r="E63" s="20"/>
      <c r="F63" s="16"/>
      <c r="G63" s="16"/>
      <c r="H63" s="17"/>
      <c r="I63" s="18"/>
      <c r="J63" s="1"/>
      <c r="K63" s="1"/>
    </row>
  </sheetData>
  <sheetProtection/>
  <mergeCells count="14">
    <mergeCell ref="B1:K1"/>
    <mergeCell ref="B2:K2"/>
    <mergeCell ref="B3:K3"/>
    <mergeCell ref="A5:A6"/>
    <mergeCell ref="B5:B6"/>
    <mergeCell ref="C5:C6"/>
    <mergeCell ref="D5:D6"/>
    <mergeCell ref="E5:E6"/>
    <mergeCell ref="F5:F6"/>
    <mergeCell ref="G5:H5"/>
    <mergeCell ref="I5:I6"/>
    <mergeCell ref="J5:K5"/>
    <mergeCell ref="C44:H44"/>
    <mergeCell ref="A48:K48"/>
  </mergeCells>
  <printOptions/>
  <pageMargins left="0.6299212598425197" right="0.2362204724409449" top="0.1968503937007874" bottom="0.15748031496062992" header="0.31496062992125984" footer="0.3149606299212598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</dc:creator>
  <cp:keywords/>
  <dc:description/>
  <cp:lastModifiedBy>lutay</cp:lastModifiedBy>
  <cp:lastPrinted>2016-05-17T09:12:52Z</cp:lastPrinted>
  <dcterms:created xsi:type="dcterms:W3CDTF">2015-02-12T09:02:27Z</dcterms:created>
  <dcterms:modified xsi:type="dcterms:W3CDTF">2016-05-17T13:36:18Z</dcterms:modified>
  <cp:category/>
  <cp:version/>
  <cp:contentType/>
  <cp:contentStatus/>
</cp:coreProperties>
</file>