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20" windowWidth="12915" windowHeight="8130" activeTab="0"/>
  </bookViews>
  <sheets>
    <sheet name="вересень-15 " sheetId="1" r:id="rId1"/>
  </sheets>
  <definedNames>
    <definedName name="_xlnm.Print_Area" localSheetId="0">'вересень-15 '!$A$1:$K$58</definedName>
  </definedNames>
  <calcPr fullCalcOnLoad="1"/>
</workbook>
</file>

<file path=xl/sharedStrings.xml><?xml version="1.0" encoding="utf-8"?>
<sst xmlns="http://schemas.openxmlformats.org/spreadsheetml/2006/main" count="66" uniqueCount="61">
  <si>
    <t xml:space="preserve">                                    Аналіз</t>
  </si>
  <si>
    <t>Види доходів</t>
  </si>
  <si>
    <t xml:space="preserve">Затверджений бюджет                        на 2015 р.                  </t>
  </si>
  <si>
    <t xml:space="preserve">Бюджет                      на  2015 р.                          зі змінами                 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</si>
  <si>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</si>
  <si>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</si>
  <si>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</si>
  <si>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</si>
  <si>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</si>
  <si>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</si>
  <si>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</si>
  <si>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</si>
  <si>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</si>
  <si>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</si>
  <si>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</si>
  <si>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</si>
  <si>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</si>
  <si>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</si>
  <si>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</si>
  <si>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</si>
  <si>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</si>
  <si>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</si>
  <si>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</si>
  <si>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</si>
  <si>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</si>
  <si>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</si>
  <si>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</si>
  <si>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</si>
  <si>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 xml:space="preserve">Субвенції      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</si>
  <si>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</si>
  <si>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</si>
  <si>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</si>
  <si>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</si>
  <si>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</si>
  <si>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</si>
  <si>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</si>
  <si>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</si>
  <si>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</si>
  <si>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</si>
  <si>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    </t>
  </si>
  <si>
    <t>Бюджет розвитку</t>
  </si>
  <si>
    <t xml:space="preserve">Кошти від відчуження майна, що перебуває в комунальній власності </t>
  </si>
  <si>
    <t>Всього спеціальний фонд</t>
  </si>
  <si>
    <t>Всього доходів</t>
  </si>
  <si>
    <t xml:space="preserve">Відхилення фактичних надходжень на звітну дату 2015 року до фактичних надходжень відповідного періоду 2014 року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</si>
  <si>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</si>
  <si>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</si>
  <si>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</rPr>
      <t>Частина чистого прибутку (доходу)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комунальних унітарних підприємств та їх об'єднань, що вилучається до бюджету </t>
    </r>
  </si>
  <si>
    <r>
      <rPr>
        <sz val="15"/>
        <rFont val="Times New Roman"/>
        <family val="1"/>
      </rPr>
      <t>Надходження від орендної плати</t>
    </r>
    <r>
      <rPr>
        <sz val="14"/>
        <rFont val="Times New Roman"/>
        <family val="1"/>
      </rPr>
      <t xml:space="preserve"> за </t>
    </r>
    <r>
      <rPr>
        <sz val="12"/>
        <rFont val="Times New Roman"/>
        <family val="1"/>
      </rPr>
      <t xml:space="preserve">користування цілісним майновим комплексом та іншим майном, що перебуває в комунальній власності     </t>
    </r>
  </si>
  <si>
    <t>Додаткова дотація з державного бюджету на вирівнювання фінансовоїзабезпеченості місцевих бюджетів</t>
  </si>
  <si>
    <t>Надходження коштiв пайової участi у розвитку iнфраструктури населеного пункту</t>
  </si>
  <si>
    <t>Начальник відділу доходів бюджету                                    О.Хандучка</t>
  </si>
  <si>
    <t xml:space="preserve">                                                             СПЕЦІАЛЬНИЙ         ФОНД</t>
  </si>
  <si>
    <t>Кошти вiд продажу землi i нематер. активiв</t>
  </si>
  <si>
    <t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t>
  </si>
  <si>
    <t>Збір за провадження торг. діяльності нафтопрдуктами</t>
  </si>
  <si>
    <t>виконання розпису доходів бюджету м.Кузнецовськ</t>
  </si>
  <si>
    <t>Затверджено кошторисом станом на 01.10.2015р.</t>
  </si>
  <si>
    <t xml:space="preserve"> Фактичні надходження до бюджету станом  на 01.10.2014р.</t>
  </si>
  <si>
    <r>
      <t xml:space="preserve">                                                                                                             станом  на 01 жовтня  2015 року                                                          </t>
    </r>
    <r>
      <rPr>
        <sz val="14"/>
        <rFont val="Times New Roman"/>
        <family val="1"/>
      </rPr>
      <t xml:space="preserve"> тис.грн.     </t>
    </r>
    <r>
      <rPr>
        <b/>
        <sz val="14"/>
        <rFont val="Times New Roman"/>
        <family val="1"/>
      </rPr>
      <t xml:space="preserve">                                                                                               </t>
    </r>
  </si>
  <si>
    <r>
      <t xml:space="preserve"> Фактичні надходження до бюджету станом  на </t>
    </r>
    <r>
      <rPr>
        <b/>
        <sz val="12"/>
        <color indexed="10"/>
        <rFont val="Times New Roman"/>
        <family val="1"/>
      </rPr>
      <t>01.10.2015</t>
    </r>
    <r>
      <rPr>
        <b/>
        <sz val="12"/>
        <color indexed="10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</si>
</sst>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%"/>
    <numFmt numFmtId="174" formatCode="#,##0.0"/>
    <numFmt numFmtId="175" formatCode="000000"/>
  </numFmts>
  <fonts count="56"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b/>
      <sz val="11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b/>
      <sz val="12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56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color indexed="8"/>
      <name val="Calibri"/>
      <family val="2"/>
    </font>
    <font>
      <sz val="16"/>
      <color indexed="8"/>
      <name val="Times New Roman"/>
      <family val="1"/>
    </font>
    <font>
      <sz val="12"/>
      <color indexed="56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 style="hair"/>
      <bottom style="hair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/>
      <bottom style="hair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medium"/>
      <top style="thin"/>
      <bottom style="hair"/>
    </border>
    <border>
      <left/>
      <right/>
      <top style="hair"/>
      <bottom style="hair"/>
    </border>
    <border>
      <left style="hair"/>
      <right style="medium"/>
      <top style="hair"/>
      <bottom style="medium"/>
    </border>
    <border>
      <left/>
      <right style="medium"/>
      <top style="hair"/>
      <bottom style="hair"/>
    </border>
    <border>
      <left style="hair"/>
      <right/>
      <top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1" fillId="21" borderId="7" applyNumberFormat="0" applyAlignment="0" applyProtection="0"/>
    <xf numFmtId="0" fontId="40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" fillId="0" borderId="0">
      <alignment/>
      <protection/>
    </xf>
    <xf numFmtId="0" fontId="4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8" fillId="0" borderId="0" xfId="52" applyFont="1">
      <alignment/>
      <protection/>
    </xf>
    <xf numFmtId="0" fontId="3" fillId="0" borderId="10" xfId="52" applyFont="1" applyBorder="1" applyAlignment="1">
      <alignment horizontal="center"/>
      <protection/>
    </xf>
    <xf numFmtId="0" fontId="10" fillId="24" borderId="11" xfId="52" applyFont="1" applyFill="1" applyBorder="1" applyAlignment="1">
      <alignment horizontal="center"/>
      <protection/>
    </xf>
    <xf numFmtId="0" fontId="10" fillId="24" borderId="0" xfId="52" applyFont="1" applyFill="1" applyBorder="1" applyAlignment="1">
      <alignment horizontal="centerContinuous"/>
      <protection/>
    </xf>
    <xf numFmtId="0" fontId="10" fillId="24" borderId="12" xfId="52" applyFont="1" applyFill="1" applyBorder="1" applyAlignment="1">
      <alignment horizontal="center"/>
      <protection/>
    </xf>
    <xf numFmtId="0" fontId="10" fillId="24" borderId="13" xfId="52" applyFont="1" applyFill="1" applyBorder="1" applyAlignment="1">
      <alignment horizontal="centerContinuous"/>
      <protection/>
    </xf>
    <xf numFmtId="0" fontId="10" fillId="24" borderId="14" xfId="52" applyFont="1" applyFill="1" applyBorder="1" applyAlignment="1">
      <alignment horizontal="centerContinuous"/>
      <protection/>
    </xf>
    <xf numFmtId="0" fontId="5" fillId="0" borderId="15" xfId="52" applyFont="1" applyBorder="1" applyAlignment="1">
      <alignment wrapText="1"/>
      <protection/>
    </xf>
    <xf numFmtId="0" fontId="5" fillId="0" borderId="15" xfId="52" applyFont="1" applyBorder="1" applyAlignment="1">
      <alignment vertical="top" wrapText="1"/>
      <protection/>
    </xf>
    <xf numFmtId="0" fontId="12" fillId="0" borderId="10" xfId="52" applyFont="1" applyBorder="1" applyAlignment="1">
      <alignment horizontal="center"/>
      <protection/>
    </xf>
    <xf numFmtId="0" fontId="3" fillId="8" borderId="10" xfId="52" applyFont="1" applyFill="1" applyBorder="1" applyAlignment="1">
      <alignment horizontal="center"/>
      <protection/>
    </xf>
    <xf numFmtId="0" fontId="2" fillId="8" borderId="1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12" fillId="0" borderId="10" xfId="52" applyFont="1" applyFill="1" applyBorder="1" applyAlignment="1">
      <alignment horizontal="center"/>
      <protection/>
    </xf>
    <xf numFmtId="174" fontId="15" fillId="0" borderId="0" xfId="52" applyNumberFormat="1" applyFont="1" applyFill="1" applyBorder="1">
      <alignment/>
      <protection/>
    </xf>
    <xf numFmtId="173" fontId="16" fillId="0" borderId="0" xfId="52" applyNumberFormat="1" applyFont="1" applyFill="1" applyBorder="1">
      <alignment/>
      <protection/>
    </xf>
    <xf numFmtId="0" fontId="1" fillId="0" borderId="0" xfId="52" applyFill="1">
      <alignment/>
      <protection/>
    </xf>
    <xf numFmtId="0" fontId="17" fillId="0" borderId="10" xfId="52" applyFont="1" applyBorder="1" applyAlignment="1">
      <alignment horizontal="center"/>
      <protection/>
    </xf>
    <xf numFmtId="0" fontId="18" fillId="0" borderId="0" xfId="52" applyFont="1">
      <alignment/>
      <protection/>
    </xf>
    <xf numFmtId="0" fontId="9" fillId="0" borderId="10" xfId="52" applyFont="1" applyFill="1" applyBorder="1" applyAlignment="1">
      <alignment horizontal="center"/>
      <protection/>
    </xf>
    <xf numFmtId="0" fontId="19" fillId="0" borderId="16" xfId="52" applyFont="1" applyBorder="1" applyAlignment="1">
      <alignment wrapText="1"/>
      <protection/>
    </xf>
    <xf numFmtId="0" fontId="5" fillId="0" borderId="15" xfId="52" applyFont="1" applyBorder="1" applyAlignment="1">
      <alignment horizontal="left" wrapText="1"/>
      <protection/>
    </xf>
    <xf numFmtId="0" fontId="12" fillId="8" borderId="17" xfId="52" applyFont="1" applyFill="1" applyBorder="1" applyAlignment="1">
      <alignment horizontal="center"/>
      <protection/>
    </xf>
    <xf numFmtId="0" fontId="12" fillId="8" borderId="18" xfId="52" applyFont="1" applyFill="1" applyBorder="1" applyAlignment="1">
      <alignment horizontal="center"/>
      <protection/>
    </xf>
    <xf numFmtId="174" fontId="13" fillId="8" borderId="16" xfId="52" applyNumberFormat="1" applyFont="1" applyFill="1" applyBorder="1" applyAlignment="1">
      <alignment horizontal="right"/>
      <protection/>
    </xf>
    <xf numFmtId="0" fontId="7" fillId="0" borderId="15" xfId="52" applyFont="1" applyBorder="1" applyAlignment="1" applyProtection="1">
      <alignment wrapText="1"/>
      <protection locked="0"/>
    </xf>
    <xf numFmtId="173" fontId="14" fillId="8" borderId="19" xfId="52" applyNumberFormat="1" applyFont="1" applyFill="1" applyBorder="1">
      <alignment/>
      <protection/>
    </xf>
    <xf numFmtId="0" fontId="7" fillId="0" borderId="0" xfId="52" applyFont="1">
      <alignment/>
      <protection/>
    </xf>
    <xf numFmtId="0" fontId="24" fillId="0" borderId="0" xfId="52" applyFont="1">
      <alignment/>
      <protection/>
    </xf>
    <xf numFmtId="0" fontId="24" fillId="0" borderId="0" xfId="52" applyFont="1" applyFill="1">
      <alignment/>
      <protection/>
    </xf>
    <xf numFmtId="0" fontId="3" fillId="0" borderId="20" xfId="52" applyFont="1" applyFill="1" applyBorder="1" applyAlignment="1">
      <alignment horizontal="center"/>
      <protection/>
    </xf>
    <xf numFmtId="0" fontId="10" fillId="24" borderId="21" xfId="52" applyFont="1" applyFill="1" applyBorder="1" applyAlignment="1">
      <alignment horizontal="centerContinuous"/>
      <protection/>
    </xf>
    <xf numFmtId="0" fontId="10" fillId="24" borderId="22" xfId="52" applyFont="1" applyFill="1" applyBorder="1" applyAlignment="1">
      <alignment horizontal="centerContinuous"/>
      <protection/>
    </xf>
    <xf numFmtId="0" fontId="10" fillId="0" borderId="13" xfId="52" applyFont="1" applyFill="1" applyBorder="1" applyAlignment="1">
      <alignment horizontal="centerContinuous"/>
      <protection/>
    </xf>
    <xf numFmtId="0" fontId="12" fillId="0" borderId="23" xfId="52" applyFont="1" applyBorder="1" applyAlignment="1">
      <alignment horizontal="centerContinuous" vertical="center"/>
      <protection/>
    </xf>
    <xf numFmtId="49" fontId="12" fillId="0" borderId="24" xfId="52" applyNumberFormat="1" applyFont="1" applyBorder="1" applyAlignment="1">
      <alignment horizontal="centerContinuous" vertical="center"/>
      <protection/>
    </xf>
    <xf numFmtId="0" fontId="10" fillId="24" borderId="24" xfId="52" applyFont="1" applyFill="1" applyBorder="1" applyAlignment="1">
      <alignment horizontal="centerContinuous"/>
      <protection/>
    </xf>
    <xf numFmtId="0" fontId="12" fillId="0" borderId="25" xfId="52" applyFont="1" applyBorder="1" applyAlignment="1">
      <alignment horizontal="centerContinuous" vertical="center"/>
      <protection/>
    </xf>
    <xf numFmtId="0" fontId="11" fillId="8" borderId="26" xfId="52" applyFont="1" applyFill="1" applyBorder="1">
      <alignment/>
      <protection/>
    </xf>
    <xf numFmtId="0" fontId="20" fillId="8" borderId="27" xfId="52" applyFont="1" applyFill="1" applyBorder="1" applyAlignment="1">
      <alignment horizontal="left"/>
      <protection/>
    </xf>
    <xf numFmtId="0" fontId="26" fillId="8" borderId="28" xfId="52" applyFont="1" applyFill="1" applyBorder="1" applyAlignment="1">
      <alignment horizontal="left" wrapText="1"/>
      <protection/>
    </xf>
    <xf numFmtId="0" fontId="26" fillId="8" borderId="16" xfId="52" applyFont="1" applyFill="1" applyBorder="1" applyAlignment="1">
      <alignment horizontal="left" wrapText="1"/>
      <protection/>
    </xf>
    <xf numFmtId="0" fontId="7" fillId="0" borderId="15" xfId="52" applyFont="1" applyFill="1" applyBorder="1" applyAlignment="1" applyProtection="1">
      <alignment horizontal="left" wrapText="1"/>
      <protection locked="0"/>
    </xf>
    <xf numFmtId="0" fontId="27" fillId="8" borderId="15" xfId="52" applyFont="1" applyFill="1" applyBorder="1" applyAlignment="1">
      <alignment horizontal="left" wrapText="1"/>
      <protection/>
    </xf>
    <xf numFmtId="0" fontId="12" fillId="0" borderId="0" xfId="52" applyFont="1">
      <alignment/>
      <protection/>
    </xf>
    <xf numFmtId="49" fontId="12" fillId="0" borderId="15" xfId="52" applyNumberFormat="1" applyFont="1" applyBorder="1" applyAlignment="1" applyProtection="1">
      <alignment horizontal="left" wrapText="1"/>
      <protection locked="0"/>
    </xf>
    <xf numFmtId="0" fontId="28" fillId="0" borderId="16" xfId="52" applyFont="1" applyFill="1" applyBorder="1" applyAlignment="1">
      <alignment horizontal="left" wrapText="1"/>
      <protection/>
    </xf>
    <xf numFmtId="0" fontId="28" fillId="0" borderId="15" xfId="52" applyFont="1" applyFill="1" applyBorder="1" applyAlignment="1">
      <alignment horizontal="left" wrapText="1"/>
      <protection/>
    </xf>
    <xf numFmtId="0" fontId="22" fillId="0" borderId="29" xfId="52" applyFont="1" applyBorder="1">
      <alignment/>
      <protection/>
    </xf>
    <xf numFmtId="0" fontId="22" fillId="0" borderId="0" xfId="52" applyFont="1" applyBorder="1">
      <alignment/>
      <protection/>
    </xf>
    <xf numFmtId="4" fontId="22" fillId="0" borderId="0" xfId="52" applyNumberFormat="1" applyFont="1" applyBorder="1">
      <alignment/>
      <protection/>
    </xf>
    <xf numFmtId="4" fontId="23" fillId="0" borderId="0" xfId="52" applyNumberFormat="1" applyFont="1" applyFill="1" applyBorder="1" applyAlignment="1">
      <alignment horizontal="right"/>
      <protection/>
    </xf>
    <xf numFmtId="4" fontId="23" fillId="0" borderId="0" xfId="52" applyNumberFormat="1" applyFont="1" applyFill="1" applyBorder="1">
      <alignment/>
      <protection/>
    </xf>
    <xf numFmtId="4" fontId="22" fillId="25" borderId="0" xfId="52" applyNumberFormat="1" applyFont="1" applyFill="1" applyBorder="1">
      <alignment/>
      <protection/>
    </xf>
    <xf numFmtId="49" fontId="19" fillId="0" borderId="30" xfId="52" applyNumberFormat="1" applyFont="1" applyBorder="1" applyAlignment="1">
      <alignment horizontal="left" wrapText="1"/>
      <protection/>
    </xf>
    <xf numFmtId="49" fontId="19" fillId="0" borderId="31" xfId="52" applyNumberFormat="1" applyFont="1" applyBorder="1" applyAlignment="1">
      <alignment horizontal="left" wrapText="1"/>
      <protection/>
    </xf>
    <xf numFmtId="0" fontId="19" fillId="0" borderId="15" xfId="52" applyFont="1" applyBorder="1" applyAlignment="1" applyProtection="1">
      <alignment/>
      <protection locked="0"/>
    </xf>
    <xf numFmtId="0" fontId="19" fillId="0" borderId="15" xfId="52" applyFont="1" applyFill="1" applyBorder="1" applyAlignment="1" applyProtection="1">
      <alignment wrapText="1"/>
      <protection locked="0"/>
    </xf>
    <xf numFmtId="0" fontId="19" fillId="0" borderId="31" xfId="52" applyFont="1" applyBorder="1" applyAlignment="1">
      <alignment horizontal="left" wrapText="1"/>
      <protection/>
    </xf>
    <xf numFmtId="0" fontId="29" fillId="0" borderId="30" xfId="52" applyFont="1" applyBorder="1" applyAlignment="1">
      <alignment horizontal="left" wrapText="1"/>
      <protection/>
    </xf>
    <xf numFmtId="0" fontId="19" fillId="0" borderId="15" xfId="52" applyFont="1" applyFill="1" applyBorder="1" applyAlignment="1" applyProtection="1">
      <alignment horizontal="left" wrapText="1"/>
      <protection locked="0"/>
    </xf>
    <xf numFmtId="0" fontId="19" fillId="0" borderId="15" xfId="52" applyFont="1" applyBorder="1" applyAlignment="1" applyProtection="1">
      <alignment wrapText="1"/>
      <protection locked="0"/>
    </xf>
    <xf numFmtId="49" fontId="30" fillId="0" borderId="15" xfId="52" applyNumberFormat="1" applyFont="1" applyBorder="1" applyAlignment="1" applyProtection="1">
      <alignment horizontal="left" wrapText="1"/>
      <protection locked="0"/>
    </xf>
    <xf numFmtId="0" fontId="19" fillId="0" borderId="15" xfId="52" applyFont="1" applyBorder="1">
      <alignment/>
      <protection/>
    </xf>
    <xf numFmtId="0" fontId="19" fillId="0" borderId="15" xfId="52" applyFont="1" applyBorder="1" applyAlignment="1">
      <alignment wrapText="1"/>
      <protection/>
    </xf>
    <xf numFmtId="0" fontId="31" fillId="0" borderId="15" xfId="52" applyFont="1" applyFill="1" applyBorder="1" applyAlignment="1">
      <alignment horizontal="left" wrapText="1"/>
      <protection/>
    </xf>
    <xf numFmtId="0" fontId="31" fillId="0" borderId="15" xfId="52" applyFont="1" applyFill="1" applyBorder="1" applyAlignment="1">
      <alignment horizontal="left" vertical="center" wrapText="1"/>
      <protection/>
    </xf>
    <xf numFmtId="0" fontId="25" fillId="0" borderId="31" xfId="0" applyFont="1" applyBorder="1" applyAlignment="1">
      <alignment horizontal="left" wrapText="1"/>
    </xf>
    <xf numFmtId="0" fontId="19" fillId="0" borderId="15" xfId="52" applyFont="1" applyFill="1" applyBorder="1">
      <alignment/>
      <protection/>
    </xf>
    <xf numFmtId="0" fontId="31" fillId="8" borderId="15" xfId="52" applyFont="1" applyFill="1" applyBorder="1" applyAlignment="1">
      <alignment horizontal="left" wrapText="1"/>
      <protection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17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30" fillId="0" borderId="15" xfId="52" applyFont="1" applyFill="1" applyBorder="1" applyAlignment="1">
      <alignment horizontal="left" wrapText="1"/>
      <protection/>
    </xf>
    <xf numFmtId="174" fontId="26" fillId="8" borderId="28" xfId="52" applyNumberFormat="1" applyFont="1" applyFill="1" applyBorder="1" applyAlignment="1">
      <alignment horizontal="right" wrapText="1"/>
      <protection/>
    </xf>
    <xf numFmtId="174" fontId="8" fillId="8" borderId="15" xfId="52" applyNumberFormat="1" applyFont="1" applyFill="1" applyBorder="1" applyAlignment="1" applyProtection="1">
      <alignment horizontal="right"/>
      <protection locked="0"/>
    </xf>
    <xf numFmtId="174" fontId="8" fillId="8" borderId="15" xfId="52" applyNumberFormat="1" applyFont="1" applyFill="1" applyBorder="1" applyProtection="1">
      <alignment/>
      <protection locked="0"/>
    </xf>
    <xf numFmtId="174" fontId="20" fillId="8" borderId="15" xfId="52" applyNumberFormat="1" applyFont="1" applyFill="1" applyBorder="1" applyProtection="1">
      <alignment/>
      <protection locked="0"/>
    </xf>
    <xf numFmtId="174" fontId="26" fillId="8" borderId="16" xfId="52" applyNumberFormat="1" applyFont="1" applyFill="1" applyBorder="1" applyAlignment="1">
      <alignment horizontal="right"/>
      <protection/>
    </xf>
    <xf numFmtId="174" fontId="20" fillId="8" borderId="15" xfId="52" applyNumberFormat="1" applyFont="1" applyFill="1" applyBorder="1" applyAlignment="1" applyProtection="1">
      <alignment horizontal="right"/>
      <protection locked="0"/>
    </xf>
    <xf numFmtId="174" fontId="8" fillId="8" borderId="15" xfId="52" applyNumberFormat="1" applyFont="1" applyFill="1" applyBorder="1" applyAlignment="1" applyProtection="1">
      <alignment/>
      <protection locked="0"/>
    </xf>
    <xf numFmtId="0" fontId="37" fillId="8" borderId="15" xfId="0" applyFont="1" applyFill="1" applyBorder="1" applyAlignment="1">
      <alignment horizontal="right"/>
    </xf>
    <xf numFmtId="174" fontId="37" fillId="8" borderId="15" xfId="0" applyNumberFormat="1" applyFont="1" applyFill="1" applyBorder="1" applyAlignment="1">
      <alignment horizontal="right"/>
    </xf>
    <xf numFmtId="174" fontId="20" fillId="8" borderId="27" xfId="52" applyNumberFormat="1" applyFont="1" applyFill="1" applyBorder="1" applyAlignment="1">
      <alignment horizontal="right"/>
      <protection/>
    </xf>
    <xf numFmtId="173" fontId="8" fillId="8" borderId="15" xfId="52" applyNumberFormat="1" applyFont="1" applyFill="1" applyBorder="1">
      <alignment/>
      <protection/>
    </xf>
    <xf numFmtId="174" fontId="8" fillId="0" borderId="15" xfId="52" applyNumberFormat="1" applyFont="1" applyBorder="1" applyProtection="1">
      <alignment/>
      <protection locked="0"/>
    </xf>
    <xf numFmtId="174" fontId="8" fillId="25" borderId="15" xfId="52" applyNumberFormat="1" applyFont="1" applyFill="1" applyBorder="1" applyAlignment="1">
      <alignment horizontal="right"/>
      <protection/>
    </xf>
    <xf numFmtId="173" fontId="8" fillId="25" borderId="15" xfId="52" applyNumberFormat="1" applyFont="1" applyFill="1" applyBorder="1">
      <alignment/>
      <protection/>
    </xf>
    <xf numFmtId="174" fontId="8" fillId="0" borderId="15" xfId="52" applyNumberFormat="1" applyFont="1" applyBorder="1" applyAlignment="1" applyProtection="1">
      <alignment horizontal="right"/>
      <protection locked="0"/>
    </xf>
    <xf numFmtId="174" fontId="8" fillId="0" borderId="15" xfId="52" applyNumberFormat="1" applyFont="1" applyFill="1" applyBorder="1" applyProtection="1">
      <alignment/>
      <protection locked="0"/>
    </xf>
    <xf numFmtId="174" fontId="20" fillId="0" borderId="15" xfId="52" applyNumberFormat="1" applyFont="1" applyFill="1" applyBorder="1" applyProtection="1">
      <alignment/>
      <protection locked="0"/>
    </xf>
    <xf numFmtId="174" fontId="20" fillId="25" borderId="15" xfId="52" applyNumberFormat="1" applyFont="1" applyFill="1" applyBorder="1" applyAlignment="1">
      <alignment horizontal="right"/>
      <protection/>
    </xf>
    <xf numFmtId="173" fontId="20" fillId="25" borderId="15" xfId="52" applyNumberFormat="1" applyFont="1" applyFill="1" applyBorder="1">
      <alignment/>
      <protection/>
    </xf>
    <xf numFmtId="174" fontId="20" fillId="0" borderId="15" xfId="52" applyNumberFormat="1" applyFont="1" applyBorder="1" applyAlignment="1" applyProtection="1">
      <alignment horizontal="right"/>
      <protection locked="0"/>
    </xf>
    <xf numFmtId="173" fontId="20" fillId="8" borderId="15" xfId="52" applyNumberFormat="1" applyFont="1" applyFill="1" applyBorder="1">
      <alignment/>
      <protection/>
    </xf>
    <xf numFmtId="174" fontId="8" fillId="0" borderId="15" xfId="52" applyNumberFormat="1" applyFont="1" applyBorder="1">
      <alignment/>
      <protection/>
    </xf>
    <xf numFmtId="173" fontId="8" fillId="0" borderId="19" xfId="52" applyNumberFormat="1" applyFont="1" applyBorder="1">
      <alignment/>
      <protection/>
    </xf>
    <xf numFmtId="173" fontId="20" fillId="8" borderId="32" xfId="52" applyNumberFormat="1" applyFont="1" applyFill="1" applyBorder="1">
      <alignment/>
      <protection/>
    </xf>
    <xf numFmtId="173" fontId="8" fillId="25" borderId="19" xfId="52" applyNumberFormat="1" applyFont="1" applyFill="1" applyBorder="1">
      <alignment/>
      <protection/>
    </xf>
    <xf numFmtId="174" fontId="20" fillId="0" borderId="15" xfId="52" applyNumberFormat="1" applyFont="1" applyBorder="1">
      <alignment/>
      <protection/>
    </xf>
    <xf numFmtId="173" fontId="20" fillId="25" borderId="19" xfId="52" applyNumberFormat="1" applyFont="1" applyFill="1" applyBorder="1">
      <alignment/>
      <protection/>
    </xf>
    <xf numFmtId="173" fontId="20" fillId="8" borderId="19" xfId="52" applyNumberFormat="1" applyFont="1" applyFill="1" applyBorder="1">
      <alignment/>
      <protection/>
    </xf>
    <xf numFmtId="172" fontId="8" fillId="8" borderId="15" xfId="52" applyNumberFormat="1" applyFont="1" applyFill="1" applyBorder="1" applyAlignment="1" applyProtection="1">
      <alignment/>
      <protection locked="0"/>
    </xf>
    <xf numFmtId="173" fontId="37" fillId="25" borderId="19" xfId="52" applyNumberFormat="1" applyFont="1" applyFill="1" applyBorder="1" applyAlignment="1">
      <alignment/>
      <protection/>
    </xf>
    <xf numFmtId="0" fontId="37" fillId="8" borderId="33" xfId="0" applyFont="1" applyFill="1" applyBorder="1" applyAlignment="1">
      <alignment horizontal="right"/>
    </xf>
    <xf numFmtId="172" fontId="8" fillId="8" borderId="15" xfId="52" applyNumberFormat="1" applyFont="1" applyFill="1" applyBorder="1" applyAlignment="1" applyProtection="1">
      <alignment horizontal="right"/>
      <protection locked="0"/>
    </xf>
    <xf numFmtId="174" fontId="8" fillId="0" borderId="15" xfId="52" applyNumberFormat="1" applyFont="1" applyFill="1" applyBorder="1" applyAlignment="1" applyProtection="1">
      <alignment horizontal="right"/>
      <protection locked="0"/>
    </xf>
    <xf numFmtId="173" fontId="20" fillId="8" borderId="27" xfId="52" applyNumberFormat="1" applyFont="1" applyFill="1" applyBorder="1">
      <alignment/>
      <protection/>
    </xf>
    <xf numFmtId="173" fontId="20" fillId="8" borderId="34" xfId="52" applyNumberFormat="1" applyFont="1" applyFill="1" applyBorder="1">
      <alignment/>
      <protection/>
    </xf>
    <xf numFmtId="0" fontId="37" fillId="0" borderId="33" xfId="0" applyFont="1" applyBorder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8" borderId="15" xfId="0" applyFont="1" applyFill="1" applyBorder="1" applyAlignment="1">
      <alignment horizontal="center"/>
    </xf>
    <xf numFmtId="0" fontId="37" fillId="0" borderId="35" xfId="0" applyFont="1" applyBorder="1" applyAlignment="1">
      <alignment horizontal="center"/>
    </xf>
    <xf numFmtId="173" fontId="8" fillId="0" borderId="15" xfId="52" applyNumberFormat="1" applyFont="1" applyFill="1" applyBorder="1">
      <alignment/>
      <protection/>
    </xf>
    <xf numFmtId="173" fontId="20" fillId="0" borderId="19" xfId="52" applyNumberFormat="1" applyFont="1" applyFill="1" applyBorder="1">
      <alignment/>
      <protection/>
    </xf>
    <xf numFmtId="174" fontId="37" fillId="0" borderId="15" xfId="0" applyNumberFormat="1" applyFont="1" applyBorder="1" applyAlignment="1">
      <alignment horizontal="right"/>
    </xf>
    <xf numFmtId="175" fontId="38" fillId="25" borderId="10" xfId="0" applyNumberFormat="1" applyFont="1" applyFill="1" applyBorder="1" applyAlignment="1" applyProtection="1">
      <alignment horizontal="center"/>
      <protection/>
    </xf>
    <xf numFmtId="0" fontId="25" fillId="0" borderId="30" xfId="0" applyFont="1" applyBorder="1" applyAlignment="1">
      <alignment horizontal="left" wrapText="1"/>
    </xf>
    <xf numFmtId="174" fontId="37" fillId="0" borderId="33" xfId="0" applyNumberFormat="1" applyFont="1" applyBorder="1" applyAlignment="1">
      <alignment horizontal="right"/>
    </xf>
    <xf numFmtId="174" fontId="37" fillId="8" borderId="33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19" fillId="0" borderId="15" xfId="52" applyFont="1" applyFill="1" applyBorder="1" applyAlignment="1">
      <alignment wrapText="1"/>
      <protection/>
    </xf>
    <xf numFmtId="172" fontId="37" fillId="8" borderId="33" xfId="0" applyNumberFormat="1" applyFont="1" applyFill="1" applyBorder="1" applyAlignment="1">
      <alignment horizontal="right"/>
    </xf>
    <xf numFmtId="173" fontId="8" fillId="25" borderId="35" xfId="52" applyNumberFormat="1" applyFont="1" applyFill="1" applyBorder="1">
      <alignment/>
      <protection/>
    </xf>
    <xf numFmtId="49" fontId="30" fillId="0" borderId="15" xfId="52" applyNumberFormat="1" applyFont="1" applyFill="1" applyBorder="1" applyAlignment="1">
      <alignment horizontal="left" vertical="top" wrapText="1" indent="1"/>
      <protection/>
    </xf>
    <xf numFmtId="0" fontId="22" fillId="0" borderId="36" xfId="52" applyFont="1" applyBorder="1">
      <alignment/>
      <protection/>
    </xf>
    <xf numFmtId="0" fontId="7" fillId="0" borderId="0" xfId="52" applyFont="1" applyFill="1" applyBorder="1">
      <alignment/>
      <protection/>
    </xf>
    <xf numFmtId="0" fontId="11" fillId="25" borderId="0" xfId="52" applyFont="1" applyFill="1" applyBorder="1">
      <alignment/>
      <protection/>
    </xf>
    <xf numFmtId="174" fontId="20" fillId="25" borderId="0" xfId="52" applyNumberFormat="1" applyFont="1" applyFill="1" applyBorder="1" applyAlignment="1">
      <alignment horizontal="right"/>
      <protection/>
    </xf>
    <xf numFmtId="173" fontId="20" fillId="25" borderId="0" xfId="52" applyNumberFormat="1" applyFont="1" applyFill="1" applyBorder="1">
      <alignment/>
      <protection/>
    </xf>
    <xf numFmtId="0" fontId="12" fillId="0" borderId="37" xfId="52" applyFont="1" applyBorder="1" applyAlignment="1" applyProtection="1">
      <alignment horizontal="center" vertical="center" wrapText="1"/>
      <protection locked="0"/>
    </xf>
    <xf numFmtId="0" fontId="12" fillId="0" borderId="21" xfId="52" applyFont="1" applyBorder="1" applyAlignment="1">
      <alignment vertical="center" wrapText="1"/>
      <protection/>
    </xf>
    <xf numFmtId="0" fontId="12" fillId="0" borderId="38" xfId="52" applyFont="1" applyBorder="1" applyAlignment="1">
      <alignment horizontal="center" vertical="center" wrapText="1"/>
      <protection/>
    </xf>
    <xf numFmtId="0" fontId="12" fillId="0" borderId="39" xfId="52" applyFont="1" applyBorder="1" applyAlignment="1">
      <alignment horizontal="center" vertical="center" wrapText="1"/>
      <protection/>
    </xf>
    <xf numFmtId="0" fontId="17" fillId="0" borderId="20" xfId="52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14" fillId="0" borderId="0" xfId="52" applyFont="1" applyAlignment="1">
      <alignment horizontal="center"/>
      <protection/>
    </xf>
    <xf numFmtId="0" fontId="39" fillId="0" borderId="0" xfId="0" applyFont="1" applyAlignment="1">
      <alignment/>
    </xf>
    <xf numFmtId="0" fontId="14" fillId="0" borderId="0" xfId="52" applyFont="1" applyAlignment="1" applyProtection="1">
      <alignment horizontal="center"/>
      <protection locked="0"/>
    </xf>
    <xf numFmtId="0" fontId="6" fillId="0" borderId="40" xfId="52" applyFont="1" applyBorder="1" applyAlignment="1">
      <alignment/>
      <protection/>
    </xf>
    <xf numFmtId="0" fontId="6" fillId="0" borderId="41" xfId="52" applyFont="1" applyBorder="1" applyAlignment="1">
      <alignment/>
      <protection/>
    </xf>
    <xf numFmtId="0" fontId="20" fillId="0" borderId="37" xfId="52" applyFont="1" applyBorder="1" applyAlignment="1">
      <alignment horizontal="center" vertical="center"/>
      <protection/>
    </xf>
    <xf numFmtId="0" fontId="8" fillId="0" borderId="21" xfId="52" applyFont="1" applyBorder="1" applyAlignment="1">
      <alignment vertical="center"/>
      <protection/>
    </xf>
    <xf numFmtId="0" fontId="12" fillId="0" borderId="42" xfId="52" applyFont="1" applyBorder="1" applyAlignment="1">
      <alignment horizontal="center" vertical="center" wrapText="1"/>
      <protection/>
    </xf>
    <xf numFmtId="0" fontId="12" fillId="0" borderId="37" xfId="52" applyFont="1" applyBorder="1" applyAlignment="1">
      <alignment horizontal="center" vertical="center" wrapText="1"/>
      <protection/>
    </xf>
    <xf numFmtId="0" fontId="12" fillId="0" borderId="2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view="pageBreakPreview" zoomScale="60" zoomScaleNormal="53" zoomScalePageLayoutView="0" workbookViewId="0" topLeftCell="A1">
      <selection activeCell="B3" sqref="B3:K3"/>
    </sheetView>
  </sheetViews>
  <sheetFormatPr defaultColWidth="9.140625" defaultRowHeight="15"/>
  <cols>
    <col min="1" max="1" width="8.7109375" style="0" customWidth="1"/>
    <col min="2" max="2" width="66.421875" style="0" customWidth="1"/>
    <col min="3" max="3" width="15.140625" style="0" customWidth="1"/>
    <col min="4" max="4" width="14.7109375" style="0" customWidth="1"/>
    <col min="5" max="5" width="15.28125" style="0" customWidth="1"/>
    <col min="6" max="6" width="14.421875" style="0" customWidth="1"/>
    <col min="7" max="7" width="13.7109375" style="0" customWidth="1"/>
    <col min="8" max="8" width="13.140625" style="0" customWidth="1"/>
    <col min="9" max="9" width="15.00390625" style="0" customWidth="1"/>
    <col min="10" max="10" width="14.00390625" style="0" customWidth="1"/>
    <col min="11" max="11" width="14.421875" style="0" customWidth="1"/>
    <col min="13" max="13" width="16.00390625" style="0" customWidth="1"/>
    <col min="15" max="15" width="12.7109375" style="0" bestFit="1" customWidth="1"/>
  </cols>
  <sheetData>
    <row r="1" spans="1:11" ht="18.75">
      <c r="A1" s="2"/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</row>
    <row r="2" spans="1:8" ht="15">
      <c r="A2" s="2"/>
      <c r="D2" s="147" t="s">
        <v>56</v>
      </c>
      <c r="E2" s="147"/>
      <c r="F2" s="147"/>
      <c r="G2" s="147"/>
      <c r="H2" s="147"/>
    </row>
    <row r="3" spans="1:11" ht="18.75">
      <c r="A3" s="2"/>
      <c r="B3" s="148" t="s">
        <v>59</v>
      </c>
      <c r="C3" s="148"/>
      <c r="D3" s="148"/>
      <c r="E3" s="148"/>
      <c r="F3" s="148"/>
      <c r="G3" s="148"/>
      <c r="H3" s="148"/>
      <c r="I3" s="148"/>
      <c r="J3" s="148"/>
      <c r="K3" s="148"/>
    </row>
    <row r="4" spans="1:11" ht="8.25" customHeight="1" thickBot="1">
      <c r="A4" s="2"/>
      <c r="B4" s="2"/>
      <c r="C4" s="2"/>
      <c r="D4" s="2"/>
      <c r="E4" s="2"/>
      <c r="F4" s="2"/>
      <c r="G4" s="2"/>
      <c r="H4" s="2"/>
      <c r="I4" s="2"/>
      <c r="J4" s="47"/>
      <c r="K4" s="2"/>
    </row>
    <row r="5" spans="1:13" ht="86.25" customHeight="1">
      <c r="A5" s="149"/>
      <c r="B5" s="151" t="s">
        <v>1</v>
      </c>
      <c r="C5" s="141" t="s">
        <v>2</v>
      </c>
      <c r="D5" s="154" t="s">
        <v>3</v>
      </c>
      <c r="E5" s="141" t="s">
        <v>57</v>
      </c>
      <c r="F5" s="139" t="s">
        <v>60</v>
      </c>
      <c r="G5" s="141" t="s">
        <v>4</v>
      </c>
      <c r="H5" s="141"/>
      <c r="I5" s="139" t="s">
        <v>58</v>
      </c>
      <c r="J5" s="141" t="s">
        <v>44</v>
      </c>
      <c r="K5" s="142"/>
      <c r="M5" s="79"/>
    </row>
    <row r="6" spans="1:13" ht="14.25" customHeight="1">
      <c r="A6" s="150"/>
      <c r="B6" s="152"/>
      <c r="C6" s="153"/>
      <c r="D6" s="155"/>
      <c r="E6" s="153"/>
      <c r="F6" s="140"/>
      <c r="G6" s="38" t="s">
        <v>5</v>
      </c>
      <c r="H6" s="37" t="s">
        <v>6</v>
      </c>
      <c r="I6" s="140"/>
      <c r="J6" s="38" t="s">
        <v>5</v>
      </c>
      <c r="K6" s="40" t="s">
        <v>6</v>
      </c>
      <c r="M6" s="73"/>
    </row>
    <row r="7" spans="1:13" ht="9.75" customHeight="1">
      <c r="A7" s="5">
        <v>1</v>
      </c>
      <c r="B7" s="39">
        <v>2</v>
      </c>
      <c r="C7" s="7">
        <v>4</v>
      </c>
      <c r="D7" s="7">
        <v>5</v>
      </c>
      <c r="E7" s="7">
        <v>6</v>
      </c>
      <c r="F7" s="8">
        <v>7</v>
      </c>
      <c r="G7" s="34">
        <v>8</v>
      </c>
      <c r="H7" s="35">
        <v>9</v>
      </c>
      <c r="I7" s="36">
        <v>10</v>
      </c>
      <c r="J7" s="6">
        <v>11</v>
      </c>
      <c r="K7" s="9">
        <v>12</v>
      </c>
      <c r="M7" s="73"/>
    </row>
    <row r="8" spans="1:13" ht="27" customHeight="1">
      <c r="A8" s="26">
        <v>100000</v>
      </c>
      <c r="B8" s="43" t="s">
        <v>7</v>
      </c>
      <c r="C8" s="83">
        <f>SUM(C19,C12,C9:C11)</f>
        <v>135825.5</v>
      </c>
      <c r="D8" s="83">
        <f>SUM(D19,D12,D9:D11)</f>
        <v>140118.7</v>
      </c>
      <c r="E8" s="83">
        <f>SUM(E19,E12,E9:E11)</f>
        <v>106575.6</v>
      </c>
      <c r="F8" s="83">
        <f>SUM(F19,F12,F9:F11)</f>
        <v>112792.09999999999</v>
      </c>
      <c r="G8" s="83">
        <f>SUM(G19,G12,G9:G11)</f>
        <v>6216.49999999999</v>
      </c>
      <c r="H8" s="93">
        <f>SUM(F8/E8)*100%</f>
        <v>1.0583294862989276</v>
      </c>
      <c r="I8" s="83">
        <f>SUM(I19,I12,I9:I11)</f>
        <v>113340</v>
      </c>
      <c r="J8" s="83">
        <f>SUM(J19,J12,J9:J11)</f>
        <v>-547.9000000000078</v>
      </c>
      <c r="K8" s="106">
        <f>SUM(F8/I8)*100%</f>
        <v>0.9951658725957296</v>
      </c>
      <c r="M8" s="74"/>
    </row>
    <row r="9" spans="1:13" ht="22.5" customHeight="1">
      <c r="A9" s="12">
        <v>110100</v>
      </c>
      <c r="B9" s="59" t="s">
        <v>8</v>
      </c>
      <c r="C9" s="94">
        <v>115970</v>
      </c>
      <c r="D9" s="94">
        <v>116075</v>
      </c>
      <c r="E9" s="94">
        <v>87544.6</v>
      </c>
      <c r="F9" s="84">
        <v>88958.4</v>
      </c>
      <c r="G9" s="95">
        <f>SUM(F9-E9)</f>
        <v>1413.7999999999884</v>
      </c>
      <c r="H9" s="96">
        <f>SUM(F9/E9)*100%</f>
        <v>1.0161494826636936</v>
      </c>
      <c r="I9" s="84">
        <v>99806.8</v>
      </c>
      <c r="J9" s="104">
        <f>SUM(F9-I9)</f>
        <v>-10848.400000000009</v>
      </c>
      <c r="K9" s="107">
        <f>SUM(F9/I9)*100%</f>
        <v>0.8913060031981788</v>
      </c>
      <c r="M9" s="74"/>
    </row>
    <row r="10" spans="1:13" ht="23.25" customHeight="1">
      <c r="A10" s="16">
        <v>110200</v>
      </c>
      <c r="B10" s="60" t="s">
        <v>9</v>
      </c>
      <c r="C10" s="97"/>
      <c r="D10" s="97"/>
      <c r="E10" s="97"/>
      <c r="F10" s="85">
        <v>41.4</v>
      </c>
      <c r="G10" s="95">
        <f>SUM(F10-E10)</f>
        <v>41.4</v>
      </c>
      <c r="H10" s="96"/>
      <c r="I10" s="85">
        <v>113.3</v>
      </c>
      <c r="J10" s="104">
        <f aca="true" t="shared" si="0" ref="J10:J19">SUM(F10-I10)</f>
        <v>-71.9</v>
      </c>
      <c r="K10" s="107">
        <f aca="true" t="shared" si="1" ref="K10:K19">SUM(F10/I10)*100%</f>
        <v>0.36540158870255957</v>
      </c>
      <c r="M10" s="74"/>
    </row>
    <row r="11" spans="1:13" ht="35.25" customHeight="1">
      <c r="A11" s="16">
        <v>140400</v>
      </c>
      <c r="B11" s="61" t="s">
        <v>10</v>
      </c>
      <c r="C11" s="98">
        <v>1500</v>
      </c>
      <c r="D11" s="98">
        <v>3093.2</v>
      </c>
      <c r="E11" s="98">
        <v>2703.2</v>
      </c>
      <c r="F11" s="85">
        <v>4875.8</v>
      </c>
      <c r="G11" s="95">
        <f aca="true" t="shared" si="2" ref="G11:G19">SUM(F11-E11)</f>
        <v>2172.6000000000004</v>
      </c>
      <c r="H11" s="96">
        <f aca="true" t="shared" si="3" ref="H11:H19">SUM(F11/E11)*100%</f>
        <v>1.8037141166025452</v>
      </c>
      <c r="I11" s="85"/>
      <c r="J11" s="104">
        <f t="shared" si="0"/>
        <v>4875.8</v>
      </c>
      <c r="K11" s="107"/>
      <c r="M11" s="74"/>
    </row>
    <row r="12" spans="1:13" ht="24" customHeight="1">
      <c r="A12" s="22">
        <v>180000</v>
      </c>
      <c r="B12" s="62" t="s">
        <v>11</v>
      </c>
      <c r="C12" s="99">
        <f>SUM(C17:C18,C13)</f>
        <v>18155</v>
      </c>
      <c r="D12" s="99">
        <f>SUM(D17:D18,D13)</f>
        <v>20749.999999999996</v>
      </c>
      <c r="E12" s="99">
        <f>SUM(E17:E18,E13)</f>
        <v>16176.4</v>
      </c>
      <c r="F12" s="86">
        <f>SUM(F17:F18,F13)</f>
        <v>18749.7</v>
      </c>
      <c r="G12" s="100">
        <f t="shared" si="2"/>
        <v>2573.300000000001</v>
      </c>
      <c r="H12" s="101">
        <f t="shared" si="3"/>
        <v>1.159077421428748</v>
      </c>
      <c r="I12" s="86">
        <f>SUM(I17:I18,I13)</f>
        <v>13300</v>
      </c>
      <c r="J12" s="108">
        <f t="shared" si="0"/>
        <v>5449.700000000001</v>
      </c>
      <c r="K12" s="109">
        <f t="shared" si="1"/>
        <v>1.409751879699248</v>
      </c>
      <c r="M12" s="74"/>
    </row>
    <row r="13" spans="1:13" ht="24.75" customHeight="1">
      <c r="A13" s="22">
        <v>180100</v>
      </c>
      <c r="B13" s="62" t="s">
        <v>12</v>
      </c>
      <c r="C13" s="99">
        <f>SUM(C14:C16)</f>
        <v>15010</v>
      </c>
      <c r="D13" s="99">
        <f>SUM(D14:D16)</f>
        <v>16753.199999999997</v>
      </c>
      <c r="E13" s="99">
        <f>SUM(E14:E16)</f>
        <v>12940.9</v>
      </c>
      <c r="F13" s="86">
        <f>SUM(F14:F16)</f>
        <v>15068.900000000001</v>
      </c>
      <c r="G13" s="95">
        <f t="shared" si="2"/>
        <v>2128.000000000002</v>
      </c>
      <c r="H13" s="96">
        <f t="shared" si="3"/>
        <v>1.1644398766700927</v>
      </c>
      <c r="I13" s="86">
        <f>SUM(I14:I16)</f>
        <v>10560.9</v>
      </c>
      <c r="J13" s="104">
        <f t="shared" si="0"/>
        <v>4508.000000000002</v>
      </c>
      <c r="K13" s="107">
        <f t="shared" si="1"/>
        <v>1.4268575594883013</v>
      </c>
      <c r="M13" s="74"/>
    </row>
    <row r="14" spans="1:13" ht="27.75" customHeight="1">
      <c r="A14" s="16"/>
      <c r="B14" s="57" t="s">
        <v>13</v>
      </c>
      <c r="C14" s="98">
        <v>785</v>
      </c>
      <c r="D14" s="98">
        <v>1082.2</v>
      </c>
      <c r="E14" s="98">
        <v>849.4</v>
      </c>
      <c r="F14" s="85">
        <v>883.7</v>
      </c>
      <c r="G14" s="95">
        <f t="shared" si="2"/>
        <v>34.30000000000007</v>
      </c>
      <c r="H14" s="96">
        <f t="shared" si="3"/>
        <v>1.0403814457263951</v>
      </c>
      <c r="I14" s="85">
        <v>2.3</v>
      </c>
      <c r="J14" s="104">
        <f t="shared" si="0"/>
        <v>881.4000000000001</v>
      </c>
      <c r="K14" s="107">
        <f t="shared" si="1"/>
        <v>384.21739130434787</v>
      </c>
      <c r="M14" s="74"/>
    </row>
    <row r="15" spans="1:18" ht="25.5" customHeight="1">
      <c r="A15" s="16"/>
      <c r="B15" s="57" t="s">
        <v>14</v>
      </c>
      <c r="C15" s="98">
        <v>14100</v>
      </c>
      <c r="D15" s="98">
        <v>15604.4</v>
      </c>
      <c r="E15" s="98">
        <v>12024.9</v>
      </c>
      <c r="F15" s="85">
        <v>14060.2</v>
      </c>
      <c r="G15" s="95">
        <f t="shared" si="2"/>
        <v>2035.300000000001</v>
      </c>
      <c r="H15" s="96">
        <f t="shared" si="3"/>
        <v>1.1692571247993748</v>
      </c>
      <c r="I15" s="85">
        <v>10558.6</v>
      </c>
      <c r="J15" s="104">
        <f t="shared" si="0"/>
        <v>3501.6000000000004</v>
      </c>
      <c r="K15" s="107">
        <f t="shared" si="1"/>
        <v>1.3316348758358116</v>
      </c>
      <c r="M15" s="74"/>
      <c r="O15" s="76"/>
      <c r="P15" s="76"/>
      <c r="Q15" s="76"/>
      <c r="R15" s="77"/>
    </row>
    <row r="16" spans="1:18" ht="22.5" customHeight="1">
      <c r="A16" s="16"/>
      <c r="B16" s="57" t="s">
        <v>15</v>
      </c>
      <c r="C16" s="98">
        <v>125</v>
      </c>
      <c r="D16" s="98">
        <v>66.6</v>
      </c>
      <c r="E16" s="98">
        <v>66.6</v>
      </c>
      <c r="F16" s="85">
        <v>125</v>
      </c>
      <c r="G16" s="95">
        <f t="shared" si="2"/>
        <v>58.400000000000006</v>
      </c>
      <c r="H16" s="96">
        <f t="shared" si="3"/>
        <v>1.876876876876877</v>
      </c>
      <c r="I16" s="85"/>
      <c r="J16" s="104">
        <f t="shared" si="0"/>
        <v>125</v>
      </c>
      <c r="K16" s="107"/>
      <c r="M16" s="74"/>
      <c r="O16" s="76"/>
      <c r="P16" s="76"/>
      <c r="Q16" s="76"/>
      <c r="R16" s="77"/>
    </row>
    <row r="17" spans="1:18" ht="27" customHeight="1">
      <c r="A17" s="16">
        <v>180300</v>
      </c>
      <c r="B17" s="57" t="s">
        <v>16</v>
      </c>
      <c r="C17" s="98">
        <v>10</v>
      </c>
      <c r="D17" s="98">
        <v>10</v>
      </c>
      <c r="E17" s="98">
        <v>7.5</v>
      </c>
      <c r="F17" s="85">
        <v>5.5</v>
      </c>
      <c r="G17" s="95">
        <f t="shared" si="2"/>
        <v>-2</v>
      </c>
      <c r="H17" s="96">
        <f t="shared" si="3"/>
        <v>0.7333333333333333</v>
      </c>
      <c r="I17" s="85">
        <v>3.4</v>
      </c>
      <c r="J17" s="104">
        <f t="shared" si="0"/>
        <v>2.1</v>
      </c>
      <c r="K17" s="107">
        <f t="shared" si="1"/>
        <v>1.6176470588235294</v>
      </c>
      <c r="M17" s="74"/>
      <c r="O17" s="76"/>
      <c r="P17" s="76"/>
      <c r="Q17" s="76"/>
      <c r="R17" s="77"/>
    </row>
    <row r="18" spans="1:18" ht="21.75" customHeight="1">
      <c r="A18" s="16">
        <v>180500</v>
      </c>
      <c r="B18" s="57" t="s">
        <v>17</v>
      </c>
      <c r="C18" s="98">
        <v>3135</v>
      </c>
      <c r="D18" s="98">
        <v>3986.8</v>
      </c>
      <c r="E18" s="98">
        <v>3228</v>
      </c>
      <c r="F18" s="85">
        <v>3675.3</v>
      </c>
      <c r="G18" s="95">
        <f t="shared" si="2"/>
        <v>447.3000000000002</v>
      </c>
      <c r="H18" s="96">
        <f t="shared" si="3"/>
        <v>1.1385687732342007</v>
      </c>
      <c r="I18" s="85">
        <v>2735.7</v>
      </c>
      <c r="J18" s="104">
        <f t="shared" si="0"/>
        <v>939.6000000000004</v>
      </c>
      <c r="K18" s="107">
        <f t="shared" si="1"/>
        <v>1.3434587125781337</v>
      </c>
      <c r="M18" s="74"/>
      <c r="N18" s="78"/>
      <c r="O18" s="75"/>
      <c r="P18" s="75"/>
      <c r="Q18" s="77"/>
      <c r="R18" s="77"/>
    </row>
    <row r="19" spans="1:18" ht="28.5" customHeight="1">
      <c r="A19" s="16">
        <v>190100</v>
      </c>
      <c r="B19" s="58" t="s">
        <v>18</v>
      </c>
      <c r="C19" s="98">
        <v>200.5</v>
      </c>
      <c r="D19" s="98">
        <v>200.5</v>
      </c>
      <c r="E19" s="98">
        <v>151.4</v>
      </c>
      <c r="F19" s="85">
        <v>166.8</v>
      </c>
      <c r="G19" s="95">
        <f t="shared" si="2"/>
        <v>15.400000000000006</v>
      </c>
      <c r="H19" s="96">
        <f t="shared" si="3"/>
        <v>1.1017173051519156</v>
      </c>
      <c r="I19" s="85">
        <v>119.9</v>
      </c>
      <c r="J19" s="104">
        <f t="shared" si="0"/>
        <v>46.900000000000006</v>
      </c>
      <c r="K19" s="107">
        <f t="shared" si="1"/>
        <v>1.39115929941618</v>
      </c>
      <c r="M19" s="74"/>
      <c r="P19" s="78"/>
      <c r="Q19" s="78"/>
      <c r="R19" s="78"/>
    </row>
    <row r="20" spans="1:13" ht="28.5" customHeight="1">
      <c r="A20" s="25">
        <v>200000</v>
      </c>
      <c r="B20" s="44" t="s">
        <v>19</v>
      </c>
      <c r="C20" s="87">
        <f>SUM(C21:C27)</f>
        <v>451.8</v>
      </c>
      <c r="D20" s="87">
        <f>SUM(D21:D27)</f>
        <v>701.8</v>
      </c>
      <c r="E20" s="87">
        <f>SUM(E21:E27)</f>
        <v>596.5</v>
      </c>
      <c r="F20" s="87">
        <f>SUM(F21:F27)</f>
        <v>789.3000000000001</v>
      </c>
      <c r="G20" s="87">
        <f>SUM(G21:G27)</f>
        <v>192.80000000000004</v>
      </c>
      <c r="H20" s="93">
        <f>SUM(F20/E20)*100%</f>
        <v>1.3232187761944678</v>
      </c>
      <c r="I20" s="27">
        <f>SUM(I21:I27)</f>
        <v>270.1</v>
      </c>
      <c r="J20" s="27">
        <f>SUM(J21:J27)</f>
        <v>519.2</v>
      </c>
      <c r="K20" s="29">
        <f>SUM(F20/I20)*100%</f>
        <v>2.922251018141429</v>
      </c>
      <c r="M20" s="74"/>
    </row>
    <row r="21" spans="1:13" ht="46.5" customHeight="1">
      <c r="A21" s="16">
        <v>210103</v>
      </c>
      <c r="B21" s="45" t="s">
        <v>47</v>
      </c>
      <c r="C21" s="98">
        <v>55</v>
      </c>
      <c r="D21" s="98">
        <v>55</v>
      </c>
      <c r="E21" s="98">
        <v>40</v>
      </c>
      <c r="F21" s="85">
        <v>38.4</v>
      </c>
      <c r="G21" s="95">
        <f aca="true" t="shared" si="4" ref="G21:G27">SUM(F21-E21)</f>
        <v>-1.6000000000000014</v>
      </c>
      <c r="H21" s="96">
        <f aca="true" t="shared" si="5" ref="H21:H27">SUM(F21/E21)*100%</f>
        <v>0.96</v>
      </c>
      <c r="I21" s="85">
        <v>54.6</v>
      </c>
      <c r="J21" s="104">
        <f>SUM(F21-I21)</f>
        <v>-16.200000000000003</v>
      </c>
      <c r="K21" s="107">
        <f>SUM(F21/I21)*100%</f>
        <v>0.7032967032967032</v>
      </c>
      <c r="M21" s="74"/>
    </row>
    <row r="22" spans="1:13" ht="22.5" customHeight="1">
      <c r="A22" s="16">
        <v>210805</v>
      </c>
      <c r="B22" s="63" t="s">
        <v>20</v>
      </c>
      <c r="C22" s="98"/>
      <c r="D22" s="98"/>
      <c r="E22" s="98"/>
      <c r="F22" s="85"/>
      <c r="G22" s="95">
        <f t="shared" si="4"/>
        <v>0</v>
      </c>
      <c r="H22" s="96"/>
      <c r="I22" s="85">
        <v>3.7</v>
      </c>
      <c r="J22" s="104">
        <f>SUM(F22-I22)</f>
        <v>-3.7</v>
      </c>
      <c r="K22" s="105"/>
      <c r="M22" s="74"/>
    </row>
    <row r="23" spans="1:13" ht="25.5" customHeight="1">
      <c r="A23" s="12">
        <v>210811</v>
      </c>
      <c r="B23" s="64" t="s">
        <v>21</v>
      </c>
      <c r="C23" s="98">
        <v>11</v>
      </c>
      <c r="D23" s="98">
        <v>16</v>
      </c>
      <c r="E23" s="98">
        <v>13</v>
      </c>
      <c r="F23" s="85">
        <v>18.1</v>
      </c>
      <c r="G23" s="95">
        <f t="shared" si="4"/>
        <v>5.100000000000001</v>
      </c>
      <c r="H23" s="96">
        <f t="shared" si="5"/>
        <v>1.3923076923076925</v>
      </c>
      <c r="I23" s="85">
        <v>10.6</v>
      </c>
      <c r="J23" s="104">
        <f>SUM(F23-I23)</f>
        <v>7.500000000000002</v>
      </c>
      <c r="K23" s="105">
        <f>SUM(F23/I23)*100%</f>
        <v>1.707547169811321</v>
      </c>
      <c r="M23" s="74"/>
    </row>
    <row r="24" spans="1:13" ht="20.25" customHeight="1">
      <c r="A24" s="12">
        <v>220125</v>
      </c>
      <c r="B24" s="65" t="s">
        <v>46</v>
      </c>
      <c r="C24" s="98">
        <v>10</v>
      </c>
      <c r="D24" s="98">
        <v>90</v>
      </c>
      <c r="E24" s="98">
        <v>87.3</v>
      </c>
      <c r="F24" s="85">
        <v>133.2</v>
      </c>
      <c r="G24" s="95">
        <f t="shared" si="4"/>
        <v>45.89999999999999</v>
      </c>
      <c r="H24" s="96">
        <f t="shared" si="5"/>
        <v>1.5257731958762886</v>
      </c>
      <c r="I24" s="85"/>
      <c r="J24" s="104">
        <f aca="true" t="shared" si="6" ref="J24:J30">SUM(F24-I24)</f>
        <v>133.2</v>
      </c>
      <c r="K24" s="105"/>
      <c r="M24" s="73"/>
    </row>
    <row r="25" spans="1:13" ht="51" customHeight="1">
      <c r="A25" s="12">
        <v>220804</v>
      </c>
      <c r="B25" s="28" t="s">
        <v>48</v>
      </c>
      <c r="C25" s="98">
        <v>300</v>
      </c>
      <c r="D25" s="98">
        <v>340</v>
      </c>
      <c r="E25" s="98">
        <v>274.7</v>
      </c>
      <c r="F25" s="85">
        <v>350.5</v>
      </c>
      <c r="G25" s="95">
        <f t="shared" si="4"/>
        <v>75.80000000000001</v>
      </c>
      <c r="H25" s="96">
        <f t="shared" si="5"/>
        <v>1.275937386239534</v>
      </c>
      <c r="I25" s="85">
        <v>147.4</v>
      </c>
      <c r="J25" s="104">
        <f t="shared" si="6"/>
        <v>203.1</v>
      </c>
      <c r="K25" s="105">
        <f>SUM(F25/I25)*100%</f>
        <v>2.3778833107191315</v>
      </c>
      <c r="M25" s="73"/>
    </row>
    <row r="26" spans="1:13" ht="22.5" customHeight="1">
      <c r="A26" s="12">
        <v>220900</v>
      </c>
      <c r="B26" s="59" t="s">
        <v>22</v>
      </c>
      <c r="C26" s="98">
        <v>25.8</v>
      </c>
      <c r="D26" s="98">
        <v>140.8</v>
      </c>
      <c r="E26" s="98">
        <v>133.7</v>
      </c>
      <c r="F26" s="85">
        <v>194.9</v>
      </c>
      <c r="G26" s="95">
        <f t="shared" si="4"/>
        <v>61.20000000000002</v>
      </c>
      <c r="H26" s="96">
        <f t="shared" si="5"/>
        <v>1.4577412116679134</v>
      </c>
      <c r="I26" s="85">
        <v>10.3</v>
      </c>
      <c r="J26" s="104">
        <f t="shared" si="6"/>
        <v>184.6</v>
      </c>
      <c r="K26" s="105">
        <f>SUM(F26/I26)*100%</f>
        <v>18.92233009708738</v>
      </c>
      <c r="M26" s="73"/>
    </row>
    <row r="27" spans="1:13" ht="23.25" customHeight="1">
      <c r="A27" s="12">
        <v>240603</v>
      </c>
      <c r="B27" s="66" t="s">
        <v>20</v>
      </c>
      <c r="C27" s="98">
        <v>50</v>
      </c>
      <c r="D27" s="98">
        <v>60</v>
      </c>
      <c r="E27" s="98">
        <v>47.8</v>
      </c>
      <c r="F27" s="85">
        <v>54.2</v>
      </c>
      <c r="G27" s="95">
        <f t="shared" si="4"/>
        <v>6.400000000000006</v>
      </c>
      <c r="H27" s="96">
        <f t="shared" si="5"/>
        <v>1.1338912133891215</v>
      </c>
      <c r="I27" s="85">
        <v>43.5</v>
      </c>
      <c r="J27" s="104">
        <f t="shared" si="6"/>
        <v>10.700000000000003</v>
      </c>
      <c r="K27" s="105">
        <f>SUM(F27/I27)*100%</f>
        <v>1.245977011494253</v>
      </c>
      <c r="M27" s="73"/>
    </row>
    <row r="28" spans="1:13" ht="26.25" customHeight="1">
      <c r="A28" s="25">
        <v>300000</v>
      </c>
      <c r="B28" s="44" t="s">
        <v>23</v>
      </c>
      <c r="C28" s="87">
        <v>0</v>
      </c>
      <c r="D28" s="87">
        <v>0</v>
      </c>
      <c r="E28" s="87"/>
      <c r="F28" s="87">
        <v>0</v>
      </c>
      <c r="G28" s="87">
        <v>0</v>
      </c>
      <c r="H28" s="93"/>
      <c r="I28" s="27">
        <f>SUM(I29)</f>
        <v>0.1</v>
      </c>
      <c r="J28" s="27">
        <f>SUM(F28-I28)</f>
        <v>-0.1</v>
      </c>
      <c r="K28" s="29">
        <f>SUM(F28/I28)*100%</f>
        <v>0</v>
      </c>
      <c r="M28" s="73"/>
    </row>
    <row r="29" spans="1:13" ht="19.5" customHeight="1">
      <c r="A29" s="12">
        <v>310102</v>
      </c>
      <c r="B29" s="67" t="s">
        <v>24</v>
      </c>
      <c r="C29" s="97"/>
      <c r="D29" s="97"/>
      <c r="E29" s="97"/>
      <c r="F29" s="85"/>
      <c r="G29" s="95">
        <v>0</v>
      </c>
      <c r="H29" s="96"/>
      <c r="I29" s="85">
        <v>0.1</v>
      </c>
      <c r="J29" s="104">
        <f t="shared" si="6"/>
        <v>-0.1</v>
      </c>
      <c r="K29" s="105"/>
      <c r="M29" s="73"/>
    </row>
    <row r="30" spans="1:13" ht="24.75" customHeight="1">
      <c r="A30" s="12"/>
      <c r="B30" s="23" t="s">
        <v>25</v>
      </c>
      <c r="C30" s="97"/>
      <c r="D30" s="97"/>
      <c r="E30" s="97"/>
      <c r="F30" s="85">
        <v>-44.8</v>
      </c>
      <c r="G30" s="95">
        <f>SUM(F30-E30)</f>
        <v>-44.8</v>
      </c>
      <c r="H30" s="96"/>
      <c r="I30" s="85">
        <v>542.1</v>
      </c>
      <c r="J30" s="104">
        <f t="shared" si="6"/>
        <v>-586.9</v>
      </c>
      <c r="K30" s="105">
        <f>SUM(F30/I30)*100%</f>
        <v>-0.08264157904445674</v>
      </c>
      <c r="M30" s="73"/>
    </row>
    <row r="31" spans="1:13" ht="24.75" customHeight="1">
      <c r="A31" s="13"/>
      <c r="B31" s="44" t="s">
        <v>26</v>
      </c>
      <c r="C31" s="86">
        <f>SUM(C8,C20,C28,C30)</f>
        <v>136277.3</v>
      </c>
      <c r="D31" s="86">
        <f>SUM(D8,D20,D28,D30)</f>
        <v>140820.5</v>
      </c>
      <c r="E31" s="86">
        <f>SUM(E8,E20,E28,E30)</f>
        <v>107172.1</v>
      </c>
      <c r="F31" s="86">
        <f>SUM(F8,F20,F28,F30)</f>
        <v>113536.59999999999</v>
      </c>
      <c r="G31" s="86">
        <f>SUM(G8,G20,G28,G30)</f>
        <v>6364.49999999999</v>
      </c>
      <c r="H31" s="103">
        <f>SUM(F31/E31)*100%</f>
        <v>1.0593857916379354</v>
      </c>
      <c r="I31" s="86">
        <f>SUM(I8,I20,I28,I30)</f>
        <v>114152.30000000002</v>
      </c>
      <c r="J31" s="86">
        <f>SUM(J8,J20,J28,J30)</f>
        <v>-615.7000000000078</v>
      </c>
      <c r="K31" s="110">
        <f aca="true" t="shared" si="7" ref="K31:K38">SUM(F31/I31)*100%</f>
        <v>0.9946063285628057</v>
      </c>
      <c r="M31" s="73"/>
    </row>
    <row r="32" spans="1:11" ht="23.25" customHeight="1">
      <c r="A32" s="20">
        <v>400000</v>
      </c>
      <c r="B32" s="68" t="s">
        <v>27</v>
      </c>
      <c r="C32" s="102">
        <f>SUM(C34)</f>
        <v>118309.70000000001</v>
      </c>
      <c r="D32" s="102">
        <f>SUM(D34)</f>
        <v>141169.90000000002</v>
      </c>
      <c r="E32" s="102">
        <f>SUM(E34)</f>
        <v>89688</v>
      </c>
      <c r="F32" s="88">
        <f>SUM(F34)</f>
        <v>91195.3</v>
      </c>
      <c r="G32" s="100">
        <f>SUM(G34)</f>
        <v>1507.299999999998</v>
      </c>
      <c r="H32" s="96">
        <f aca="true" t="shared" si="8" ref="H32:H41">SUM(F32/E32)*100%</f>
        <v>1.0168060387119793</v>
      </c>
      <c r="I32" s="88">
        <f>SUM(I33:I34)</f>
        <v>37182.99999999999</v>
      </c>
      <c r="J32" s="108">
        <f aca="true" t="shared" si="9" ref="J32:J43">SUM(F32-I32)</f>
        <v>54012.30000000001</v>
      </c>
      <c r="K32" s="109">
        <f t="shared" si="7"/>
        <v>2.4526073743377355</v>
      </c>
    </row>
    <row r="33" spans="1:11" ht="58.5">
      <c r="A33" s="20">
        <v>410206</v>
      </c>
      <c r="B33" s="82" t="s">
        <v>49</v>
      </c>
      <c r="C33" s="102"/>
      <c r="D33" s="102"/>
      <c r="E33" s="102"/>
      <c r="F33" s="88"/>
      <c r="G33" s="100"/>
      <c r="H33" s="96"/>
      <c r="I33" s="84">
        <v>330.6</v>
      </c>
      <c r="J33" s="104">
        <f t="shared" si="9"/>
        <v>-330.6</v>
      </c>
      <c r="K33" s="109"/>
    </row>
    <row r="34" spans="1:11" ht="20.25">
      <c r="A34" s="20">
        <v>410300</v>
      </c>
      <c r="B34" s="69" t="s">
        <v>28</v>
      </c>
      <c r="C34" s="102">
        <f>SUM(C35:C42)</f>
        <v>118309.70000000001</v>
      </c>
      <c r="D34" s="102">
        <f>SUM(D35:D42)</f>
        <v>141169.90000000002</v>
      </c>
      <c r="E34" s="102">
        <f>SUM(E35:E43)</f>
        <v>89688</v>
      </c>
      <c r="F34" s="88">
        <f>SUM(F35:F43)</f>
        <v>91195.3</v>
      </c>
      <c r="G34" s="100">
        <f>SUM(G35:G43)</f>
        <v>1507.299999999998</v>
      </c>
      <c r="H34" s="96">
        <f t="shared" si="8"/>
        <v>1.0168060387119793</v>
      </c>
      <c r="I34" s="88">
        <f>SUM(I35:I43)</f>
        <v>36852.399999999994</v>
      </c>
      <c r="J34" s="108">
        <f t="shared" si="9"/>
        <v>54342.90000000001</v>
      </c>
      <c r="K34" s="109">
        <f t="shared" si="7"/>
        <v>2.4746095233960346</v>
      </c>
    </row>
    <row r="35" spans="1:11" ht="66.75">
      <c r="A35" s="4">
        <v>410306</v>
      </c>
      <c r="B35" s="10" t="s">
        <v>29</v>
      </c>
      <c r="C35" s="97">
        <v>41609</v>
      </c>
      <c r="D35" s="97">
        <v>41609</v>
      </c>
      <c r="E35" s="97">
        <v>31924</v>
      </c>
      <c r="F35" s="85">
        <v>31924</v>
      </c>
      <c r="G35" s="95">
        <f aca="true" t="shared" si="10" ref="G35:G43">SUM(F35-E35)</f>
        <v>0</v>
      </c>
      <c r="H35" s="96">
        <f t="shared" si="8"/>
        <v>1</v>
      </c>
      <c r="I35" s="85">
        <v>31091.3</v>
      </c>
      <c r="J35" s="104">
        <f t="shared" si="9"/>
        <v>832.7000000000007</v>
      </c>
      <c r="K35" s="107">
        <f t="shared" si="7"/>
        <v>1.0267824118000857</v>
      </c>
    </row>
    <row r="36" spans="1:11" ht="83.25">
      <c r="A36" s="4">
        <v>410308</v>
      </c>
      <c r="B36" s="10" t="s">
        <v>30</v>
      </c>
      <c r="C36" s="97">
        <v>10588.7</v>
      </c>
      <c r="D36" s="97">
        <v>22114.4</v>
      </c>
      <c r="E36" s="97">
        <v>5258.3</v>
      </c>
      <c r="F36" s="89">
        <v>4481.8</v>
      </c>
      <c r="G36" s="95">
        <f t="shared" si="10"/>
        <v>-776.5</v>
      </c>
      <c r="H36" s="96">
        <f t="shared" si="8"/>
        <v>0.8523286993895366</v>
      </c>
      <c r="I36" s="89">
        <v>3692.4</v>
      </c>
      <c r="J36" s="104">
        <f t="shared" si="9"/>
        <v>789.4000000000001</v>
      </c>
      <c r="K36" s="107">
        <f t="shared" si="7"/>
        <v>1.213790488571119</v>
      </c>
    </row>
    <row r="37" spans="1:11" ht="82.5">
      <c r="A37" s="4">
        <v>410309</v>
      </c>
      <c r="B37" s="11" t="s">
        <v>31</v>
      </c>
      <c r="C37" s="97">
        <v>885</v>
      </c>
      <c r="D37" s="97">
        <v>885</v>
      </c>
      <c r="E37" s="97">
        <v>664.2</v>
      </c>
      <c r="F37" s="85">
        <v>472.4</v>
      </c>
      <c r="G37" s="95">
        <f t="shared" si="10"/>
        <v>-191.80000000000007</v>
      </c>
      <c r="H37" s="96">
        <f t="shared" si="8"/>
        <v>0.7112315567600119</v>
      </c>
      <c r="I37" s="85">
        <v>635.2</v>
      </c>
      <c r="J37" s="104">
        <f t="shared" si="9"/>
        <v>-162.80000000000007</v>
      </c>
      <c r="K37" s="107">
        <f t="shared" si="7"/>
        <v>0.7437027707808563</v>
      </c>
    </row>
    <row r="38" spans="1:11" ht="67.5" customHeight="1">
      <c r="A38" s="4">
        <v>410310</v>
      </c>
      <c r="B38" s="10" t="s">
        <v>32</v>
      </c>
      <c r="C38" s="97">
        <v>17.1</v>
      </c>
      <c r="D38" s="97">
        <v>17.1</v>
      </c>
      <c r="E38" s="97">
        <v>6.2</v>
      </c>
      <c r="F38" s="89">
        <v>6.2</v>
      </c>
      <c r="G38" s="95">
        <f t="shared" si="10"/>
        <v>0</v>
      </c>
      <c r="H38" s="96">
        <f t="shared" si="8"/>
        <v>1</v>
      </c>
      <c r="I38" s="111">
        <v>11.9</v>
      </c>
      <c r="J38" s="104">
        <f t="shared" si="9"/>
        <v>-5.7</v>
      </c>
      <c r="K38" s="107">
        <f t="shared" si="7"/>
        <v>0.5210084033613446</v>
      </c>
    </row>
    <row r="39" spans="1:11" ht="24.75" customHeight="1">
      <c r="A39" s="4">
        <v>410339</v>
      </c>
      <c r="B39" s="24" t="s">
        <v>33</v>
      </c>
      <c r="C39" s="97">
        <v>38483.3</v>
      </c>
      <c r="D39" s="97">
        <v>38483.3</v>
      </c>
      <c r="E39" s="97">
        <v>29242.8</v>
      </c>
      <c r="F39" s="89">
        <v>29721.6</v>
      </c>
      <c r="G39" s="95">
        <f t="shared" si="10"/>
        <v>478.7999999999993</v>
      </c>
      <c r="H39" s="96">
        <f t="shared" si="8"/>
        <v>1.0163732611104273</v>
      </c>
      <c r="I39" s="111"/>
      <c r="J39" s="104">
        <f t="shared" si="9"/>
        <v>29721.6</v>
      </c>
      <c r="K39" s="112"/>
    </row>
    <row r="40" spans="1:11" ht="24.75" customHeight="1">
      <c r="A40" s="4">
        <v>410342</v>
      </c>
      <c r="B40" s="24" t="s">
        <v>34</v>
      </c>
      <c r="C40" s="97">
        <v>25518.5</v>
      </c>
      <c r="D40" s="97">
        <v>36152.4</v>
      </c>
      <c r="E40" s="97">
        <v>21134.5</v>
      </c>
      <c r="F40" s="89">
        <v>21401.1</v>
      </c>
      <c r="G40" s="95">
        <f t="shared" si="10"/>
        <v>266.59999999999854</v>
      </c>
      <c r="H40" s="96">
        <f t="shared" si="8"/>
        <v>1.012614445574771</v>
      </c>
      <c r="I40" s="111"/>
      <c r="J40" s="104">
        <f t="shared" si="9"/>
        <v>21401.1</v>
      </c>
      <c r="K40" s="112"/>
    </row>
    <row r="41" spans="1:11" ht="20.25">
      <c r="A41" s="4">
        <v>410350</v>
      </c>
      <c r="B41" s="10" t="s">
        <v>35</v>
      </c>
      <c r="C41" s="97">
        <v>1208.1</v>
      </c>
      <c r="D41" s="97">
        <v>1908.7</v>
      </c>
      <c r="E41" s="97">
        <v>1458</v>
      </c>
      <c r="F41" s="89">
        <v>1147.9</v>
      </c>
      <c r="G41" s="95">
        <f t="shared" si="10"/>
        <v>-310.0999999999999</v>
      </c>
      <c r="H41" s="96">
        <f t="shared" si="8"/>
        <v>0.7873113854595337</v>
      </c>
      <c r="I41" s="111">
        <v>36.4</v>
      </c>
      <c r="J41" s="104">
        <f t="shared" si="9"/>
        <v>1111.5</v>
      </c>
      <c r="K41" s="107">
        <f>SUM(F41/I41)*100%</f>
        <v>31.53571428571429</v>
      </c>
    </row>
    <row r="42" spans="1:11" ht="33" customHeight="1">
      <c r="A42" s="4">
        <v>410352</v>
      </c>
      <c r="B42" s="50" t="s">
        <v>36</v>
      </c>
      <c r="C42" s="97"/>
      <c r="D42" s="97"/>
      <c r="E42" s="97"/>
      <c r="F42" s="89"/>
      <c r="G42" s="95"/>
      <c r="H42" s="96"/>
      <c r="I42" s="111">
        <v>1385.2</v>
      </c>
      <c r="J42" s="104">
        <f t="shared" si="9"/>
        <v>-1385.2</v>
      </c>
      <c r="K42" s="105"/>
    </row>
    <row r="43" spans="1:11" ht="50.25" customHeight="1">
      <c r="A43" s="4">
        <v>410351</v>
      </c>
      <c r="B43" s="50" t="s">
        <v>54</v>
      </c>
      <c r="C43" s="97"/>
      <c r="D43" s="97"/>
      <c r="E43" s="97"/>
      <c r="F43" s="89">
        <v>2040.3</v>
      </c>
      <c r="G43" s="95">
        <f t="shared" si="10"/>
        <v>2040.3</v>
      </c>
      <c r="H43" s="96"/>
      <c r="I43" s="111"/>
      <c r="J43" s="104">
        <f t="shared" si="9"/>
        <v>2040.3</v>
      </c>
      <c r="K43" s="105"/>
    </row>
    <row r="44" spans="1:11" ht="20.25">
      <c r="A44" s="14"/>
      <c r="B44" s="46" t="s">
        <v>26</v>
      </c>
      <c r="C44" s="88">
        <f>SUM(C31:C32)</f>
        <v>254587</v>
      </c>
      <c r="D44" s="88">
        <f>SUM(D31:D32)</f>
        <v>281990.4</v>
      </c>
      <c r="E44" s="88">
        <f>SUM(E31:E32)</f>
        <v>196860.1</v>
      </c>
      <c r="F44" s="88">
        <f>SUM(F31:F32)</f>
        <v>204731.9</v>
      </c>
      <c r="G44" s="88">
        <f>SUM(G31:G32)</f>
        <v>7871.799999999988</v>
      </c>
      <c r="H44" s="103">
        <f>SUM(F44/E44)*100%</f>
        <v>1.0399867723322298</v>
      </c>
      <c r="I44" s="88">
        <f>SUM(I31:I32)</f>
        <v>151335.30000000002</v>
      </c>
      <c r="J44" s="88">
        <f>SUM(J31:J32)</f>
        <v>53396.600000000006</v>
      </c>
      <c r="K44" s="110">
        <f>SUM(F44/I44)*100%</f>
        <v>1.3528363838443507</v>
      </c>
    </row>
    <row r="45" spans="1:11" ht="15">
      <c r="A45" s="143" t="s">
        <v>52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5"/>
    </row>
    <row r="46" spans="1:11" ht="50.25" customHeight="1">
      <c r="A46" s="33">
        <v>240621</v>
      </c>
      <c r="B46" s="70" t="s">
        <v>45</v>
      </c>
      <c r="C46" s="119"/>
      <c r="D46" s="119"/>
      <c r="E46" s="118"/>
      <c r="F46" s="90">
        <v>26.6</v>
      </c>
      <c r="G46" s="95">
        <f>SUM(F46-E46)</f>
        <v>26.6</v>
      </c>
      <c r="H46" s="119"/>
      <c r="I46" s="113">
        <v>6.4</v>
      </c>
      <c r="J46" s="104">
        <f aca="true" t="shared" si="11" ref="J46:J52">SUM(F46-I46)</f>
        <v>20.200000000000003</v>
      </c>
      <c r="K46" s="107">
        <f>SUM(F46/I46)*100%</f>
        <v>4.15625</v>
      </c>
    </row>
    <row r="47" spans="1:11" ht="25.5" customHeight="1">
      <c r="A47" s="33">
        <v>250000</v>
      </c>
      <c r="B47" s="126" t="s">
        <v>38</v>
      </c>
      <c r="C47" s="124">
        <v>4304.3</v>
      </c>
      <c r="D47" s="124">
        <v>4304.3</v>
      </c>
      <c r="E47" s="127">
        <v>16230.9</v>
      </c>
      <c r="F47" s="91">
        <v>16230.9</v>
      </c>
      <c r="G47" s="95">
        <f>SUM(F47-E47)</f>
        <v>0</v>
      </c>
      <c r="H47" s="96">
        <f>SUM(F47/E47)*100%</f>
        <v>1</v>
      </c>
      <c r="I47" s="128">
        <v>18511.7</v>
      </c>
      <c r="J47" s="104">
        <f t="shared" si="11"/>
        <v>-2280.800000000001</v>
      </c>
      <c r="K47" s="107">
        <f>SUM(F47/I47)*100%</f>
        <v>0.876791434606222</v>
      </c>
    </row>
    <row r="48" spans="1:11" ht="24.75" customHeight="1">
      <c r="A48" s="33">
        <v>180415</v>
      </c>
      <c r="B48" s="126" t="s">
        <v>55</v>
      </c>
      <c r="C48" s="127"/>
      <c r="D48" s="124"/>
      <c r="E48" s="127"/>
      <c r="F48" s="91">
        <v>-2.1</v>
      </c>
      <c r="G48" s="95"/>
      <c r="H48" s="96"/>
      <c r="I48" s="128"/>
      <c r="J48" s="104"/>
      <c r="K48" s="132"/>
    </row>
    <row r="49" spans="1:11" ht="48">
      <c r="A49" s="4">
        <v>410344</v>
      </c>
      <c r="B49" s="48" t="s">
        <v>39</v>
      </c>
      <c r="C49" s="118"/>
      <c r="D49" s="119"/>
      <c r="E49" s="118"/>
      <c r="F49" s="120"/>
      <c r="G49" s="95">
        <f>SUM(F49-E49)</f>
        <v>0</v>
      </c>
      <c r="H49" s="119"/>
      <c r="I49" s="131">
        <v>807.8</v>
      </c>
      <c r="J49" s="104">
        <f t="shared" si="11"/>
        <v>-807.8</v>
      </c>
      <c r="K49" s="121"/>
    </row>
    <row r="50" spans="1:11" ht="32.25">
      <c r="A50" s="4">
        <v>410366</v>
      </c>
      <c r="B50" s="49" t="s">
        <v>37</v>
      </c>
      <c r="C50" s="97"/>
      <c r="D50" s="97">
        <v>14662.4</v>
      </c>
      <c r="E50" s="97">
        <v>13334.7</v>
      </c>
      <c r="F50" s="85"/>
      <c r="G50" s="95">
        <f>SUM(F50-E50)</f>
        <v>-13334.7</v>
      </c>
      <c r="H50" s="96"/>
      <c r="I50" s="114"/>
      <c r="J50" s="104">
        <f t="shared" si="11"/>
        <v>0</v>
      </c>
      <c r="K50" s="105"/>
    </row>
    <row r="51" spans="1:11" ht="20.25">
      <c r="A51" s="13"/>
      <c r="B51" s="72" t="s">
        <v>40</v>
      </c>
      <c r="C51" s="86">
        <f>SUM(C52:C55)</f>
        <v>0</v>
      </c>
      <c r="D51" s="86">
        <f>SUM(D52:D55)</f>
        <v>297</v>
      </c>
      <c r="E51" s="86">
        <f>SUM(E52:E55)</f>
        <v>297</v>
      </c>
      <c r="F51" s="86">
        <f>SUM(F52:F55)</f>
        <v>321.6</v>
      </c>
      <c r="G51" s="86">
        <f>SUM(G52:G55)</f>
        <v>24.599999999999994</v>
      </c>
      <c r="H51" s="93"/>
      <c r="I51" s="86">
        <f>SUM(I52:I54)</f>
        <v>231.3</v>
      </c>
      <c r="J51" s="86">
        <f t="shared" si="11"/>
        <v>90.30000000000001</v>
      </c>
      <c r="K51" s="110">
        <f>SUM(F51/I51)*100%</f>
        <v>1.390402075226978</v>
      </c>
    </row>
    <row r="52" spans="1:11" ht="37.5" customHeight="1">
      <c r="A52" s="125">
        <v>241700</v>
      </c>
      <c r="B52" s="133" t="s">
        <v>50</v>
      </c>
      <c r="C52" s="99"/>
      <c r="D52" s="99"/>
      <c r="E52" s="99"/>
      <c r="F52" s="85">
        <v>2.2</v>
      </c>
      <c r="G52" s="95">
        <f>SUM(F52-E52)</f>
        <v>2.2</v>
      </c>
      <c r="H52" s="122"/>
      <c r="I52" s="86"/>
      <c r="J52" s="104">
        <f t="shared" si="11"/>
        <v>2.2</v>
      </c>
      <c r="K52" s="123"/>
    </row>
    <row r="53" spans="1:11" ht="39">
      <c r="A53" s="15">
        <v>310300</v>
      </c>
      <c r="B53" s="130" t="s">
        <v>41</v>
      </c>
      <c r="C53" s="99"/>
      <c r="D53" s="99"/>
      <c r="E53" s="99"/>
      <c r="F53" s="85"/>
      <c r="G53" s="95">
        <f>SUM(F53-E53)</f>
        <v>0</v>
      </c>
      <c r="H53" s="96"/>
      <c r="I53" s="85">
        <v>0</v>
      </c>
      <c r="J53" s="104"/>
      <c r="K53" s="105"/>
    </row>
    <row r="54" spans="1:11" ht="20.25">
      <c r="A54" s="15">
        <v>330000</v>
      </c>
      <c r="B54" s="129" t="s">
        <v>53</v>
      </c>
      <c r="C54" s="115"/>
      <c r="D54" s="115"/>
      <c r="E54" s="115"/>
      <c r="F54" s="85">
        <v>82.7</v>
      </c>
      <c r="G54" s="95">
        <f>SUM(F54-E54)</f>
        <v>82.7</v>
      </c>
      <c r="H54" s="96"/>
      <c r="I54" s="85">
        <v>231.3</v>
      </c>
      <c r="J54" s="104">
        <f>SUM(F54-I54)</f>
        <v>-148.60000000000002</v>
      </c>
      <c r="K54" s="107">
        <f>SUM(F54/I54)*100%</f>
        <v>0.35754431474275833</v>
      </c>
    </row>
    <row r="55" spans="1:11" ht="20.25">
      <c r="A55" s="15">
        <v>410350</v>
      </c>
      <c r="B55" s="71" t="s">
        <v>35</v>
      </c>
      <c r="C55" s="115"/>
      <c r="D55" s="115">
        <v>297</v>
      </c>
      <c r="E55" s="115">
        <v>297</v>
      </c>
      <c r="F55" s="85">
        <v>236.7</v>
      </c>
      <c r="G55" s="95">
        <f>SUM(F55-E55)</f>
        <v>-60.30000000000001</v>
      </c>
      <c r="H55" s="96">
        <f>SUM(F55/E55)*100%</f>
        <v>0.7969696969696969</v>
      </c>
      <c r="I55" s="85"/>
      <c r="J55" s="104">
        <f>SUM(F55-I55)</f>
        <v>236.7</v>
      </c>
      <c r="K55" s="107"/>
    </row>
    <row r="56" spans="1:11" ht="20.25">
      <c r="A56" s="14"/>
      <c r="B56" s="72" t="s">
        <v>42</v>
      </c>
      <c r="C56" s="88">
        <f>SUM(C46:C51)</f>
        <v>4304.3</v>
      </c>
      <c r="D56" s="88">
        <f>SUM(D46:D51)</f>
        <v>19263.7</v>
      </c>
      <c r="E56" s="88">
        <f>SUM(E46:E51)</f>
        <v>29862.6</v>
      </c>
      <c r="F56" s="88">
        <f>SUM(F46:F51)</f>
        <v>16577</v>
      </c>
      <c r="G56" s="88">
        <f>SUM(G46:G51)</f>
        <v>-13283.5</v>
      </c>
      <c r="H56" s="103">
        <f>SUM(F56/E56)*100%</f>
        <v>0.555109066189816</v>
      </c>
      <c r="I56" s="88">
        <f>SUM(I46:I51)</f>
        <v>19557.2</v>
      </c>
      <c r="J56" s="88">
        <f>SUM(J46:J51)</f>
        <v>-2978.1000000000013</v>
      </c>
      <c r="K56" s="110">
        <f>SUM(F56/I56)*100%</f>
        <v>0.8476162231812324</v>
      </c>
    </row>
    <row r="57" spans="1:17" ht="21" thickBot="1">
      <c r="A57" s="41"/>
      <c r="B57" s="42" t="s">
        <v>43</v>
      </c>
      <c r="C57" s="92">
        <f>SUM(C44,C56)</f>
        <v>258891.3</v>
      </c>
      <c r="D57" s="92">
        <f>SUM(D44,D56)</f>
        <v>301254.10000000003</v>
      </c>
      <c r="E57" s="92">
        <f>SUM(E44,E56)</f>
        <v>226722.7</v>
      </c>
      <c r="F57" s="92">
        <f>SUM(F44,F56)</f>
        <v>221308.9</v>
      </c>
      <c r="G57" s="92">
        <f>SUM(G44,G56)</f>
        <v>-5411.700000000012</v>
      </c>
      <c r="H57" s="116">
        <f>SUM(F57/E57)*100%</f>
        <v>0.9761214911431453</v>
      </c>
      <c r="I57" s="92">
        <f>SUM(I44,I56)</f>
        <v>170892.50000000003</v>
      </c>
      <c r="J57" s="92">
        <f>SUM(J44,J56)</f>
        <v>50418.50000000001</v>
      </c>
      <c r="K57" s="117">
        <f>SUM(F57/I57)*100%</f>
        <v>1.295018213204207</v>
      </c>
      <c r="O57" s="80"/>
      <c r="Q57" s="81"/>
    </row>
    <row r="58" spans="1:17" ht="20.25">
      <c r="A58" s="136"/>
      <c r="B58" s="3" t="s">
        <v>51</v>
      </c>
      <c r="C58" s="51"/>
      <c r="D58" s="134"/>
      <c r="E58" s="137"/>
      <c r="F58" s="137"/>
      <c r="G58" s="137"/>
      <c r="H58" s="138"/>
      <c r="I58" s="137"/>
      <c r="J58" s="137"/>
      <c r="K58" s="138"/>
      <c r="O58" s="80"/>
      <c r="Q58" s="81"/>
    </row>
    <row r="59" spans="1:11" ht="18.75">
      <c r="A59" s="2"/>
      <c r="E59" s="53"/>
      <c r="F59" s="54"/>
      <c r="G59" s="55"/>
      <c r="H59" s="56"/>
      <c r="I59" s="135"/>
      <c r="J59" s="30"/>
      <c r="K59" s="30"/>
    </row>
    <row r="60" spans="1:11" ht="18.75">
      <c r="A60" s="1"/>
      <c r="B60" s="1"/>
      <c r="C60" s="52"/>
      <c r="D60" s="52"/>
      <c r="E60" s="53"/>
      <c r="F60" s="54"/>
      <c r="G60" s="55"/>
      <c r="H60" s="56"/>
      <c r="I60" s="32"/>
      <c r="J60" s="31"/>
      <c r="K60" s="31"/>
    </row>
    <row r="61" spans="1:15" ht="18.75">
      <c r="A61" s="1"/>
      <c r="B61" s="1"/>
      <c r="C61" s="52"/>
      <c r="D61" s="52"/>
      <c r="E61" s="53"/>
      <c r="F61" s="146"/>
      <c r="G61" s="146"/>
      <c r="H61" s="146"/>
      <c r="I61" s="146"/>
      <c r="J61" s="146"/>
      <c r="K61" s="146"/>
      <c r="L61" s="146"/>
      <c r="M61" s="146"/>
      <c r="N61" s="146"/>
      <c r="O61" s="146"/>
    </row>
    <row r="62" spans="1:11" ht="20.25">
      <c r="A62" s="1"/>
      <c r="B62" s="1"/>
      <c r="C62" s="21"/>
      <c r="D62" s="21"/>
      <c r="E62" s="21"/>
      <c r="F62" s="17"/>
      <c r="G62" s="17"/>
      <c r="H62" s="18"/>
      <c r="I62" s="19"/>
      <c r="J62" s="1"/>
      <c r="K62" s="1"/>
    </row>
  </sheetData>
  <sheetProtection/>
  <mergeCells count="14">
    <mergeCell ref="B1:K1"/>
    <mergeCell ref="D2:H2"/>
    <mergeCell ref="B3:K3"/>
    <mergeCell ref="A5:A6"/>
    <mergeCell ref="B5:B6"/>
    <mergeCell ref="C5:C6"/>
    <mergeCell ref="D5:D6"/>
    <mergeCell ref="E5:E6"/>
    <mergeCell ref="F5:F6"/>
    <mergeCell ref="G5:H5"/>
    <mergeCell ref="I5:I6"/>
    <mergeCell ref="J5:K5"/>
    <mergeCell ref="A45:K45"/>
    <mergeCell ref="F61:O61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lutay</cp:lastModifiedBy>
  <cp:lastPrinted>2015-10-13T08:22:02Z</cp:lastPrinted>
  <dcterms:created xsi:type="dcterms:W3CDTF">2015-02-12T09:02:27Z</dcterms:created>
  <dcterms:modified xsi:type="dcterms:W3CDTF">2015-10-19T06:47:07Z</dcterms:modified>
  <cp:category/>
  <cp:version/>
  <cp:contentType/>
  <cp:contentStatus/>
</cp:coreProperties>
</file>