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325" windowHeight="7935" tabRatio="351"/>
  </bookViews>
  <sheets>
    <sheet name="березень-18" sheetId="23" r:id="rId1"/>
  </sheets>
  <definedNames>
    <definedName name="_xlnm.Print_Area" localSheetId="0">'березень-18'!$A$1:$K$66</definedName>
  </definedNames>
  <calcPr calcId="145621"/>
</workbook>
</file>

<file path=xl/calcChain.xml><?xml version="1.0" encoding="utf-8"?>
<calcChain xmlns="http://schemas.openxmlformats.org/spreadsheetml/2006/main">
  <c r="K45" i="23" l="1"/>
  <c r="J45" i="23"/>
  <c r="G45" i="23"/>
  <c r="J47" i="23" l="1"/>
  <c r="I41" i="23" l="1"/>
  <c r="G40" i="23"/>
  <c r="G48" i="23"/>
  <c r="H48" i="23"/>
  <c r="C59" i="23"/>
  <c r="C64" i="23" s="1"/>
  <c r="D59" i="23"/>
  <c r="D37" i="23"/>
  <c r="E37" i="23"/>
  <c r="F37" i="23"/>
  <c r="C37" i="23"/>
  <c r="C41" i="23"/>
  <c r="G37" i="23" l="1"/>
  <c r="C36" i="23"/>
  <c r="C13" i="23" l="1"/>
  <c r="C12" i="23" s="1"/>
  <c r="C8" i="23" s="1"/>
  <c r="C19" i="23"/>
  <c r="D13" i="23"/>
  <c r="D12" i="23" s="1"/>
  <c r="D8" i="23" s="1"/>
  <c r="E13" i="23"/>
  <c r="E12" i="23" s="1"/>
  <c r="E8" i="23" s="1"/>
  <c r="J63" i="23"/>
  <c r="H63" i="23"/>
  <c r="G63" i="23"/>
  <c r="J62" i="23"/>
  <c r="G62" i="23"/>
  <c r="G61" i="23"/>
  <c r="J60" i="23"/>
  <c r="G60" i="23"/>
  <c r="I59" i="23"/>
  <c r="I64" i="23" s="1"/>
  <c r="G59" i="23"/>
  <c r="F59" i="23"/>
  <c r="J59" i="23" s="1"/>
  <c r="E59" i="23"/>
  <c r="E64" i="23" s="1"/>
  <c r="D64" i="23"/>
  <c r="J58" i="23"/>
  <c r="H58" i="23"/>
  <c r="G58" i="23"/>
  <c r="K57" i="23"/>
  <c r="J57" i="23"/>
  <c r="H57" i="23"/>
  <c r="G57" i="23"/>
  <c r="K56" i="23"/>
  <c r="J56" i="23"/>
  <c r="G56" i="23"/>
  <c r="J55" i="23"/>
  <c r="G55" i="23"/>
  <c r="K54" i="23"/>
  <c r="J54" i="23"/>
  <c r="H54" i="23"/>
  <c r="G54" i="23"/>
  <c r="J51" i="23"/>
  <c r="J50" i="23"/>
  <c r="H50" i="23"/>
  <c r="G50" i="23"/>
  <c r="K49" i="23"/>
  <c r="J49" i="23"/>
  <c r="H49" i="23"/>
  <c r="G49" i="23"/>
  <c r="J48" i="23"/>
  <c r="J46" i="23"/>
  <c r="H46" i="23"/>
  <c r="G46" i="23"/>
  <c r="K44" i="23"/>
  <c r="J44" i="23"/>
  <c r="H44" i="23"/>
  <c r="G44" i="23"/>
  <c r="J43" i="23"/>
  <c r="H43" i="23"/>
  <c r="G43" i="23"/>
  <c r="K42" i="23"/>
  <c r="J42" i="23"/>
  <c r="H42" i="23"/>
  <c r="G42" i="23"/>
  <c r="G41" i="23" s="1"/>
  <c r="F41" i="23"/>
  <c r="E41" i="23"/>
  <c r="D41" i="23"/>
  <c r="D36" i="23" s="1"/>
  <c r="K39" i="23"/>
  <c r="J39" i="23"/>
  <c r="H39" i="23"/>
  <c r="G39" i="23"/>
  <c r="K38" i="23"/>
  <c r="J38" i="23"/>
  <c r="H38" i="23"/>
  <c r="G38" i="23"/>
  <c r="I37" i="23"/>
  <c r="I36" i="23" s="1"/>
  <c r="F36" i="23"/>
  <c r="E36" i="23"/>
  <c r="K34" i="23"/>
  <c r="J34" i="23"/>
  <c r="G34" i="23"/>
  <c r="J33" i="23"/>
  <c r="J32" i="23"/>
  <c r="G32" i="23"/>
  <c r="D32" i="23"/>
  <c r="J31" i="23"/>
  <c r="G31" i="23"/>
  <c r="K30" i="23"/>
  <c r="J30" i="23"/>
  <c r="H30" i="23"/>
  <c r="G30" i="23"/>
  <c r="K29" i="23"/>
  <c r="J29" i="23"/>
  <c r="H29" i="23"/>
  <c r="G29" i="23"/>
  <c r="K28" i="23"/>
  <c r="J28" i="23"/>
  <c r="H28" i="23"/>
  <c r="G28" i="23"/>
  <c r="K27" i="23"/>
  <c r="J27" i="23"/>
  <c r="H27" i="23"/>
  <c r="G27" i="23"/>
  <c r="K26" i="23"/>
  <c r="J26" i="23"/>
  <c r="H26" i="23"/>
  <c r="G26" i="23"/>
  <c r="K25" i="23"/>
  <c r="J25" i="23"/>
  <c r="H25" i="23"/>
  <c r="G25" i="23"/>
  <c r="K24" i="23"/>
  <c r="J24" i="23"/>
  <c r="K23" i="23"/>
  <c r="J23" i="23"/>
  <c r="H23" i="23"/>
  <c r="G23" i="23"/>
  <c r="J22" i="23"/>
  <c r="H22" i="23"/>
  <c r="G22" i="23"/>
  <c r="J21" i="23"/>
  <c r="K20" i="23"/>
  <c r="J20" i="23"/>
  <c r="G20" i="23"/>
  <c r="I19" i="23"/>
  <c r="F19" i="23"/>
  <c r="E19" i="23"/>
  <c r="D19" i="23"/>
  <c r="K18" i="23"/>
  <c r="J18" i="23"/>
  <c r="H18" i="23"/>
  <c r="G18" i="23"/>
  <c r="K17" i="23"/>
  <c r="J17" i="23"/>
  <c r="H17" i="23"/>
  <c r="G17" i="23"/>
  <c r="J16" i="23"/>
  <c r="H16" i="23"/>
  <c r="G16" i="23"/>
  <c r="K15" i="23"/>
  <c r="J15" i="23"/>
  <c r="H15" i="23"/>
  <c r="G15" i="23"/>
  <c r="K14" i="23"/>
  <c r="J14" i="23"/>
  <c r="H14" i="23"/>
  <c r="G14" i="23"/>
  <c r="I13" i="23"/>
  <c r="I12" i="23" s="1"/>
  <c r="I8" i="23" s="1"/>
  <c r="F13" i="23"/>
  <c r="F12" i="23" s="1"/>
  <c r="F8" i="23" s="1"/>
  <c r="K11" i="23"/>
  <c r="J11" i="23"/>
  <c r="H11" i="23"/>
  <c r="G11" i="23"/>
  <c r="K10" i="23"/>
  <c r="J10" i="23"/>
  <c r="H10" i="23"/>
  <c r="G10" i="23"/>
  <c r="K9" i="23"/>
  <c r="J9" i="23"/>
  <c r="H9" i="23"/>
  <c r="G9" i="23"/>
  <c r="C35" i="23" l="1"/>
  <c r="C52" i="23" s="1"/>
  <c r="C65" i="23" s="1"/>
  <c r="J41" i="23"/>
  <c r="K41" i="23"/>
  <c r="J13" i="23"/>
  <c r="G36" i="23"/>
  <c r="G13" i="23"/>
  <c r="G12" i="23" s="1"/>
  <c r="G8" i="23" s="1"/>
  <c r="D35" i="23"/>
  <c r="H19" i="23"/>
  <c r="E35" i="23"/>
  <c r="E52" i="23" s="1"/>
  <c r="E65" i="23" s="1"/>
  <c r="J12" i="23"/>
  <c r="J8" i="23" s="1"/>
  <c r="J19" i="23"/>
  <c r="I35" i="23"/>
  <c r="I52" i="23" s="1"/>
  <c r="I65" i="23" s="1"/>
  <c r="K36" i="23"/>
  <c r="K37" i="23"/>
  <c r="J64" i="23"/>
  <c r="G64" i="23"/>
  <c r="H41" i="23"/>
  <c r="D52" i="23"/>
  <c r="D65" i="23" s="1"/>
  <c r="F35" i="23"/>
  <c r="F52" i="23" s="1"/>
  <c r="K19" i="23"/>
  <c r="G19" i="23"/>
  <c r="K13" i="23"/>
  <c r="K12" i="23"/>
  <c r="K8" i="23"/>
  <c r="H8" i="23"/>
  <c r="H12" i="23"/>
  <c r="H13" i="23"/>
  <c r="H36" i="23"/>
  <c r="H37" i="23"/>
  <c r="J37" i="23"/>
  <c r="J36" i="23" s="1"/>
  <c r="F64" i="23"/>
  <c r="H59" i="23"/>
  <c r="J35" i="23" l="1"/>
  <c r="J52" i="23" s="1"/>
  <c r="J65" i="23" s="1"/>
  <c r="G35" i="23"/>
  <c r="G52" i="23" s="1"/>
  <c r="G65" i="23" s="1"/>
  <c r="K35" i="23"/>
  <c r="H35" i="23"/>
  <c r="K64" i="23"/>
  <c r="H64" i="23"/>
  <c r="H52" i="23"/>
  <c r="F65" i="23"/>
  <c r="K52" i="23"/>
  <c r="K65" i="23" l="1"/>
  <c r="H65" i="23"/>
</calcChain>
</file>

<file path=xl/sharedStrings.xml><?xml version="1.0" encoding="utf-8"?>
<sst xmlns="http://schemas.openxmlformats.org/spreadsheetml/2006/main" count="76" uniqueCount="72">
  <si>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</si>
  <si>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</si>
  <si>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</si>
  <si>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</si>
  <si>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</si>
  <si>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</si>
  <si>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</si>
  <si>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</si>
  <si>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</si>
  <si>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</si>
  <si>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</si>
  <si>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</si>
  <si>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</si>
  <si>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</si>
  <si>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</si>
  <si>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</si>
  <si>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</si>
  <si>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</si>
  <si>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</si>
  <si>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</si>
  <si>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</si>
  <si>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</si>
  <si>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</si>
  <si>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</si>
  <si>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</si>
  <si>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</si>
  <si>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</si>
  <si>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</si>
  <si>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</si>
  <si>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</si>
  <si>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</si>
  <si>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</si>
  <si>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</si>
  <si>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</si>
  <si>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</si>
  <si>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</si>
  <si>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</si>
  <si>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</si>
  <si>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</si>
  <si>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</si>
  <si>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</si>
  <si>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</si>
  <si>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</si>
  <si>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</si>
  <si>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</si>
  <si>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</si>
  <si>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</si>
  <si>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</si>
  <si>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</si>
  <si>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</si>
  <si>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</si>
  <si>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</si>
  <si>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</si>
  <si>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</si>
  <si>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</si>
  <si>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</si>
  <si>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</si>
  <si>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</si>
  <si>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</si>
  <si>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</si>
  <si>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</si>
  <si>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</si>
  <si>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</si>
  <si>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</si>
  <si>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Затверджено розписом станом на  01.04.2018 року                             </t>
  </si>
  <si>
    <t xml:space="preserve"> Фактичні надходження до бюджету станом  на 01.04.2017р.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</si>
  <si>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</si>
  <si>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</si>
  <si>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</si>
  <si>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r>
      <t xml:space="preserve">                                                                                                                 станом  на 01 квітня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</si>
  <si>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01.04.2018р.</t>
  </si>
  <si>
    <t>Головний спеціаліст відділу доходів бюджету                                              Л. Гузей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</si>
</sst>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5"/>
      <color theme="3" tint="-0.49998474074526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2" borderId="19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11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6" xfId="1" applyFont="1" applyBorder="1" applyAlignment="1">
      <alignment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7" fillId="0" borderId="11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7" fillId="0" borderId="31" xfId="1" applyFont="1" applyBorder="1" applyAlignment="1">
      <alignment horizontal="center"/>
    </xf>
    <xf numFmtId="0" fontId="28" fillId="4" borderId="15" xfId="1" applyFont="1" applyFill="1" applyBorder="1" applyAlignment="1">
      <alignment horizontal="center"/>
    </xf>
    <xf numFmtId="0" fontId="32" fillId="4" borderId="8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32" fillId="4" borderId="15" xfId="1" applyFont="1" applyFill="1" applyBorder="1" applyAlignment="1">
      <alignment horizontal="center"/>
    </xf>
    <xf numFmtId="0" fontId="32" fillId="0" borderId="16" xfId="1" applyFont="1" applyBorder="1" applyAlignment="1">
      <alignment horizontal="center"/>
    </xf>
    <xf numFmtId="0" fontId="32" fillId="0" borderId="15" xfId="1" applyFont="1" applyBorder="1" applyAlignment="1">
      <alignment horizontal="center"/>
    </xf>
    <xf numFmtId="0" fontId="32" fillId="4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2" fillId="0" borderId="16" xfId="1" applyFont="1" applyFill="1" applyBorder="1" applyAlignment="1">
      <alignment horizontal="center"/>
    </xf>
    <xf numFmtId="0" fontId="32" fillId="5" borderId="1" xfId="1" applyFont="1" applyFill="1" applyBorder="1" applyAlignment="1">
      <alignment horizontal="center"/>
    </xf>
    <xf numFmtId="0" fontId="32" fillId="0" borderId="15" xfId="1" applyFont="1" applyFill="1" applyBorder="1" applyAlignment="1">
      <alignment horizontal="center"/>
    </xf>
    <xf numFmtId="0" fontId="33" fillId="4" borderId="27" xfId="1" applyFont="1" applyFill="1" applyBorder="1"/>
    <xf numFmtId="166" fontId="29" fillId="4" borderId="9" xfId="1" applyNumberFormat="1" applyFont="1" applyFill="1" applyBorder="1" applyAlignment="1">
      <alignment horizontal="right" wrapText="1"/>
    </xf>
    <xf numFmtId="165" fontId="25" fillId="4" borderId="6" xfId="1" applyNumberFormat="1" applyFont="1" applyFill="1" applyBorder="1"/>
    <xf numFmtId="165" fontId="25" fillId="4" borderId="12" xfId="1" applyNumberFormat="1" applyFont="1" applyFill="1" applyBorder="1"/>
    <xf numFmtId="166" fontId="24" fillId="0" borderId="6" xfId="1" applyNumberFormat="1" applyFont="1" applyBorder="1" applyProtection="1">
      <protection locked="0"/>
    </xf>
    <xf numFmtId="166" fontId="24" fillId="4" borderId="6" xfId="1" applyNumberFormat="1" applyFont="1" applyFill="1" applyBorder="1" applyAlignment="1" applyProtection="1">
      <alignment horizontal="right"/>
      <protection locked="0"/>
    </xf>
    <xf numFmtId="166" fontId="24" fillId="3" borderId="6" xfId="1" applyNumberFormat="1" applyFont="1" applyFill="1" applyBorder="1" applyAlignment="1">
      <alignment horizontal="right"/>
    </xf>
    <xf numFmtId="165" fontId="24" fillId="3" borderId="6" xfId="1" applyNumberFormat="1" applyFont="1" applyFill="1" applyBorder="1"/>
    <xf numFmtId="166" fontId="24" fillId="0" borderId="6" xfId="1" applyNumberFormat="1" applyFont="1" applyBorder="1"/>
    <xf numFmtId="165" fontId="24" fillId="3" borderId="7" xfId="1" applyNumberFormat="1" applyFont="1" applyFill="1" applyBorder="1"/>
    <xf numFmtId="166" fontId="24" fillId="0" borderId="6" xfId="1" applyNumberFormat="1" applyFont="1" applyBorder="1" applyAlignment="1" applyProtection="1">
      <alignment horizontal="right"/>
      <protection locked="0"/>
    </xf>
    <xf numFmtId="166" fontId="24" fillId="4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Protection="1">
      <protection locked="0"/>
    </xf>
    <xf numFmtId="166" fontId="25" fillId="4" borderId="6" xfId="1" applyNumberFormat="1" applyFont="1" applyFill="1" applyBorder="1" applyProtection="1">
      <protection locked="0"/>
    </xf>
    <xf numFmtId="166" fontId="25" fillId="3" borderId="6" xfId="1" applyNumberFormat="1" applyFont="1" applyFill="1" applyBorder="1" applyAlignment="1">
      <alignment horizontal="right"/>
    </xf>
    <xf numFmtId="166" fontId="25" fillId="0" borderId="6" xfId="1" applyNumberFormat="1" applyFont="1" applyBorder="1"/>
    <xf numFmtId="165" fontId="25" fillId="3" borderId="7" xfId="1" applyNumberFormat="1" applyFont="1" applyFill="1" applyBorder="1"/>
    <xf numFmtId="166" fontId="29" fillId="4" borderId="11" xfId="1" applyNumberFormat="1" applyFont="1" applyFill="1" applyBorder="1" applyAlignment="1">
      <alignment horizontal="right"/>
    </xf>
    <xf numFmtId="165" fontId="25" fillId="4" borderId="7" xfId="1" applyNumberFormat="1" applyFont="1" applyFill="1" applyBorder="1"/>
    <xf numFmtId="165" fontId="24" fillId="0" borderId="7" xfId="1" applyNumberFormat="1" applyFont="1" applyBorder="1"/>
    <xf numFmtId="166" fontId="25" fillId="0" borderId="6" xfId="1" applyNumberFormat="1" applyFont="1" applyBorder="1" applyAlignment="1" applyProtection="1">
      <alignment horizontal="right"/>
      <protection locked="0"/>
    </xf>
    <xf numFmtId="166" fontId="25" fillId="4" borderId="6" xfId="1" applyNumberFormat="1" applyFont="1" applyFill="1" applyBorder="1" applyAlignment="1" applyProtection="1">
      <alignment horizontal="right"/>
      <protection locked="0"/>
    </xf>
    <xf numFmtId="166" fontId="24" fillId="4" borderId="6" xfId="1" applyNumberFormat="1" applyFont="1" applyFill="1" applyBorder="1" applyAlignment="1" applyProtection="1">
      <protection locked="0"/>
    </xf>
    <xf numFmtId="165" fontId="26" fillId="3" borderId="7" xfId="1" applyNumberFormat="1" applyFont="1" applyFill="1" applyBorder="1" applyAlignment="1"/>
    <xf numFmtId="164" fontId="24" fillId="4" borderId="6" xfId="1" applyNumberFormat="1" applyFont="1" applyFill="1" applyBorder="1" applyAlignment="1" applyProtection="1">
      <protection locked="0"/>
    </xf>
    <xf numFmtId="164" fontId="24" fillId="4" borderId="6" xfId="1" applyNumberFormat="1" applyFont="1" applyFill="1" applyBorder="1" applyProtection="1">
      <protection locked="0"/>
    </xf>
    <xf numFmtId="166" fontId="24" fillId="0" borderId="33" xfId="1" applyNumberFormat="1" applyFont="1" applyBorder="1" applyAlignment="1" applyProtection="1">
      <alignment horizontal="right"/>
      <protection locked="0"/>
    </xf>
    <xf numFmtId="166" fontId="24" fillId="4" borderId="33" xfId="1" applyNumberFormat="1" applyFont="1" applyFill="1" applyBorder="1" applyAlignment="1" applyProtection="1">
      <protection locked="0"/>
    </xf>
    <xf numFmtId="166" fontId="24" fillId="3" borderId="33" xfId="1" applyNumberFormat="1" applyFont="1" applyFill="1" applyBorder="1" applyAlignment="1">
      <alignment horizontal="right"/>
    </xf>
    <xf numFmtId="165" fontId="24" fillId="3" borderId="33" xfId="1" applyNumberFormat="1" applyFont="1" applyFill="1" applyBorder="1"/>
    <xf numFmtId="164" fontId="24" fillId="4" borderId="33" xfId="1" applyNumberFormat="1" applyFont="1" applyFill="1" applyBorder="1" applyProtection="1">
      <protection locked="0"/>
    </xf>
    <xf numFmtId="166" fontId="24" fillId="0" borderId="33" xfId="1" applyNumberFormat="1" applyFont="1" applyBorder="1"/>
    <xf numFmtId="165" fontId="24" fillId="0" borderId="34" xfId="1" applyNumberFormat="1" applyFont="1" applyBorder="1"/>
    <xf numFmtId="166" fontId="25" fillId="4" borderId="11" xfId="1" applyNumberFormat="1" applyFont="1" applyFill="1" applyBorder="1" applyProtection="1">
      <protection locked="0"/>
    </xf>
    <xf numFmtId="165" fontId="25" fillId="4" borderId="30" xfId="1" applyNumberFormat="1" applyFont="1" applyFill="1" applyBorder="1"/>
    <xf numFmtId="0" fontId="34" fillId="0" borderId="6" xfId="0" applyFont="1" applyBorder="1" applyAlignment="1">
      <alignment horizontal="center"/>
    </xf>
    <xf numFmtId="0" fontId="34" fillId="4" borderId="6" xfId="0" applyFont="1" applyFill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166" fontId="34" fillId="4" borderId="6" xfId="0" applyNumberFormat="1" applyFont="1" applyFill="1" applyBorder="1" applyAlignment="1">
      <alignment horizontal="right"/>
    </xf>
    <xf numFmtId="166" fontId="25" fillId="5" borderId="6" xfId="1" applyNumberFormat="1" applyFont="1" applyFill="1" applyBorder="1" applyProtection="1">
      <protection locked="0"/>
    </xf>
    <xf numFmtId="165" fontId="24" fillId="5" borderId="6" xfId="1" applyNumberFormat="1" applyFont="1" applyFill="1" applyBorder="1"/>
    <xf numFmtId="166" fontId="24" fillId="5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Alignment="1" applyProtection="1">
      <alignment horizontal="right"/>
      <protection locked="0"/>
    </xf>
    <xf numFmtId="166" fontId="25" fillId="4" borderId="28" xfId="1" applyNumberFormat="1" applyFont="1" applyFill="1" applyBorder="1" applyAlignment="1">
      <alignment horizontal="right"/>
    </xf>
    <xf numFmtId="165" fontId="25" fillId="4" borderId="29" xfId="1" applyNumberFormat="1" applyFont="1" applyFill="1" applyBorder="1"/>
    <xf numFmtId="166" fontId="24" fillId="0" borderId="11" xfId="1" applyNumberFormat="1" applyFont="1" applyFill="1" applyBorder="1" applyProtection="1">
      <protection locked="0"/>
    </xf>
    <xf numFmtId="166" fontId="24" fillId="4" borderId="11" xfId="1" applyNumberFormat="1" applyFont="1" applyFill="1" applyBorder="1" applyProtection="1">
      <protection locked="0"/>
    </xf>
    <xf numFmtId="0" fontId="7" fillId="0" borderId="0" xfId="1" applyFont="1" applyFill="1" applyBorder="1" applyAlignment="1">
      <alignment wrapText="1"/>
    </xf>
    <xf numFmtId="0" fontId="12" fillId="0" borderId="6" xfId="1" applyFont="1" applyBorder="1" applyAlignment="1"/>
    <xf numFmtId="0" fontId="4" fillId="0" borderId="6" xfId="1" applyFont="1" applyFill="1" applyBorder="1" applyAlignment="1"/>
    <xf numFmtId="0" fontId="7" fillId="0" borderId="6" xfId="1" applyFont="1" applyFill="1" applyBorder="1" applyAlignment="1">
      <alignment wrapText="1"/>
    </xf>
    <xf numFmtId="0" fontId="37" fillId="0" borderId="13" xfId="0" applyFont="1" applyBorder="1" applyAlignment="1">
      <alignment horizontal="left" wrapText="1"/>
    </xf>
    <xf numFmtId="0" fontId="38" fillId="0" borderId="6" xfId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11" fontId="7" fillId="0" borderId="17" xfId="1" applyNumberFormat="1" applyFont="1" applyBorder="1" applyAlignment="1" applyProtection="1">
      <alignment horizontal="left" wrapText="1"/>
      <protection locked="0"/>
    </xf>
    <xf numFmtId="0" fontId="6" fillId="2" borderId="3" xfId="1" applyFont="1" applyFill="1" applyBorder="1" applyAlignment="1">
      <alignment horizontal="centerContinuous"/>
    </xf>
    <xf numFmtId="164" fontId="12" fillId="0" borderId="6" xfId="1" applyNumberFormat="1" applyFont="1" applyFill="1" applyBorder="1" applyAlignment="1" applyProtection="1">
      <alignment wrapText="1"/>
      <protection locked="0"/>
    </xf>
    <xf numFmtId="164" fontId="12" fillId="0" borderId="6" xfId="1" applyNumberFormat="1" applyFont="1" applyBorder="1" applyAlignment="1" applyProtection="1">
      <alignment horizontal="right" wrapText="1"/>
      <protection locked="0"/>
    </xf>
    <xf numFmtId="164" fontId="22" fillId="0" borderId="6" xfId="1" applyNumberFormat="1" applyFont="1" applyBorder="1" applyAlignment="1" applyProtection="1">
      <alignment horizontal="right" wrapText="1"/>
      <protection locked="0"/>
    </xf>
    <xf numFmtId="164" fontId="39" fillId="0" borderId="17" xfId="0" applyNumberFormat="1" applyFont="1" applyBorder="1" applyAlignment="1" applyProtection="1">
      <alignment horizontal="right" wrapText="1"/>
      <protection locked="0"/>
    </xf>
    <xf numFmtId="164" fontId="12" fillId="0" borderId="6" xfId="1" applyNumberFormat="1" applyFont="1" applyBorder="1" applyAlignment="1" applyProtection="1">
      <alignment horizontal="right"/>
      <protection locked="0"/>
    </xf>
    <xf numFmtId="164" fontId="12" fillId="0" borderId="6" xfId="1" applyNumberFormat="1" applyFont="1" applyBorder="1" applyAlignment="1">
      <alignment horizontal="right"/>
    </xf>
    <xf numFmtId="166" fontId="29" fillId="4" borderId="9" xfId="1" applyNumberFormat="1" applyFont="1" applyFill="1" applyBorder="1" applyAlignment="1">
      <alignment wrapText="1"/>
    </xf>
    <xf numFmtId="0" fontId="12" fillId="0" borderId="13" xfId="1" applyFont="1" applyBorder="1" applyAlignment="1">
      <alignment wrapText="1"/>
    </xf>
    <xf numFmtId="166" fontId="25" fillId="0" borderId="6" xfId="1" applyNumberFormat="1" applyFont="1" applyFill="1" applyBorder="1" applyAlignment="1" applyProtection="1">
      <protection locked="0"/>
    </xf>
    <xf numFmtId="0" fontId="12" fillId="0" borderId="14" xfId="1" applyNumberFormat="1" applyFont="1" applyBorder="1" applyAlignment="1">
      <alignment wrapText="1"/>
    </xf>
    <xf numFmtId="164" fontId="12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4" fontId="20" fillId="0" borderId="11" xfId="1" applyNumberFormat="1" applyFont="1" applyFill="1" applyBorder="1" applyAlignment="1">
      <alignment horizontal="right" wrapText="1"/>
    </xf>
    <xf numFmtId="164" fontId="4" fillId="0" borderId="13" xfId="1" applyNumberFormat="1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20" fillId="0" borderId="11" xfId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/>
    <xf numFmtId="49" fontId="39" fillId="0" borderId="6" xfId="0" applyNumberFormat="1" applyFont="1" applyBorder="1" applyAlignment="1" applyProtection="1">
      <alignment horizontal="left" wrapText="1"/>
      <protection locked="0"/>
    </xf>
    <xf numFmtId="164" fontId="12" fillId="3" borderId="6" xfId="0" applyNumberFormat="1" applyFont="1" applyFill="1" applyBorder="1" applyAlignment="1" applyProtection="1">
      <alignment horizontal="right" wrapText="1"/>
    </xf>
    <xf numFmtId="164" fontId="12" fillId="0" borderId="6" xfId="1" applyNumberFormat="1" applyFont="1" applyFill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 wrapText="1"/>
    </xf>
    <xf numFmtId="164" fontId="12" fillId="0" borderId="11" xfId="1" applyNumberFormat="1" applyFont="1" applyBorder="1" applyAlignment="1">
      <alignment horizontal="right" wrapText="1"/>
    </xf>
    <xf numFmtId="0" fontId="23" fillId="4" borderId="11" xfId="1" applyFont="1" applyFill="1" applyBorder="1" applyAlignment="1">
      <alignment horizontal="left" wrapText="1"/>
    </xf>
    <xf numFmtId="0" fontId="12" fillId="0" borderId="11" xfId="1" applyFont="1" applyBorder="1" applyAlignment="1">
      <alignment wrapText="1"/>
    </xf>
    <xf numFmtId="0" fontId="12" fillId="0" borderId="6" xfId="1" applyFont="1" applyBorder="1" applyAlignment="1">
      <alignment horizontal="right" wrapText="1"/>
    </xf>
    <xf numFmtId="164" fontId="12" fillId="0" borderId="6" xfId="1" applyNumberFormat="1" applyFont="1" applyBorder="1" applyAlignment="1">
      <alignment horizontal="right" wrapText="1"/>
    </xf>
    <xf numFmtId="0" fontId="37" fillId="0" borderId="0" xfId="0" applyFont="1" applyAlignment="1">
      <alignment wrapText="1"/>
    </xf>
    <xf numFmtId="0" fontId="4" fillId="3" borderId="6" xfId="0" applyFont="1" applyFill="1" applyBorder="1" applyAlignment="1" applyProtection="1">
      <alignment horizontal="left" wrapText="1"/>
    </xf>
    <xf numFmtId="11" fontId="4" fillId="0" borderId="11" xfId="1" applyNumberFormat="1" applyFont="1" applyBorder="1" applyAlignment="1">
      <alignment wrapText="1"/>
    </xf>
    <xf numFmtId="0" fontId="7" fillId="0" borderId="37" xfId="0" applyFont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40" fillId="0" borderId="10" xfId="1" applyFont="1" applyBorder="1" applyAlignment="1">
      <alignment horizontal="center" vertical="center" wrapText="1"/>
    </xf>
    <xf numFmtId="0" fontId="40" fillId="0" borderId="21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 applyProtection="1">
      <alignment horizontal="center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/>
    </xf>
    <xf numFmtId="0" fontId="36" fillId="0" borderId="21" xfId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5"/>
  <sheetViews>
    <sheetView tabSelected="1" zoomScale="70" zoomScaleNormal="70" zoomScaleSheetLayoutView="70" workbookViewId="0">
      <selection activeCell="D72" sqref="D72"/>
    </sheetView>
  </sheetViews>
  <sheetFormatPr defaultRowHeight="15" x14ac:dyDescent="0.25"/>
  <cols>
    <col min="1" max="1" width="12.5703125" customWidth="1"/>
    <col min="2" max="2" width="67.5703125" customWidth="1"/>
    <col min="3" max="3" width="16.140625" customWidth="1"/>
    <col min="4" max="4" width="15.7109375" customWidth="1"/>
    <col min="5" max="5" width="15.5703125" customWidth="1"/>
    <col min="6" max="6" width="16.28515625" customWidth="1"/>
    <col min="7" max="7" width="15.140625" customWidth="1"/>
    <col min="8" max="8" width="13" customWidth="1"/>
    <col min="9" max="9" width="16.5703125" customWidth="1"/>
    <col min="10" max="10" width="15.28515625" customWidth="1"/>
    <col min="11" max="11" width="15.5703125" customWidth="1"/>
  </cols>
  <sheetData>
    <row r="1" spans="1:11" ht="20.25" x14ac:dyDescent="0.3">
      <c r="A1" s="2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 customHeight="1" x14ac:dyDescent="0.3">
      <c r="A2" s="2"/>
      <c r="B2" s="174" t="s">
        <v>66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7.25" customHeight="1" x14ac:dyDescent="0.3">
      <c r="A3" s="2"/>
      <c r="B3" s="175" t="s">
        <v>69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19"/>
      <c r="K4" s="2"/>
    </row>
    <row r="5" spans="1:11" ht="63.75" customHeight="1" x14ac:dyDescent="0.25">
      <c r="A5" s="176" t="s">
        <v>48</v>
      </c>
      <c r="B5" s="178" t="s">
        <v>49</v>
      </c>
      <c r="C5" s="172" t="s">
        <v>61</v>
      </c>
      <c r="D5" s="172" t="s">
        <v>62</v>
      </c>
      <c r="E5" s="180" t="s">
        <v>64</v>
      </c>
      <c r="F5" s="182" t="s">
        <v>70</v>
      </c>
      <c r="G5" s="167" t="s">
        <v>1</v>
      </c>
      <c r="H5" s="167"/>
      <c r="I5" s="182" t="s">
        <v>65</v>
      </c>
      <c r="J5" s="167" t="s">
        <v>58</v>
      </c>
      <c r="K5" s="168"/>
    </row>
    <row r="6" spans="1:11" ht="15" customHeight="1" x14ac:dyDescent="0.25">
      <c r="A6" s="177"/>
      <c r="B6" s="179"/>
      <c r="C6" s="173"/>
      <c r="D6" s="173"/>
      <c r="E6" s="181"/>
      <c r="F6" s="183"/>
      <c r="G6" s="60" t="s">
        <v>2</v>
      </c>
      <c r="H6" s="61" t="s">
        <v>3</v>
      </c>
      <c r="I6" s="183"/>
      <c r="J6" s="60" t="s">
        <v>2</v>
      </c>
      <c r="K6" s="62" t="s">
        <v>3</v>
      </c>
    </row>
    <row r="7" spans="1:11" ht="14.25" customHeight="1" x14ac:dyDescent="0.25">
      <c r="A7" s="3">
        <v>1</v>
      </c>
      <c r="B7" s="17">
        <v>2</v>
      </c>
      <c r="C7" s="133"/>
      <c r="D7" s="5">
        <v>3</v>
      </c>
      <c r="E7" s="5">
        <v>4</v>
      </c>
      <c r="F7" s="6">
        <v>5</v>
      </c>
      <c r="G7" s="14">
        <v>6</v>
      </c>
      <c r="H7" s="15">
        <v>7</v>
      </c>
      <c r="I7" s="16">
        <v>8</v>
      </c>
      <c r="J7" s="4">
        <v>9</v>
      </c>
      <c r="K7" s="7">
        <v>10</v>
      </c>
    </row>
    <row r="8" spans="1:11" ht="24" customHeight="1" x14ac:dyDescent="0.3">
      <c r="A8" s="65">
        <v>100000</v>
      </c>
      <c r="B8" s="44" t="s">
        <v>4</v>
      </c>
      <c r="C8" s="140">
        <f>SUM(C9:C11,C12)</f>
        <v>311934.90000000002</v>
      </c>
      <c r="D8" s="78">
        <f>SUM(D9:D11,D12)</f>
        <v>311934.90000000002</v>
      </c>
      <c r="E8" s="78">
        <f>SUM(E9:E11,E12)</f>
        <v>82669.400000000009</v>
      </c>
      <c r="F8" s="78">
        <f>SUM(F9:F11,F12)</f>
        <v>85341.9</v>
      </c>
      <c r="G8" s="78">
        <f>SUM(G9:G11,G12)</f>
        <v>2672.4999999999918</v>
      </c>
      <c r="H8" s="79">
        <f>SUM(F8/E8)</f>
        <v>1.0323275601371242</v>
      </c>
      <c r="I8" s="78">
        <f>SUM(I9:I11,I12)</f>
        <v>72019.5</v>
      </c>
      <c r="J8" s="78">
        <f>SUM(J9:J11,J12)</f>
        <v>13322.399999999992</v>
      </c>
      <c r="K8" s="80">
        <f>SUM(F8/I8)*100%</f>
        <v>1.1849832337075374</v>
      </c>
    </row>
    <row r="9" spans="1:11" ht="27.75" customHeight="1" x14ac:dyDescent="0.3">
      <c r="A9" s="66">
        <v>110100</v>
      </c>
      <c r="B9" s="27" t="s">
        <v>5</v>
      </c>
      <c r="C9" s="27">
        <v>240033.6</v>
      </c>
      <c r="D9" s="27">
        <v>240033.6</v>
      </c>
      <c r="E9" s="81">
        <v>64457.4</v>
      </c>
      <c r="F9" s="82">
        <v>67468.399999999994</v>
      </c>
      <c r="G9" s="83">
        <f>SUM(F9-E9)</f>
        <v>3010.9999999999927</v>
      </c>
      <c r="H9" s="84">
        <f>SUM(F9/E9)</f>
        <v>1.0467130228647137</v>
      </c>
      <c r="I9" s="82">
        <v>54734.5</v>
      </c>
      <c r="J9" s="85">
        <f>SUM(F9-I9)</f>
        <v>12733.899999999994</v>
      </c>
      <c r="K9" s="86">
        <f>SUM(F9/I9)*100%</f>
        <v>1.2326485123642308</v>
      </c>
    </row>
    <row r="10" spans="1:11" ht="24" customHeight="1" x14ac:dyDescent="0.3">
      <c r="A10" s="67">
        <v>110200</v>
      </c>
      <c r="B10" s="28" t="s">
        <v>6</v>
      </c>
      <c r="C10" s="134">
        <v>172</v>
      </c>
      <c r="D10" s="134">
        <v>172</v>
      </c>
      <c r="E10" s="87">
        <v>22</v>
      </c>
      <c r="F10" s="88">
        <v>246.3</v>
      </c>
      <c r="G10" s="83">
        <f t="shared" ref="G10:G11" si="0">SUM(F10-E10)</f>
        <v>224.3</v>
      </c>
      <c r="H10" s="84">
        <f t="shared" ref="H10:H11" si="1">SUM(F10/E10)</f>
        <v>11.195454545454545</v>
      </c>
      <c r="I10" s="88">
        <v>385.2</v>
      </c>
      <c r="J10" s="85">
        <f t="shared" ref="J10:J18" si="2">SUM(F10-I10)</f>
        <v>-138.89999999999998</v>
      </c>
      <c r="K10" s="86">
        <f t="shared" ref="K10:K30" si="3">SUM(F10/I10)*100%</f>
        <v>0.63940809968847356</v>
      </c>
    </row>
    <row r="11" spans="1:11" ht="35.25" customHeight="1" x14ac:dyDescent="0.3">
      <c r="A11" s="67">
        <v>140400</v>
      </c>
      <c r="B11" s="29" t="s">
        <v>7</v>
      </c>
      <c r="C11" s="141">
        <v>11506.6</v>
      </c>
      <c r="D11" s="141">
        <v>11506.6</v>
      </c>
      <c r="E11" s="89">
        <v>2257.9</v>
      </c>
      <c r="F11" s="88">
        <v>2301.6</v>
      </c>
      <c r="G11" s="83">
        <f t="shared" si="0"/>
        <v>43.699999999999818</v>
      </c>
      <c r="H11" s="84">
        <f t="shared" si="1"/>
        <v>1.0193542672394702</v>
      </c>
      <c r="I11" s="88">
        <v>2159.6</v>
      </c>
      <c r="J11" s="85">
        <f t="shared" si="2"/>
        <v>142</v>
      </c>
      <c r="K11" s="86">
        <f t="shared" si="3"/>
        <v>1.0657529172068902</v>
      </c>
    </row>
    <row r="12" spans="1:11" ht="21.75" customHeight="1" x14ac:dyDescent="0.3">
      <c r="A12" s="68">
        <v>180000</v>
      </c>
      <c r="B12" s="30" t="s">
        <v>8</v>
      </c>
      <c r="C12" s="142">
        <f t="shared" ref="C12:F12" si="4">SUM(C17:C18,C13)</f>
        <v>60222.7</v>
      </c>
      <c r="D12" s="90">
        <f t="shared" si="4"/>
        <v>60222.7</v>
      </c>
      <c r="E12" s="90">
        <f t="shared" si="4"/>
        <v>15932.1</v>
      </c>
      <c r="F12" s="91">
        <f t="shared" si="4"/>
        <v>15325.599999999999</v>
      </c>
      <c r="G12" s="92">
        <f>SUM(G17:G18,G13)</f>
        <v>-606.50000000000102</v>
      </c>
      <c r="H12" s="84">
        <f t="shared" ref="H12:H18" si="5">SUM(F12/E12)</f>
        <v>0.96193219977278566</v>
      </c>
      <c r="I12" s="91">
        <f t="shared" ref="I12" si="6">SUM(I17:I18,I13)</f>
        <v>14740.2</v>
      </c>
      <c r="J12" s="93">
        <f t="shared" si="2"/>
        <v>585.39999999999782</v>
      </c>
      <c r="K12" s="94">
        <f t="shared" si="3"/>
        <v>1.0397145221910149</v>
      </c>
    </row>
    <row r="13" spans="1:11" ht="24" customHeight="1" x14ac:dyDescent="0.3">
      <c r="A13" s="68">
        <v>180100</v>
      </c>
      <c r="B13" s="31" t="s">
        <v>9</v>
      </c>
      <c r="C13" s="142">
        <f t="shared" ref="C13:F13" si="7">SUM(C14:C16)</f>
        <v>49219.6</v>
      </c>
      <c r="D13" s="90">
        <f t="shared" si="7"/>
        <v>49219.6</v>
      </c>
      <c r="E13" s="90">
        <f t="shared" si="7"/>
        <v>12199.1</v>
      </c>
      <c r="F13" s="91">
        <f t="shared" si="7"/>
        <v>12043.699999999999</v>
      </c>
      <c r="G13" s="92">
        <f>SUM(G14:G16)</f>
        <v>-155.40000000000111</v>
      </c>
      <c r="H13" s="84">
        <f t="shared" si="5"/>
        <v>0.9872613553458861</v>
      </c>
      <c r="I13" s="91">
        <f t="shared" ref="I13" si="8">SUM(I14:I16)</f>
        <v>11780.7</v>
      </c>
      <c r="J13" s="85">
        <f t="shared" si="2"/>
        <v>262.99999999999818</v>
      </c>
      <c r="K13" s="86">
        <f t="shared" si="3"/>
        <v>1.0223246496388159</v>
      </c>
    </row>
    <row r="14" spans="1:11" ht="24" customHeight="1" x14ac:dyDescent="0.3">
      <c r="A14" s="67"/>
      <c r="B14" s="26" t="s">
        <v>10</v>
      </c>
      <c r="C14" s="143">
        <v>3769.6</v>
      </c>
      <c r="D14" s="143">
        <v>3769.6</v>
      </c>
      <c r="E14" s="89">
        <v>796.4</v>
      </c>
      <c r="F14" s="88">
        <v>802.3</v>
      </c>
      <c r="G14" s="83">
        <f t="shared" ref="G14:G18" si="9">SUM(F14-E14)</f>
        <v>5.8999999999999773</v>
      </c>
      <c r="H14" s="84">
        <f t="shared" si="5"/>
        <v>1.0074083375188347</v>
      </c>
      <c r="I14" s="88">
        <v>651.20000000000005</v>
      </c>
      <c r="J14" s="85">
        <f t="shared" si="2"/>
        <v>151.09999999999991</v>
      </c>
      <c r="K14" s="86">
        <f t="shared" si="3"/>
        <v>1.2320331695331694</v>
      </c>
    </row>
    <row r="15" spans="1:11" ht="21.75" customHeight="1" x14ac:dyDescent="0.3">
      <c r="A15" s="67"/>
      <c r="B15" s="26" t="s">
        <v>11</v>
      </c>
      <c r="C15" s="144">
        <v>45400</v>
      </c>
      <c r="D15" s="144">
        <v>45400</v>
      </c>
      <c r="E15" s="89">
        <v>11397.7</v>
      </c>
      <c r="F15" s="88">
        <v>11236.4</v>
      </c>
      <c r="G15" s="83">
        <f t="shared" si="9"/>
        <v>-161.30000000000109</v>
      </c>
      <c r="H15" s="84">
        <f t="shared" si="5"/>
        <v>0.98584802196934462</v>
      </c>
      <c r="I15" s="88">
        <v>11129.5</v>
      </c>
      <c r="J15" s="85">
        <f t="shared" si="2"/>
        <v>106.89999999999964</v>
      </c>
      <c r="K15" s="86">
        <f t="shared" si="3"/>
        <v>1.0096051035536187</v>
      </c>
    </row>
    <row r="16" spans="1:11" ht="21.75" customHeight="1" x14ac:dyDescent="0.3">
      <c r="A16" s="67"/>
      <c r="B16" s="26" t="s">
        <v>12</v>
      </c>
      <c r="C16" s="144">
        <v>50</v>
      </c>
      <c r="D16" s="144">
        <v>50</v>
      </c>
      <c r="E16" s="89">
        <v>5</v>
      </c>
      <c r="F16" s="88">
        <v>5</v>
      </c>
      <c r="G16" s="83">
        <f t="shared" si="9"/>
        <v>0</v>
      </c>
      <c r="H16" s="84">
        <f t="shared" si="5"/>
        <v>1</v>
      </c>
      <c r="I16" s="88">
        <v>0</v>
      </c>
      <c r="J16" s="85">
        <f t="shared" si="2"/>
        <v>5</v>
      </c>
      <c r="K16" s="86"/>
    </row>
    <row r="17" spans="1:11" ht="20.25" customHeight="1" x14ac:dyDescent="0.3">
      <c r="A17" s="67">
        <v>180300</v>
      </c>
      <c r="B17" s="26" t="s">
        <v>13</v>
      </c>
      <c r="C17" s="144">
        <v>3.1</v>
      </c>
      <c r="D17" s="144">
        <v>3.1</v>
      </c>
      <c r="E17" s="89">
        <v>1.5</v>
      </c>
      <c r="F17" s="88">
        <v>1.5</v>
      </c>
      <c r="G17" s="83">
        <f t="shared" si="9"/>
        <v>0</v>
      </c>
      <c r="H17" s="84">
        <f t="shared" si="5"/>
        <v>1</v>
      </c>
      <c r="I17" s="88">
        <v>0.7</v>
      </c>
      <c r="J17" s="85">
        <f t="shared" si="2"/>
        <v>0.8</v>
      </c>
      <c r="K17" s="86">
        <f t="shared" si="3"/>
        <v>2.1428571428571428</v>
      </c>
    </row>
    <row r="18" spans="1:11" ht="21" customHeight="1" x14ac:dyDescent="0.3">
      <c r="A18" s="67">
        <v>180500</v>
      </c>
      <c r="B18" s="26" t="s">
        <v>14</v>
      </c>
      <c r="C18" s="144">
        <v>11000</v>
      </c>
      <c r="D18" s="144">
        <v>11000</v>
      </c>
      <c r="E18" s="89">
        <v>3731.5</v>
      </c>
      <c r="F18" s="88">
        <v>3280.4</v>
      </c>
      <c r="G18" s="83">
        <f t="shared" si="9"/>
        <v>-451.09999999999991</v>
      </c>
      <c r="H18" s="84">
        <f t="shared" si="5"/>
        <v>0.87911027736835057</v>
      </c>
      <c r="I18" s="88">
        <v>2958.8</v>
      </c>
      <c r="J18" s="85">
        <f t="shared" si="2"/>
        <v>321.59999999999991</v>
      </c>
      <c r="K18" s="86">
        <f t="shared" si="3"/>
        <v>1.1086927132621334</v>
      </c>
    </row>
    <row r="19" spans="1:11" ht="24" customHeight="1" x14ac:dyDescent="0.3">
      <c r="A19" s="69">
        <v>200000</v>
      </c>
      <c r="B19" s="45" t="s">
        <v>16</v>
      </c>
      <c r="C19" s="145">
        <f>SUM(C20:C30)</f>
        <v>1420.3</v>
      </c>
      <c r="D19" s="95">
        <f>SUM(D20:D30)</f>
        <v>1420.3</v>
      </c>
      <c r="E19" s="95">
        <f>SUM(E20:E31)</f>
        <v>380.50000000000006</v>
      </c>
      <c r="F19" s="95">
        <f>SUM(F20:F31)</f>
        <v>483.6</v>
      </c>
      <c r="G19" s="95">
        <f>SUM(G20:G31)</f>
        <v>103.09999999999998</v>
      </c>
      <c r="H19" s="79">
        <f>SUM(F19/E19)</f>
        <v>1.2709592641261496</v>
      </c>
      <c r="I19" s="95">
        <f>SUM(I20:I30)</f>
        <v>549.20000000000005</v>
      </c>
      <c r="J19" s="95">
        <f>SUM(J20:J31)</f>
        <v>-65.59999999999998</v>
      </c>
      <c r="K19" s="96">
        <f>SUM(F19/I19)*100%</f>
        <v>0.88055353241077927</v>
      </c>
    </row>
    <row r="20" spans="1:11" ht="37.5" customHeight="1" x14ac:dyDescent="0.3">
      <c r="A20" s="67">
        <v>210103</v>
      </c>
      <c r="B20" s="18" t="s">
        <v>35</v>
      </c>
      <c r="C20" s="155">
        <v>130.30000000000001</v>
      </c>
      <c r="D20" s="155">
        <v>130.30000000000001</v>
      </c>
      <c r="E20" s="89">
        <v>0</v>
      </c>
      <c r="F20" s="88">
        <v>31.7</v>
      </c>
      <c r="G20" s="83">
        <f t="shared" ref="G20:G31" si="10">SUM(F20-E20)</f>
        <v>31.7</v>
      </c>
      <c r="H20" s="84"/>
      <c r="I20" s="88">
        <v>1.6</v>
      </c>
      <c r="J20" s="85">
        <f t="shared" ref="J20:J34" si="11">SUM(F20-I20)</f>
        <v>30.099999999999998</v>
      </c>
      <c r="K20" s="97">
        <f t="shared" si="3"/>
        <v>19.8125</v>
      </c>
    </row>
    <row r="21" spans="1:11" ht="36.75" customHeight="1" x14ac:dyDescent="0.3">
      <c r="A21" s="67">
        <v>210500</v>
      </c>
      <c r="B21" s="59" t="s">
        <v>41</v>
      </c>
      <c r="C21" s="156"/>
      <c r="D21" s="89"/>
      <c r="E21" s="89"/>
      <c r="F21" s="88"/>
      <c r="G21" s="83"/>
      <c r="H21" s="84"/>
      <c r="I21" s="88">
        <v>219.8</v>
      </c>
      <c r="J21" s="85">
        <f t="shared" si="11"/>
        <v>-219.8</v>
      </c>
      <c r="K21" s="97"/>
    </row>
    <row r="22" spans="1:11" ht="24" hidden="1" customHeight="1" x14ac:dyDescent="0.3">
      <c r="A22" s="67">
        <v>210805</v>
      </c>
      <c r="B22" s="59" t="s">
        <v>17</v>
      </c>
      <c r="C22" s="157"/>
      <c r="D22" s="89"/>
      <c r="E22" s="89"/>
      <c r="F22" s="88"/>
      <c r="G22" s="83">
        <f t="shared" si="10"/>
        <v>0</v>
      </c>
      <c r="H22" s="84" t="e">
        <f t="shared" ref="H22:H30" si="12">SUM(F22/E22)</f>
        <v>#DIV/0!</v>
      </c>
      <c r="I22" s="88">
        <v>0</v>
      </c>
      <c r="J22" s="85">
        <f t="shared" si="11"/>
        <v>0</v>
      </c>
      <c r="K22" s="97"/>
    </row>
    <row r="23" spans="1:11" ht="18.75" customHeight="1" x14ac:dyDescent="0.3">
      <c r="A23" s="66">
        <v>210811</v>
      </c>
      <c r="B23" s="32" t="s">
        <v>18</v>
      </c>
      <c r="C23" s="135">
        <v>20</v>
      </c>
      <c r="D23" s="135">
        <v>20</v>
      </c>
      <c r="E23" s="89">
        <v>20</v>
      </c>
      <c r="F23" s="88">
        <v>43.5</v>
      </c>
      <c r="G23" s="83">
        <f t="shared" si="10"/>
        <v>23.5</v>
      </c>
      <c r="H23" s="84">
        <f t="shared" si="12"/>
        <v>2.1749999999999998</v>
      </c>
      <c r="I23" s="88">
        <v>7.3</v>
      </c>
      <c r="J23" s="85">
        <f t="shared" si="11"/>
        <v>36.200000000000003</v>
      </c>
      <c r="K23" s="97">
        <f>SUM(F23/I23)*100%</f>
        <v>5.9589041095890414</v>
      </c>
    </row>
    <row r="24" spans="1:11" ht="33" customHeight="1" x14ac:dyDescent="0.3">
      <c r="A24" s="70">
        <v>210815</v>
      </c>
      <c r="B24" s="164" t="s">
        <v>38</v>
      </c>
      <c r="C24" s="154"/>
      <c r="D24" s="89"/>
      <c r="E24" s="89"/>
      <c r="F24" s="88"/>
      <c r="G24" s="83"/>
      <c r="H24" s="84"/>
      <c r="I24" s="88">
        <v>37</v>
      </c>
      <c r="J24" s="85">
        <f t="shared" si="11"/>
        <v>-37</v>
      </c>
      <c r="K24" s="97">
        <f>SUM(F24/I24)*100%</f>
        <v>0</v>
      </c>
    </row>
    <row r="25" spans="1:11" ht="51.75" customHeight="1" x14ac:dyDescent="0.3">
      <c r="A25" s="71">
        <v>220103</v>
      </c>
      <c r="B25" s="164" t="s">
        <v>40</v>
      </c>
      <c r="C25" s="154">
        <v>10</v>
      </c>
      <c r="D25" s="154">
        <v>10</v>
      </c>
      <c r="E25" s="89">
        <v>5.3</v>
      </c>
      <c r="F25" s="88">
        <v>8.1</v>
      </c>
      <c r="G25" s="83">
        <f t="shared" si="10"/>
        <v>2.8</v>
      </c>
      <c r="H25" s="84">
        <f t="shared" si="12"/>
        <v>1.5283018867924527</v>
      </c>
      <c r="I25" s="88">
        <v>10.7</v>
      </c>
      <c r="J25" s="85">
        <f t="shared" si="11"/>
        <v>-2.5999999999999996</v>
      </c>
      <c r="K25" s="97">
        <f>SUM(F25/I25)*100%</f>
        <v>0.7570093457943925</v>
      </c>
    </row>
    <row r="26" spans="1:11" ht="21.75" customHeight="1" x14ac:dyDescent="0.3">
      <c r="A26" s="66">
        <v>220125</v>
      </c>
      <c r="B26" s="33" t="s">
        <v>34</v>
      </c>
      <c r="C26" s="136">
        <v>940</v>
      </c>
      <c r="D26" s="136">
        <v>940</v>
      </c>
      <c r="E26" s="89">
        <v>265.60000000000002</v>
      </c>
      <c r="F26" s="88">
        <v>309.8</v>
      </c>
      <c r="G26" s="83">
        <f t="shared" si="10"/>
        <v>44.199999999999989</v>
      </c>
      <c r="H26" s="84">
        <f t="shared" si="12"/>
        <v>1.1664156626506024</v>
      </c>
      <c r="I26" s="88">
        <v>204.4</v>
      </c>
      <c r="J26" s="85">
        <f t="shared" si="11"/>
        <v>105.4</v>
      </c>
      <c r="K26" s="97">
        <f t="shared" si="3"/>
        <v>1.5156555772994129</v>
      </c>
    </row>
    <row r="27" spans="1:11" ht="39.75" customHeight="1" x14ac:dyDescent="0.3">
      <c r="A27" s="66">
        <v>220126</v>
      </c>
      <c r="B27" s="153" t="s">
        <v>36</v>
      </c>
      <c r="C27" s="137">
        <v>198</v>
      </c>
      <c r="D27" s="137">
        <v>198</v>
      </c>
      <c r="E27" s="89">
        <v>44.2</v>
      </c>
      <c r="F27" s="88">
        <v>38.5</v>
      </c>
      <c r="G27" s="83">
        <f t="shared" si="10"/>
        <v>-5.7000000000000028</v>
      </c>
      <c r="H27" s="84">
        <f t="shared" si="12"/>
        <v>0.87104072398190036</v>
      </c>
      <c r="I27" s="88">
        <v>40.299999999999997</v>
      </c>
      <c r="J27" s="85">
        <f t="shared" si="11"/>
        <v>-1.7999999999999972</v>
      </c>
      <c r="K27" s="97">
        <f t="shared" si="3"/>
        <v>0.95533498759305213</v>
      </c>
    </row>
    <row r="28" spans="1:11" ht="30.75" hidden="1" customHeight="1" x14ac:dyDescent="0.3">
      <c r="A28" s="66">
        <v>220804</v>
      </c>
      <c r="B28" s="50" t="s">
        <v>42</v>
      </c>
      <c r="C28" s="135"/>
      <c r="D28" s="89"/>
      <c r="E28" s="89"/>
      <c r="F28" s="88"/>
      <c r="G28" s="83">
        <f t="shared" si="10"/>
        <v>0</v>
      </c>
      <c r="H28" s="84" t="e">
        <f t="shared" si="12"/>
        <v>#DIV/0!</v>
      </c>
      <c r="I28" s="88"/>
      <c r="J28" s="85">
        <f t="shared" si="11"/>
        <v>0</v>
      </c>
      <c r="K28" s="97" t="e">
        <f t="shared" si="3"/>
        <v>#DIV/0!</v>
      </c>
    </row>
    <row r="29" spans="1:11" ht="20.25" customHeight="1" x14ac:dyDescent="0.3">
      <c r="A29" s="66">
        <v>220900</v>
      </c>
      <c r="B29" s="27" t="s">
        <v>19</v>
      </c>
      <c r="C29" s="138">
        <v>37</v>
      </c>
      <c r="D29" s="138">
        <v>37</v>
      </c>
      <c r="E29" s="89">
        <v>5.0999999999999996</v>
      </c>
      <c r="F29" s="88">
        <v>4.7</v>
      </c>
      <c r="G29" s="83">
        <f t="shared" si="10"/>
        <v>-0.39999999999999947</v>
      </c>
      <c r="H29" s="84">
        <f t="shared" si="12"/>
        <v>0.92156862745098045</v>
      </c>
      <c r="I29" s="88">
        <v>10</v>
      </c>
      <c r="J29" s="85">
        <f t="shared" si="11"/>
        <v>-5.3</v>
      </c>
      <c r="K29" s="97">
        <f t="shared" si="3"/>
        <v>0.47000000000000003</v>
      </c>
    </row>
    <row r="30" spans="1:11" ht="19.5" customHeight="1" x14ac:dyDescent="0.3">
      <c r="A30" s="66">
        <v>240603</v>
      </c>
      <c r="B30" s="126" t="s">
        <v>17</v>
      </c>
      <c r="C30" s="139">
        <v>85</v>
      </c>
      <c r="D30" s="139">
        <v>85</v>
      </c>
      <c r="E30" s="89">
        <v>40.299999999999997</v>
      </c>
      <c r="F30" s="88">
        <v>43.5</v>
      </c>
      <c r="G30" s="83">
        <f t="shared" si="10"/>
        <v>3.2000000000000028</v>
      </c>
      <c r="H30" s="84">
        <f t="shared" si="12"/>
        <v>1.0794044665012408</v>
      </c>
      <c r="I30" s="88">
        <v>18.100000000000001</v>
      </c>
      <c r="J30" s="85">
        <f t="shared" si="11"/>
        <v>25.4</v>
      </c>
      <c r="K30" s="97">
        <f t="shared" si="3"/>
        <v>2.4033149171270716</v>
      </c>
    </row>
    <row r="31" spans="1:11" ht="33" customHeight="1" x14ac:dyDescent="0.3">
      <c r="A31" s="71">
        <v>240622</v>
      </c>
      <c r="B31" s="165" t="s">
        <v>50</v>
      </c>
      <c r="C31" s="158"/>
      <c r="D31" s="123"/>
      <c r="E31" s="123"/>
      <c r="F31" s="124">
        <v>3.8</v>
      </c>
      <c r="G31" s="83">
        <f t="shared" si="10"/>
        <v>3.8</v>
      </c>
      <c r="H31" s="84"/>
      <c r="I31" s="124"/>
      <c r="J31" s="85">
        <f t="shared" si="11"/>
        <v>3.8</v>
      </c>
      <c r="K31" s="97"/>
    </row>
    <row r="32" spans="1:11" ht="21.75" customHeight="1" x14ac:dyDescent="0.3">
      <c r="A32" s="69">
        <v>300000</v>
      </c>
      <c r="B32" s="45" t="s">
        <v>20</v>
      </c>
      <c r="C32" s="159"/>
      <c r="D32" s="95">
        <f>SUM(D33:D34)</f>
        <v>0</v>
      </c>
      <c r="E32" s="95"/>
      <c r="F32" s="95"/>
      <c r="G32" s="95">
        <f>SUM(F32-E32)</f>
        <v>0</v>
      </c>
      <c r="H32" s="79"/>
      <c r="I32" s="95">
        <v>0.3</v>
      </c>
      <c r="J32" s="95">
        <f>SUM(F32-I32)</f>
        <v>-0.3</v>
      </c>
      <c r="K32" s="96"/>
    </row>
    <row r="33" spans="1:11" ht="28.5" hidden="1" customHeight="1" x14ac:dyDescent="0.3">
      <c r="A33" s="66">
        <v>310102</v>
      </c>
      <c r="B33" s="34" t="s">
        <v>21</v>
      </c>
      <c r="C33" s="34"/>
      <c r="D33" s="87"/>
      <c r="E33" s="87"/>
      <c r="F33" s="88"/>
      <c r="G33" s="83">
        <v>0</v>
      </c>
      <c r="H33" s="84"/>
      <c r="I33" s="88"/>
      <c r="J33" s="85">
        <f t="shared" si="11"/>
        <v>0</v>
      </c>
      <c r="K33" s="97"/>
    </row>
    <row r="34" spans="1:11" ht="15.75" customHeight="1" x14ac:dyDescent="0.3">
      <c r="A34" s="66"/>
      <c r="B34" s="55" t="s">
        <v>22</v>
      </c>
      <c r="C34" s="160"/>
      <c r="D34" s="87"/>
      <c r="E34" s="87"/>
      <c r="F34" s="88"/>
      <c r="G34" s="83">
        <f t="shared" ref="G34" si="13">SUM(F34-E34)</f>
        <v>0</v>
      </c>
      <c r="H34" s="84"/>
      <c r="I34" s="88">
        <v>-1</v>
      </c>
      <c r="J34" s="85">
        <f t="shared" si="11"/>
        <v>1</v>
      </c>
      <c r="K34" s="97">
        <f t="shared" ref="K34" si="14">SUM(F34/I34)*100%</f>
        <v>0</v>
      </c>
    </row>
    <row r="35" spans="1:11" ht="24.75" customHeight="1" x14ac:dyDescent="0.3">
      <c r="A35" s="72"/>
      <c r="B35" s="45" t="s">
        <v>23</v>
      </c>
      <c r="C35" s="91">
        <f>SUM(C8,C19,C32)</f>
        <v>313355.2</v>
      </c>
      <c r="D35" s="91">
        <f>SUM(D8,D19,D32)</f>
        <v>313355.2</v>
      </c>
      <c r="E35" s="91">
        <f>SUM(E8,E19,E32)</f>
        <v>83049.900000000009</v>
      </c>
      <c r="F35" s="91">
        <f>SUM(F8,F19,F32,F34)</f>
        <v>85825.5</v>
      </c>
      <c r="G35" s="91">
        <f>SUM(G8,G19,G32,G34)</f>
        <v>2775.5999999999917</v>
      </c>
      <c r="H35" s="79">
        <f>SUM(F35/E35)</f>
        <v>1.0334208710666719</v>
      </c>
      <c r="I35" s="91">
        <f>SUM(I8,I19,I32,I34)</f>
        <v>72568</v>
      </c>
      <c r="J35" s="91">
        <f>SUM(J8,J19,J32,J34)</f>
        <v>13257.499999999993</v>
      </c>
      <c r="K35" s="96">
        <f t="shared" ref="K35:K49" si="15">SUM(F35/I35)*100%</f>
        <v>1.182690717671701</v>
      </c>
    </row>
    <row r="36" spans="1:11" ht="23.25" customHeight="1" x14ac:dyDescent="0.3">
      <c r="A36" s="73">
        <v>400000</v>
      </c>
      <c r="B36" s="35" t="s">
        <v>24</v>
      </c>
      <c r="C36" s="98">
        <f>SUM(C37,C41)</f>
        <v>159221.80000000005</v>
      </c>
      <c r="D36" s="98">
        <f>SUM(D37,D41)</f>
        <v>159221.80000000005</v>
      </c>
      <c r="E36" s="98">
        <f>SUM(E37,E41)</f>
        <v>37347.800000000003</v>
      </c>
      <c r="F36" s="98">
        <f>SUM(F37,F41)</f>
        <v>36628.6</v>
      </c>
      <c r="G36" s="83">
        <f t="shared" ref="G36:G50" si="16">SUM(F36-E36)</f>
        <v>-719.20000000000437</v>
      </c>
      <c r="H36" s="84">
        <f t="shared" ref="H36:H50" si="17">SUM(F36/E36)</f>
        <v>0.98074317630489605</v>
      </c>
      <c r="I36" s="98">
        <f>SUM(I37,I41)</f>
        <v>39520.1</v>
      </c>
      <c r="J36" s="92">
        <f>SUM(J37)</f>
        <v>-2157.5999999999985</v>
      </c>
      <c r="K36" s="94">
        <f t="shared" si="15"/>
        <v>0.92683469930491069</v>
      </c>
    </row>
    <row r="37" spans="1:11" ht="38.25" customHeight="1" x14ac:dyDescent="0.3">
      <c r="A37" s="73">
        <v>410300</v>
      </c>
      <c r="B37" s="35" t="s">
        <v>52</v>
      </c>
      <c r="C37" s="98">
        <f>SUM(C38:C40)</f>
        <v>89881.300000000017</v>
      </c>
      <c r="D37" s="98">
        <f t="shared" ref="D37:F37" si="18">SUM(D38:D40)</f>
        <v>89881.300000000017</v>
      </c>
      <c r="E37" s="98">
        <f t="shared" si="18"/>
        <v>21574.6</v>
      </c>
      <c r="F37" s="98">
        <f t="shared" si="18"/>
        <v>21574.6</v>
      </c>
      <c r="G37" s="83">
        <f t="shared" si="16"/>
        <v>0</v>
      </c>
      <c r="H37" s="84">
        <f t="shared" si="17"/>
        <v>1</v>
      </c>
      <c r="I37" s="99">
        <f>SUM(I38:I39)</f>
        <v>23732.199999999997</v>
      </c>
      <c r="J37" s="93">
        <f t="shared" ref="J37:J51" si="19">SUM(F37-I37)</f>
        <v>-2157.5999999999985</v>
      </c>
      <c r="K37" s="94">
        <f t="shared" si="15"/>
        <v>0.90908554621990378</v>
      </c>
    </row>
    <row r="38" spans="1:11" ht="19.5" customHeight="1" x14ac:dyDescent="0.3">
      <c r="A38" s="66">
        <v>410339</v>
      </c>
      <c r="B38" s="130" t="s">
        <v>25</v>
      </c>
      <c r="C38" s="161">
        <v>53082.3</v>
      </c>
      <c r="D38" s="161">
        <v>53082.3</v>
      </c>
      <c r="E38" s="87">
        <v>12261.9</v>
      </c>
      <c r="F38" s="100">
        <v>12261.9</v>
      </c>
      <c r="G38" s="83">
        <f t="shared" si="16"/>
        <v>0</v>
      </c>
      <c r="H38" s="84">
        <f t="shared" si="17"/>
        <v>1</v>
      </c>
      <c r="I38" s="100">
        <v>15457.4</v>
      </c>
      <c r="J38" s="85">
        <f t="shared" si="19"/>
        <v>-3195.5</v>
      </c>
      <c r="K38" s="101">
        <f t="shared" si="15"/>
        <v>0.79327053708903184</v>
      </c>
    </row>
    <row r="39" spans="1:11" ht="20.25" customHeight="1" x14ac:dyDescent="0.3">
      <c r="A39" s="66">
        <v>410342</v>
      </c>
      <c r="B39" s="130" t="s">
        <v>26</v>
      </c>
      <c r="C39" s="161">
        <v>31910.9</v>
      </c>
      <c r="D39" s="161">
        <v>31910.9</v>
      </c>
      <c r="E39" s="87">
        <v>9312.7000000000007</v>
      </c>
      <c r="F39" s="100">
        <v>9312.7000000000007</v>
      </c>
      <c r="G39" s="83">
        <f t="shared" si="16"/>
        <v>0</v>
      </c>
      <c r="H39" s="84">
        <f t="shared" si="17"/>
        <v>1</v>
      </c>
      <c r="I39" s="100">
        <v>8274.7999999999993</v>
      </c>
      <c r="J39" s="85">
        <f t="shared" si="19"/>
        <v>1037.9000000000015</v>
      </c>
      <c r="K39" s="101">
        <f t="shared" si="15"/>
        <v>1.125429013390052</v>
      </c>
    </row>
    <row r="40" spans="1:11" ht="50.25" customHeight="1" x14ac:dyDescent="0.3">
      <c r="A40" s="66">
        <v>410351</v>
      </c>
      <c r="B40" s="130" t="s">
        <v>63</v>
      </c>
      <c r="C40" s="161">
        <v>4888.1000000000004</v>
      </c>
      <c r="D40" s="161">
        <v>4888.1000000000004</v>
      </c>
      <c r="E40" s="87">
        <v>0</v>
      </c>
      <c r="F40" s="100">
        <v>0</v>
      </c>
      <c r="G40" s="83">
        <f t="shared" si="16"/>
        <v>0</v>
      </c>
      <c r="H40" s="84"/>
      <c r="I40" s="100"/>
      <c r="J40" s="85"/>
      <c r="K40" s="101"/>
    </row>
    <row r="41" spans="1:11" ht="40.5" customHeight="1" x14ac:dyDescent="0.3">
      <c r="A41" s="73">
        <v>410500</v>
      </c>
      <c r="B41" s="35" t="s">
        <v>53</v>
      </c>
      <c r="C41" s="98">
        <f>SUM(C42:C49)</f>
        <v>69340.500000000015</v>
      </c>
      <c r="D41" s="98">
        <f>SUM(D42:D49)</f>
        <v>69340.500000000015</v>
      </c>
      <c r="E41" s="98">
        <f>SUM(E42:E49)</f>
        <v>15773.2</v>
      </c>
      <c r="F41" s="98">
        <f>SUM(F42:F49)</f>
        <v>15053.999999999998</v>
      </c>
      <c r="G41" s="98">
        <f>SUM(G42:G49)</f>
        <v>-763.50000000000034</v>
      </c>
      <c r="H41" s="84">
        <f t="shared" si="17"/>
        <v>0.95440367205132737</v>
      </c>
      <c r="I41" s="98">
        <f>SUM(I42:I49)</f>
        <v>15787.900000000001</v>
      </c>
      <c r="J41" s="85">
        <f t="shared" si="19"/>
        <v>-733.90000000000327</v>
      </c>
      <c r="K41" s="101">
        <f t="shared" si="15"/>
        <v>0.95351503366502177</v>
      </c>
    </row>
    <row r="42" spans="1:11" ht="92.25" customHeight="1" x14ac:dyDescent="0.3">
      <c r="A42" s="66">
        <v>410501</v>
      </c>
      <c r="B42" s="56" t="s">
        <v>54</v>
      </c>
      <c r="C42" s="156">
        <v>12580</v>
      </c>
      <c r="D42" s="157">
        <v>12580</v>
      </c>
      <c r="E42" s="87">
        <v>2458.6999999999998</v>
      </c>
      <c r="F42" s="102">
        <v>2458.6999999999998</v>
      </c>
      <c r="G42" s="83">
        <f t="shared" si="16"/>
        <v>0</v>
      </c>
      <c r="H42" s="84">
        <f t="shared" si="17"/>
        <v>1</v>
      </c>
      <c r="I42" s="100">
        <v>3122.8</v>
      </c>
      <c r="J42" s="85">
        <f t="shared" si="19"/>
        <v>-664.10000000000036</v>
      </c>
      <c r="K42" s="101">
        <f t="shared" si="15"/>
        <v>0.78733828615345192</v>
      </c>
    </row>
    <row r="43" spans="1:11" ht="59.25" customHeight="1" x14ac:dyDescent="0.3">
      <c r="A43" s="66">
        <v>410502</v>
      </c>
      <c r="B43" s="52" t="s">
        <v>55</v>
      </c>
      <c r="C43" s="162">
        <v>29</v>
      </c>
      <c r="D43" s="162">
        <v>29</v>
      </c>
      <c r="E43" s="87">
        <v>4.3</v>
      </c>
      <c r="F43" s="100">
        <v>0.5</v>
      </c>
      <c r="G43" s="83">
        <f t="shared" si="16"/>
        <v>-3.8</v>
      </c>
      <c r="H43" s="84">
        <f t="shared" si="17"/>
        <v>0.11627906976744186</v>
      </c>
      <c r="I43" s="100">
        <v>0</v>
      </c>
      <c r="J43" s="85">
        <f t="shared" si="19"/>
        <v>0.5</v>
      </c>
      <c r="K43" s="101"/>
    </row>
    <row r="44" spans="1:11" ht="75.75" customHeight="1" x14ac:dyDescent="0.3">
      <c r="A44" s="66">
        <v>410503</v>
      </c>
      <c r="B44" s="51" t="s">
        <v>56</v>
      </c>
      <c r="C44" s="135">
        <v>54891.6</v>
      </c>
      <c r="D44" s="135">
        <v>54891.6</v>
      </c>
      <c r="E44" s="87">
        <v>12850</v>
      </c>
      <c r="F44" s="100">
        <v>11955.4</v>
      </c>
      <c r="G44" s="83">
        <f t="shared" si="16"/>
        <v>-894.60000000000036</v>
      </c>
      <c r="H44" s="84">
        <f t="shared" si="17"/>
        <v>0.93038132295719844</v>
      </c>
      <c r="I44" s="100">
        <v>12473.4</v>
      </c>
      <c r="J44" s="85">
        <f t="shared" si="19"/>
        <v>-518</v>
      </c>
      <c r="K44" s="101">
        <f t="shared" si="15"/>
        <v>0.95847162762358296</v>
      </c>
    </row>
    <row r="45" spans="1:11" ht="46.5" customHeight="1" x14ac:dyDescent="0.3">
      <c r="A45" s="66">
        <v>410512</v>
      </c>
      <c r="B45" s="163" t="s">
        <v>68</v>
      </c>
      <c r="C45" s="135"/>
      <c r="D45" s="135"/>
      <c r="E45" s="87"/>
      <c r="F45" s="100">
        <v>134.9</v>
      </c>
      <c r="G45" s="83">
        <f t="shared" si="16"/>
        <v>134.9</v>
      </c>
      <c r="H45" s="84"/>
      <c r="I45" s="100">
        <v>52</v>
      </c>
      <c r="J45" s="85">
        <f t="shared" si="19"/>
        <v>82.9</v>
      </c>
      <c r="K45" s="101">
        <f t="shared" si="15"/>
        <v>2.5942307692307693</v>
      </c>
    </row>
    <row r="46" spans="1:11" ht="34.5" customHeight="1" x14ac:dyDescent="0.3">
      <c r="A46" s="66">
        <v>410515</v>
      </c>
      <c r="B46" s="132" t="s">
        <v>60</v>
      </c>
      <c r="C46" s="135">
        <v>628.6</v>
      </c>
      <c r="D46" s="135">
        <v>628.6</v>
      </c>
      <c r="E46" s="87">
        <v>157.19999999999999</v>
      </c>
      <c r="F46" s="100">
        <v>157.19999999999999</v>
      </c>
      <c r="G46" s="83">
        <f t="shared" si="16"/>
        <v>0</v>
      </c>
      <c r="H46" s="84">
        <f t="shared" si="17"/>
        <v>1</v>
      </c>
      <c r="I46" s="100">
        <v>0</v>
      </c>
      <c r="J46" s="85">
        <f t="shared" si="19"/>
        <v>157.19999999999999</v>
      </c>
      <c r="K46" s="101"/>
    </row>
    <row r="47" spans="1:11" ht="34.5" customHeight="1" x14ac:dyDescent="0.3">
      <c r="A47" s="70">
        <v>410516</v>
      </c>
      <c r="B47" s="166" t="s">
        <v>67</v>
      </c>
      <c r="C47" s="135"/>
      <c r="D47" s="135"/>
      <c r="E47" s="87"/>
      <c r="F47" s="100">
        <v>44.3</v>
      </c>
      <c r="G47" s="83"/>
      <c r="H47" s="84"/>
      <c r="I47" s="100"/>
      <c r="J47" s="85">
        <f t="shared" si="19"/>
        <v>44.3</v>
      </c>
      <c r="K47" s="101"/>
    </row>
    <row r="48" spans="1:11" ht="53.25" customHeight="1" x14ac:dyDescent="0.3">
      <c r="A48" s="66">
        <v>410520</v>
      </c>
      <c r="B48" s="131" t="s">
        <v>59</v>
      </c>
      <c r="C48" s="157">
        <v>911.1</v>
      </c>
      <c r="D48" s="157">
        <v>911.1</v>
      </c>
      <c r="E48" s="87">
        <v>227.9</v>
      </c>
      <c r="F48" s="100">
        <v>227.9</v>
      </c>
      <c r="G48" s="83">
        <f t="shared" si="16"/>
        <v>0</v>
      </c>
      <c r="H48" s="84">
        <f t="shared" si="17"/>
        <v>1</v>
      </c>
      <c r="I48" s="100">
        <v>0</v>
      </c>
      <c r="J48" s="85">
        <f t="shared" si="19"/>
        <v>227.9</v>
      </c>
      <c r="K48" s="101"/>
    </row>
    <row r="49" spans="1:11" ht="27" customHeight="1" x14ac:dyDescent="0.3">
      <c r="A49" s="66">
        <v>410539</v>
      </c>
      <c r="B49" s="56" t="s">
        <v>57</v>
      </c>
      <c r="C49" s="157">
        <v>300.2</v>
      </c>
      <c r="D49" s="157">
        <v>300.2</v>
      </c>
      <c r="E49" s="87">
        <v>75.099999999999994</v>
      </c>
      <c r="F49" s="100">
        <v>75.099999999999994</v>
      </c>
      <c r="G49" s="83">
        <f t="shared" si="16"/>
        <v>0</v>
      </c>
      <c r="H49" s="84">
        <f t="shared" si="17"/>
        <v>1</v>
      </c>
      <c r="I49" s="103">
        <v>139.69999999999999</v>
      </c>
      <c r="J49" s="85">
        <f t="shared" si="19"/>
        <v>-64.599999999999994</v>
      </c>
      <c r="K49" s="97">
        <f t="shared" si="15"/>
        <v>0.53758052970651393</v>
      </c>
    </row>
    <row r="50" spans="1:11" ht="34.5" hidden="1" customHeight="1" x14ac:dyDescent="0.3">
      <c r="A50" s="66">
        <v>410366</v>
      </c>
      <c r="B50" s="20" t="s">
        <v>27</v>
      </c>
      <c r="C50" s="146"/>
      <c r="D50" s="87"/>
      <c r="E50" s="87"/>
      <c r="F50" s="100"/>
      <c r="G50" s="83">
        <f t="shared" si="16"/>
        <v>0</v>
      </c>
      <c r="H50" s="84" t="e">
        <f t="shared" si="17"/>
        <v>#DIV/0!</v>
      </c>
      <c r="I50" s="103"/>
      <c r="J50" s="85">
        <f t="shared" si="19"/>
        <v>0</v>
      </c>
      <c r="K50" s="97"/>
    </row>
    <row r="51" spans="1:11" s="58" customFormat="1" ht="36" hidden="1" customHeight="1" x14ac:dyDescent="0.25">
      <c r="A51" s="63">
        <v>410370</v>
      </c>
      <c r="B51" s="57" t="s">
        <v>45</v>
      </c>
      <c r="C51" s="57"/>
      <c r="D51" s="104"/>
      <c r="E51" s="104"/>
      <c r="F51" s="105"/>
      <c r="G51" s="106"/>
      <c r="H51" s="107"/>
      <c r="I51" s="108"/>
      <c r="J51" s="109">
        <f t="shared" si="19"/>
        <v>0</v>
      </c>
      <c r="K51" s="110"/>
    </row>
    <row r="52" spans="1:11" ht="22.5" customHeight="1" x14ac:dyDescent="0.3">
      <c r="A52" s="64"/>
      <c r="B52" s="45" t="s">
        <v>46</v>
      </c>
      <c r="C52" s="111">
        <f>SUM(C35:C36)</f>
        <v>472577.00000000006</v>
      </c>
      <c r="D52" s="111">
        <f>SUM(D35:D36)</f>
        <v>472577.00000000006</v>
      </c>
      <c r="E52" s="111">
        <f>SUM(E35:E36)</f>
        <v>120397.70000000001</v>
      </c>
      <c r="F52" s="111">
        <f>SUM(F35:F36)</f>
        <v>122454.1</v>
      </c>
      <c r="G52" s="111">
        <f>SUM(G35:G36)</f>
        <v>2056.3999999999874</v>
      </c>
      <c r="H52" s="79">
        <f>SUM(F52/E52)</f>
        <v>1.0170800604994945</v>
      </c>
      <c r="I52" s="111">
        <f>SUM(I35:I36)</f>
        <v>112088.1</v>
      </c>
      <c r="J52" s="111">
        <f>SUM(J35:J36)</f>
        <v>11099.899999999994</v>
      </c>
      <c r="K52" s="112">
        <f>SUM(F52/I52)*100%</f>
        <v>1.0924808253507732</v>
      </c>
    </row>
    <row r="53" spans="1:11" ht="19.5" customHeight="1" x14ac:dyDescent="0.25">
      <c r="A53" s="169" t="s">
        <v>32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1"/>
    </row>
    <row r="54" spans="1:11" ht="21.75" customHeight="1" x14ac:dyDescent="0.3">
      <c r="A54" s="67">
        <v>190100</v>
      </c>
      <c r="B54" s="53" t="s">
        <v>15</v>
      </c>
      <c r="C54" s="147">
        <v>100</v>
      </c>
      <c r="D54" s="147">
        <v>100</v>
      </c>
      <c r="E54" s="89">
        <v>60.6</v>
      </c>
      <c r="F54" s="88">
        <v>60.6</v>
      </c>
      <c r="G54" s="83">
        <f t="shared" ref="G54:G58" si="20">SUM(F54-E54)</f>
        <v>0</v>
      </c>
      <c r="H54" s="84">
        <f t="shared" ref="H54" si="21">SUM(F54/E54)</f>
        <v>1</v>
      </c>
      <c r="I54" s="88">
        <v>29.6</v>
      </c>
      <c r="J54" s="85">
        <f t="shared" ref="J54:J60" si="22">SUM(F54-I54)</f>
        <v>31</v>
      </c>
      <c r="K54" s="86">
        <f>SUM(F54/I54)*100%</f>
        <v>2.0472972972972974</v>
      </c>
    </row>
    <row r="55" spans="1:11" ht="38.25" hidden="1" customHeight="1" x14ac:dyDescent="0.3">
      <c r="A55" s="74">
        <v>240616</v>
      </c>
      <c r="B55" s="49" t="s">
        <v>39</v>
      </c>
      <c r="C55" s="148"/>
      <c r="D55" s="89"/>
      <c r="E55" s="89"/>
      <c r="F55" s="88"/>
      <c r="G55" s="83">
        <f t="shared" si="20"/>
        <v>0</v>
      </c>
      <c r="H55" s="84"/>
      <c r="I55" s="88"/>
      <c r="J55" s="85">
        <f t="shared" si="22"/>
        <v>0</v>
      </c>
      <c r="K55" s="86"/>
    </row>
    <row r="56" spans="1:11" ht="30" hidden="1" customHeight="1" x14ac:dyDescent="0.3">
      <c r="A56" s="74">
        <v>240621</v>
      </c>
      <c r="B56" s="129" t="s">
        <v>33</v>
      </c>
      <c r="C56" s="149"/>
      <c r="D56" s="113"/>
      <c r="E56" s="113"/>
      <c r="F56" s="114"/>
      <c r="G56" s="83">
        <f t="shared" si="20"/>
        <v>0</v>
      </c>
      <c r="H56" s="113"/>
      <c r="I56" s="114"/>
      <c r="J56" s="85">
        <f t="shared" si="22"/>
        <v>0</v>
      </c>
      <c r="K56" s="86" t="e">
        <f>SUM(F56/I56)*100%</f>
        <v>#DIV/0!</v>
      </c>
    </row>
    <row r="57" spans="1:11" ht="20.25" customHeight="1" x14ac:dyDescent="0.3">
      <c r="A57" s="74">
        <v>250000</v>
      </c>
      <c r="B57" s="54" t="s">
        <v>28</v>
      </c>
      <c r="C57" s="150">
        <v>9917.9</v>
      </c>
      <c r="D57" s="150">
        <v>9917.9</v>
      </c>
      <c r="E57" s="115">
        <v>2901</v>
      </c>
      <c r="F57" s="116">
        <v>2901</v>
      </c>
      <c r="G57" s="83">
        <f t="shared" si="20"/>
        <v>0</v>
      </c>
      <c r="H57" s="84">
        <f t="shared" ref="H57:H58" si="23">SUM(F57/E57)</f>
        <v>1</v>
      </c>
      <c r="I57" s="116">
        <v>2393</v>
      </c>
      <c r="J57" s="85">
        <f t="shared" si="22"/>
        <v>508</v>
      </c>
      <c r="K57" s="86">
        <f>SUM(F57/I57)*100%</f>
        <v>1.2122858336815712</v>
      </c>
    </row>
    <row r="58" spans="1:11" ht="24.75" hidden="1" customHeight="1" x14ac:dyDescent="0.3">
      <c r="A58" s="66">
        <v>410366</v>
      </c>
      <c r="B58" s="20" t="s">
        <v>27</v>
      </c>
      <c r="C58" s="151"/>
      <c r="D58" s="115"/>
      <c r="E58" s="115"/>
      <c r="F58" s="116"/>
      <c r="G58" s="83">
        <f t="shared" si="20"/>
        <v>0</v>
      </c>
      <c r="H58" s="84" t="e">
        <f t="shared" si="23"/>
        <v>#DIV/0!</v>
      </c>
      <c r="I58" s="116"/>
      <c r="J58" s="85">
        <f t="shared" si="22"/>
        <v>0</v>
      </c>
      <c r="K58" s="86"/>
    </row>
    <row r="59" spans="1:11" ht="21" customHeight="1" x14ac:dyDescent="0.3">
      <c r="A59" s="72"/>
      <c r="B59" s="46" t="s">
        <v>29</v>
      </c>
      <c r="C59" s="91">
        <f t="shared" ref="C59:D59" si="24">SUM(C60:C63)</f>
        <v>90</v>
      </c>
      <c r="D59" s="91">
        <f t="shared" si="24"/>
        <v>90</v>
      </c>
      <c r="E59" s="91">
        <f>SUM(E60:E63)</f>
        <v>0</v>
      </c>
      <c r="F59" s="91">
        <f>SUM(F60:F63)</f>
        <v>1217.2</v>
      </c>
      <c r="G59" s="91">
        <f>SUM(G60:G63)</f>
        <v>1217.2</v>
      </c>
      <c r="H59" s="79" t="e">
        <f>SUM(F59/E59)</f>
        <v>#DIV/0!</v>
      </c>
      <c r="I59" s="91">
        <f>SUM(I60:I63)</f>
        <v>0</v>
      </c>
      <c r="J59" s="91">
        <f t="shared" si="22"/>
        <v>1217.2</v>
      </c>
      <c r="K59" s="96"/>
    </row>
    <row r="60" spans="1:11" ht="34.5" customHeight="1" x14ac:dyDescent="0.3">
      <c r="A60" s="75">
        <v>241700</v>
      </c>
      <c r="B60" s="48" t="s">
        <v>37</v>
      </c>
      <c r="C60" s="48"/>
      <c r="D60" s="117"/>
      <c r="E60" s="117"/>
      <c r="F60" s="88">
        <v>1202.5</v>
      </c>
      <c r="G60" s="83">
        <f t="shared" ref="G60:G63" si="25">SUM(F60-E60)</f>
        <v>1202.5</v>
      </c>
      <c r="H60" s="118"/>
      <c r="I60" s="88"/>
      <c r="J60" s="119">
        <f t="shared" si="22"/>
        <v>1202.5</v>
      </c>
      <c r="K60" s="101"/>
    </row>
    <row r="61" spans="1:11" ht="19.5" customHeight="1" x14ac:dyDescent="0.3">
      <c r="A61" s="76">
        <v>310300</v>
      </c>
      <c r="B61" s="125" t="s">
        <v>51</v>
      </c>
      <c r="C61" s="128"/>
      <c r="D61" s="90"/>
      <c r="E61" s="90"/>
      <c r="F61" s="88"/>
      <c r="G61" s="83">
        <f t="shared" si="25"/>
        <v>0</v>
      </c>
      <c r="H61" s="84"/>
      <c r="I61" s="88"/>
      <c r="J61" s="85"/>
      <c r="K61" s="97"/>
    </row>
    <row r="62" spans="1:11" ht="21" customHeight="1" x14ac:dyDescent="0.3">
      <c r="A62" s="67">
        <v>330100</v>
      </c>
      <c r="B62" s="127" t="s">
        <v>30</v>
      </c>
      <c r="C62" s="152">
        <v>90</v>
      </c>
      <c r="D62" s="152">
        <v>90</v>
      </c>
      <c r="E62" s="120">
        <v>0</v>
      </c>
      <c r="F62" s="88">
        <v>14.7</v>
      </c>
      <c r="G62" s="83">
        <f t="shared" si="25"/>
        <v>14.7</v>
      </c>
      <c r="H62" s="84"/>
      <c r="I62" s="88"/>
      <c r="J62" s="85">
        <f>SUM(F62-I62)</f>
        <v>14.7</v>
      </c>
      <c r="K62" s="101"/>
    </row>
    <row r="63" spans="1:11" ht="27" hidden="1" customHeight="1" x14ac:dyDescent="0.3">
      <c r="A63" s="67">
        <v>410345</v>
      </c>
      <c r="B63" s="128" t="s">
        <v>43</v>
      </c>
      <c r="C63" s="128"/>
      <c r="D63" s="120"/>
      <c r="E63" s="120"/>
      <c r="F63" s="88"/>
      <c r="G63" s="83">
        <f t="shared" si="25"/>
        <v>0</v>
      </c>
      <c r="H63" s="84" t="e">
        <f t="shared" ref="H63:H65" si="26">SUM(F63/E63)</f>
        <v>#DIV/0!</v>
      </c>
      <c r="I63" s="88"/>
      <c r="J63" s="85">
        <f>SUM(F63-I63)</f>
        <v>0</v>
      </c>
      <c r="K63" s="86"/>
    </row>
    <row r="64" spans="1:11" ht="21.75" customHeight="1" x14ac:dyDescent="0.3">
      <c r="A64" s="72"/>
      <c r="B64" s="46" t="s">
        <v>47</v>
      </c>
      <c r="C64" s="99">
        <f>SUM(C54:C59)</f>
        <v>10107.9</v>
      </c>
      <c r="D64" s="99">
        <f>SUM(D54:D59)</f>
        <v>10107.9</v>
      </c>
      <c r="E64" s="99">
        <f>SUM(E54:E59)</f>
        <v>2961.6</v>
      </c>
      <c r="F64" s="99">
        <f>SUM(F54:F59)</f>
        <v>4178.8</v>
      </c>
      <c r="G64" s="99">
        <f>SUM(G54:G59)</f>
        <v>1217.2</v>
      </c>
      <c r="H64" s="79">
        <f t="shared" si="26"/>
        <v>1.4109940572663426</v>
      </c>
      <c r="I64" s="99">
        <f>SUM(I54:I59)</f>
        <v>2422.6</v>
      </c>
      <c r="J64" s="99">
        <f>SUM(J54:J59)</f>
        <v>1756.2</v>
      </c>
      <c r="K64" s="96">
        <f>SUM(F64/I64)*100%</f>
        <v>1.7249236357632298</v>
      </c>
    </row>
    <row r="65" spans="1:11" ht="21.75" customHeight="1" thickBot="1" x14ac:dyDescent="0.35">
      <c r="A65" s="77"/>
      <c r="B65" s="47" t="s">
        <v>31</v>
      </c>
      <c r="C65" s="121">
        <f>SUM(C52,C64)</f>
        <v>482684.90000000008</v>
      </c>
      <c r="D65" s="121">
        <f>SUM(D52,D64)</f>
        <v>482684.90000000008</v>
      </c>
      <c r="E65" s="121">
        <f>SUM(E52,E64)</f>
        <v>123359.30000000002</v>
      </c>
      <c r="F65" s="121">
        <f>SUM(F52,F64)</f>
        <v>126632.90000000001</v>
      </c>
      <c r="G65" s="121">
        <f>SUM(G52,G64)</f>
        <v>3273.5999999999876</v>
      </c>
      <c r="H65" s="79">
        <f t="shared" si="26"/>
        <v>1.0265371155640475</v>
      </c>
      <c r="I65" s="121">
        <f>SUM(I52,I64)</f>
        <v>114510.70000000001</v>
      </c>
      <c r="J65" s="121">
        <f>SUM(J52,J64)</f>
        <v>12856.099999999995</v>
      </c>
      <c r="K65" s="122">
        <f>SUM(F65/I65)*100%</f>
        <v>1.1058608496847893</v>
      </c>
    </row>
    <row r="66" spans="1:11" ht="51.75" customHeight="1" x14ac:dyDescent="0.3">
      <c r="A66" s="36"/>
      <c r="B66" s="37" t="s">
        <v>71</v>
      </c>
      <c r="C66" s="37"/>
      <c r="D66" s="38"/>
      <c r="E66" s="38"/>
      <c r="F66" s="39"/>
      <c r="G66" s="40"/>
      <c r="H66" s="41"/>
      <c r="I66" s="42"/>
      <c r="J66" s="43"/>
      <c r="K66" s="43"/>
    </row>
    <row r="67" spans="1:11" ht="18.75" x14ac:dyDescent="0.3">
      <c r="A67" s="1"/>
      <c r="B67" s="1"/>
      <c r="C67" s="1"/>
      <c r="D67" s="21"/>
      <c r="E67" s="21"/>
      <c r="F67" s="22"/>
      <c r="G67" s="23"/>
      <c r="H67" s="24"/>
      <c r="I67" s="13"/>
      <c r="J67" s="12"/>
      <c r="K67" s="12"/>
    </row>
    <row r="68" spans="1:11" ht="18.75" x14ac:dyDescent="0.3">
      <c r="A68" s="1"/>
      <c r="B68" s="1"/>
      <c r="C68" s="1"/>
      <c r="D68" s="21"/>
      <c r="E68" s="21"/>
      <c r="F68" s="25"/>
      <c r="G68" s="23"/>
      <c r="H68" s="24"/>
      <c r="I68" s="13"/>
      <c r="J68" s="12"/>
      <c r="K68" s="12"/>
    </row>
    <row r="69" spans="1:11" ht="20.25" x14ac:dyDescent="0.3">
      <c r="A69" s="1"/>
      <c r="B69" s="1"/>
      <c r="C69" s="1"/>
      <c r="D69" s="11"/>
      <c r="E69" s="11"/>
      <c r="F69" s="8"/>
      <c r="G69" s="8"/>
      <c r="H69" s="9"/>
      <c r="I69" s="10"/>
      <c r="J69" s="1"/>
      <c r="K69" s="1"/>
    </row>
    <row r="75" spans="1:11" x14ac:dyDescent="0.25">
      <c r="B75" t="s">
        <v>44</v>
      </c>
    </row>
  </sheetData>
  <mergeCells count="13">
    <mergeCell ref="J5:K5"/>
    <mergeCell ref="A53:K53"/>
    <mergeCell ref="C5:C6"/>
    <mergeCell ref="B1:K1"/>
    <mergeCell ref="B2:K2"/>
    <mergeCell ref="B3:K3"/>
    <mergeCell ref="A5:A6"/>
    <mergeCell ref="B5:B6"/>
    <mergeCell ref="D5:D6"/>
    <mergeCell ref="E5:E6"/>
    <mergeCell ref="F5:F6"/>
    <mergeCell ref="G5:H5"/>
    <mergeCell ref="I5:I6"/>
  </mergeCells>
  <pageMargins left="0.23622047244094491" right="0.23622047244094491" top="0.35433070866141736" bottom="0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березень-18</vt:lpstr>
      <vt:lpstr>'березень-18'!Область_печати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2018-04-23T07:40:47Z</cp:lastPrinted>
  <dcterms:created xsi:type="dcterms:W3CDTF">2015-02-12T09:02:27Z</dcterms:created>
  <dcterms:modified xsi:type="dcterms:W3CDTF">2018-04-23T08:18:36Z</dcterms:modified>
</cp:coreProperties>
</file>