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-240" windowWidth="13275" windowHeight="8115" tabRatio="351"/>
  </bookViews>
  <sheets>
    <sheet name="01.04.2020" sheetId="33" r:id="rId1"/>
  </sheets>
  <definedNames>
    <definedName name="_xlnm.Print_Titles" localSheetId="0">'01.04.2020'!$5:$7</definedName>
    <definedName name="_xlnm.Print_Area" localSheetId="0">'01.04.2020'!$A$1:$K$79</definedName>
  </definedNames>
  <calcPr calcId="162913" fullCalcOnLoad="1"/>
</workbook>
</file>

<file path=xl/calcChain.xml><?xml version="1.0" encoding="utf-8"?>
<calcChain xmlns="http://schemas.openxmlformats.org/spreadsheetml/2006/main">
  <c r="K53" i="33"/>
  <c r="H53"/>
  <c r="G11"/>
  <c r="H45"/>
  <c r="G45"/>
  <c r="J45"/>
  <c r="J44"/>
  <c r="F44"/>
  <c r="E44"/>
  <c r="C44"/>
  <c r="F14"/>
  <c r="C14"/>
  <c r="C13"/>
  <c r="C20"/>
  <c r="I70"/>
  <c r="I77"/>
  <c r="I46"/>
  <c r="I39"/>
  <c r="I33"/>
  <c r="I20"/>
  <c r="I14"/>
  <c r="I13"/>
  <c r="I8"/>
  <c r="I37"/>
  <c r="G44"/>
  <c r="H44"/>
  <c r="F13"/>
  <c r="I38"/>
  <c r="I63"/>
  <c r="I78"/>
  <c r="J56"/>
  <c r="J53"/>
  <c r="G53"/>
  <c r="C46"/>
  <c r="E46"/>
  <c r="F46"/>
  <c r="G46"/>
  <c r="J62"/>
  <c r="K62"/>
  <c r="J60"/>
  <c r="K60"/>
  <c r="J76"/>
  <c r="H76"/>
  <c r="G76"/>
  <c r="J75"/>
  <c r="K74"/>
  <c r="J74"/>
  <c r="G74"/>
  <c r="G73"/>
  <c r="K72"/>
  <c r="J72"/>
  <c r="G72"/>
  <c r="J71"/>
  <c r="F70"/>
  <c r="F77"/>
  <c r="E70"/>
  <c r="E77"/>
  <c r="G77"/>
  <c r="D70"/>
  <c r="D77"/>
  <c r="C70"/>
  <c r="C77"/>
  <c r="J69"/>
  <c r="H69"/>
  <c r="G69"/>
  <c r="K68"/>
  <c r="J68"/>
  <c r="H68"/>
  <c r="G68"/>
  <c r="K67"/>
  <c r="J67"/>
  <c r="G67"/>
  <c r="J66"/>
  <c r="G66"/>
  <c r="K65"/>
  <c r="J65"/>
  <c r="H65"/>
  <c r="G65"/>
  <c r="K61"/>
  <c r="J61"/>
  <c r="H61"/>
  <c r="G61"/>
  <c r="K59"/>
  <c r="J59"/>
  <c r="H59"/>
  <c r="G59"/>
  <c r="K58"/>
  <c r="J58"/>
  <c r="H58"/>
  <c r="G58"/>
  <c r="K57"/>
  <c r="J57"/>
  <c r="H57"/>
  <c r="G57"/>
  <c r="H56"/>
  <c r="G56"/>
  <c r="K55"/>
  <c r="J55"/>
  <c r="H55"/>
  <c r="G55"/>
  <c r="J54"/>
  <c r="H54"/>
  <c r="G54"/>
  <c r="J52"/>
  <c r="H52"/>
  <c r="G52"/>
  <c r="J51"/>
  <c r="H51"/>
  <c r="G51"/>
  <c r="K50"/>
  <c r="J50"/>
  <c r="H50"/>
  <c r="G50"/>
  <c r="K49"/>
  <c r="J49"/>
  <c r="G49"/>
  <c r="K48"/>
  <c r="J48"/>
  <c r="H48"/>
  <c r="G48"/>
  <c r="K47"/>
  <c r="J47"/>
  <c r="H47"/>
  <c r="G47"/>
  <c r="D46"/>
  <c r="K43"/>
  <c r="J43"/>
  <c r="H43"/>
  <c r="G43"/>
  <c r="K42"/>
  <c r="J42"/>
  <c r="H42"/>
  <c r="G42"/>
  <c r="K41"/>
  <c r="J41"/>
  <c r="H41"/>
  <c r="G41"/>
  <c r="K40"/>
  <c r="J40"/>
  <c r="H40"/>
  <c r="G40"/>
  <c r="F39"/>
  <c r="F38"/>
  <c r="E39"/>
  <c r="E38"/>
  <c r="D39"/>
  <c r="C39"/>
  <c r="C38"/>
  <c r="K36"/>
  <c r="J36"/>
  <c r="G36"/>
  <c r="J35"/>
  <c r="H35"/>
  <c r="G35"/>
  <c r="J34"/>
  <c r="F33"/>
  <c r="J33"/>
  <c r="E33"/>
  <c r="D33"/>
  <c r="K32"/>
  <c r="J32"/>
  <c r="H32"/>
  <c r="G32"/>
  <c r="K31"/>
  <c r="J31"/>
  <c r="H31"/>
  <c r="G31"/>
  <c r="K30"/>
  <c r="J30"/>
  <c r="H30"/>
  <c r="G30"/>
  <c r="J29"/>
  <c r="H29"/>
  <c r="G29"/>
  <c r="K28"/>
  <c r="J28"/>
  <c r="H28"/>
  <c r="G28"/>
  <c r="K27"/>
  <c r="J27"/>
  <c r="H27"/>
  <c r="G27"/>
  <c r="K26"/>
  <c r="J26"/>
  <c r="H26"/>
  <c r="G26"/>
  <c r="K25"/>
  <c r="J25"/>
  <c r="K24"/>
  <c r="J24"/>
  <c r="H24"/>
  <c r="G24"/>
  <c r="J23"/>
  <c r="K22"/>
  <c r="J22"/>
  <c r="H22"/>
  <c r="G22"/>
  <c r="K21"/>
  <c r="J21"/>
  <c r="H21"/>
  <c r="G21"/>
  <c r="F20"/>
  <c r="G20"/>
  <c r="E20"/>
  <c r="D20"/>
  <c r="K19"/>
  <c r="J19"/>
  <c r="H19"/>
  <c r="G19"/>
  <c r="K18"/>
  <c r="J18"/>
  <c r="H18"/>
  <c r="G18"/>
  <c r="K17"/>
  <c r="J17"/>
  <c r="H17"/>
  <c r="G17"/>
  <c r="K16"/>
  <c r="J16"/>
  <c r="H16"/>
  <c r="G16"/>
  <c r="K15"/>
  <c r="J15"/>
  <c r="H15"/>
  <c r="G15"/>
  <c r="F8"/>
  <c r="E14"/>
  <c r="D14"/>
  <c r="D13"/>
  <c r="D8"/>
  <c r="C8"/>
  <c r="K12"/>
  <c r="J12"/>
  <c r="H12"/>
  <c r="G12"/>
  <c r="K10"/>
  <c r="J10"/>
  <c r="H10"/>
  <c r="G10"/>
  <c r="K9"/>
  <c r="J9"/>
  <c r="H9"/>
  <c r="G9"/>
  <c r="E13"/>
  <c r="G14"/>
  <c r="D38"/>
  <c r="C37"/>
  <c r="C63"/>
  <c r="C78"/>
  <c r="G70"/>
  <c r="D37"/>
  <c r="D63"/>
  <c r="D78"/>
  <c r="K70"/>
  <c r="J46"/>
  <c r="K39"/>
  <c r="J20"/>
  <c r="J14"/>
  <c r="K13"/>
  <c r="K20"/>
  <c r="H77"/>
  <c r="K8"/>
  <c r="H13"/>
  <c r="J13"/>
  <c r="J8"/>
  <c r="K14"/>
  <c r="H20"/>
  <c r="H33"/>
  <c r="F37"/>
  <c r="H39"/>
  <c r="J39"/>
  <c r="J38"/>
  <c r="K46"/>
  <c r="J70"/>
  <c r="J77"/>
  <c r="H14"/>
  <c r="G33"/>
  <c r="G39"/>
  <c r="H46"/>
  <c r="E8"/>
  <c r="G13"/>
  <c r="J37"/>
  <c r="K38"/>
  <c r="G38"/>
  <c r="H38"/>
  <c r="F63"/>
  <c r="K37"/>
  <c r="K77"/>
  <c r="G8"/>
  <c r="E37"/>
  <c r="H8"/>
  <c r="J63"/>
  <c r="J78"/>
  <c r="F78"/>
  <c r="K63"/>
  <c r="G37"/>
  <c r="H37"/>
  <c r="E63"/>
  <c r="K78"/>
  <c r="E78"/>
  <c r="G63"/>
  <c r="H63"/>
  <c r="G78"/>
  <c r="H78"/>
</calcChain>
</file>

<file path=xl/sharedStrings.xml><?xml version="1.0" encoding="utf-8"?>
<sst xmlns="http://schemas.openxmlformats.org/spreadsheetml/2006/main" count="91" uniqueCount="84">
  <si>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</si>
  <si>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</si>
  <si>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</si>
  <si>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</si>
  <si>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</si>
  <si>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</si>
  <si>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</si>
  <si>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</si>
  <si>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</si>
  <si>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</si>
  <si>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</si>
  <si>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</si>
  <si>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</si>
  <si>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</si>
  <si>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</si>
  <si>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</si>
  <si>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</si>
  <si>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</si>
  <si>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</si>
  <si>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</si>
  <si>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</si>
  <si>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</si>
  <si>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</si>
  <si>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</si>
  <si>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</si>
  <si>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</si>
  <si>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</si>
  <si>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</si>
  <si>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</si>
  <si>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</si>
  <si>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</si>
  <si>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</si>
  <si>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</si>
  <si>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</si>
  <si>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</si>
  <si>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</si>
  <si>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</si>
  <si>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</si>
  <si>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</si>
  <si>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</si>
  <si>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</si>
  <si>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</si>
  <si>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</si>
  <si>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</si>
  <si>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</si>
  <si>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</si>
  <si>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</si>
  <si>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</si>
  <si>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</si>
  <si>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</si>
  <si>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</si>
  <si>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</si>
  <si>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</si>
  <si>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</si>
  <si>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</si>
  <si>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</si>
  <si>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</si>
  <si>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</si>
  <si>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</si>
  <si>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</si>
  <si>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</si>
  <si>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</si>
  <si>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</si>
  <si>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</si>
  <si>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</si>
  <si>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</si>
  <si>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</si>
  <si>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</si>
  <si>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</si>
  <si>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</si>
  <si>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Затверджений бюджет                  на 2018р. зі змінами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</si>
  <si>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</si>
  <si>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</si>
  <si>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</si>
  <si>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Рентна плата за використання інших природних ресурсів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</si>
  <si>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</si>
  <si>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                                       виконання  розпису доходів  бюджету Вараської міської ОТГ</t>
  </si>
  <si>
    <t>Відхилення фактичних надходжень на звітну дату 2020 року до фактичних надходжень у 2019 році</t>
  </si>
  <si>
    <t>Бюджет                 на 2020 р.</t>
  </si>
  <si>
    <t>Дотації з місцевих бюджетів іншим місцевим бюджетам</t>
  </si>
  <si>
    <r>
      <t xml:space="preserve">                                                                                                                 станом  на 01 квітня 2020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</si>
  <si>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r>
      <t xml:space="preserve"> Фактичні надходження до бюджету станом  на 01</t>
    </r>
    <r>
      <rPr>
        <b/>
        <sz val="11"/>
        <color indexed="10"/>
        <rFont val="Times New Roman"/>
        <family val="1"/>
        <charset val="204"/>
      </rPr>
      <t>.</t>
    </r>
    <r>
      <rPr>
        <b/>
        <sz val="11"/>
        <rFont val="Times New Roman"/>
        <family val="1"/>
        <charset val="204"/>
      </rPr>
      <t>04.2020 р.</t>
    </r>
  </si>
  <si>
    <t xml:space="preserve">Затверджено розписом                        станом                        на  01.04.2020 р.                             </t>
  </si>
  <si>
    <t xml:space="preserve"> Фактичні надходження до бюджету станом  на 01.04.2019 р.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</si>
</sst>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4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</font>
    <font>
      <sz val="16"/>
      <name val="Cambria"/>
      <family val="1"/>
      <charset val="204"/>
    </font>
    <font>
      <b/>
      <i/>
      <sz val="16"/>
      <name val="Cambria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</font>
    <font>
      <b/>
      <sz val="15.5"/>
      <name val="Cambria"/>
      <family val="1"/>
      <charset val="204"/>
    </font>
    <font>
      <sz val="15.5"/>
      <name val="Times New Roman"/>
      <family val="1"/>
      <charset val="204"/>
    </font>
    <font>
      <sz val="15.5"/>
      <name val="Cambria"/>
      <family val="1"/>
      <charset val="204"/>
    </font>
    <font>
      <sz val="15.5"/>
      <color indexed="8"/>
      <name val="Times New Roman"/>
      <family val="1"/>
      <charset val="204"/>
    </font>
    <font>
      <sz val="15.5"/>
      <color indexed="56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</font>
    <font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</font>
    <font>
      <sz val="13.5"/>
      <name val="Cambria"/>
      <family val="1"/>
      <charset val="204"/>
    </font>
    <font>
      <sz val="13.5"/>
      <color indexed="8"/>
      <name val="Cambria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2" borderId="0" xfId="1" applyNumberFormat="1" applyFont="1" applyFill="1" applyBorder="1"/>
    <xf numFmtId="4" fontId="12" fillId="0" borderId="0" xfId="1" applyNumberFormat="1" applyFont="1" applyFill="1" applyBorder="1"/>
    <xf numFmtId="0" fontId="18" fillId="2" borderId="1" xfId="1" applyFont="1" applyFill="1" applyBorder="1" applyAlignment="1">
      <alignment horizontal="center"/>
    </xf>
    <xf numFmtId="0" fontId="26" fillId="2" borderId="2" xfId="1" applyFont="1" applyFill="1" applyBorder="1" applyAlignment="1">
      <alignment horizontal="left" wrapText="1"/>
    </xf>
    <xf numFmtId="166" fontId="30" fillId="2" borderId="2" xfId="1" applyNumberFormat="1" applyFont="1" applyFill="1" applyBorder="1" applyProtection="1">
      <protection locked="0"/>
    </xf>
    <xf numFmtId="165" fontId="32" fillId="2" borderId="2" xfId="1" applyNumberFormat="1" applyFont="1" applyFill="1" applyBorder="1"/>
    <xf numFmtId="166" fontId="32" fillId="2" borderId="2" xfId="1" applyNumberFormat="1" applyFont="1" applyFill="1" applyBorder="1" applyProtection="1">
      <protection locked="0"/>
    </xf>
    <xf numFmtId="166" fontId="38" fillId="2" borderId="2" xfId="0" applyNumberFormat="1" applyFont="1" applyFill="1" applyBorder="1" applyAlignment="1">
      <alignment horizontal="right"/>
    </xf>
    <xf numFmtId="164" fontId="33" fillId="2" borderId="2" xfId="1" applyNumberFormat="1" applyFont="1" applyFill="1" applyBorder="1" applyAlignment="1">
      <alignment horizontal="right" wrapText="1"/>
    </xf>
    <xf numFmtId="0" fontId="41" fillId="2" borderId="0" xfId="0" applyFont="1" applyFill="1" applyAlignment="1">
      <alignment wrapText="1"/>
    </xf>
    <xf numFmtId="0" fontId="18" fillId="2" borderId="3" xfId="1" applyFont="1" applyFill="1" applyBorder="1" applyAlignment="1">
      <alignment horizontal="center"/>
    </xf>
    <xf numFmtId="0" fontId="28" fillId="2" borderId="4" xfId="1" applyFont="1" applyFill="1" applyBorder="1" applyAlignment="1">
      <alignment horizontal="left" wrapText="1"/>
    </xf>
    <xf numFmtId="166" fontId="29" fillId="2" borderId="4" xfId="1" applyNumberFormat="1" applyFont="1" applyFill="1" applyBorder="1" applyAlignment="1">
      <alignment wrapText="1"/>
    </xf>
    <xf numFmtId="166" fontId="29" fillId="2" borderId="4" xfId="1" applyNumberFormat="1" applyFont="1" applyFill="1" applyBorder="1" applyAlignment="1">
      <alignment horizontal="right" wrapText="1"/>
    </xf>
    <xf numFmtId="165" fontId="30" fillId="2" borderId="2" xfId="1" applyNumberFormat="1" applyFont="1" applyFill="1" applyBorder="1"/>
    <xf numFmtId="165" fontId="30" fillId="2" borderId="5" xfId="1" applyNumberFormat="1" applyFont="1" applyFill="1" applyBorder="1"/>
    <xf numFmtId="0" fontId="18" fillId="2" borderId="6" xfId="1" applyFont="1" applyFill="1" applyBorder="1" applyAlignment="1">
      <alignment horizontal="center"/>
    </xf>
    <xf numFmtId="0" fontId="16" fillId="2" borderId="7" xfId="1" applyFont="1" applyFill="1" applyBorder="1" applyAlignment="1">
      <alignment horizontal="left" wrapText="1"/>
    </xf>
    <xf numFmtId="166" fontId="29" fillId="2" borderId="7" xfId="1" applyNumberFormat="1" applyFont="1" applyFill="1" applyBorder="1" applyAlignment="1"/>
    <xf numFmtId="166" fontId="29" fillId="2" borderId="7" xfId="1" applyNumberFormat="1" applyFont="1" applyFill="1" applyBorder="1" applyAlignment="1">
      <alignment horizontal="right"/>
    </xf>
    <xf numFmtId="165" fontId="30" fillId="2" borderId="8" xfId="1" applyNumberFormat="1" applyFont="1" applyFill="1" applyBorder="1"/>
    <xf numFmtId="0" fontId="24" fillId="2" borderId="9" xfId="1" applyFont="1" applyFill="1" applyBorder="1" applyAlignment="1">
      <alignment horizontal="centerContinuous"/>
    </xf>
    <xf numFmtId="166" fontId="32" fillId="2" borderId="2" xfId="1" applyNumberFormat="1" applyFont="1" applyFill="1" applyBorder="1" applyAlignment="1" applyProtection="1">
      <alignment horizontal="right"/>
      <protection locked="0"/>
    </xf>
    <xf numFmtId="166" fontId="32" fillId="2" borderId="7" xfId="1" applyNumberFormat="1" applyFont="1" applyFill="1" applyBorder="1" applyProtection="1">
      <protection locked="0"/>
    </xf>
    <xf numFmtId="166" fontId="30" fillId="2" borderId="2" xfId="1" applyNumberFormat="1" applyFont="1" applyFill="1" applyBorder="1" applyAlignment="1" applyProtection="1">
      <alignment horizontal="right"/>
      <protection locked="0"/>
    </xf>
    <xf numFmtId="166" fontId="32" fillId="2" borderId="2" xfId="1" applyNumberFormat="1" applyFont="1" applyFill="1" applyBorder="1" applyAlignment="1" applyProtection="1">
      <protection locked="0"/>
    </xf>
    <xf numFmtId="166" fontId="30" fillId="2" borderId="2" xfId="1" applyNumberFormat="1" applyFont="1" applyFill="1" applyBorder="1" applyAlignment="1" applyProtection="1">
      <protection locked="0"/>
    </xf>
    <xf numFmtId="166" fontId="30" fillId="2" borderId="7" xfId="1" applyNumberFormat="1" applyFont="1" applyFill="1" applyBorder="1" applyProtection="1">
      <protection locked="0"/>
    </xf>
    <xf numFmtId="0" fontId="38" fillId="2" borderId="2" xfId="0" applyFont="1" applyFill="1" applyBorder="1" applyAlignment="1">
      <alignment horizontal="right"/>
    </xf>
    <xf numFmtId="166" fontId="30" fillId="2" borderId="10" xfId="1" applyNumberFormat="1" applyFont="1" applyFill="1" applyBorder="1" applyAlignment="1">
      <alignment horizontal="right"/>
    </xf>
    <xf numFmtId="49" fontId="2" fillId="2" borderId="11" xfId="1" applyNumberFormat="1" applyFont="1" applyFill="1" applyBorder="1" applyAlignment="1">
      <alignment horizontal="centerContinuous" vertical="center"/>
    </xf>
    <xf numFmtId="0" fontId="2" fillId="2" borderId="12" xfId="1" applyFont="1" applyFill="1" applyBorder="1" applyAlignment="1">
      <alignment horizontal="centerContinuous" vertical="center"/>
    </xf>
    <xf numFmtId="0" fontId="2" fillId="2" borderId="13" xfId="1" applyFont="1" applyFill="1" applyBorder="1" applyAlignment="1">
      <alignment horizontal="centerContinuous" vertical="center"/>
    </xf>
    <xf numFmtId="0" fontId="24" fillId="2" borderId="14" xfId="1" applyFont="1" applyFill="1" applyBorder="1" applyAlignment="1">
      <alignment horizontal="center"/>
    </xf>
    <xf numFmtId="0" fontId="24" fillId="2" borderId="15" xfId="1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4" fillId="2" borderId="16" xfId="1" applyFont="1" applyFill="1" applyBorder="1" applyAlignment="1">
      <alignment horizontal="center"/>
    </xf>
    <xf numFmtId="0" fontId="24" fillId="2" borderId="17" xfId="1" applyFont="1" applyFill="1" applyBorder="1" applyAlignment="1">
      <alignment horizontal="centerContinuous"/>
    </xf>
    <xf numFmtId="0" fontId="24" fillId="2" borderId="18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19" xfId="1" applyFont="1" applyFill="1" applyBorder="1" applyAlignment="1">
      <alignment horizontal="centerContinuous"/>
    </xf>
    <xf numFmtId="0" fontId="5" fillId="2" borderId="2" xfId="1" applyFont="1" applyFill="1" applyBorder="1" applyAlignment="1" applyProtection="1">
      <protection locked="0"/>
    </xf>
    <xf numFmtId="166" fontId="31" fillId="2" borderId="2" xfId="1" applyNumberFormat="1" applyFont="1" applyFill="1" applyBorder="1" applyAlignment="1" applyProtection="1">
      <protection locked="0"/>
    </xf>
    <xf numFmtId="166" fontId="32" fillId="2" borderId="2" xfId="1" applyNumberFormat="1" applyFont="1" applyFill="1" applyBorder="1" applyAlignment="1">
      <alignment horizontal="right"/>
    </xf>
    <xf numFmtId="166" fontId="32" fillId="2" borderId="2" xfId="1" applyNumberFormat="1" applyFont="1" applyFill="1" applyBorder="1"/>
    <xf numFmtId="165" fontId="32" fillId="2" borderId="8" xfId="1" applyNumberFormat="1" applyFont="1" applyFill="1" applyBorder="1"/>
    <xf numFmtId="0" fontId="5" fillId="2" borderId="2" xfId="1" applyFont="1" applyFill="1" applyBorder="1" applyAlignment="1" applyProtection="1">
      <alignment wrapText="1"/>
      <protection locked="0"/>
    </xf>
    <xf numFmtId="164" fontId="31" fillId="2" borderId="2" xfId="1" applyNumberFormat="1" applyFont="1" applyFill="1" applyBorder="1" applyAlignment="1" applyProtection="1">
      <alignment wrapText="1"/>
      <protection locked="0"/>
    </xf>
    <xf numFmtId="0" fontId="44" fillId="2" borderId="20" xfId="1" applyFont="1" applyFill="1" applyBorder="1" applyAlignment="1" applyProtection="1">
      <alignment wrapText="1"/>
      <protection locked="0"/>
    </xf>
    <xf numFmtId="164" fontId="31" fillId="2" borderId="20" xfId="1" applyNumberFormat="1" applyFont="1" applyFill="1" applyBorder="1" applyAlignment="1" applyProtection="1">
      <alignment wrapText="1"/>
      <protection locked="0"/>
    </xf>
    <xf numFmtId="0" fontId="5" fillId="2" borderId="20" xfId="1" applyFont="1" applyFill="1" applyBorder="1" applyAlignment="1">
      <alignment horizontal="left" wrapText="1"/>
    </xf>
    <xf numFmtId="166" fontId="31" fillId="2" borderId="20" xfId="1" applyNumberFormat="1" applyFont="1" applyFill="1" applyBorder="1" applyAlignment="1">
      <alignment wrapText="1"/>
    </xf>
    <xf numFmtId="0" fontId="17" fillId="2" borderId="1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left" wrapText="1"/>
    </xf>
    <xf numFmtId="166" fontId="30" fillId="2" borderId="2" xfId="1" applyNumberFormat="1" applyFont="1" applyFill="1" applyBorder="1" applyAlignment="1">
      <alignment horizontal="right"/>
    </xf>
    <xf numFmtId="166" fontId="30" fillId="2" borderId="2" xfId="1" applyNumberFormat="1" applyFont="1" applyFill="1" applyBorder="1"/>
    <xf numFmtId="0" fontId="5" fillId="2" borderId="21" xfId="1" applyFont="1" applyFill="1" applyBorder="1" applyAlignment="1">
      <alignment horizontal="left" wrapText="1"/>
    </xf>
    <xf numFmtId="49" fontId="5" fillId="2" borderId="21" xfId="1" applyNumberFormat="1" applyFont="1" applyFill="1" applyBorder="1" applyAlignment="1">
      <alignment horizontal="left" wrapText="1"/>
    </xf>
    <xf numFmtId="166" fontId="31" fillId="2" borderId="21" xfId="1" applyNumberFormat="1" applyFont="1" applyFill="1" applyBorder="1" applyAlignment="1">
      <alignment wrapText="1"/>
    </xf>
    <xf numFmtId="0" fontId="5" fillId="2" borderId="2" xfId="1" applyFont="1" applyFill="1" applyBorder="1" applyAlignment="1" applyProtection="1">
      <alignment horizontal="left" wrapText="1"/>
      <protection locked="0"/>
    </xf>
    <xf numFmtId="164" fontId="31" fillId="2" borderId="2" xfId="1" applyNumberFormat="1" applyFont="1" applyFill="1" applyBorder="1" applyAlignment="1" applyProtection="1">
      <alignment horizontal="right" wrapText="1"/>
      <protection locked="0"/>
    </xf>
    <xf numFmtId="0" fontId="5" fillId="2" borderId="2" xfId="0" applyFont="1" applyFill="1" applyBorder="1" applyAlignment="1">
      <alignment wrapText="1"/>
    </xf>
    <xf numFmtId="164" fontId="31" fillId="2" borderId="0" xfId="0" applyNumberFormat="1" applyFont="1" applyFill="1" applyBorder="1" applyAlignment="1">
      <alignment horizontal="right" wrapText="1"/>
    </xf>
    <xf numFmtId="0" fontId="5" fillId="2" borderId="2" xfId="1" applyFont="1" applyFill="1" applyBorder="1" applyAlignment="1"/>
    <xf numFmtId="164" fontId="31" fillId="2" borderId="2" xfId="0" applyNumberFormat="1" applyFont="1" applyFill="1" applyBorder="1" applyAlignment="1">
      <alignment horizontal="right" wrapText="1"/>
    </xf>
    <xf numFmtId="0" fontId="18" fillId="2" borderId="22" xfId="1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left" wrapText="1"/>
    </xf>
    <xf numFmtId="164" fontId="31" fillId="2" borderId="2" xfId="0" applyNumberFormat="1" applyFont="1" applyFill="1" applyBorder="1" applyAlignment="1" applyProtection="1">
      <alignment horizontal="right" wrapText="1"/>
    </xf>
    <xf numFmtId="49" fontId="26" fillId="2" borderId="2" xfId="1" applyNumberFormat="1" applyFont="1" applyFill="1" applyBorder="1" applyAlignment="1" applyProtection="1">
      <alignment horizontal="left" wrapText="1"/>
      <protection locked="0"/>
    </xf>
    <xf numFmtId="164" fontId="33" fillId="2" borderId="2" xfId="1" applyNumberFormat="1" applyFont="1" applyFill="1" applyBorder="1" applyAlignment="1" applyProtection="1">
      <alignment horizontal="right" wrapText="1"/>
      <protection locked="0"/>
    </xf>
    <xf numFmtId="49" fontId="5" fillId="2" borderId="2" xfId="0" applyNumberFormat="1" applyFont="1" applyFill="1" applyBorder="1" applyAlignment="1" applyProtection="1">
      <alignment horizontal="left" wrapText="1"/>
      <protection locked="0"/>
    </xf>
    <xf numFmtId="164" fontId="34" fillId="2" borderId="23" xfId="0" applyNumberFormat="1" applyFont="1" applyFill="1" applyBorder="1" applyAlignment="1" applyProtection="1">
      <alignment horizontal="right" wrapText="1"/>
      <protection locked="0"/>
    </xf>
    <xf numFmtId="164" fontId="34" fillId="2" borderId="2" xfId="0" applyNumberFormat="1" applyFont="1" applyFill="1" applyBorder="1" applyAlignment="1" applyProtection="1">
      <alignment horizontal="right" wrapText="1"/>
      <protection locked="0"/>
    </xf>
    <xf numFmtId="164" fontId="31" fillId="2" borderId="2" xfId="1" applyNumberFormat="1" applyFont="1" applyFill="1" applyBorder="1" applyAlignment="1" applyProtection="1">
      <alignment horizontal="right"/>
      <protection locked="0"/>
    </xf>
    <xf numFmtId="164" fontId="31" fillId="2" borderId="2" xfId="1" applyNumberFormat="1" applyFont="1" applyFill="1" applyBorder="1" applyAlignment="1">
      <alignment horizontal="right"/>
    </xf>
    <xf numFmtId="11" fontId="5" fillId="2" borderId="7" xfId="1" applyNumberFormat="1" applyFont="1" applyFill="1" applyBorder="1" applyAlignment="1">
      <alignment wrapText="1"/>
    </xf>
    <xf numFmtId="164" fontId="31" fillId="2" borderId="7" xfId="1" applyNumberFormat="1" applyFont="1" applyFill="1" applyBorder="1" applyAlignment="1">
      <alignment horizontal="right" wrapText="1"/>
    </xf>
    <xf numFmtId="0" fontId="35" fillId="2" borderId="7" xfId="1" applyFont="1" applyFill="1" applyBorder="1" applyAlignment="1">
      <alignment horizontal="left" wrapText="1"/>
    </xf>
    <xf numFmtId="0" fontId="5" fillId="2" borderId="2" xfId="1" applyFont="1" applyFill="1" applyBorder="1" applyAlignment="1">
      <alignment wrapText="1"/>
    </xf>
    <xf numFmtId="0" fontId="31" fillId="2" borderId="2" xfId="1" applyFont="1" applyFill="1" applyBorder="1" applyAlignment="1">
      <alignment wrapText="1"/>
    </xf>
    <xf numFmtId="0" fontId="41" fillId="2" borderId="2" xfId="0" applyFont="1" applyFill="1" applyBorder="1" applyAlignment="1">
      <alignment wrapText="1"/>
    </xf>
    <xf numFmtId="0" fontId="31" fillId="2" borderId="7" xfId="1" applyFont="1" applyFill="1" applyBorder="1" applyAlignment="1">
      <alignment wrapText="1"/>
    </xf>
    <xf numFmtId="0" fontId="5" fillId="2" borderId="7" xfId="1" applyFont="1" applyFill="1" applyBorder="1" applyAlignment="1">
      <alignment wrapText="1"/>
    </xf>
    <xf numFmtId="0" fontId="16" fillId="2" borderId="2" xfId="1" applyFont="1" applyFill="1" applyBorder="1" applyAlignment="1">
      <alignment horizontal="left" wrapText="1"/>
    </xf>
    <xf numFmtId="0" fontId="4" fillId="2" borderId="2" xfId="1" applyFont="1" applyFill="1" applyBorder="1" applyAlignment="1">
      <alignment horizontal="left" wrapText="1"/>
    </xf>
    <xf numFmtId="166" fontId="31" fillId="2" borderId="2" xfId="1" applyNumberFormat="1" applyFont="1" applyFill="1" applyBorder="1" applyAlignment="1">
      <alignment horizontal="right" wrapText="1"/>
    </xf>
    <xf numFmtId="165" fontId="36" fillId="2" borderId="8" xfId="1" applyNumberFormat="1" applyFont="1" applyFill="1" applyBorder="1" applyAlignment="1"/>
    <xf numFmtId="0" fontId="4" fillId="2" borderId="2" xfId="0" applyFont="1" applyFill="1" applyBorder="1" applyAlignment="1">
      <alignment wrapText="1"/>
    </xf>
    <xf numFmtId="0" fontId="31" fillId="2" borderId="2" xfId="1" applyFont="1" applyFill="1" applyBorder="1" applyAlignment="1">
      <alignment horizontal="right" wrapText="1"/>
    </xf>
    <xf numFmtId="164" fontId="31" fillId="2" borderId="2" xfId="1" applyNumberFormat="1" applyFont="1" applyFill="1" applyBorder="1" applyAlignment="1">
      <alignment horizontal="right" wrapText="1"/>
    </xf>
    <xf numFmtId="0" fontId="4" fillId="2" borderId="7" xfId="1" applyFont="1" applyFill="1" applyBorder="1" applyAlignment="1">
      <alignment horizontal="left" wrapText="1"/>
    </xf>
    <xf numFmtId="0" fontId="45" fillId="2" borderId="2" xfId="1" applyFont="1" applyFill="1" applyBorder="1" applyAlignment="1">
      <alignment horizontal="left" wrapText="1"/>
    </xf>
    <xf numFmtId="166" fontId="43" fillId="2" borderId="2" xfId="1" applyNumberFormat="1" applyFont="1" applyFill="1" applyBorder="1" applyAlignment="1">
      <alignment horizontal="right" wrapText="1"/>
    </xf>
    <xf numFmtId="0" fontId="44" fillId="2" borderId="2" xfId="1" applyFont="1" applyFill="1" applyBorder="1" applyAlignment="1">
      <alignment horizontal="left" wrapText="1"/>
    </xf>
    <xf numFmtId="165" fontId="29" fillId="2" borderId="8" xfId="1" applyNumberFormat="1" applyFont="1" applyFill="1" applyBorder="1" applyAlignment="1"/>
    <xf numFmtId="0" fontId="4" fillId="2" borderId="2" xfId="0" applyFont="1" applyFill="1" applyBorder="1" applyAlignment="1">
      <alignment horizontal="left" wrapText="1"/>
    </xf>
    <xf numFmtId="166" fontId="31" fillId="2" borderId="0" xfId="0" applyNumberFormat="1" applyFont="1" applyFill="1" applyBorder="1" applyAlignment="1">
      <alignment horizontal="right" wrapText="1"/>
    </xf>
    <xf numFmtId="166" fontId="31" fillId="2" borderId="2" xfId="0" applyNumberFormat="1" applyFont="1" applyFill="1" applyBorder="1" applyAlignment="1">
      <alignment horizontal="right" wrapText="1"/>
    </xf>
    <xf numFmtId="11" fontId="4" fillId="2" borderId="2" xfId="1" applyNumberFormat="1" applyFont="1" applyFill="1" applyBorder="1" applyAlignment="1" applyProtection="1">
      <alignment horizontal="left" wrapText="1"/>
      <protection locked="0"/>
    </xf>
    <xf numFmtId="166" fontId="31" fillId="2" borderId="2" xfId="1" applyNumberFormat="1" applyFont="1" applyFill="1" applyBorder="1" applyAlignment="1" applyProtection="1">
      <alignment horizontal="right" wrapText="1"/>
      <protection locked="0"/>
    </xf>
    <xf numFmtId="0" fontId="4" fillId="2" borderId="23" xfId="0" applyFont="1" applyFill="1" applyBorder="1" applyAlignment="1">
      <alignment horizontal="left" wrapText="1"/>
    </xf>
    <xf numFmtId="0" fontId="18" fillId="2" borderId="24" xfId="1" applyFont="1" applyFill="1" applyBorder="1" applyAlignment="1">
      <alignment horizontal="center"/>
    </xf>
    <xf numFmtId="0" fontId="42" fillId="2" borderId="0" xfId="0" applyFont="1" applyFill="1" applyAlignment="1">
      <alignment wrapText="1"/>
    </xf>
    <xf numFmtId="0" fontId="15" fillId="2" borderId="2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11" fontId="4" fillId="2" borderId="23" xfId="1" applyNumberFormat="1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164" fontId="31" fillId="2" borderId="7" xfId="0" applyNumberFormat="1" applyFont="1" applyFill="1" applyBorder="1" applyAlignment="1">
      <alignment horizontal="right" wrapText="1"/>
    </xf>
    <xf numFmtId="0" fontId="17" fillId="2" borderId="6" xfId="1" applyFont="1" applyFill="1" applyBorder="1" applyAlignment="1">
      <alignment horizontal="center"/>
    </xf>
    <xf numFmtId="165" fontId="30" fillId="2" borderId="7" xfId="1" applyNumberFormat="1" applyFont="1" applyFill="1" applyBorder="1"/>
    <xf numFmtId="165" fontId="30" fillId="2" borderId="26" xfId="1" applyNumberFormat="1" applyFont="1" applyFill="1" applyBorder="1"/>
    <xf numFmtId="49" fontId="5" fillId="2" borderId="20" xfId="1" applyNumberFormat="1" applyFont="1" applyFill="1" applyBorder="1" applyAlignment="1">
      <alignment horizontal="left" wrapText="1"/>
    </xf>
    <xf numFmtId="164" fontId="31" fillId="2" borderId="20" xfId="1" applyNumberFormat="1" applyFont="1" applyFill="1" applyBorder="1" applyAlignment="1">
      <alignment horizontal="right" wrapText="1"/>
    </xf>
    <xf numFmtId="0" fontId="27" fillId="2" borderId="2" xfId="0" applyFont="1" applyFill="1" applyBorder="1" applyAlignment="1">
      <alignment wrapText="1"/>
    </xf>
    <xf numFmtId="0" fontId="37" fillId="2" borderId="2" xfId="0" applyFont="1" applyFill="1" applyBorder="1" applyAlignment="1">
      <alignment horizontal="right" wrapText="1"/>
    </xf>
    <xf numFmtId="0" fontId="27" fillId="2" borderId="20" xfId="0" applyFont="1" applyFill="1" applyBorder="1" applyAlignment="1">
      <alignment horizontal="left" wrapText="1"/>
    </xf>
    <xf numFmtId="0" fontId="37" fillId="2" borderId="20" xfId="0" applyFont="1" applyFill="1" applyBorder="1" applyAlignment="1">
      <alignment horizontal="right" wrapText="1"/>
    </xf>
    <xf numFmtId="0" fontId="38" fillId="2" borderId="2" xfId="0" applyFont="1" applyFill="1" applyBorder="1" applyAlignment="1">
      <alignment horizontal="center"/>
    </xf>
    <xf numFmtId="0" fontId="27" fillId="2" borderId="21" xfId="0" applyFont="1" applyFill="1" applyBorder="1" applyAlignment="1">
      <alignment horizontal="left" wrapText="1"/>
    </xf>
    <xf numFmtId="166" fontId="37" fillId="2" borderId="21" xfId="0" applyNumberFormat="1" applyFont="1" applyFill="1" applyBorder="1" applyAlignment="1">
      <alignment horizontal="right" wrapText="1"/>
    </xf>
    <xf numFmtId="0" fontId="26" fillId="2" borderId="7" xfId="1" applyFont="1" applyFill="1" applyBorder="1" applyAlignment="1">
      <alignment horizontal="left" wrapText="1"/>
    </xf>
    <xf numFmtId="0" fontId="33" fillId="2" borderId="7" xfId="1" applyFont="1" applyFill="1" applyBorder="1" applyAlignment="1">
      <alignment horizontal="right" wrapText="1"/>
    </xf>
    <xf numFmtId="0" fontId="5" fillId="2" borderId="0" xfId="1" applyFont="1" applyFill="1" applyBorder="1" applyAlignment="1">
      <alignment wrapText="1"/>
    </xf>
    <xf numFmtId="164" fontId="31" fillId="2" borderId="2" xfId="1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19" fillId="2" borderId="27" xfId="1" applyFont="1" applyFill="1" applyBorder="1"/>
    <xf numFmtId="0" fontId="11" fillId="2" borderId="10" xfId="1" applyFont="1" applyFill="1" applyBorder="1" applyAlignment="1">
      <alignment horizontal="left"/>
    </xf>
    <xf numFmtId="165" fontId="30" fillId="2" borderId="10" xfId="1" applyNumberFormat="1" applyFont="1" applyFill="1" applyBorder="1"/>
    <xf numFmtId="165" fontId="30" fillId="2" borderId="28" xfId="1" applyNumberFormat="1" applyFont="1" applyFill="1" applyBorder="1"/>
    <xf numFmtId="0" fontId="3" fillId="2" borderId="29" xfId="1" applyFont="1" applyFill="1" applyBorder="1"/>
    <xf numFmtId="0" fontId="5" fillId="2" borderId="29" xfId="1" applyFont="1" applyFill="1" applyBorder="1"/>
    <xf numFmtId="0" fontId="12" fillId="2" borderId="29" xfId="1" applyFont="1" applyFill="1" applyBorder="1"/>
    <xf numFmtId="4" fontId="13" fillId="2" borderId="29" xfId="1" applyNumberFormat="1" applyFont="1" applyFill="1" applyBorder="1" applyAlignment="1">
      <alignment horizontal="right"/>
    </xf>
    <xf numFmtId="4" fontId="13" fillId="2" borderId="29" xfId="1" applyNumberFormat="1" applyFont="1" applyFill="1" applyBorder="1"/>
    <xf numFmtId="4" fontId="12" fillId="2" borderId="29" xfId="1" applyNumberFormat="1" applyFont="1" applyFill="1" applyBorder="1"/>
    <xf numFmtId="0" fontId="4" fillId="2" borderId="29" xfId="1" applyFont="1" applyFill="1" applyBorder="1"/>
    <xf numFmtId="0" fontId="9" fillId="2" borderId="29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2" borderId="30" xfId="1" applyFont="1" applyFill="1" applyBorder="1" applyAlignment="1" applyProtection="1">
      <alignment horizontal="center" vertical="center" wrapText="1"/>
      <protection locked="0"/>
    </xf>
    <xf numFmtId="0" fontId="9" fillId="2" borderId="17" xfId="1" applyFont="1" applyFill="1" applyBorder="1" applyAlignment="1">
      <alignment vertical="center" wrapText="1"/>
    </xf>
    <xf numFmtId="0" fontId="9" fillId="2" borderId="31" xfId="1" applyFont="1" applyFill="1" applyBorder="1" applyAlignment="1">
      <alignment horizontal="center" vertical="center" wrapText="1"/>
    </xf>
    <xf numFmtId="0" fontId="39" fillId="2" borderId="22" xfId="1" applyFont="1" applyFill="1" applyBorder="1" applyAlignment="1">
      <alignment horizontal="center"/>
    </xf>
    <xf numFmtId="0" fontId="40" fillId="2" borderId="23" xfId="0" applyFont="1" applyFill="1" applyBorder="1" applyAlignment="1">
      <alignment horizontal="center"/>
    </xf>
    <xf numFmtId="0" fontId="40" fillId="2" borderId="32" xfId="0" applyFont="1" applyFill="1" applyBorder="1" applyAlignment="1">
      <alignment horizontal="center"/>
    </xf>
    <xf numFmtId="0" fontId="2" fillId="2" borderId="33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/>
    </xf>
    <xf numFmtId="0" fontId="21" fillId="2" borderId="17" xfId="1" applyFont="1" applyFill="1" applyBorder="1" applyAlignment="1">
      <alignment vertical="center"/>
    </xf>
    <xf numFmtId="0" fontId="9" fillId="2" borderId="3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22" fillId="2" borderId="30" xfId="1" applyFont="1" applyFill="1" applyBorder="1" applyAlignment="1">
      <alignment horizontal="center" vertical="center" wrapText="1"/>
    </xf>
    <xf numFmtId="0" fontId="22" fillId="2" borderId="1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K88"/>
  <sheetViews>
    <sheetView tabSelected="1" view="pageBreakPreview" zoomScale="57" zoomScaleNormal="60" zoomScaleSheetLayoutView="57" zoomScalePageLayoutView="70" workbookViewId="0">
      <selection activeCell="Q61" sqref="Q61"/>
    </sheetView>
  </sheetViews>
  <sheetFormatPr defaultRowHeight="15"/>
  <cols>
    <col min="1" max="1" width="15.7109375" customWidth="1"/>
    <col min="2" max="2" width="107.140625" customWidth="1"/>
    <col min="3" max="3" width="16.5703125" customWidth="1"/>
    <col min="4" max="4" width="17" hidden="1" customWidth="1"/>
    <col min="5" max="5" width="18.5703125" customWidth="1"/>
    <col min="6" max="6" width="16.7109375" customWidth="1"/>
    <col min="7" max="7" width="15.140625" customWidth="1"/>
    <col min="8" max="8" width="14.7109375" customWidth="1"/>
    <col min="9" max="9" width="16.28515625" customWidth="1"/>
    <col min="10" max="10" width="15.5703125" customWidth="1"/>
    <col min="11" max="11" width="15.42578125" customWidth="1"/>
  </cols>
  <sheetData>
    <row r="1" spans="1:11" ht="20.2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20.25">
      <c r="A2" s="152" t="s">
        <v>76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20.25">
      <c r="A3" s="153" t="s">
        <v>80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1" ht="16.5" thickBot="1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65.25" customHeight="1">
      <c r="A5" s="160" t="s">
        <v>43</v>
      </c>
      <c r="B5" s="162" t="s">
        <v>44</v>
      </c>
      <c r="C5" s="164" t="s">
        <v>78</v>
      </c>
      <c r="D5" s="166" t="s">
        <v>70</v>
      </c>
      <c r="E5" s="164" t="s">
        <v>82</v>
      </c>
      <c r="F5" s="154" t="s">
        <v>81</v>
      </c>
      <c r="G5" s="151" t="s">
        <v>1</v>
      </c>
      <c r="H5" s="151"/>
      <c r="I5" s="154" t="s">
        <v>83</v>
      </c>
      <c r="J5" s="151" t="s">
        <v>77</v>
      </c>
      <c r="K5" s="156"/>
    </row>
    <row r="6" spans="1:11" ht="58.5" customHeight="1">
      <c r="A6" s="161"/>
      <c r="B6" s="163"/>
      <c r="C6" s="165"/>
      <c r="D6" s="167"/>
      <c r="E6" s="165"/>
      <c r="F6" s="155"/>
      <c r="G6" s="43" t="s">
        <v>2</v>
      </c>
      <c r="H6" s="44" t="s">
        <v>3</v>
      </c>
      <c r="I6" s="155"/>
      <c r="J6" s="43" t="s">
        <v>2</v>
      </c>
      <c r="K6" s="45" t="s">
        <v>3</v>
      </c>
    </row>
    <row r="7" spans="1:11">
      <c r="A7" s="46">
        <v>1</v>
      </c>
      <c r="B7" s="47">
        <v>2</v>
      </c>
      <c r="C7" s="48">
        <v>3</v>
      </c>
      <c r="D7" s="49">
        <v>4</v>
      </c>
      <c r="E7" s="49">
        <v>4</v>
      </c>
      <c r="F7" s="34">
        <v>5</v>
      </c>
      <c r="G7" s="50">
        <v>6</v>
      </c>
      <c r="H7" s="51">
        <v>7</v>
      </c>
      <c r="I7" s="34">
        <v>8</v>
      </c>
      <c r="J7" s="52">
        <v>9</v>
      </c>
      <c r="K7" s="53">
        <v>10</v>
      </c>
    </row>
    <row r="8" spans="1:11" ht="22.5">
      <c r="A8" s="23">
        <v>100000</v>
      </c>
      <c r="B8" s="24" t="s">
        <v>4</v>
      </c>
      <c r="C8" s="25">
        <f>SUM(C9:C12,C13)</f>
        <v>476266.9</v>
      </c>
      <c r="D8" s="26">
        <f>SUM(D9:D12,D13)</f>
        <v>0</v>
      </c>
      <c r="E8" s="26">
        <f>SUM(E9:E12,E13)</f>
        <v>118647.8</v>
      </c>
      <c r="F8" s="26">
        <f>SUM(F9:F12,F13)</f>
        <v>135276.70000000001</v>
      </c>
      <c r="G8" s="26">
        <f>F8-E8</f>
        <v>16628.900000000009</v>
      </c>
      <c r="H8" s="27">
        <f>SUM(F8/E8)</f>
        <v>1.1401534626010765</v>
      </c>
      <c r="I8" s="26">
        <f>SUM(I9:I12,I13)</f>
        <v>102340.79999999999</v>
      </c>
      <c r="J8" s="26">
        <f>SUM(J9:J13)</f>
        <v>32904.80000000001</v>
      </c>
      <c r="K8" s="28">
        <f>SUM(F8/I8)*100%</f>
        <v>1.3218257039225805</v>
      </c>
    </row>
    <row r="9" spans="1:11" ht="20.25">
      <c r="A9" s="15">
        <v>110100</v>
      </c>
      <c r="B9" s="54" t="s">
        <v>5</v>
      </c>
      <c r="C9" s="55">
        <v>406619.4</v>
      </c>
      <c r="D9" s="55"/>
      <c r="E9" s="19">
        <v>101762.5</v>
      </c>
      <c r="F9" s="35">
        <v>119195.2</v>
      </c>
      <c r="G9" s="56">
        <f>SUM(F9-E9)</f>
        <v>17432.699999999997</v>
      </c>
      <c r="H9" s="18">
        <f>SUM(F9/E9)</f>
        <v>1.171307701756541</v>
      </c>
      <c r="I9" s="35">
        <v>84966.9</v>
      </c>
      <c r="J9" s="57">
        <f>SUM(F9-I9)</f>
        <v>34228.300000000003</v>
      </c>
      <c r="K9" s="58">
        <f>SUM(F9/I9)*100%</f>
        <v>1.4028427540606989</v>
      </c>
    </row>
    <row r="10" spans="1:11" ht="20.25">
      <c r="A10" s="15">
        <v>110200</v>
      </c>
      <c r="B10" s="59" t="s">
        <v>6</v>
      </c>
      <c r="C10" s="60">
        <v>401.5</v>
      </c>
      <c r="D10" s="60"/>
      <c r="E10" s="35">
        <v>100</v>
      </c>
      <c r="F10" s="19">
        <v>126.5</v>
      </c>
      <c r="G10" s="56">
        <f>SUM(F10-E10)</f>
        <v>26.5</v>
      </c>
      <c r="H10" s="18">
        <f>SUM(F10/E10)</f>
        <v>1.2649999999999999</v>
      </c>
      <c r="I10" s="19">
        <v>564.70000000000005</v>
      </c>
      <c r="J10" s="57">
        <f t="shared" ref="J10:J19" si="0">SUM(F10-I10)</f>
        <v>-438.20000000000005</v>
      </c>
      <c r="K10" s="58">
        <f t="shared" ref="K10:K32" si="1">SUM(F10/I10)*100%</f>
        <v>0.22401275013281385</v>
      </c>
    </row>
    <row r="11" spans="1:11" ht="21">
      <c r="A11" s="15">
        <v>130000</v>
      </c>
      <c r="B11" s="61" t="s">
        <v>74</v>
      </c>
      <c r="C11" s="62">
        <v>95</v>
      </c>
      <c r="D11" s="62"/>
      <c r="E11" s="35"/>
      <c r="F11" s="19">
        <v>31.1</v>
      </c>
      <c r="G11" s="56">
        <f>SUM(F11-E11)</f>
        <v>31.1</v>
      </c>
      <c r="H11" s="18"/>
      <c r="I11" s="19"/>
      <c r="J11" s="57"/>
      <c r="K11" s="58"/>
    </row>
    <row r="12" spans="1:11" ht="20.25">
      <c r="A12" s="15">
        <v>140400</v>
      </c>
      <c r="B12" s="63" t="s">
        <v>72</v>
      </c>
      <c r="C12" s="64">
        <v>6500</v>
      </c>
      <c r="D12" s="64"/>
      <c r="E12" s="19">
        <v>1584</v>
      </c>
      <c r="F12" s="19">
        <v>2915.1</v>
      </c>
      <c r="G12" s="56">
        <f>SUM(F12-E12)</f>
        <v>1331.1</v>
      </c>
      <c r="H12" s="18">
        <f>SUM(F12/E12)</f>
        <v>1.8403409090909091</v>
      </c>
      <c r="I12" s="19">
        <v>1289.8</v>
      </c>
      <c r="J12" s="57">
        <f t="shared" si="0"/>
        <v>1625.3</v>
      </c>
      <c r="K12" s="58">
        <f t="shared" si="1"/>
        <v>2.2601178477283299</v>
      </c>
    </row>
    <row r="13" spans="1:11" ht="20.25">
      <c r="A13" s="65">
        <v>180000</v>
      </c>
      <c r="B13" s="66" t="s">
        <v>7</v>
      </c>
      <c r="C13" s="39">
        <f>SUM(C18:C19,C14)</f>
        <v>62651</v>
      </c>
      <c r="D13" s="17">
        <f>SUM(D18:D19,D14)</f>
        <v>0</v>
      </c>
      <c r="E13" s="17">
        <f>SUM(E18:E19,E14)</f>
        <v>15201.3</v>
      </c>
      <c r="F13" s="17">
        <f>SUM(F18:F19,F14)</f>
        <v>13008.8</v>
      </c>
      <c r="G13" s="67">
        <f>F13-E13</f>
        <v>-2192.5</v>
      </c>
      <c r="H13" s="18">
        <f t="shared" ref="H13:H19" si="2">SUM(F13/E13)</f>
        <v>0.85576891450073345</v>
      </c>
      <c r="I13" s="17">
        <f>SUM(I18:I19,I14)</f>
        <v>15519.4</v>
      </c>
      <c r="J13" s="68">
        <f t="shared" si="0"/>
        <v>-2510.6000000000004</v>
      </c>
      <c r="K13" s="33">
        <f t="shared" si="1"/>
        <v>0.83822828202121213</v>
      </c>
    </row>
    <row r="14" spans="1:11" ht="20.25">
      <c r="A14" s="65">
        <v>180100</v>
      </c>
      <c r="B14" s="69" t="s">
        <v>8</v>
      </c>
      <c r="C14" s="39">
        <f>SUM(C15:C17)</f>
        <v>45675</v>
      </c>
      <c r="D14" s="17">
        <f>SUM(D15:D17)</f>
        <v>0</v>
      </c>
      <c r="E14" s="17">
        <f>SUM(E15:E17)</f>
        <v>10929.1</v>
      </c>
      <c r="F14" s="17">
        <f>SUM(F15:F17)</f>
        <v>8354.6</v>
      </c>
      <c r="G14" s="67">
        <f>F14-E14</f>
        <v>-2574.5</v>
      </c>
      <c r="H14" s="18">
        <f t="shared" si="2"/>
        <v>0.76443622988169202</v>
      </c>
      <c r="I14" s="17">
        <f>SUM(I15:I17)</f>
        <v>11675.4</v>
      </c>
      <c r="J14" s="57">
        <f t="shared" si="0"/>
        <v>-3320.7999999999993</v>
      </c>
      <c r="K14" s="58">
        <f t="shared" si="1"/>
        <v>0.71557291399009892</v>
      </c>
    </row>
    <row r="15" spans="1:11" ht="20.25">
      <c r="A15" s="15"/>
      <c r="B15" s="70" t="s">
        <v>9</v>
      </c>
      <c r="C15" s="71">
        <v>7525</v>
      </c>
      <c r="D15" s="71"/>
      <c r="E15" s="19">
        <v>1407.5</v>
      </c>
      <c r="F15" s="19">
        <v>1501.5</v>
      </c>
      <c r="G15" s="56">
        <f>SUM(F15-E15)</f>
        <v>94</v>
      </c>
      <c r="H15" s="18">
        <f t="shared" si="2"/>
        <v>1.066785079928952</v>
      </c>
      <c r="I15" s="19">
        <v>1468.5</v>
      </c>
      <c r="J15" s="57">
        <f t="shared" si="0"/>
        <v>33</v>
      </c>
      <c r="K15" s="58">
        <f t="shared" si="1"/>
        <v>1.0224719101123596</v>
      </c>
    </row>
    <row r="16" spans="1:11" ht="20.25">
      <c r="A16" s="15"/>
      <c r="B16" s="70" t="s">
        <v>10</v>
      </c>
      <c r="C16" s="71">
        <v>38100</v>
      </c>
      <c r="D16" s="71"/>
      <c r="E16" s="19">
        <v>9521.6</v>
      </c>
      <c r="F16" s="19">
        <v>6853.1</v>
      </c>
      <c r="G16" s="56">
        <f>SUM(F16-E16)</f>
        <v>-2668.5</v>
      </c>
      <c r="H16" s="18">
        <f t="shared" si="2"/>
        <v>0.71974248025541931</v>
      </c>
      <c r="I16" s="19">
        <v>10198.799999999999</v>
      </c>
      <c r="J16" s="57">
        <f t="shared" si="0"/>
        <v>-3345.6999999999989</v>
      </c>
      <c r="K16" s="58">
        <f t="shared" si="1"/>
        <v>0.67195160214927252</v>
      </c>
    </row>
    <row r="17" spans="1:11" ht="20.25">
      <c r="A17" s="15"/>
      <c r="B17" s="70" t="s">
        <v>11</v>
      </c>
      <c r="C17" s="71">
        <v>50</v>
      </c>
      <c r="D17" s="71"/>
      <c r="E17" s="19"/>
      <c r="F17" s="19"/>
      <c r="G17" s="56">
        <f>SUM(F17-E17)</f>
        <v>0</v>
      </c>
      <c r="H17" s="18" t="e">
        <f t="shared" si="2"/>
        <v>#DIV/0!</v>
      </c>
      <c r="I17" s="19">
        <v>8.1</v>
      </c>
      <c r="J17" s="57">
        <f t="shared" si="0"/>
        <v>-8.1</v>
      </c>
      <c r="K17" s="58">
        <f t="shared" si="1"/>
        <v>0</v>
      </c>
    </row>
    <row r="18" spans="1:11" ht="20.25">
      <c r="A18" s="15">
        <v>180300</v>
      </c>
      <c r="B18" s="70" t="s">
        <v>12</v>
      </c>
      <c r="C18" s="71">
        <v>108</v>
      </c>
      <c r="D18" s="71"/>
      <c r="E18" s="19">
        <v>10</v>
      </c>
      <c r="F18" s="19">
        <v>20.8</v>
      </c>
      <c r="G18" s="56">
        <f>SUM(F18-E18)</f>
        <v>10.8</v>
      </c>
      <c r="H18" s="18">
        <f t="shared" si="2"/>
        <v>2.08</v>
      </c>
      <c r="I18" s="19">
        <v>2.8</v>
      </c>
      <c r="J18" s="57">
        <f t="shared" si="0"/>
        <v>18</v>
      </c>
      <c r="K18" s="58">
        <f t="shared" si="1"/>
        <v>7.4285714285714297</v>
      </c>
    </row>
    <row r="19" spans="1:11" ht="20.25">
      <c r="A19" s="15">
        <v>180500</v>
      </c>
      <c r="B19" s="70" t="s">
        <v>13</v>
      </c>
      <c r="C19" s="71">
        <v>16868</v>
      </c>
      <c r="D19" s="71"/>
      <c r="E19" s="19">
        <v>4262.2</v>
      </c>
      <c r="F19" s="19">
        <v>4633.3999999999996</v>
      </c>
      <c r="G19" s="56">
        <f>SUM(F19-E19)</f>
        <v>371.19999999999982</v>
      </c>
      <c r="H19" s="18">
        <f t="shared" si="2"/>
        <v>1.0870911735723334</v>
      </c>
      <c r="I19" s="19">
        <v>3841.2</v>
      </c>
      <c r="J19" s="57">
        <f t="shared" si="0"/>
        <v>792.19999999999982</v>
      </c>
      <c r="K19" s="58">
        <f t="shared" si="1"/>
        <v>1.2062376340726855</v>
      </c>
    </row>
    <row r="20" spans="1:11" ht="20.25">
      <c r="A20" s="29">
        <v>200000</v>
      </c>
      <c r="B20" s="30" t="s">
        <v>15</v>
      </c>
      <c r="C20" s="31">
        <f>SUM(C21:C32)</f>
        <v>2809.3</v>
      </c>
      <c r="D20" s="32">
        <f>SUM(D21:D32)</f>
        <v>0</v>
      </c>
      <c r="E20" s="32">
        <f>SUM(E21:E32)</f>
        <v>647.6</v>
      </c>
      <c r="F20" s="32">
        <f>SUM(F21:F32)</f>
        <v>663.90000000000009</v>
      </c>
      <c r="G20" s="32">
        <f>F20-E20</f>
        <v>16.300000000000068</v>
      </c>
      <c r="H20" s="27">
        <f>SUM(F20/E20)</f>
        <v>1.0251698579369983</v>
      </c>
      <c r="I20" s="32">
        <f>SUM(I21:I32)</f>
        <v>827.6</v>
      </c>
      <c r="J20" s="32">
        <f>SUM(J21:J32)</f>
        <v>-163.69999999999999</v>
      </c>
      <c r="K20" s="33">
        <f>SUM(F20/I20)*100%</f>
        <v>0.80219913001449983</v>
      </c>
    </row>
    <row r="21" spans="1:11" ht="40.5">
      <c r="A21" s="15">
        <v>210103</v>
      </c>
      <c r="B21" s="72" t="s">
        <v>63</v>
      </c>
      <c r="C21" s="73">
        <v>273.3</v>
      </c>
      <c r="D21" s="73"/>
      <c r="E21" s="19">
        <v>68</v>
      </c>
      <c r="F21" s="19">
        <v>86</v>
      </c>
      <c r="G21" s="56">
        <f t="shared" ref="G21:G32" si="3">SUM(F21-E21)</f>
        <v>18</v>
      </c>
      <c r="H21" s="18">
        <f t="shared" ref="H21:H32" si="4">SUM(F21/E21)</f>
        <v>1.2647058823529411</v>
      </c>
      <c r="I21" s="19">
        <v>119.2</v>
      </c>
      <c r="J21" s="57">
        <f t="shared" ref="J21:J36" si="5">SUM(F21-I21)</f>
        <v>-33.200000000000003</v>
      </c>
      <c r="K21" s="58">
        <f t="shared" si="1"/>
        <v>0.72147651006711411</v>
      </c>
    </row>
    <row r="22" spans="1:11" ht="20.25">
      <c r="A22" s="15">
        <v>210500</v>
      </c>
      <c r="B22" s="74" t="s">
        <v>38</v>
      </c>
      <c r="C22" s="75"/>
      <c r="D22" s="19"/>
      <c r="E22" s="19"/>
      <c r="F22" s="19"/>
      <c r="G22" s="56">
        <f t="shared" si="3"/>
        <v>0</v>
      </c>
      <c r="H22" s="18" t="e">
        <f t="shared" si="4"/>
        <v>#DIV/0!</v>
      </c>
      <c r="I22" s="19"/>
      <c r="J22" s="57">
        <f t="shared" si="5"/>
        <v>0</v>
      </c>
      <c r="K22" s="58" t="e">
        <f t="shared" si="1"/>
        <v>#DIV/0!</v>
      </c>
    </row>
    <row r="23" spans="1:11" ht="20.25" hidden="1">
      <c r="A23" s="15">
        <v>210805</v>
      </c>
      <c r="B23" s="76" t="s">
        <v>16</v>
      </c>
      <c r="C23" s="77"/>
      <c r="D23" s="19"/>
      <c r="E23" s="19"/>
      <c r="F23" s="19"/>
      <c r="G23" s="56"/>
      <c r="H23" s="18"/>
      <c r="I23" s="19"/>
      <c r="J23" s="57">
        <f t="shared" si="5"/>
        <v>0</v>
      </c>
      <c r="K23" s="58"/>
    </row>
    <row r="24" spans="1:11" ht="20.25">
      <c r="A24" s="15">
        <v>210811</v>
      </c>
      <c r="B24" s="59" t="s">
        <v>17</v>
      </c>
      <c r="C24" s="73">
        <v>200</v>
      </c>
      <c r="D24" s="73"/>
      <c r="E24" s="19">
        <v>29</v>
      </c>
      <c r="F24" s="19">
        <v>57.2</v>
      </c>
      <c r="G24" s="56">
        <f t="shared" si="3"/>
        <v>28.200000000000003</v>
      </c>
      <c r="H24" s="18">
        <f t="shared" si="4"/>
        <v>1.9724137931034484</v>
      </c>
      <c r="I24" s="19">
        <v>43.9</v>
      </c>
      <c r="J24" s="57">
        <f t="shared" si="5"/>
        <v>13.300000000000004</v>
      </c>
      <c r="K24" s="58">
        <f>SUM(F24/I24)*100%</f>
        <v>1.3029612756264237</v>
      </c>
    </row>
    <row r="25" spans="1:11" ht="42" customHeight="1">
      <c r="A25" s="78">
        <v>210815</v>
      </c>
      <c r="B25" s="79" t="s">
        <v>35</v>
      </c>
      <c r="C25" s="80">
        <v>10</v>
      </c>
      <c r="D25" s="19"/>
      <c r="E25" s="19"/>
      <c r="F25" s="19">
        <v>34</v>
      </c>
      <c r="G25" s="56"/>
      <c r="H25" s="18"/>
      <c r="I25" s="19"/>
      <c r="J25" s="57">
        <f t="shared" si="5"/>
        <v>34</v>
      </c>
      <c r="K25" s="58" t="e">
        <f>SUM(F25/I25)*100%</f>
        <v>#DIV/0!</v>
      </c>
    </row>
    <row r="26" spans="1:11" ht="45" customHeight="1">
      <c r="A26" s="29">
        <v>220103</v>
      </c>
      <c r="B26" s="79" t="s">
        <v>37</v>
      </c>
      <c r="C26" s="80">
        <v>25</v>
      </c>
      <c r="D26" s="80"/>
      <c r="E26" s="19">
        <v>6</v>
      </c>
      <c r="F26" s="19">
        <v>5</v>
      </c>
      <c r="G26" s="56">
        <f t="shared" si="3"/>
        <v>-1</v>
      </c>
      <c r="H26" s="18">
        <f t="shared" si="4"/>
        <v>0.83333333333333337</v>
      </c>
      <c r="I26" s="19">
        <v>6.4</v>
      </c>
      <c r="J26" s="57">
        <f t="shared" si="5"/>
        <v>-1.4000000000000004</v>
      </c>
      <c r="K26" s="58">
        <f>SUM(F26/I26)*100%</f>
        <v>0.78125</v>
      </c>
    </row>
    <row r="27" spans="1:11" ht="20.25">
      <c r="A27" s="15">
        <v>220125</v>
      </c>
      <c r="B27" s="81" t="s">
        <v>65</v>
      </c>
      <c r="C27" s="82">
        <v>1420</v>
      </c>
      <c r="D27" s="82"/>
      <c r="E27" s="19">
        <v>330</v>
      </c>
      <c r="F27" s="19">
        <v>326</v>
      </c>
      <c r="G27" s="56">
        <f t="shared" si="3"/>
        <v>-4</v>
      </c>
      <c r="H27" s="18">
        <f t="shared" si="4"/>
        <v>0.98787878787878791</v>
      </c>
      <c r="I27" s="19">
        <v>417.4</v>
      </c>
      <c r="J27" s="57">
        <f t="shared" si="5"/>
        <v>-91.399999999999977</v>
      </c>
      <c r="K27" s="58">
        <f t="shared" si="1"/>
        <v>0.78102539530426451</v>
      </c>
    </row>
    <row r="28" spans="1:11" ht="40.5">
      <c r="A28" s="15">
        <v>220126</v>
      </c>
      <c r="B28" s="83" t="s">
        <v>33</v>
      </c>
      <c r="C28" s="84">
        <v>130</v>
      </c>
      <c r="D28" s="85"/>
      <c r="E28" s="19">
        <v>28</v>
      </c>
      <c r="F28" s="19">
        <v>49.9</v>
      </c>
      <c r="G28" s="56">
        <f t="shared" si="3"/>
        <v>21.9</v>
      </c>
      <c r="H28" s="18">
        <f t="shared" si="4"/>
        <v>1.782142857142857</v>
      </c>
      <c r="I28" s="19">
        <v>33.1</v>
      </c>
      <c r="J28" s="57">
        <f t="shared" si="5"/>
        <v>16.799999999999997</v>
      </c>
      <c r="K28" s="58">
        <f t="shared" si="1"/>
        <v>1.5075528700906344</v>
      </c>
    </row>
    <row r="29" spans="1:11" ht="40.5">
      <c r="A29" s="15">
        <v>220804</v>
      </c>
      <c r="B29" s="22" t="s">
        <v>69</v>
      </c>
      <c r="C29" s="85">
        <v>647</v>
      </c>
      <c r="D29" s="85"/>
      <c r="E29" s="19">
        <v>161</v>
      </c>
      <c r="F29" s="19">
        <v>11.5</v>
      </c>
      <c r="G29" s="56">
        <f t="shared" si="3"/>
        <v>-149.5</v>
      </c>
      <c r="H29" s="18">
        <f t="shared" si="4"/>
        <v>7.1428571428571425E-2</v>
      </c>
      <c r="I29" s="19">
        <v>120</v>
      </c>
      <c r="J29" s="57">
        <f t="shared" si="5"/>
        <v>-108.5</v>
      </c>
      <c r="K29" s="58"/>
    </row>
    <row r="30" spans="1:11" ht="20.25">
      <c r="A30" s="15">
        <v>220900</v>
      </c>
      <c r="B30" s="54" t="s">
        <v>18</v>
      </c>
      <c r="C30" s="86">
        <v>14</v>
      </c>
      <c r="D30" s="86"/>
      <c r="E30" s="19">
        <v>3.1</v>
      </c>
      <c r="F30" s="19">
        <v>3.2</v>
      </c>
      <c r="G30" s="56">
        <f t="shared" si="3"/>
        <v>0.10000000000000009</v>
      </c>
      <c r="H30" s="18">
        <f t="shared" si="4"/>
        <v>1.032258064516129</v>
      </c>
      <c r="I30" s="19">
        <v>4.0999999999999996</v>
      </c>
      <c r="J30" s="57">
        <f t="shared" si="5"/>
        <v>-0.89999999999999947</v>
      </c>
      <c r="K30" s="58">
        <f t="shared" si="1"/>
        <v>0.78048780487804892</v>
      </c>
    </row>
    <row r="31" spans="1:11" ht="20.25">
      <c r="A31" s="15">
        <v>240603</v>
      </c>
      <c r="B31" s="76" t="s">
        <v>16</v>
      </c>
      <c r="C31" s="87">
        <v>90</v>
      </c>
      <c r="D31" s="87"/>
      <c r="E31" s="19">
        <v>22.5</v>
      </c>
      <c r="F31" s="19">
        <v>91.1</v>
      </c>
      <c r="G31" s="56">
        <f t="shared" si="3"/>
        <v>68.599999999999994</v>
      </c>
      <c r="H31" s="18">
        <f t="shared" si="4"/>
        <v>4.0488888888888885</v>
      </c>
      <c r="I31" s="19">
        <v>83.5</v>
      </c>
      <c r="J31" s="57">
        <f t="shared" si="5"/>
        <v>7.5999999999999943</v>
      </c>
      <c r="K31" s="58">
        <f t="shared" si="1"/>
        <v>1.0910179640718562</v>
      </c>
    </row>
    <row r="32" spans="1:11" ht="57" hidden="1" customHeight="1">
      <c r="A32" s="29">
        <v>240622</v>
      </c>
      <c r="B32" s="88" t="s">
        <v>45</v>
      </c>
      <c r="C32" s="89"/>
      <c r="D32" s="36"/>
      <c r="E32" s="36"/>
      <c r="F32" s="36"/>
      <c r="G32" s="56">
        <f t="shared" si="3"/>
        <v>0</v>
      </c>
      <c r="H32" s="18" t="e">
        <f t="shared" si="4"/>
        <v>#DIV/0!</v>
      </c>
      <c r="I32" s="36"/>
      <c r="J32" s="57">
        <f t="shared" si="5"/>
        <v>0</v>
      </c>
      <c r="K32" s="58" t="e">
        <f t="shared" si="1"/>
        <v>#DIV/0!</v>
      </c>
    </row>
    <row r="33" spans="1:11" ht="20.25">
      <c r="A33" s="29">
        <v>300000</v>
      </c>
      <c r="B33" s="30" t="s">
        <v>19</v>
      </c>
      <c r="C33" s="90"/>
      <c r="D33" s="32">
        <f>SUM(D34:D36)</f>
        <v>0</v>
      </c>
      <c r="E33" s="32">
        <f>SUM(E35)</f>
        <v>0</v>
      </c>
      <c r="F33" s="32">
        <f>SUM(F35)</f>
        <v>0.2</v>
      </c>
      <c r="G33" s="32">
        <f>SUM(F33-E33)</f>
        <v>0.2</v>
      </c>
      <c r="H33" s="27" t="e">
        <f>SUM(F33/E33)</f>
        <v>#DIV/0!</v>
      </c>
      <c r="I33" s="32">
        <f>SUM(I35)</f>
        <v>0</v>
      </c>
      <c r="J33" s="32">
        <f>SUM(F33-I33)</f>
        <v>0.2</v>
      </c>
      <c r="K33" s="33"/>
    </row>
    <row r="34" spans="1:11" ht="20.25" hidden="1">
      <c r="A34" s="15">
        <v>310102</v>
      </c>
      <c r="B34" s="91" t="s">
        <v>20</v>
      </c>
      <c r="C34" s="92"/>
      <c r="D34" s="35"/>
      <c r="E34" s="35"/>
      <c r="F34" s="19"/>
      <c r="G34" s="56">
        <v>0</v>
      </c>
      <c r="H34" s="18"/>
      <c r="I34" s="19"/>
      <c r="J34" s="57">
        <f t="shared" si="5"/>
        <v>0</v>
      </c>
      <c r="K34" s="58"/>
    </row>
    <row r="35" spans="1:11" ht="40.5">
      <c r="A35" s="15">
        <v>310200</v>
      </c>
      <c r="B35" s="93" t="s">
        <v>66</v>
      </c>
      <c r="C35" s="94"/>
      <c r="D35" s="35"/>
      <c r="E35" s="35"/>
      <c r="F35" s="19">
        <v>0.2</v>
      </c>
      <c r="G35" s="56">
        <f>SUM(F35-E35)</f>
        <v>0.2</v>
      </c>
      <c r="H35" s="18" t="e">
        <f>SUM(F35/E35)</f>
        <v>#DIV/0!</v>
      </c>
      <c r="I35" s="19"/>
      <c r="J35" s="57">
        <f t="shared" si="5"/>
        <v>0.2</v>
      </c>
      <c r="K35" s="58"/>
    </row>
    <row r="36" spans="1:11" ht="20.25" hidden="1">
      <c r="A36" s="15"/>
      <c r="B36" s="95" t="s">
        <v>21</v>
      </c>
      <c r="C36" s="94"/>
      <c r="D36" s="35"/>
      <c r="E36" s="35">
        <v>0</v>
      </c>
      <c r="F36" s="19"/>
      <c r="G36" s="56">
        <f>SUM(F36-E36)</f>
        <v>0</v>
      </c>
      <c r="H36" s="18"/>
      <c r="I36" s="19"/>
      <c r="J36" s="57">
        <f t="shared" si="5"/>
        <v>0</v>
      </c>
      <c r="K36" s="58" t="e">
        <f>SUM(F36/I36)*100%</f>
        <v>#DIV/0!</v>
      </c>
    </row>
    <row r="37" spans="1:11" ht="20.25">
      <c r="A37" s="15"/>
      <c r="B37" s="30" t="s">
        <v>22</v>
      </c>
      <c r="C37" s="17">
        <f>SUM(C8,C20,C33)</f>
        <v>479076.2</v>
      </c>
      <c r="D37" s="17">
        <f>SUM(D8,D20,D33)</f>
        <v>0</v>
      </c>
      <c r="E37" s="17">
        <f>SUM(E8,E20,E33)</f>
        <v>119295.40000000001</v>
      </c>
      <c r="F37" s="17">
        <f>SUM(F8,F20,F33,F36)</f>
        <v>135940.80000000002</v>
      </c>
      <c r="G37" s="17">
        <f>F37-E37</f>
        <v>16645.400000000009</v>
      </c>
      <c r="H37" s="27">
        <f>SUM(F37/E37)</f>
        <v>1.139530945870503</v>
      </c>
      <c r="I37" s="17">
        <f>SUM(I8,I20,I33,I36)</f>
        <v>103168.4</v>
      </c>
      <c r="J37" s="17">
        <f>SUM(J8,J20,J33,J36)</f>
        <v>32741.30000000001</v>
      </c>
      <c r="K37" s="33">
        <f t="shared" ref="K37:K62" si="6">SUM(F37/I37)*100%</f>
        <v>1.3176592832689082</v>
      </c>
    </row>
    <row r="38" spans="1:11" ht="20.25">
      <c r="A38" s="65">
        <v>400000</v>
      </c>
      <c r="B38" s="96" t="s">
        <v>23</v>
      </c>
      <c r="C38" s="37">
        <f>SUM(C39,C46,C44)</f>
        <v>90714.900000000023</v>
      </c>
      <c r="D38" s="37">
        <f>SUM(D39,D46)</f>
        <v>0</v>
      </c>
      <c r="E38" s="37">
        <f>SUM(E39,E46,E44)</f>
        <v>26818</v>
      </c>
      <c r="F38" s="37">
        <f>SUM(F39,F46,F44)</f>
        <v>26985.7</v>
      </c>
      <c r="G38" s="67">
        <f t="shared" ref="G38:G61" si="7">SUM(F38-E38)</f>
        <v>167.70000000000073</v>
      </c>
      <c r="H38" s="27">
        <f t="shared" ref="H38:H61" si="8">SUM(F38/E38)</f>
        <v>1.0062532627339846</v>
      </c>
      <c r="I38" s="37">
        <f>SUM(I39,I46)</f>
        <v>39190.199999999997</v>
      </c>
      <c r="J38" s="37">
        <f>SUM(J39,J46,J44)</f>
        <v>-12204.499999999998</v>
      </c>
      <c r="K38" s="33">
        <f t="shared" si="6"/>
        <v>0.68858286000071456</v>
      </c>
    </row>
    <row r="39" spans="1:11" ht="20.25">
      <c r="A39" s="65">
        <v>410300</v>
      </c>
      <c r="B39" s="96" t="s">
        <v>47</v>
      </c>
      <c r="C39" s="37">
        <f>SUM(C40:C43)</f>
        <v>85607.200000000012</v>
      </c>
      <c r="D39" s="37">
        <f>SUM(D40:D43)</f>
        <v>0</v>
      </c>
      <c r="E39" s="37">
        <f>SUM(E40:E43)</f>
        <v>25258.400000000001</v>
      </c>
      <c r="F39" s="37">
        <f>SUM(F40:F43)</f>
        <v>25491</v>
      </c>
      <c r="G39" s="67">
        <f t="shared" si="7"/>
        <v>232.59999999999854</v>
      </c>
      <c r="H39" s="27">
        <f t="shared" si="8"/>
        <v>1.0092088176606593</v>
      </c>
      <c r="I39" s="37">
        <f>SUM(I40:I43)</f>
        <v>23760.5</v>
      </c>
      <c r="J39" s="68">
        <f t="shared" ref="J39:J62" si="9">SUM(F39-I39)</f>
        <v>1730.5</v>
      </c>
      <c r="K39" s="33">
        <f t="shared" si="6"/>
        <v>1.0728309589444667</v>
      </c>
    </row>
    <row r="40" spans="1:11" ht="20.25">
      <c r="A40" s="15">
        <v>410339</v>
      </c>
      <c r="B40" s="97" t="s">
        <v>24</v>
      </c>
      <c r="C40" s="98">
        <v>77386.100000000006</v>
      </c>
      <c r="D40" s="98"/>
      <c r="E40" s="35">
        <v>17037.3</v>
      </c>
      <c r="F40" s="38">
        <v>17269.900000000001</v>
      </c>
      <c r="G40" s="56">
        <f t="shared" si="7"/>
        <v>232.60000000000218</v>
      </c>
      <c r="H40" s="18">
        <f t="shared" si="8"/>
        <v>1.0136523979738574</v>
      </c>
      <c r="I40" s="38">
        <v>15501.6</v>
      </c>
      <c r="J40" s="57">
        <f t="shared" si="9"/>
        <v>1768.3000000000011</v>
      </c>
      <c r="K40" s="99">
        <f t="shared" si="6"/>
        <v>1.1140720957836612</v>
      </c>
    </row>
    <row r="41" spans="1:11" ht="20.25">
      <c r="A41" s="15">
        <v>410342</v>
      </c>
      <c r="B41" s="97" t="s">
        <v>25</v>
      </c>
      <c r="C41" s="98">
        <v>8221.1</v>
      </c>
      <c r="D41" s="98"/>
      <c r="E41" s="35">
        <v>8221.1</v>
      </c>
      <c r="F41" s="38">
        <v>8221.1</v>
      </c>
      <c r="G41" s="56">
        <f t="shared" si="7"/>
        <v>0</v>
      </c>
      <c r="H41" s="18">
        <f t="shared" si="8"/>
        <v>1</v>
      </c>
      <c r="I41" s="38">
        <v>7552.9</v>
      </c>
      <c r="J41" s="57">
        <f t="shared" si="9"/>
        <v>668.20000000000073</v>
      </c>
      <c r="K41" s="99">
        <f t="shared" si="6"/>
        <v>1.0884693296614547</v>
      </c>
    </row>
    <row r="42" spans="1:11" ht="37.5">
      <c r="A42" s="15">
        <v>410345</v>
      </c>
      <c r="B42" s="100" t="s">
        <v>62</v>
      </c>
      <c r="C42" s="101"/>
      <c r="D42" s="102"/>
      <c r="E42" s="35"/>
      <c r="F42" s="38"/>
      <c r="G42" s="56">
        <f t="shared" si="7"/>
        <v>0</v>
      </c>
      <c r="H42" s="18" t="e">
        <f t="shared" si="8"/>
        <v>#DIV/0!</v>
      </c>
      <c r="I42" s="38">
        <v>706</v>
      </c>
      <c r="J42" s="57">
        <f t="shared" si="9"/>
        <v>-706</v>
      </c>
      <c r="K42" s="99">
        <f t="shared" si="6"/>
        <v>0</v>
      </c>
    </row>
    <row r="43" spans="1:11" ht="56.25" hidden="1">
      <c r="A43" s="15">
        <v>410351</v>
      </c>
      <c r="B43" s="103" t="s">
        <v>55</v>
      </c>
      <c r="C43" s="98"/>
      <c r="D43" s="98"/>
      <c r="E43" s="35"/>
      <c r="F43" s="38"/>
      <c r="G43" s="56">
        <f t="shared" si="7"/>
        <v>0</v>
      </c>
      <c r="H43" s="18" t="e">
        <f t="shared" si="8"/>
        <v>#DIV/0!</v>
      </c>
      <c r="I43" s="38"/>
      <c r="J43" s="57">
        <f t="shared" si="9"/>
        <v>0</v>
      </c>
      <c r="K43" s="99" t="e">
        <f t="shared" si="6"/>
        <v>#DIV/0!</v>
      </c>
    </row>
    <row r="44" spans="1:11" ht="21">
      <c r="A44" s="65">
        <v>410400</v>
      </c>
      <c r="B44" s="104" t="s">
        <v>79</v>
      </c>
      <c r="C44" s="105">
        <f>SUM(C45)</f>
        <v>4117.1000000000004</v>
      </c>
      <c r="D44" s="98"/>
      <c r="E44" s="37">
        <f>SUM(E45)</f>
        <v>900</v>
      </c>
      <c r="F44" s="39">
        <f>SUM(F45)</f>
        <v>900</v>
      </c>
      <c r="G44" s="56">
        <f>SUM(F44-E44)</f>
        <v>0</v>
      </c>
      <c r="H44" s="18">
        <f>SUM(F44/E44)</f>
        <v>1</v>
      </c>
      <c r="I44" s="38"/>
      <c r="J44" s="68">
        <f>SUM(J45)</f>
        <v>900</v>
      </c>
      <c r="K44" s="99"/>
    </row>
    <row r="45" spans="1:11" ht="63">
      <c r="A45" s="15">
        <v>410402</v>
      </c>
      <c r="B45" s="106" t="s">
        <v>75</v>
      </c>
      <c r="C45" s="98">
        <v>4117.1000000000004</v>
      </c>
      <c r="D45" s="98"/>
      <c r="E45" s="35">
        <v>900</v>
      </c>
      <c r="F45" s="38">
        <v>900</v>
      </c>
      <c r="G45" s="56">
        <f>SUM(F45-E45)</f>
        <v>0</v>
      </c>
      <c r="H45" s="18">
        <f>SUM(F45/E45)</f>
        <v>1</v>
      </c>
      <c r="I45" s="38"/>
      <c r="J45" s="57">
        <f t="shared" si="9"/>
        <v>900</v>
      </c>
      <c r="K45" s="99"/>
    </row>
    <row r="46" spans="1:11" ht="20.25">
      <c r="A46" s="65">
        <v>410500</v>
      </c>
      <c r="B46" s="96" t="s">
        <v>48</v>
      </c>
      <c r="C46" s="37">
        <f>SUM(C47:C62)</f>
        <v>990.6</v>
      </c>
      <c r="D46" s="37">
        <f>SUM(D47:D61)</f>
        <v>0</v>
      </c>
      <c r="E46" s="37">
        <f>SUM(E47:E62)</f>
        <v>659.6</v>
      </c>
      <c r="F46" s="37">
        <f>SUM(F47:F62)</f>
        <v>594.70000000000005</v>
      </c>
      <c r="G46" s="37">
        <f>F46-E46</f>
        <v>-64.899999999999977</v>
      </c>
      <c r="H46" s="18">
        <f t="shared" si="8"/>
        <v>0.9016070345664039</v>
      </c>
      <c r="I46" s="37">
        <f>SUM(I47:I62)</f>
        <v>15429.699999999999</v>
      </c>
      <c r="J46" s="68">
        <f t="shared" si="9"/>
        <v>-14834.999999999998</v>
      </c>
      <c r="K46" s="107">
        <f t="shared" si="6"/>
        <v>3.8542551054135864E-2</v>
      </c>
    </row>
    <row r="47" spans="1:11" ht="69.75" customHeight="1">
      <c r="A47" s="15">
        <v>410501</v>
      </c>
      <c r="B47" s="108" t="s">
        <v>49</v>
      </c>
      <c r="C47" s="109"/>
      <c r="D47" s="110"/>
      <c r="E47" s="35"/>
      <c r="F47" s="38"/>
      <c r="G47" s="56">
        <f t="shared" si="7"/>
        <v>0</v>
      </c>
      <c r="H47" s="18" t="e">
        <f t="shared" si="8"/>
        <v>#DIV/0!</v>
      </c>
      <c r="I47" s="38">
        <v>3021.6</v>
      </c>
      <c r="J47" s="57">
        <f t="shared" si="9"/>
        <v>-3021.6</v>
      </c>
      <c r="K47" s="99">
        <f t="shared" si="6"/>
        <v>0</v>
      </c>
    </row>
    <row r="48" spans="1:11" ht="56.25" hidden="1">
      <c r="A48" s="15">
        <v>410502</v>
      </c>
      <c r="B48" s="97" t="s">
        <v>50</v>
      </c>
      <c r="C48" s="98"/>
      <c r="D48" s="98"/>
      <c r="E48" s="35"/>
      <c r="F48" s="38"/>
      <c r="G48" s="56">
        <f t="shared" si="7"/>
        <v>0</v>
      </c>
      <c r="H48" s="18" t="e">
        <f t="shared" si="8"/>
        <v>#DIV/0!</v>
      </c>
      <c r="I48" s="38"/>
      <c r="J48" s="57">
        <f t="shared" si="9"/>
        <v>0</v>
      </c>
      <c r="K48" s="99" t="e">
        <f t="shared" si="6"/>
        <v>#DIV/0!</v>
      </c>
    </row>
    <row r="49" spans="1:11" ht="94.5" customHeight="1">
      <c r="A49" s="15">
        <v>410503</v>
      </c>
      <c r="B49" s="111" t="s">
        <v>51</v>
      </c>
      <c r="C49" s="112"/>
      <c r="D49" s="112"/>
      <c r="E49" s="35"/>
      <c r="F49" s="38"/>
      <c r="G49" s="56">
        <f>SUM(F49-E49)</f>
        <v>0</v>
      </c>
      <c r="H49" s="18" t="s">
        <v>39</v>
      </c>
      <c r="I49" s="38">
        <v>11355.5</v>
      </c>
      <c r="J49" s="57">
        <f t="shared" si="9"/>
        <v>-11355.5</v>
      </c>
      <c r="K49" s="99">
        <f t="shared" si="6"/>
        <v>0</v>
      </c>
    </row>
    <row r="50" spans="1:11" ht="169.5" hidden="1" customHeight="1">
      <c r="A50" s="15">
        <v>410505</v>
      </c>
      <c r="B50" s="113" t="s">
        <v>64</v>
      </c>
      <c r="C50" s="73"/>
      <c r="D50" s="73"/>
      <c r="E50" s="35"/>
      <c r="F50" s="38"/>
      <c r="G50" s="56">
        <f>SUM(F50-E50)</f>
        <v>0</v>
      </c>
      <c r="H50" s="18" t="e">
        <f t="shared" si="8"/>
        <v>#DIV/0!</v>
      </c>
      <c r="I50" s="38"/>
      <c r="J50" s="57">
        <f t="shared" si="9"/>
        <v>0</v>
      </c>
      <c r="K50" s="99" t="e">
        <f t="shared" si="6"/>
        <v>#DIV/0!</v>
      </c>
    </row>
    <row r="51" spans="1:11" ht="166.5" hidden="1" customHeight="1">
      <c r="A51" s="114">
        <v>410506</v>
      </c>
      <c r="B51" s="113" t="s">
        <v>67</v>
      </c>
      <c r="C51" s="73"/>
      <c r="D51" s="73"/>
      <c r="E51" s="35"/>
      <c r="F51" s="38"/>
      <c r="G51" s="56">
        <f>SUM(F51-E51)</f>
        <v>0</v>
      </c>
      <c r="H51" s="18" t="e">
        <f t="shared" si="8"/>
        <v>#DIV/0!</v>
      </c>
      <c r="I51" s="38"/>
      <c r="J51" s="57">
        <f t="shared" si="9"/>
        <v>0</v>
      </c>
      <c r="K51" s="99"/>
    </row>
    <row r="52" spans="1:11" ht="50.25" hidden="1" customHeight="1">
      <c r="A52" s="15">
        <v>410508</v>
      </c>
      <c r="B52" s="113" t="s">
        <v>58</v>
      </c>
      <c r="C52" s="73"/>
      <c r="D52" s="73"/>
      <c r="E52" s="35"/>
      <c r="F52" s="38"/>
      <c r="G52" s="56">
        <f t="shared" si="7"/>
        <v>0</v>
      </c>
      <c r="H52" s="18" t="e">
        <f t="shared" si="8"/>
        <v>#DIV/0!</v>
      </c>
      <c r="I52" s="38"/>
      <c r="J52" s="57">
        <f t="shared" si="9"/>
        <v>0</v>
      </c>
      <c r="K52" s="99"/>
    </row>
    <row r="53" spans="1:11" ht="39" customHeight="1">
      <c r="A53" s="15">
        <v>410510</v>
      </c>
      <c r="B53" s="115" t="s">
        <v>73</v>
      </c>
      <c r="C53" s="73">
        <v>232.8</v>
      </c>
      <c r="D53" s="73"/>
      <c r="E53" s="35">
        <v>232.8</v>
      </c>
      <c r="F53" s="38">
        <v>167.9</v>
      </c>
      <c r="G53" s="56">
        <f t="shared" si="7"/>
        <v>-64.900000000000006</v>
      </c>
      <c r="H53" s="18">
        <f t="shared" si="8"/>
        <v>0.72121993127147765</v>
      </c>
      <c r="I53" s="38">
        <v>135</v>
      </c>
      <c r="J53" s="57">
        <f t="shared" si="9"/>
        <v>32.900000000000006</v>
      </c>
      <c r="K53" s="99">
        <f t="shared" si="6"/>
        <v>1.2437037037037038</v>
      </c>
    </row>
    <row r="54" spans="1:11" ht="34.5" hidden="1" customHeight="1">
      <c r="A54" s="15">
        <v>410511</v>
      </c>
      <c r="B54" s="108" t="s">
        <v>60</v>
      </c>
      <c r="C54" s="73"/>
      <c r="D54" s="73"/>
      <c r="E54" s="35"/>
      <c r="F54" s="38"/>
      <c r="G54" s="56">
        <f>SUM(F54-E54)</f>
        <v>0</v>
      </c>
      <c r="H54" s="18" t="e">
        <f t="shared" si="8"/>
        <v>#DIV/0!</v>
      </c>
      <c r="I54" s="38"/>
      <c r="J54" s="57">
        <f t="shared" si="9"/>
        <v>0</v>
      </c>
      <c r="K54" s="99"/>
    </row>
    <row r="55" spans="1:11" ht="36.75" customHeight="1">
      <c r="A55" s="15">
        <v>410512</v>
      </c>
      <c r="B55" s="116" t="s">
        <v>57</v>
      </c>
      <c r="C55" s="73">
        <v>355.7</v>
      </c>
      <c r="D55" s="73"/>
      <c r="E55" s="35">
        <v>178.2</v>
      </c>
      <c r="F55" s="38">
        <v>178.2</v>
      </c>
      <c r="G55" s="56">
        <f t="shared" si="7"/>
        <v>0</v>
      </c>
      <c r="H55" s="18">
        <f t="shared" si="8"/>
        <v>1</v>
      </c>
      <c r="I55" s="38">
        <v>240.5</v>
      </c>
      <c r="J55" s="57">
        <f t="shared" si="9"/>
        <v>-62.300000000000011</v>
      </c>
      <c r="K55" s="99">
        <f t="shared" si="6"/>
        <v>0.74095634095634089</v>
      </c>
    </row>
    <row r="56" spans="1:11" ht="48.75" customHeight="1">
      <c r="A56" s="15">
        <v>410514</v>
      </c>
      <c r="B56" s="117" t="s">
        <v>61</v>
      </c>
      <c r="C56" s="73"/>
      <c r="D56" s="73"/>
      <c r="E56" s="35"/>
      <c r="F56" s="38"/>
      <c r="G56" s="56">
        <f>SUM(F56-E56)</f>
        <v>0</v>
      </c>
      <c r="H56" s="18" t="e">
        <f t="shared" si="8"/>
        <v>#DIV/0!</v>
      </c>
      <c r="I56" s="38">
        <v>98</v>
      </c>
      <c r="J56" s="57">
        <f t="shared" si="9"/>
        <v>-98</v>
      </c>
      <c r="K56" s="99"/>
    </row>
    <row r="57" spans="1:11" ht="33" customHeight="1">
      <c r="A57" s="15">
        <v>410515</v>
      </c>
      <c r="B57" s="118" t="s">
        <v>54</v>
      </c>
      <c r="C57" s="73">
        <v>198.5</v>
      </c>
      <c r="D57" s="73"/>
      <c r="E57" s="35">
        <v>198.5</v>
      </c>
      <c r="F57" s="38">
        <v>198.5</v>
      </c>
      <c r="G57" s="56">
        <f t="shared" si="7"/>
        <v>0</v>
      </c>
      <c r="H57" s="18">
        <f t="shared" si="8"/>
        <v>1</v>
      </c>
      <c r="I57" s="38">
        <v>208.9</v>
      </c>
      <c r="J57" s="57">
        <f t="shared" si="9"/>
        <v>-10.400000000000006</v>
      </c>
      <c r="K57" s="99">
        <f t="shared" si="6"/>
        <v>0.95021541407371946</v>
      </c>
    </row>
    <row r="58" spans="1:11" ht="36" hidden="1" customHeight="1">
      <c r="A58" s="78">
        <v>410516</v>
      </c>
      <c r="B58" s="119" t="s">
        <v>56</v>
      </c>
      <c r="C58" s="73"/>
      <c r="D58" s="73"/>
      <c r="E58" s="35"/>
      <c r="F58" s="38"/>
      <c r="G58" s="56">
        <f t="shared" si="7"/>
        <v>0</v>
      </c>
      <c r="H58" s="18" t="e">
        <f t="shared" si="8"/>
        <v>#DIV/0!</v>
      </c>
      <c r="I58" s="38"/>
      <c r="J58" s="57">
        <f t="shared" si="9"/>
        <v>0</v>
      </c>
      <c r="K58" s="99" t="e">
        <f t="shared" si="6"/>
        <v>#DIV/0!</v>
      </c>
    </row>
    <row r="59" spans="1:11" ht="40.5" customHeight="1">
      <c r="A59" s="15">
        <v>410520</v>
      </c>
      <c r="B59" s="113" t="s">
        <v>53</v>
      </c>
      <c r="C59" s="77"/>
      <c r="D59" s="77"/>
      <c r="E59" s="35"/>
      <c r="F59" s="38"/>
      <c r="G59" s="56">
        <f t="shared" si="7"/>
        <v>0</v>
      </c>
      <c r="H59" s="18" t="e">
        <f t="shared" si="8"/>
        <v>#DIV/0!</v>
      </c>
      <c r="I59" s="38">
        <v>208.4</v>
      </c>
      <c r="J59" s="57">
        <f t="shared" si="9"/>
        <v>-208.4</v>
      </c>
      <c r="K59" s="99">
        <f t="shared" si="6"/>
        <v>0</v>
      </c>
    </row>
    <row r="60" spans="1:11" ht="37.5">
      <c r="A60" s="15">
        <v>410523</v>
      </c>
      <c r="B60" s="120" t="s">
        <v>59</v>
      </c>
      <c r="C60" s="77"/>
      <c r="D60" s="77"/>
      <c r="E60" s="35"/>
      <c r="F60" s="38"/>
      <c r="G60" s="56"/>
      <c r="H60" s="18"/>
      <c r="I60" s="38">
        <v>81</v>
      </c>
      <c r="J60" s="57">
        <f t="shared" si="9"/>
        <v>-81</v>
      </c>
      <c r="K60" s="99">
        <f t="shared" si="6"/>
        <v>0</v>
      </c>
    </row>
    <row r="61" spans="1:11" ht="22.5" customHeight="1">
      <c r="A61" s="15">
        <v>410539</v>
      </c>
      <c r="B61" s="108" t="s">
        <v>52</v>
      </c>
      <c r="C61" s="77">
        <v>203.6</v>
      </c>
      <c r="D61" s="77"/>
      <c r="E61" s="35">
        <v>50.1</v>
      </c>
      <c r="F61" s="38">
        <v>50.1</v>
      </c>
      <c r="G61" s="56">
        <f t="shared" si="7"/>
        <v>0</v>
      </c>
      <c r="H61" s="18">
        <f t="shared" si="8"/>
        <v>1</v>
      </c>
      <c r="I61" s="38">
        <v>51.8</v>
      </c>
      <c r="J61" s="57">
        <f t="shared" si="9"/>
        <v>-1.6999999999999957</v>
      </c>
      <c r="K61" s="58">
        <f t="shared" si="6"/>
        <v>0.96718146718146725</v>
      </c>
    </row>
    <row r="62" spans="1:11" ht="56.25" customHeight="1">
      <c r="A62" s="15">
        <v>410541</v>
      </c>
      <c r="B62" s="121" t="s">
        <v>71</v>
      </c>
      <c r="C62" s="122"/>
      <c r="D62" s="77"/>
      <c r="E62" s="35"/>
      <c r="F62" s="38"/>
      <c r="G62" s="56"/>
      <c r="H62" s="18"/>
      <c r="I62" s="38">
        <v>29</v>
      </c>
      <c r="J62" s="57">
        <f t="shared" si="9"/>
        <v>-29</v>
      </c>
      <c r="K62" s="58">
        <f t="shared" si="6"/>
        <v>0</v>
      </c>
    </row>
    <row r="63" spans="1:11" ht="20.25">
      <c r="A63" s="123"/>
      <c r="B63" s="30" t="s">
        <v>41</v>
      </c>
      <c r="C63" s="40">
        <f>SUM(C37:C38)</f>
        <v>569791.10000000009</v>
      </c>
      <c r="D63" s="40">
        <f>SUM(D37:D38)</f>
        <v>0</v>
      </c>
      <c r="E63" s="40">
        <f>SUM(E37:E38)</f>
        <v>146113.40000000002</v>
      </c>
      <c r="F63" s="40">
        <f>SUM(F37:F38)</f>
        <v>162926.50000000003</v>
      </c>
      <c r="G63" s="40">
        <f>F63-E63</f>
        <v>16813.100000000006</v>
      </c>
      <c r="H63" s="124">
        <f>SUM(F63/E63)</f>
        <v>1.1150688437884548</v>
      </c>
      <c r="I63" s="40">
        <f>SUM(I37:I38)</f>
        <v>142358.59999999998</v>
      </c>
      <c r="J63" s="40">
        <f>SUM(J37:J38)</f>
        <v>20536.80000000001</v>
      </c>
      <c r="K63" s="125">
        <f>SUM(F63/I63)*100%</f>
        <v>1.1444795045750664</v>
      </c>
    </row>
    <row r="64" spans="1:11" ht="17.25">
      <c r="A64" s="157" t="s">
        <v>31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9"/>
    </row>
    <row r="65" spans="1:11" ht="20.25">
      <c r="A65" s="15">
        <v>190100</v>
      </c>
      <c r="B65" s="126" t="s">
        <v>14</v>
      </c>
      <c r="C65" s="127">
        <v>200</v>
      </c>
      <c r="D65" s="127"/>
      <c r="E65" s="19">
        <v>50</v>
      </c>
      <c r="F65" s="19">
        <v>80.2</v>
      </c>
      <c r="G65" s="56">
        <f>SUM(F65-E65)</f>
        <v>30.200000000000003</v>
      </c>
      <c r="H65" s="18">
        <f>SUM(F65/E65)</f>
        <v>1.6040000000000001</v>
      </c>
      <c r="I65" s="19">
        <v>92</v>
      </c>
      <c r="J65" s="57">
        <f t="shared" ref="J65:J72" si="10">SUM(F65-I65)</f>
        <v>-11.799999999999997</v>
      </c>
      <c r="K65" s="58">
        <f>SUM(F65/I65)*100%</f>
        <v>0.87173913043478268</v>
      </c>
    </row>
    <row r="66" spans="1:11" ht="45" hidden="1" customHeight="1">
      <c r="A66" s="78">
        <v>240616</v>
      </c>
      <c r="B66" s="128" t="s">
        <v>36</v>
      </c>
      <c r="C66" s="129"/>
      <c r="D66" s="19"/>
      <c r="E66" s="19"/>
      <c r="F66" s="19"/>
      <c r="G66" s="56">
        <f>SUM(F66-E66)</f>
        <v>0</v>
      </c>
      <c r="H66" s="18"/>
      <c r="I66" s="19"/>
      <c r="J66" s="57">
        <f t="shared" si="10"/>
        <v>0</v>
      </c>
      <c r="K66" s="58"/>
    </row>
    <row r="67" spans="1:11" ht="38.450000000000003" customHeight="1">
      <c r="A67" s="78">
        <v>240621</v>
      </c>
      <c r="B67" s="130" t="s">
        <v>32</v>
      </c>
      <c r="C67" s="131"/>
      <c r="D67" s="132"/>
      <c r="E67" s="132"/>
      <c r="F67" s="41">
        <v>15.1</v>
      </c>
      <c r="G67" s="56">
        <f>SUM(F67-E67)</f>
        <v>15.1</v>
      </c>
      <c r="H67" s="132"/>
      <c r="I67" s="41"/>
      <c r="J67" s="57">
        <f t="shared" si="10"/>
        <v>15.1</v>
      </c>
      <c r="K67" s="58" t="e">
        <f>SUM(F67/I67)*100%</f>
        <v>#DIV/0!</v>
      </c>
    </row>
    <row r="68" spans="1:11" ht="31.5" customHeight="1">
      <c r="A68" s="78">
        <v>250000</v>
      </c>
      <c r="B68" s="133" t="s">
        <v>27</v>
      </c>
      <c r="C68" s="134">
        <v>7174.7</v>
      </c>
      <c r="D68" s="134"/>
      <c r="E68" s="20">
        <v>2725.7</v>
      </c>
      <c r="F68" s="20">
        <v>2725.7</v>
      </c>
      <c r="G68" s="56">
        <f>SUM(F68-E68)</f>
        <v>0</v>
      </c>
      <c r="H68" s="18">
        <f>SUM(F68/E68)</f>
        <v>1</v>
      </c>
      <c r="I68" s="20">
        <v>2748</v>
      </c>
      <c r="J68" s="57">
        <f t="shared" si="10"/>
        <v>-22.300000000000182</v>
      </c>
      <c r="K68" s="58">
        <f>SUM(F68/I68)*100%</f>
        <v>0.99188500727802031</v>
      </c>
    </row>
    <row r="69" spans="1:11" ht="40.5" hidden="1">
      <c r="A69" s="15">
        <v>410366</v>
      </c>
      <c r="B69" s="135" t="s">
        <v>26</v>
      </c>
      <c r="C69" s="136"/>
      <c r="D69" s="20"/>
      <c r="E69" s="20"/>
      <c r="F69" s="20"/>
      <c r="G69" s="56">
        <f>SUM(F69-E69)</f>
        <v>0</v>
      </c>
      <c r="H69" s="18" t="e">
        <f>SUM(F69/E69)</f>
        <v>#DIV/0!</v>
      </c>
      <c r="I69" s="20"/>
      <c r="J69" s="57">
        <f t="shared" si="10"/>
        <v>0</v>
      </c>
      <c r="K69" s="58"/>
    </row>
    <row r="70" spans="1:11" ht="20.25">
      <c r="A70" s="15"/>
      <c r="B70" s="96" t="s">
        <v>28</v>
      </c>
      <c r="C70" s="17">
        <f>SUM(C72:C74)</f>
        <v>46</v>
      </c>
      <c r="D70" s="17">
        <f>SUM(D72:D76)</f>
        <v>0</v>
      </c>
      <c r="E70" s="17">
        <f>SUM(E72:E76)</f>
        <v>0</v>
      </c>
      <c r="F70" s="17">
        <f>SUM(F71:F76)</f>
        <v>40.400000000000006</v>
      </c>
      <c r="G70" s="17">
        <f>SUM(G71:G76)</f>
        <v>40.400000000000006</v>
      </c>
      <c r="H70" s="124"/>
      <c r="I70" s="17">
        <f>SUM(I71:I76)</f>
        <v>14</v>
      </c>
      <c r="J70" s="17">
        <f t="shared" si="10"/>
        <v>26.400000000000006</v>
      </c>
      <c r="K70" s="33">
        <f>SUM(F70/I70)*100%</f>
        <v>2.8857142857142861</v>
      </c>
    </row>
    <row r="71" spans="1:11" ht="60.75">
      <c r="A71" s="15">
        <v>241109</v>
      </c>
      <c r="B71" s="22" t="s">
        <v>68</v>
      </c>
      <c r="C71" s="17"/>
      <c r="D71" s="17"/>
      <c r="E71" s="17" t="s">
        <v>39</v>
      </c>
      <c r="F71" s="19"/>
      <c r="G71" s="56"/>
      <c r="H71" s="27"/>
      <c r="I71" s="19">
        <v>0.6</v>
      </c>
      <c r="J71" s="19">
        <f t="shared" si="10"/>
        <v>-0.6</v>
      </c>
      <c r="K71" s="33"/>
    </row>
    <row r="72" spans="1:11" ht="26.45" customHeight="1">
      <c r="A72" s="15">
        <v>241700</v>
      </c>
      <c r="B72" s="16" t="s">
        <v>34</v>
      </c>
      <c r="C72" s="21"/>
      <c r="D72" s="17"/>
      <c r="E72" s="17"/>
      <c r="F72" s="19">
        <v>17.100000000000001</v>
      </c>
      <c r="G72" s="56">
        <f>SUM(F72-E72)</f>
        <v>17.100000000000001</v>
      </c>
      <c r="H72" s="18"/>
      <c r="I72" s="19">
        <v>13.4</v>
      </c>
      <c r="J72" s="19">
        <f t="shared" si="10"/>
        <v>3.7000000000000011</v>
      </c>
      <c r="K72" s="99">
        <f>SUM(F72/I72)*100%</f>
        <v>1.2761194029850746</v>
      </c>
    </row>
    <row r="73" spans="1:11" ht="20.25" hidden="1">
      <c r="A73" s="29">
        <v>310300</v>
      </c>
      <c r="B73" s="137" t="s">
        <v>46</v>
      </c>
      <c r="C73" s="92"/>
      <c r="D73" s="17"/>
      <c r="E73" s="17"/>
      <c r="F73" s="19"/>
      <c r="G73" s="56">
        <f>SUM(F73-E73)</f>
        <v>0</v>
      </c>
      <c r="H73" s="18"/>
      <c r="I73" s="19"/>
      <c r="J73" s="57"/>
      <c r="K73" s="58"/>
    </row>
    <row r="74" spans="1:11" ht="20.25">
      <c r="A74" s="15">
        <v>330100</v>
      </c>
      <c r="B74" s="76" t="s">
        <v>29</v>
      </c>
      <c r="C74" s="138">
        <v>46</v>
      </c>
      <c r="D74" s="138"/>
      <c r="E74" s="35"/>
      <c r="F74" s="19">
        <v>23.3</v>
      </c>
      <c r="G74" s="56">
        <f>SUM(F74-E74)</f>
        <v>23.3</v>
      </c>
      <c r="H74" s="18"/>
      <c r="I74" s="19"/>
      <c r="J74" s="57">
        <f>SUM(F74-I74)</f>
        <v>23.3</v>
      </c>
      <c r="K74" s="99" t="e">
        <f>SUM(F74/I74)*100%</f>
        <v>#DIV/0!</v>
      </c>
    </row>
    <row r="75" spans="1:11" ht="40.5" hidden="1">
      <c r="A75" s="15">
        <v>410345</v>
      </c>
      <c r="B75" s="139" t="s">
        <v>62</v>
      </c>
      <c r="C75" s="92"/>
      <c r="D75" s="35"/>
      <c r="E75" s="35"/>
      <c r="F75" s="19"/>
      <c r="G75" s="56"/>
      <c r="H75" s="18"/>
      <c r="I75" s="19"/>
      <c r="J75" s="57">
        <f>SUM(F75-I75)</f>
        <v>0</v>
      </c>
      <c r="K75" s="58"/>
    </row>
    <row r="76" spans="1:11" ht="20.25" hidden="1">
      <c r="A76" s="15">
        <v>410539</v>
      </c>
      <c r="B76" s="74" t="s">
        <v>52</v>
      </c>
      <c r="C76" s="92"/>
      <c r="D76" s="35"/>
      <c r="E76" s="35"/>
      <c r="F76" s="19"/>
      <c r="G76" s="56">
        <f>SUM(F76-E76)</f>
        <v>0</v>
      </c>
      <c r="H76" s="18" t="e">
        <f>SUM(F76/E76)</f>
        <v>#DIV/0!</v>
      </c>
      <c r="I76" s="19"/>
      <c r="J76" s="57">
        <f>SUM(F76-I76)</f>
        <v>0</v>
      </c>
      <c r="K76" s="58"/>
    </row>
    <row r="77" spans="1:11" ht="20.25">
      <c r="A77" s="15"/>
      <c r="B77" s="96" t="s">
        <v>42</v>
      </c>
      <c r="C77" s="37">
        <f>SUM(C65:C70)</f>
        <v>7420.7</v>
      </c>
      <c r="D77" s="37">
        <f>SUM(D65:D70)</f>
        <v>0</v>
      </c>
      <c r="E77" s="37">
        <f>SUM(E65:E70)</f>
        <v>2775.7</v>
      </c>
      <c r="F77" s="37">
        <f>SUM(F65:F70)</f>
        <v>2861.4</v>
      </c>
      <c r="G77" s="37">
        <f>F77-E77</f>
        <v>85.700000000000273</v>
      </c>
      <c r="H77" s="27">
        <f>SUM(F77/E77)</f>
        <v>1.030875094570739</v>
      </c>
      <c r="I77" s="37">
        <f>SUM(I65:I70)</f>
        <v>2854</v>
      </c>
      <c r="J77" s="37">
        <f>SUM(J65:J70)</f>
        <v>7.399999999999828</v>
      </c>
      <c r="K77" s="33">
        <f>SUM(F77/I77)*100%</f>
        <v>1.0025928521373511</v>
      </c>
    </row>
    <row r="78" spans="1:11" ht="21" thickBot="1">
      <c r="A78" s="140"/>
      <c r="B78" s="141" t="s">
        <v>30</v>
      </c>
      <c r="C78" s="42">
        <f>SUM(C63,C77)</f>
        <v>577211.80000000005</v>
      </c>
      <c r="D78" s="42">
        <f>SUM(D63,D77)</f>
        <v>0</v>
      </c>
      <c r="E78" s="42">
        <f>SUM(E63,E77)</f>
        <v>148889.10000000003</v>
      </c>
      <c r="F78" s="42">
        <f>SUM(F63,F77)</f>
        <v>165787.90000000002</v>
      </c>
      <c r="G78" s="42">
        <f>F78-E78</f>
        <v>16898.799999999988</v>
      </c>
      <c r="H78" s="142">
        <f>SUM(F78/E78)</f>
        <v>1.1134992420533134</v>
      </c>
      <c r="I78" s="42">
        <f>SUM(I63,I77)</f>
        <v>145212.59999999998</v>
      </c>
      <c r="J78" s="42">
        <f>SUM(J63,J77)</f>
        <v>20544.200000000012</v>
      </c>
      <c r="K78" s="143">
        <f>SUM(F78/I78)*100%</f>
        <v>1.1416908725551367</v>
      </c>
    </row>
    <row r="79" spans="1:11" ht="20.25">
      <c r="A79" s="144"/>
      <c r="B79" s="145" t="s">
        <v>40</v>
      </c>
      <c r="C79" s="145"/>
      <c r="D79" s="146"/>
      <c r="E79" s="146"/>
      <c r="F79" s="147"/>
      <c r="G79" s="148"/>
      <c r="H79" s="149"/>
      <c r="I79" s="150"/>
      <c r="J79" s="150"/>
      <c r="K79" s="150"/>
    </row>
    <row r="80" spans="1:11" ht="18.75">
      <c r="A80" s="1"/>
      <c r="B80" s="1"/>
      <c r="C80" s="1"/>
      <c r="D80" s="10"/>
      <c r="E80" s="10"/>
      <c r="F80" s="11"/>
      <c r="G80" s="12"/>
      <c r="H80" s="13"/>
      <c r="I80" s="8"/>
      <c r="J80" s="7"/>
      <c r="K80" s="7"/>
    </row>
    <row r="81" spans="1:11" ht="18.75">
      <c r="A81" s="1"/>
      <c r="B81" s="1"/>
      <c r="C81" s="1"/>
      <c r="D81" s="10"/>
      <c r="E81" s="10"/>
      <c r="F81" s="14"/>
      <c r="G81" s="12"/>
      <c r="H81" s="13"/>
      <c r="I81" s="8"/>
      <c r="J81" s="7"/>
      <c r="K81" s="7"/>
    </row>
    <row r="82" spans="1:11" ht="20.25">
      <c r="A82" s="1"/>
      <c r="B82" s="1"/>
      <c r="C82" s="1"/>
      <c r="D82" s="6"/>
      <c r="E82" s="6"/>
      <c r="F82" s="3"/>
      <c r="G82" s="3"/>
      <c r="H82" s="4"/>
      <c r="I82" s="5"/>
      <c r="J82" s="1"/>
      <c r="K82" s="1"/>
    </row>
    <row r="88" spans="1:11">
      <c r="B88" t="s">
        <v>39</v>
      </c>
    </row>
  </sheetData>
  <mergeCells count="13">
    <mergeCell ref="A64:K64"/>
    <mergeCell ref="A5:A6"/>
    <mergeCell ref="B5:B6"/>
    <mergeCell ref="C5:C6"/>
    <mergeCell ref="D5:D6"/>
    <mergeCell ref="E5:E6"/>
    <mergeCell ref="F5:F6"/>
    <mergeCell ref="G5:H5"/>
    <mergeCell ref="A2:K2"/>
    <mergeCell ref="A3:K3"/>
    <mergeCell ref="A1:K1"/>
    <mergeCell ref="I5:I6"/>
    <mergeCell ref="J5:K5"/>
  </mergeCells>
  <phoneticPr fontId="0" type="noConversion"/>
  <pageMargins left="0.31496062992125984" right="0.11811023622047245" top="0" bottom="0" header="0.31496062992125984" footer="0.31496062992125984"/>
  <pageSetup paperSize="9" scale="54" orientation="landscape" r:id="rId1"/>
  <rowBreaks count="1" manualBreakCount="1">
    <brk id="4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01.04.2020</vt:lpstr>
      <vt:lpstr>'01.04.2020'!Заголовки_для_печати</vt:lpstr>
      <vt:lpstr>'01.04.2020'!Область_печати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Novak</cp:lastModifiedBy>
  <cp:lastPrinted>2020-04-14T07:04:06Z</cp:lastPrinted>
  <dcterms:created xsi:type="dcterms:W3CDTF">2015-02-12T09:02:27Z</dcterms:created>
  <dcterms:modified xsi:type="dcterms:W3CDTF">2020-04-21T05:53:27Z</dcterms:modified>
</cp:coreProperties>
</file>