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-240" windowWidth="15660" windowHeight="9210" tabRatio="358"/>
  </bookViews>
  <sheets>
    <sheet name="травень-20" sheetId="42" r:id="rId1"/>
    <sheet name="Лист7" sheetId="40" r:id="rId2"/>
  </sheets>
  <definedNames>
    <definedName name="_xlnm.Print_Area" localSheetId="0">'травень-20'!$A$1:$K$82</definedName>
  </definedNames>
  <calcPr calcId="162913"/>
</workbook>
</file>

<file path=xl/calcChain.xml><?xml version="1.0" encoding="utf-8"?>
<calcChain xmlns="http://schemas.openxmlformats.org/spreadsheetml/2006/main">
  <c r="D47" i="42"/>
  <c r="G23" l="1"/>
  <c r="E20"/>
  <c r="E47"/>
  <c r="G15" l="1"/>
  <c r="K64" l="1"/>
  <c r="J64"/>
  <c r="H64"/>
  <c r="G64"/>
  <c r="E45" l="1"/>
  <c r="J46"/>
  <c r="H46"/>
  <c r="G46"/>
  <c r="F47"/>
  <c r="F45"/>
  <c r="J45" s="1"/>
  <c r="K29"/>
  <c r="H11"/>
  <c r="D45" l="1"/>
  <c r="C45"/>
  <c r="I73"/>
  <c r="I80" s="1"/>
  <c r="I33"/>
  <c r="I14"/>
  <c r="I13"/>
  <c r="D14"/>
  <c r="D13" s="1"/>
  <c r="C14"/>
  <c r="C13"/>
  <c r="J40" l="1"/>
  <c r="I39"/>
  <c r="E39"/>
  <c r="C39"/>
  <c r="F39"/>
  <c r="F38" s="1"/>
  <c r="J11" l="1"/>
  <c r="G11"/>
  <c r="J79" l="1"/>
  <c r="H79"/>
  <c r="G79"/>
  <c r="J78"/>
  <c r="K77"/>
  <c r="J77"/>
  <c r="H77"/>
  <c r="G77"/>
  <c r="G76"/>
  <c r="K75"/>
  <c r="J75"/>
  <c r="G75"/>
  <c r="J74"/>
  <c r="G74"/>
  <c r="F73"/>
  <c r="F80" s="1"/>
  <c r="J80" s="1"/>
  <c r="E73"/>
  <c r="E80" s="1"/>
  <c r="D73"/>
  <c r="D80" s="1"/>
  <c r="C73"/>
  <c r="C80" s="1"/>
  <c r="J72"/>
  <c r="H72"/>
  <c r="G72"/>
  <c r="K71"/>
  <c r="J71"/>
  <c r="H71"/>
  <c r="G71"/>
  <c r="K70"/>
  <c r="J70"/>
  <c r="G70"/>
  <c r="J69"/>
  <c r="G69"/>
  <c r="K67"/>
  <c r="J67"/>
  <c r="H67"/>
  <c r="G67"/>
  <c r="K63"/>
  <c r="J63"/>
  <c r="K62"/>
  <c r="J62"/>
  <c r="H62"/>
  <c r="G62"/>
  <c r="K61"/>
  <c r="J61"/>
  <c r="K60"/>
  <c r="J60"/>
  <c r="H60"/>
  <c r="G60"/>
  <c r="K59"/>
  <c r="J59"/>
  <c r="H59"/>
  <c r="G59"/>
  <c r="K58"/>
  <c r="J58"/>
  <c r="H58"/>
  <c r="G58"/>
  <c r="J57"/>
  <c r="H57"/>
  <c r="G57"/>
  <c r="K56"/>
  <c r="J56"/>
  <c r="H56"/>
  <c r="G56"/>
  <c r="J55"/>
  <c r="H55"/>
  <c r="G55"/>
  <c r="J54"/>
  <c r="G54"/>
  <c r="J53"/>
  <c r="H53"/>
  <c r="G53"/>
  <c r="J52"/>
  <c r="H52"/>
  <c r="G52"/>
  <c r="K51"/>
  <c r="J51"/>
  <c r="H51"/>
  <c r="G51"/>
  <c r="K50"/>
  <c r="J50"/>
  <c r="H50"/>
  <c r="G50"/>
  <c r="K49"/>
  <c r="J49"/>
  <c r="H49"/>
  <c r="G49"/>
  <c r="K48"/>
  <c r="J48"/>
  <c r="H48"/>
  <c r="G48"/>
  <c r="I47"/>
  <c r="E38"/>
  <c r="D38"/>
  <c r="C47"/>
  <c r="C38" s="1"/>
  <c r="K44"/>
  <c r="J44"/>
  <c r="K43"/>
  <c r="J43"/>
  <c r="K42"/>
  <c r="J42"/>
  <c r="H42"/>
  <c r="G42"/>
  <c r="K41"/>
  <c r="J41"/>
  <c r="H41"/>
  <c r="G41"/>
  <c r="D39"/>
  <c r="I38"/>
  <c r="K36"/>
  <c r="J36"/>
  <c r="G36"/>
  <c r="J35"/>
  <c r="H35"/>
  <c r="G35"/>
  <c r="J34"/>
  <c r="F33"/>
  <c r="J33" s="1"/>
  <c r="E33"/>
  <c r="D33"/>
  <c r="K32"/>
  <c r="J32"/>
  <c r="H32"/>
  <c r="G32"/>
  <c r="K31"/>
  <c r="J31"/>
  <c r="H31"/>
  <c r="G31"/>
  <c r="K30"/>
  <c r="J30"/>
  <c r="H30"/>
  <c r="G30"/>
  <c r="J29"/>
  <c r="H29"/>
  <c r="G29"/>
  <c r="K28"/>
  <c r="J28"/>
  <c r="H28"/>
  <c r="G28"/>
  <c r="K27"/>
  <c r="J27"/>
  <c r="H27"/>
  <c r="G27"/>
  <c r="K26"/>
  <c r="J26"/>
  <c r="H26"/>
  <c r="G26"/>
  <c r="K25"/>
  <c r="J25"/>
  <c r="H25"/>
  <c r="G25"/>
  <c r="K24"/>
  <c r="J24"/>
  <c r="H24"/>
  <c r="G24"/>
  <c r="J23"/>
  <c r="K22"/>
  <c r="J22"/>
  <c r="H22"/>
  <c r="G22"/>
  <c r="K21"/>
  <c r="J21"/>
  <c r="H21"/>
  <c r="G21"/>
  <c r="I20"/>
  <c r="F20"/>
  <c r="D20"/>
  <c r="C20"/>
  <c r="K19"/>
  <c r="J19"/>
  <c r="H19"/>
  <c r="G19"/>
  <c r="K18"/>
  <c r="J18"/>
  <c r="H18"/>
  <c r="G18"/>
  <c r="K17"/>
  <c r="J17"/>
  <c r="H17"/>
  <c r="G17"/>
  <c r="K16"/>
  <c r="J16"/>
  <c r="H16"/>
  <c r="G16"/>
  <c r="K15"/>
  <c r="J15"/>
  <c r="H15"/>
  <c r="I8"/>
  <c r="F14"/>
  <c r="E14"/>
  <c r="E13" s="1"/>
  <c r="E8" s="1"/>
  <c r="D8"/>
  <c r="C8"/>
  <c r="K12"/>
  <c r="J12"/>
  <c r="H12"/>
  <c r="G12"/>
  <c r="K10"/>
  <c r="J10"/>
  <c r="H10"/>
  <c r="G10"/>
  <c r="K9"/>
  <c r="J9"/>
  <c r="H9"/>
  <c r="G9"/>
  <c r="I37" l="1"/>
  <c r="C37"/>
  <c r="C65" s="1"/>
  <c r="C81" s="1"/>
  <c r="D37"/>
  <c r="D65" s="1"/>
  <c r="D81" s="1"/>
  <c r="E37"/>
  <c r="E65" s="1"/>
  <c r="E81" s="1"/>
  <c r="K14"/>
  <c r="I65"/>
  <c r="I81" s="1"/>
  <c r="F13"/>
  <c r="K13" s="1"/>
  <c r="K20"/>
  <c r="G73"/>
  <c r="G80" s="1"/>
  <c r="G14"/>
  <c r="G13" s="1"/>
  <c r="G8" s="1"/>
  <c r="K47"/>
  <c r="G47"/>
  <c r="K39"/>
  <c r="G20"/>
  <c r="J20"/>
  <c r="K38"/>
  <c r="K80"/>
  <c r="H80"/>
  <c r="H14"/>
  <c r="J14"/>
  <c r="H20"/>
  <c r="G33"/>
  <c r="H33"/>
  <c r="G39"/>
  <c r="H39"/>
  <c r="J39"/>
  <c r="H47"/>
  <c r="J47"/>
  <c r="H73"/>
  <c r="J73"/>
  <c r="K73"/>
  <c r="J38" l="1"/>
  <c r="F8"/>
  <c r="F37" s="1"/>
  <c r="K37" s="1"/>
  <c r="H13"/>
  <c r="J13"/>
  <c r="J8" s="1"/>
  <c r="J37" s="1"/>
  <c r="G37"/>
  <c r="H38"/>
  <c r="G38"/>
  <c r="K8" l="1"/>
  <c r="H37"/>
  <c r="H8"/>
  <c r="F65"/>
  <c r="K65" s="1"/>
  <c r="G65"/>
  <c r="G81" s="1"/>
  <c r="J65"/>
  <c r="J81" s="1"/>
  <c r="H65" l="1"/>
  <c r="F81"/>
  <c r="K81" s="1"/>
  <c r="H81" l="1"/>
</calcChain>
</file>

<file path=xl/sharedStrings.xml><?xml version="1.0" encoding="utf-8"?>
<sst xmlns="http://schemas.openxmlformats.org/spreadsheetml/2006/main" count="94" uniqueCount="87">
  <si>
    <t xml:space="preserve">                                    Аналіз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</si>
  <si>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</si>
  <si>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</si>
  <si>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</si>
  <si>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</si>
  <si>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</si>
  <si>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</si>
  <si>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</si>
  <si>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</si>
  <si>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</si>
  <si>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</si>
  <si>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</si>
  <si>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</si>
  <si>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</si>
  <si>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</si>
  <si>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</si>
  <si>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</si>
  <si>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</si>
  <si>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</si>
  <si>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</si>
  <si>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</si>
  <si>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*Податки і збори, нараховані до 1 січня 2015 року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</si>
  <si>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</si>
  <si>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</si>
  <si>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</si>
  <si>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</si>
  <si>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</si>
  <si>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</si>
  <si>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</si>
  <si>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</si>
  <si>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</si>
  <si>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</si>
  <si>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</si>
  <si>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</si>
  <si>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</si>
  <si>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</si>
  <si>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Іншi надходження до фондiв охорони навколишнього природного середовища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</si>
  <si>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</si>
  <si>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</si>
  <si>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</si>
  <si>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Начальник відділу доходів бюджету                                          О.Хандучка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</si>
  <si>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</si>
  <si>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</si>
  <si>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</si>
  <si>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</si>
  <si>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</si>
  <si>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</si>
  <si>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</si>
  <si>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</si>
  <si>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</si>
  <si>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</si>
  <si>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</si>
  <si>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</si>
  <si>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</si>
  <si>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</si>
  <si>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</si>
  <si>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</si>
  <si>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</si>
  <si>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</si>
  <si>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</si>
  <si>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</si>
  <si>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</si>
  <si>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</si>
  <si>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які стали інвалідами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</si>
  <si>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</si>
  <si>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</si>
  <si>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 пунктів 11 - 14 частини другої статті 7 або учасниками бойових дій відповідно до пунктів 19 - 20 частини першої статті 6 Закону України  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</si>
  <si>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</si>
  <si>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</si>
  <si>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</si>
  <si>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</si>
  <si>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</si>
  <si>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 xml:space="preserve"> Рентна плата та плата за використання інших природних ресурсів </t>
  </si>
  <si>
    <t>Субвенція з державного бюджету місцевим бюджетам на формування інфраструктури об'єднаних територіальних громад</t>
  </si>
  <si>
    <t xml:space="preserve"> Фактичні надходження до бюджету станом  на 01.06.2019р.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</si>
  <si>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</si>
  <si>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 xml:space="preserve">                                       виконання  розпису доходів  бюджету Вараської міської ОТГ</t>
  </si>
  <si>
    <t>Відхилення фактичних надходжень на звітну дату 2020 року до фактичних надходжень у 2019році</t>
  </si>
  <si>
    <t>Дотації з місцевих бюджетів іншим місцевим бюджетам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</si>
  <si>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</si>
  <si>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</si>
  <si>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Бюджет                           на 2020 р.</t>
  </si>
  <si>
    <t>Бюджет                           на 2020 р.                        зі змінами</t>
  </si>
  <si>
    <t xml:space="preserve">Затверджено розписом станом на  01.06.2020 р.                             </t>
  </si>
  <si>
    <t>Надходження коштів від відшкодування втрат сільськогосподарського і лісогосподарського виробництва  </t>
  </si>
  <si>
    <r>
      <t xml:space="preserve">                                                                                                                 станом  на 01 черввня 2020  року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</si>
  <si>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01.06.2020р.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</si>
</sst>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"/>
  </numFmts>
  <fonts count="4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5.5"/>
      <name val="Times New Roman"/>
      <family val="1"/>
      <charset val="204"/>
    </font>
    <font>
      <sz val="16.5"/>
      <name val="Times New Roman"/>
      <family val="1"/>
      <charset val="204"/>
    </font>
    <font>
      <b/>
      <sz val="16.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8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24" xfId="1" applyFont="1" applyBorder="1"/>
    <xf numFmtId="0" fontId="5" fillId="0" borderId="24" xfId="1" applyFont="1" applyBorder="1"/>
    <xf numFmtId="0" fontId="12" fillId="0" borderId="24" xfId="1" applyFont="1" applyBorder="1"/>
    <xf numFmtId="4" fontId="13" fillId="0" borderId="24" xfId="1" applyNumberFormat="1" applyFont="1" applyFill="1" applyBorder="1" applyAlignment="1">
      <alignment horizontal="right"/>
    </xf>
    <xf numFmtId="4" fontId="13" fillId="0" borderId="24" xfId="1" applyNumberFormat="1" applyFont="1" applyFill="1" applyBorder="1"/>
    <xf numFmtId="4" fontId="12" fillId="3" borderId="24" xfId="1" applyNumberFormat="1" applyFont="1" applyFill="1" applyBorder="1"/>
    <xf numFmtId="0" fontId="4" fillId="0" borderId="24" xfId="1" applyFont="1" applyFill="1" applyBorder="1"/>
    <xf numFmtId="0" fontId="4" fillId="0" borderId="24" xfId="1" applyFont="1" applyBorder="1"/>
    <xf numFmtId="0" fontId="16" fillId="4" borderId="11" xfId="1" applyFont="1" applyFill="1" applyBorder="1" applyAlignment="1">
      <alignment horizontal="left" wrapText="1"/>
    </xf>
    <xf numFmtId="0" fontId="11" fillId="4" borderId="27" xfId="1" applyFont="1" applyFill="1" applyBorder="1" applyAlignment="1">
      <alignment horizontal="left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3" xfId="1" applyFont="1" applyBorder="1" applyAlignment="1">
      <alignment horizontal="centerContinuous" vertical="center"/>
    </xf>
    <xf numFmtId="0" fontId="2" fillId="0" borderId="25" xfId="1" applyFont="1" applyBorder="1" applyAlignment="1">
      <alignment horizontal="centerContinuous" vertical="center"/>
    </xf>
    <xf numFmtId="0" fontId="18" fillId="4" borderId="8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18" fillId="4" borderId="15" xfId="1" applyFont="1" applyFill="1" applyBorder="1" applyAlignment="1">
      <alignment horizontal="center"/>
    </xf>
    <xf numFmtId="0" fontId="18" fillId="0" borderId="16" xfId="1" applyFont="1" applyBorder="1" applyAlignment="1">
      <alignment horizontal="center"/>
    </xf>
    <xf numFmtId="0" fontId="18" fillId="0" borderId="15" xfId="1" applyFont="1" applyBorder="1" applyAlignment="1">
      <alignment horizontal="center"/>
    </xf>
    <xf numFmtId="0" fontId="18" fillId="4" borderId="1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8" fillId="0" borderId="16" xfId="1" applyFont="1" applyFill="1" applyBorder="1" applyAlignment="1">
      <alignment horizontal="center"/>
    </xf>
    <xf numFmtId="0" fontId="18" fillId="5" borderId="1" xfId="1" applyFont="1" applyFill="1" applyBorder="1" applyAlignment="1">
      <alignment horizontal="center"/>
    </xf>
    <xf numFmtId="0" fontId="18" fillId="0" borderId="15" xfId="1" applyFont="1" applyFill="1" applyBorder="1" applyAlignment="1">
      <alignment horizontal="center"/>
    </xf>
    <xf numFmtId="0" fontId="19" fillId="4" borderId="26" xfId="1" applyFont="1" applyFill="1" applyBorder="1"/>
    <xf numFmtId="0" fontId="23" fillId="2" borderId="2" xfId="1" applyFont="1" applyFill="1" applyBorder="1" applyAlignment="1">
      <alignment horizontal="center"/>
    </xf>
    <xf numFmtId="0" fontId="23" fillId="2" borderId="32" xfId="1" applyFont="1" applyFill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3" fillId="2" borderId="3" xfId="1" applyFont="1" applyFill="1" applyBorder="1" applyAlignment="1">
      <alignment horizontal="center"/>
    </xf>
    <xf numFmtId="0" fontId="23" fillId="2" borderId="21" xfId="1" applyFont="1" applyFill="1" applyBorder="1" applyAlignment="1">
      <alignment horizontal="centerContinuous"/>
    </xf>
    <xf numFmtId="0" fontId="23" fillId="2" borderId="22" xfId="1" applyFont="1" applyFill="1" applyBorder="1" applyAlignment="1">
      <alignment horizontal="centerContinuous"/>
    </xf>
    <xf numFmtId="0" fontId="23" fillId="2" borderId="0" xfId="1" applyFont="1" applyFill="1" applyBorder="1" applyAlignment="1">
      <alignment horizontal="centerContinuous"/>
    </xf>
    <xf numFmtId="0" fontId="23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5" fillId="0" borderId="11" xfId="1" applyFont="1" applyBorder="1" applyAlignment="1">
      <alignment wrapText="1"/>
    </xf>
    <xf numFmtId="0" fontId="25" fillId="5" borderId="6" xfId="1" applyFont="1" applyFill="1" applyBorder="1" applyAlignment="1">
      <alignment horizontal="left" wrapText="1"/>
    </xf>
    <xf numFmtId="0" fontId="27" fillId="4" borderId="9" xfId="1" applyFont="1" applyFill="1" applyBorder="1" applyAlignment="1">
      <alignment horizontal="left" wrapText="1"/>
    </xf>
    <xf numFmtId="11" fontId="4" fillId="0" borderId="6" xfId="1" applyNumberFormat="1" applyFont="1" applyBorder="1" applyAlignment="1" applyProtection="1">
      <alignment horizontal="left" wrapText="1"/>
      <protection locked="0"/>
    </xf>
    <xf numFmtId="11" fontId="4" fillId="0" borderId="17" xfId="1" applyNumberFormat="1" applyFont="1" applyBorder="1" applyAlignment="1" applyProtection="1">
      <alignment horizontal="left" wrapText="1"/>
      <protection locked="0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13" xfId="1" applyFont="1" applyBorder="1" applyAlignment="1">
      <alignment horizontal="left" wrapText="1"/>
    </xf>
    <xf numFmtId="0" fontId="11" fillId="0" borderId="14" xfId="1" applyFont="1" applyBorder="1" applyAlignment="1">
      <alignment horizontal="left" wrapText="1"/>
    </xf>
    <xf numFmtId="0" fontId="5" fillId="0" borderId="14" xfId="1" applyFont="1" applyBorder="1" applyAlignment="1">
      <alignment horizontal="left" wrapText="1"/>
    </xf>
    <xf numFmtId="49" fontId="5" fillId="0" borderId="14" xfId="1" applyNumberFormat="1" applyFont="1" applyBorder="1" applyAlignment="1">
      <alignment horizontal="left" wrapText="1"/>
    </xf>
    <xf numFmtId="0" fontId="5" fillId="0" borderId="6" xfId="1" applyFont="1" applyFill="1" applyBorder="1" applyAlignment="1" applyProtection="1">
      <alignment horizontal="left"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5" fillId="0" borderId="6" xfId="1" applyNumberFormat="1" applyFont="1" applyBorder="1" applyAlignment="1" applyProtection="1">
      <alignment horizontal="left" wrapText="1"/>
      <protection locked="0"/>
    </xf>
    <xf numFmtId="11" fontId="5" fillId="0" borderId="11" xfId="1" applyNumberFormat="1" applyFont="1" applyBorder="1" applyAlignment="1">
      <alignment wrapText="1"/>
    </xf>
    <xf numFmtId="0" fontId="16" fillId="0" borderId="6" xfId="1" applyFont="1" applyFill="1" applyBorder="1" applyAlignment="1">
      <alignment horizontal="left" wrapText="1"/>
    </xf>
    <xf numFmtId="0" fontId="26" fillId="0" borderId="6" xfId="0" applyFont="1" applyBorder="1" applyAlignment="1">
      <alignment wrapText="1"/>
    </xf>
    <xf numFmtId="0" fontId="25" fillId="0" borderId="11" xfId="1" applyFont="1" applyFill="1" applyBorder="1" applyAlignment="1">
      <alignment horizontal="left" wrapText="1"/>
    </xf>
    <xf numFmtId="0" fontId="17" fillId="4" borderId="15" xfId="1" applyFont="1" applyFill="1" applyBorder="1" applyAlignment="1">
      <alignment horizontal="center"/>
    </xf>
    <xf numFmtId="49" fontId="5" fillId="0" borderId="13" xfId="1" applyNumberFormat="1" applyFont="1" applyBorder="1" applyAlignment="1">
      <alignment horizontal="left" wrapText="1"/>
    </xf>
    <xf numFmtId="0" fontId="26" fillId="0" borderId="13" xfId="0" applyFont="1" applyBorder="1" applyAlignment="1">
      <alignment horizontal="left" wrapText="1"/>
    </xf>
    <xf numFmtId="0" fontId="26" fillId="0" borderId="14" xfId="0" applyFont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wrapText="1"/>
    </xf>
    <xf numFmtId="0" fontId="5" fillId="0" borderId="6" xfId="1" applyFont="1" applyFill="1" applyBorder="1" applyAlignment="1"/>
    <xf numFmtId="166" fontId="28" fillId="4" borderId="9" xfId="1" applyNumberFormat="1" applyFont="1" applyFill="1" applyBorder="1" applyAlignment="1">
      <alignment wrapText="1"/>
    </xf>
    <xf numFmtId="166" fontId="28" fillId="4" borderId="9" xfId="1" applyNumberFormat="1" applyFont="1" applyFill="1" applyBorder="1" applyAlignment="1">
      <alignment horizontal="right" wrapText="1"/>
    </xf>
    <xf numFmtId="165" fontId="29" fillId="4" borderId="6" xfId="1" applyNumberFormat="1" applyFont="1" applyFill="1" applyBorder="1"/>
    <xf numFmtId="165" fontId="29" fillId="4" borderId="12" xfId="1" applyNumberFormat="1" applyFont="1" applyFill="1" applyBorder="1"/>
    <xf numFmtId="166" fontId="30" fillId="0" borderId="6" xfId="1" applyNumberFormat="1" applyFont="1" applyBorder="1" applyAlignment="1" applyProtection="1">
      <protection locked="0"/>
    </xf>
    <xf numFmtId="166" fontId="31" fillId="0" borderId="6" xfId="1" applyNumberFormat="1" applyFont="1" applyBorder="1" applyProtection="1">
      <protection locked="0"/>
    </xf>
    <xf numFmtId="166" fontId="31" fillId="3" borderId="6" xfId="1" applyNumberFormat="1" applyFont="1" applyFill="1" applyBorder="1" applyAlignment="1">
      <alignment horizontal="right"/>
    </xf>
    <xf numFmtId="165" fontId="31" fillId="3" borderId="6" xfId="1" applyNumberFormat="1" applyFont="1" applyFill="1" applyBorder="1"/>
    <xf numFmtId="166" fontId="31" fillId="0" borderId="6" xfId="1" applyNumberFormat="1" applyFont="1" applyBorder="1"/>
    <xf numFmtId="165" fontId="31" fillId="3" borderId="7" xfId="1" applyNumberFormat="1" applyFont="1" applyFill="1" applyBorder="1"/>
    <xf numFmtId="164" fontId="30" fillId="0" borderId="6" xfId="1" applyNumberFormat="1" applyFont="1" applyFill="1" applyBorder="1" applyAlignment="1" applyProtection="1">
      <alignment wrapText="1"/>
      <protection locked="0"/>
    </xf>
    <xf numFmtId="166" fontId="31" fillId="0" borderId="6" xfId="1" applyNumberFormat="1" applyFont="1" applyBorder="1" applyAlignment="1" applyProtection="1">
      <alignment horizontal="right"/>
      <protection locked="0"/>
    </xf>
    <xf numFmtId="166" fontId="30" fillId="0" borderId="13" xfId="1" applyNumberFormat="1" applyFont="1" applyBorder="1" applyAlignment="1">
      <alignment wrapText="1"/>
    </xf>
    <xf numFmtId="166" fontId="31" fillId="0" borderId="6" xfId="1" applyNumberFormat="1" applyFont="1" applyFill="1" applyBorder="1" applyProtection="1">
      <protection locked="0"/>
    </xf>
    <xf numFmtId="166" fontId="29" fillId="0" borderId="6" xfId="1" applyNumberFormat="1" applyFont="1" applyFill="1" applyBorder="1" applyAlignment="1" applyProtection="1">
      <protection locked="0"/>
    </xf>
    <xf numFmtId="166" fontId="29" fillId="0" borderId="6" xfId="1" applyNumberFormat="1" applyFont="1" applyFill="1" applyBorder="1" applyProtection="1">
      <protection locked="0"/>
    </xf>
    <xf numFmtId="166" fontId="29" fillId="4" borderId="6" xfId="1" applyNumberFormat="1" applyFont="1" applyFill="1" applyBorder="1" applyProtection="1">
      <protection locked="0"/>
    </xf>
    <xf numFmtId="166" fontId="29" fillId="3" borderId="6" xfId="1" applyNumberFormat="1" applyFont="1" applyFill="1" applyBorder="1" applyAlignment="1">
      <alignment horizontal="right"/>
    </xf>
    <xf numFmtId="166" fontId="29" fillId="0" borderId="6" xfId="1" applyNumberFormat="1" applyFont="1" applyBorder="1"/>
    <xf numFmtId="165" fontId="29" fillId="3" borderId="7" xfId="1" applyNumberFormat="1" applyFont="1" applyFill="1" applyBorder="1"/>
    <xf numFmtId="166" fontId="30" fillId="0" borderId="14" xfId="1" applyNumberFormat="1" applyFont="1" applyBorder="1" applyAlignment="1">
      <alignment wrapText="1"/>
    </xf>
    <xf numFmtId="166" fontId="28" fillId="4" borderId="11" xfId="1" applyNumberFormat="1" applyFont="1" applyFill="1" applyBorder="1" applyAlignment="1"/>
    <xf numFmtId="166" fontId="28" fillId="4" borderId="11" xfId="1" applyNumberFormat="1" applyFont="1" applyFill="1" applyBorder="1" applyAlignment="1">
      <alignment horizontal="right"/>
    </xf>
    <xf numFmtId="165" fontId="29" fillId="4" borderId="7" xfId="1" applyNumberFormat="1" applyFont="1" applyFill="1" applyBorder="1"/>
    <xf numFmtId="164" fontId="30" fillId="0" borderId="6" xfId="1" applyNumberFormat="1" applyFont="1" applyFill="1" applyBorder="1" applyAlignment="1" applyProtection="1">
      <alignment horizontal="right" wrapText="1"/>
      <protection locked="0"/>
    </xf>
    <xf numFmtId="165" fontId="31" fillId="0" borderId="7" xfId="1" applyNumberFormat="1" applyFont="1" applyBorder="1"/>
    <xf numFmtId="164" fontId="30" fillId="0" borderId="0" xfId="0" applyNumberFormat="1" applyFont="1" applyBorder="1" applyAlignment="1">
      <alignment horizontal="right" wrapText="1"/>
    </xf>
    <xf numFmtId="164" fontId="30" fillId="0" borderId="6" xfId="0" applyNumberFormat="1" applyFont="1" applyBorder="1" applyAlignment="1">
      <alignment horizontal="right" wrapText="1"/>
    </xf>
    <xf numFmtId="164" fontId="30" fillId="0" borderId="6" xfId="1" applyNumberFormat="1" applyFont="1" applyBorder="1" applyAlignment="1" applyProtection="1">
      <alignment horizontal="right" wrapText="1"/>
      <protection locked="0"/>
    </xf>
    <xf numFmtId="164" fontId="30" fillId="3" borderId="6" xfId="0" applyNumberFormat="1" applyFont="1" applyFill="1" applyBorder="1" applyAlignment="1" applyProtection="1">
      <alignment horizontal="right" wrapText="1"/>
    </xf>
    <xf numFmtId="164" fontId="32" fillId="0" borderId="6" xfId="1" applyNumberFormat="1" applyFont="1" applyBorder="1" applyAlignment="1" applyProtection="1">
      <alignment horizontal="right" wrapText="1"/>
      <protection locked="0"/>
    </xf>
    <xf numFmtId="164" fontId="33" fillId="0" borderId="17" xfId="0" applyNumberFormat="1" applyFont="1" applyBorder="1" applyAlignment="1" applyProtection="1">
      <alignment horizontal="right" wrapText="1"/>
      <protection locked="0"/>
    </xf>
    <xf numFmtId="164" fontId="33" fillId="0" borderId="6" xfId="0" applyNumberFormat="1" applyFont="1" applyBorder="1" applyAlignment="1" applyProtection="1">
      <alignment horizontal="right" wrapText="1"/>
      <protection locked="0"/>
    </xf>
    <xf numFmtId="164" fontId="30" fillId="0" borderId="6" xfId="1" applyNumberFormat="1" applyFont="1" applyBorder="1" applyAlignment="1" applyProtection="1">
      <alignment horizontal="right"/>
      <protection locked="0"/>
    </xf>
    <xf numFmtId="164" fontId="30" fillId="0" borderId="6" xfId="1" applyNumberFormat="1" applyFont="1" applyBorder="1" applyAlignment="1">
      <alignment horizontal="right"/>
    </xf>
    <xf numFmtId="164" fontId="30" fillId="0" borderId="11" xfId="1" applyNumberFormat="1" applyFont="1" applyBorder="1" applyAlignment="1">
      <alignment horizontal="right" wrapText="1"/>
    </xf>
    <xf numFmtId="166" fontId="31" fillId="0" borderId="11" xfId="1" applyNumberFormat="1" applyFont="1" applyFill="1" applyBorder="1" applyProtection="1">
      <protection locked="0"/>
    </xf>
    <xf numFmtId="0" fontId="34" fillId="4" borderId="11" xfId="1" applyFont="1" applyFill="1" applyBorder="1" applyAlignment="1">
      <alignment horizontal="left" wrapText="1"/>
    </xf>
    <xf numFmtId="0" fontId="30" fillId="0" borderId="6" xfId="1" applyFont="1" applyBorder="1" applyAlignment="1">
      <alignment wrapText="1"/>
    </xf>
    <xf numFmtId="0" fontId="30" fillId="0" borderId="11" xfId="1" applyFont="1" applyBorder="1" applyAlignment="1">
      <alignment wrapText="1"/>
    </xf>
    <xf numFmtId="166" fontId="29" fillId="0" borderId="6" xfId="1" applyNumberFormat="1" applyFont="1" applyBorder="1" applyAlignment="1" applyProtection="1">
      <alignment horizontal="right"/>
      <protection locked="0"/>
    </xf>
    <xf numFmtId="165" fontId="29" fillId="3" borderId="6" xfId="1" applyNumberFormat="1" applyFont="1" applyFill="1" applyBorder="1"/>
    <xf numFmtId="166" fontId="29" fillId="4" borderId="6" xfId="1" applyNumberFormat="1" applyFont="1" applyFill="1" applyBorder="1" applyAlignment="1" applyProtection="1">
      <alignment horizontal="right"/>
      <protection locked="0"/>
    </xf>
    <xf numFmtId="0" fontId="30" fillId="0" borderId="6" xfId="1" applyFont="1" applyBorder="1" applyAlignment="1">
      <alignment horizontal="right" wrapText="1"/>
    </xf>
    <xf numFmtId="165" fontId="35" fillId="3" borderId="7" xfId="1" applyNumberFormat="1" applyFont="1" applyFill="1" applyBorder="1" applyAlignment="1"/>
    <xf numFmtId="165" fontId="28" fillId="3" borderId="7" xfId="1" applyNumberFormat="1" applyFont="1" applyFill="1" applyBorder="1" applyAlignment="1"/>
    <xf numFmtId="166" fontId="30" fillId="0" borderId="0" xfId="0" applyNumberFormat="1" applyFont="1" applyBorder="1" applyAlignment="1">
      <alignment horizontal="right" wrapText="1"/>
    </xf>
    <xf numFmtId="166" fontId="30" fillId="0" borderId="6" xfId="0" applyNumberFormat="1" applyFont="1" applyBorder="1" applyAlignment="1">
      <alignment horizontal="right" wrapText="1"/>
    </xf>
    <xf numFmtId="166" fontId="30" fillId="0" borderId="6" xfId="1" applyNumberFormat="1" applyFont="1" applyBorder="1" applyAlignment="1">
      <alignment horizontal="right" wrapText="1"/>
    </xf>
    <xf numFmtId="166" fontId="30" fillId="0" borderId="6" xfId="1" applyNumberFormat="1" applyFont="1" applyBorder="1" applyAlignment="1" applyProtection="1">
      <alignment horizontal="right" wrapText="1"/>
      <protection locked="0"/>
    </xf>
    <xf numFmtId="166" fontId="29" fillId="4" borderId="11" xfId="1" applyNumberFormat="1" applyFont="1" applyFill="1" applyBorder="1" applyProtection="1">
      <protection locked="0"/>
    </xf>
    <xf numFmtId="165" fontId="29" fillId="4" borderId="29" xfId="1" applyNumberFormat="1" applyFont="1" applyFill="1" applyBorder="1"/>
    <xf numFmtId="164" fontId="30" fillId="0" borderId="13" xfId="1" applyNumberFormat="1" applyFont="1" applyBorder="1" applyAlignment="1">
      <alignment horizontal="right" wrapText="1"/>
    </xf>
    <xf numFmtId="0" fontId="36" fillId="0" borderId="6" xfId="0" applyFont="1" applyBorder="1" applyAlignment="1">
      <alignment horizontal="right" wrapText="1"/>
    </xf>
    <xf numFmtId="0" fontId="36" fillId="0" borderId="13" xfId="0" applyFont="1" applyBorder="1" applyAlignment="1">
      <alignment horizontal="right" wrapText="1"/>
    </xf>
    <xf numFmtId="0" fontId="37" fillId="0" borderId="6" xfId="0" applyFont="1" applyBorder="1" applyAlignment="1">
      <alignment horizontal="center"/>
    </xf>
    <xf numFmtId="166" fontId="37" fillId="0" borderId="6" xfId="0" applyNumberFormat="1" applyFont="1" applyBorder="1" applyAlignment="1">
      <alignment horizontal="right"/>
    </xf>
    <xf numFmtId="0" fontId="32" fillId="0" borderId="11" xfId="1" applyFont="1" applyFill="1" applyBorder="1" applyAlignment="1">
      <alignment horizontal="right" wrapText="1"/>
    </xf>
    <xf numFmtId="166" fontId="29" fillId="5" borderId="6" xfId="1" applyNumberFormat="1" applyFont="1" applyFill="1" applyBorder="1" applyProtection="1">
      <protection locked="0"/>
    </xf>
    <xf numFmtId="165" fontId="31" fillId="5" borderId="6" xfId="1" applyNumberFormat="1" applyFont="1" applyFill="1" applyBorder="1"/>
    <xf numFmtId="166" fontId="31" fillId="5" borderId="6" xfId="1" applyNumberFormat="1" applyFont="1" applyFill="1" applyBorder="1" applyProtection="1">
      <protection locked="0"/>
    </xf>
    <xf numFmtId="0" fontId="30" fillId="0" borderId="6" xfId="1" applyFont="1" applyFill="1" applyBorder="1" applyAlignment="1">
      <alignment wrapText="1"/>
    </xf>
    <xf numFmtId="164" fontId="30" fillId="0" borderId="6" xfId="1" applyNumberFormat="1" applyFont="1" applyFill="1" applyBorder="1" applyAlignment="1"/>
    <xf numFmtId="166" fontId="31" fillId="0" borderId="6" xfId="1" applyNumberFormat="1" applyFont="1" applyFill="1" applyBorder="1" applyAlignment="1" applyProtection="1">
      <alignment horizontal="right"/>
      <protection locked="0"/>
    </xf>
    <xf numFmtId="166" fontId="29" fillId="4" borderId="27" xfId="1" applyNumberFormat="1" applyFont="1" applyFill="1" applyBorder="1" applyAlignment="1">
      <alignment horizontal="right"/>
    </xf>
    <xf numFmtId="165" fontId="29" fillId="4" borderId="28" xfId="1" applyNumberFormat="1" applyFont="1" applyFill="1" applyBorder="1"/>
    <xf numFmtId="0" fontId="4" fillId="0" borderId="6" xfId="1" applyFont="1" applyBorder="1" applyAlignment="1">
      <alignment horizontal="left" wrapText="1"/>
    </xf>
    <xf numFmtId="165" fontId="29" fillId="4" borderId="11" xfId="1" applyNumberFormat="1" applyFont="1" applyFill="1" applyBorder="1"/>
    <xf numFmtId="0" fontId="5" fillId="0" borderId="0" xfId="0" applyFont="1" applyBorder="1" applyAlignment="1">
      <alignment wrapText="1"/>
    </xf>
    <xf numFmtId="165" fontId="29" fillId="4" borderId="27" xfId="1" applyNumberFormat="1" applyFont="1" applyFill="1" applyBorder="1"/>
    <xf numFmtId="0" fontId="18" fillId="0" borderId="33" xfId="1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40" fillId="0" borderId="0" xfId="0" applyFont="1" applyAlignment="1">
      <alignment wrapText="1"/>
    </xf>
    <xf numFmtId="164" fontId="30" fillId="0" borderId="6" xfId="1" applyNumberFormat="1" applyFont="1" applyBorder="1" applyAlignment="1">
      <alignment horizontal="right"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166" fontId="36" fillId="0" borderId="14" xfId="0" applyNumberFormat="1" applyFont="1" applyBorder="1" applyAlignment="1">
      <alignment horizontal="right" wrapText="1"/>
    </xf>
    <xf numFmtId="166" fontId="37" fillId="5" borderId="6" xfId="0" applyNumberFormat="1" applyFont="1" applyFill="1" applyBorder="1" applyAlignment="1">
      <alignment horizontal="right"/>
    </xf>
    <xf numFmtId="164" fontId="32" fillId="5" borderId="6" xfId="1" applyNumberFormat="1" applyFont="1" applyFill="1" applyBorder="1" applyAlignment="1">
      <alignment horizontal="right" wrapText="1"/>
    </xf>
    <xf numFmtId="0" fontId="40" fillId="0" borderId="6" xfId="0" applyFont="1" applyBorder="1" applyAlignment="1">
      <alignment wrapText="1"/>
    </xf>
    <xf numFmtId="0" fontId="4" fillId="0" borderId="11" xfId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164" fontId="30" fillId="0" borderId="11" xfId="0" applyNumberFormat="1" applyFont="1" applyBorder="1" applyAlignment="1">
      <alignment horizontal="right" wrapText="1"/>
    </xf>
    <xf numFmtId="0" fontId="41" fillId="0" borderId="0" xfId="0" applyFont="1" applyAlignment="1">
      <alignment wrapText="1"/>
    </xf>
    <xf numFmtId="0" fontId="23" fillId="6" borderId="4" xfId="1" applyFont="1" applyFill="1" applyBorder="1" applyAlignment="1">
      <alignment horizontal="centerContinuous"/>
    </xf>
    <xf numFmtId="166" fontId="28" fillId="6" borderId="9" xfId="1" applyNumberFormat="1" applyFont="1" applyFill="1" applyBorder="1" applyAlignment="1">
      <alignment horizontal="right" wrapText="1"/>
    </xf>
    <xf numFmtId="166" fontId="31" fillId="6" borderId="6" xfId="1" applyNumberFormat="1" applyFont="1" applyFill="1" applyBorder="1" applyAlignment="1" applyProtection="1">
      <alignment horizontal="right"/>
      <protection locked="0"/>
    </xf>
    <xf numFmtId="166" fontId="31" fillId="6" borderId="6" xfId="1" applyNumberFormat="1" applyFont="1" applyFill="1" applyBorder="1" applyProtection="1">
      <protection locked="0"/>
    </xf>
    <xf numFmtId="166" fontId="29" fillId="6" borderId="6" xfId="1" applyNumberFormat="1" applyFont="1" applyFill="1" applyBorder="1" applyProtection="1">
      <protection locked="0"/>
    </xf>
    <xf numFmtId="166" fontId="28" fillId="6" borderId="11" xfId="1" applyNumberFormat="1" applyFont="1" applyFill="1" applyBorder="1" applyAlignment="1">
      <alignment horizontal="right"/>
    </xf>
    <xf numFmtId="166" fontId="31" fillId="6" borderId="11" xfId="1" applyNumberFormat="1" applyFont="1" applyFill="1" applyBorder="1" applyProtection="1">
      <protection locked="0"/>
    </xf>
    <xf numFmtId="166" fontId="29" fillId="6" borderId="6" xfId="1" applyNumberFormat="1" applyFont="1" applyFill="1" applyBorder="1" applyAlignment="1" applyProtection="1">
      <alignment horizontal="right"/>
      <protection locked="0"/>
    </xf>
    <xf numFmtId="166" fontId="31" fillId="6" borderId="6" xfId="1" applyNumberFormat="1" applyFont="1" applyFill="1" applyBorder="1" applyAlignment="1" applyProtection="1">
      <protection locked="0"/>
    </xf>
    <xf numFmtId="166" fontId="29" fillId="6" borderId="11" xfId="1" applyNumberFormat="1" applyFont="1" applyFill="1" applyBorder="1" applyProtection="1">
      <protection locked="0"/>
    </xf>
    <xf numFmtId="0" fontId="37" fillId="6" borderId="6" xfId="0" applyFont="1" applyFill="1" applyBorder="1" applyAlignment="1">
      <alignment horizontal="right"/>
    </xf>
    <xf numFmtId="166" fontId="37" fillId="6" borderId="6" xfId="0" applyNumberFormat="1" applyFont="1" applyFill="1" applyBorder="1" applyAlignment="1">
      <alignment horizontal="right"/>
    </xf>
    <xf numFmtId="166" fontId="29" fillId="6" borderId="27" xfId="1" applyNumberFormat="1" applyFont="1" applyFill="1" applyBorder="1" applyAlignment="1">
      <alignment horizontal="right"/>
    </xf>
    <xf numFmtId="0" fontId="4" fillId="0" borderId="6" xfId="0" applyFont="1" applyBorder="1" applyAlignment="1">
      <alignment wrapText="1"/>
    </xf>
    <xf numFmtId="0" fontId="5" fillId="0" borderId="13" xfId="1" applyFont="1" applyFill="1" applyBorder="1" applyAlignment="1" applyProtection="1">
      <alignment wrapText="1"/>
      <protection locked="0"/>
    </xf>
    <xf numFmtId="164" fontId="30" fillId="0" borderId="13" xfId="1" applyNumberFormat="1" applyFont="1" applyFill="1" applyBorder="1" applyAlignment="1" applyProtection="1">
      <alignment wrapText="1"/>
      <protection locked="0"/>
    </xf>
    <xf numFmtId="0" fontId="4" fillId="0" borderId="0" xfId="0" applyFont="1" applyAlignment="1">
      <alignment wrapText="1"/>
    </xf>
    <xf numFmtId="166" fontId="31" fillId="0" borderId="11" xfId="1" applyNumberFormat="1" applyFont="1" applyBorder="1" applyAlignment="1" applyProtection="1">
      <alignment horizontal="right"/>
      <protection locked="0"/>
    </xf>
    <xf numFmtId="166" fontId="31" fillId="6" borderId="11" xfId="1" applyNumberFormat="1" applyFont="1" applyFill="1" applyBorder="1" applyAlignment="1" applyProtection="1">
      <protection locked="0"/>
    </xf>
    <xf numFmtId="166" fontId="42" fillId="0" borderId="6" xfId="1" applyNumberFormat="1" applyFont="1" applyBorder="1" applyAlignment="1">
      <alignment horizontal="right" wrapText="1"/>
    </xf>
    <xf numFmtId="0" fontId="43" fillId="0" borderId="6" xfId="1" applyFont="1" applyBorder="1" applyAlignment="1">
      <alignment horizontal="left" wrapText="1"/>
    </xf>
    <xf numFmtId="0" fontId="44" fillId="0" borderId="6" xfId="1" applyFont="1" applyBorder="1" applyAlignment="1">
      <alignment horizontal="left" wrapText="1"/>
    </xf>
    <xf numFmtId="165" fontId="29" fillId="0" borderId="6" xfId="1" applyNumberFormat="1" applyFont="1" applyFill="1" applyBorder="1"/>
    <xf numFmtId="165" fontId="29" fillId="0" borderId="7" xfId="1" applyNumberFormat="1" applyFont="1" applyFill="1" applyBorder="1"/>
    <xf numFmtId="0" fontId="41" fillId="0" borderId="6" xfId="0" applyFont="1" applyBorder="1" applyAlignment="1">
      <alignment wrapText="1"/>
    </xf>
    <xf numFmtId="166" fontId="29" fillId="6" borderId="6" xfId="1" applyNumberFormat="1" applyFont="1" applyFill="1" applyBorder="1" applyAlignment="1" applyProtection="1">
      <protection locked="0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21" xfId="1" applyFont="1" applyFill="1" applyBorder="1" applyAlignment="1">
      <alignment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38" fillId="0" borderId="16" xfId="1" applyFont="1" applyFill="1" applyBorder="1" applyAlignment="1">
      <alignment horizontal="center"/>
    </xf>
    <xf numFmtId="0" fontId="39" fillId="0" borderId="17" xfId="0" applyFont="1" applyBorder="1" applyAlignment="1">
      <alignment horizontal="center"/>
    </xf>
    <xf numFmtId="0" fontId="39" fillId="0" borderId="18" xfId="0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/>
    </xf>
    <xf numFmtId="0" fontId="21" fillId="0" borderId="21" xfId="1" applyFont="1" applyBorder="1" applyAlignment="1">
      <alignment vertical="center"/>
    </xf>
    <xf numFmtId="0" fontId="22" fillId="0" borderId="10" xfId="1" applyFont="1" applyBorder="1" applyAlignment="1">
      <alignment horizontal="center" vertical="center" wrapText="1"/>
    </xf>
    <xf numFmtId="0" fontId="22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E4E9EA"/>
      <color rgb="FFDFEDEF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P91"/>
  <sheetViews>
    <sheetView tabSelected="1" view="pageBreakPreview" zoomScale="60" zoomScaleNormal="90" workbookViewId="0">
      <selection activeCell="P15" sqref="P15"/>
    </sheetView>
  </sheetViews>
  <sheetFormatPr defaultRowHeight="15"/>
  <cols>
    <col min="1" max="1" width="15.7109375" customWidth="1"/>
    <col min="2" max="2" width="104.28515625" customWidth="1"/>
    <col min="3" max="3" width="16.5703125" customWidth="1"/>
    <col min="4" max="4" width="17" customWidth="1"/>
    <col min="5" max="5" width="18.5703125" customWidth="1"/>
    <col min="6" max="6" width="18.28515625" customWidth="1"/>
    <col min="7" max="7" width="15.140625" customWidth="1"/>
    <col min="8" max="8" width="16.85546875" customWidth="1"/>
    <col min="9" max="9" width="18.140625" customWidth="1"/>
    <col min="10" max="11" width="15.5703125" customWidth="1"/>
  </cols>
  <sheetData>
    <row r="1" spans="1:11" ht="20.25">
      <c r="A1" s="2"/>
      <c r="B1" s="198" t="s">
        <v>0</v>
      </c>
      <c r="C1" s="198"/>
      <c r="D1" s="198"/>
      <c r="E1" s="198"/>
      <c r="F1" s="198"/>
      <c r="G1" s="198"/>
      <c r="H1" s="198"/>
      <c r="I1" s="198"/>
      <c r="J1" s="198"/>
      <c r="K1" s="198"/>
    </row>
    <row r="2" spans="1:11" ht="20.25">
      <c r="A2" s="2"/>
      <c r="B2" s="198" t="s">
        <v>76</v>
      </c>
      <c r="C2" s="198"/>
      <c r="D2" s="198"/>
      <c r="E2" s="198"/>
      <c r="F2" s="198"/>
      <c r="G2" s="198"/>
      <c r="H2" s="198"/>
      <c r="I2" s="198"/>
      <c r="J2" s="198"/>
      <c r="K2" s="198"/>
    </row>
    <row r="3" spans="1:11" ht="20.25">
      <c r="A3" s="2"/>
      <c r="B3" s="199" t="s">
        <v>85</v>
      </c>
      <c r="C3" s="199"/>
      <c r="D3" s="199"/>
      <c r="E3" s="199"/>
      <c r="F3" s="199"/>
      <c r="G3" s="199"/>
      <c r="H3" s="199"/>
      <c r="I3" s="199"/>
      <c r="J3" s="199"/>
      <c r="K3" s="199"/>
    </row>
    <row r="4" spans="1:11" ht="16.5" thickBot="1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15" customHeight="1">
      <c r="A5" s="200" t="s">
        <v>43</v>
      </c>
      <c r="B5" s="202" t="s">
        <v>44</v>
      </c>
      <c r="C5" s="204" t="s">
        <v>81</v>
      </c>
      <c r="D5" s="204" t="s">
        <v>82</v>
      </c>
      <c r="E5" s="206" t="s">
        <v>83</v>
      </c>
      <c r="F5" s="191" t="s">
        <v>86</v>
      </c>
      <c r="G5" s="193" t="s">
        <v>1</v>
      </c>
      <c r="H5" s="193"/>
      <c r="I5" s="191" t="s">
        <v>74</v>
      </c>
      <c r="J5" s="193" t="s">
        <v>77</v>
      </c>
      <c r="K5" s="194"/>
    </row>
    <row r="6" spans="1:11" ht="58.5" customHeight="1">
      <c r="A6" s="201"/>
      <c r="B6" s="203"/>
      <c r="C6" s="205"/>
      <c r="D6" s="205"/>
      <c r="E6" s="207"/>
      <c r="F6" s="192"/>
      <c r="G6" s="25" t="s">
        <v>2</v>
      </c>
      <c r="H6" s="26" t="s">
        <v>3</v>
      </c>
      <c r="I6" s="192"/>
      <c r="J6" s="25" t="s">
        <v>2</v>
      </c>
      <c r="K6" s="27" t="s">
        <v>3</v>
      </c>
    </row>
    <row r="7" spans="1:11">
      <c r="A7" s="41">
        <v>1</v>
      </c>
      <c r="B7" s="42">
        <v>2</v>
      </c>
      <c r="C7" s="43">
        <v>3</v>
      </c>
      <c r="D7" s="44">
        <v>4</v>
      </c>
      <c r="E7" s="44">
        <v>5</v>
      </c>
      <c r="F7" s="165">
        <v>6</v>
      </c>
      <c r="G7" s="45">
        <v>7</v>
      </c>
      <c r="H7" s="46">
        <v>8</v>
      </c>
      <c r="I7" s="165">
        <v>9</v>
      </c>
      <c r="J7" s="47">
        <v>10</v>
      </c>
      <c r="K7" s="48">
        <v>11</v>
      </c>
    </row>
    <row r="8" spans="1:11" ht="22.5">
      <c r="A8" s="28">
        <v>100000</v>
      </c>
      <c r="B8" s="52" t="s">
        <v>4</v>
      </c>
      <c r="C8" s="78">
        <f>SUM(C9:C12,C13)</f>
        <v>476266.9</v>
      </c>
      <c r="D8" s="79">
        <f>SUM(D9:D12,D13)</f>
        <v>488595.4</v>
      </c>
      <c r="E8" s="79">
        <f>SUM(E9:E12,E13)</f>
        <v>217304.1</v>
      </c>
      <c r="F8" s="166">
        <f>SUM(F9:F12,F13)</f>
        <v>218935.7</v>
      </c>
      <c r="G8" s="79">
        <f>SUM(G9:G12,G13)</f>
        <v>1631.6000000000072</v>
      </c>
      <c r="H8" s="80">
        <f>SUM(F8/E8)</f>
        <v>1.0075083719083073</v>
      </c>
      <c r="I8" s="166">
        <f>SUM(I9:I12,I13)</f>
        <v>184507.00000000003</v>
      </c>
      <c r="J8" s="79">
        <f>SUM(J9:J13)</f>
        <v>34428.699999999997</v>
      </c>
      <c r="K8" s="81">
        <f>SUM(F8/I8)*100%</f>
        <v>1.1865983404423679</v>
      </c>
    </row>
    <row r="9" spans="1:11" ht="20.25">
      <c r="A9" s="29">
        <v>110100</v>
      </c>
      <c r="B9" s="55" t="s">
        <v>5</v>
      </c>
      <c r="C9" s="82">
        <v>406619.4</v>
      </c>
      <c r="D9" s="82">
        <v>420014.4</v>
      </c>
      <c r="E9" s="83">
        <v>188532.5</v>
      </c>
      <c r="F9" s="167">
        <v>192199.6</v>
      </c>
      <c r="G9" s="84">
        <f>SUM(F9-E9)</f>
        <v>3667.1000000000058</v>
      </c>
      <c r="H9" s="85">
        <f>SUM(F9/E9)</f>
        <v>1.0194507578268999</v>
      </c>
      <c r="I9" s="167">
        <v>153162.70000000001</v>
      </c>
      <c r="J9" s="86">
        <f>SUM(F9-I9)</f>
        <v>39036.899999999994</v>
      </c>
      <c r="K9" s="87">
        <f>SUM(F9/I9)*100%</f>
        <v>1.2548721065899204</v>
      </c>
    </row>
    <row r="10" spans="1:11" ht="20.25">
      <c r="A10" s="30">
        <v>110200</v>
      </c>
      <c r="B10" s="56" t="s">
        <v>6</v>
      </c>
      <c r="C10" s="88">
        <v>401.5</v>
      </c>
      <c r="D10" s="88">
        <v>401.5</v>
      </c>
      <c r="E10" s="89">
        <v>200</v>
      </c>
      <c r="F10" s="168">
        <v>164.7</v>
      </c>
      <c r="G10" s="84">
        <f t="shared" ref="G10:G12" si="0">SUM(F10-E10)</f>
        <v>-35.300000000000011</v>
      </c>
      <c r="H10" s="85">
        <f t="shared" ref="H10:H12" si="1">SUM(F10/E10)</f>
        <v>0.8234999999999999</v>
      </c>
      <c r="I10" s="168">
        <v>564.70000000000005</v>
      </c>
      <c r="J10" s="86">
        <f t="shared" ref="J10:J19" si="2">SUM(F10-I10)</f>
        <v>-400.00000000000006</v>
      </c>
      <c r="K10" s="87">
        <f t="shared" ref="K10:K32" si="3">SUM(F10/I10)*100%</f>
        <v>0.29165928811758451</v>
      </c>
    </row>
    <row r="11" spans="1:11" ht="20.25">
      <c r="A11" s="30">
        <v>130000</v>
      </c>
      <c r="B11" s="179" t="s">
        <v>72</v>
      </c>
      <c r="C11" s="180">
        <v>95</v>
      </c>
      <c r="D11" s="180">
        <v>95</v>
      </c>
      <c r="E11" s="89">
        <v>27</v>
      </c>
      <c r="F11" s="168">
        <v>38.4</v>
      </c>
      <c r="G11" s="84">
        <f t="shared" si="0"/>
        <v>11.399999999999999</v>
      </c>
      <c r="H11" s="85">
        <f t="shared" si="1"/>
        <v>1.4222222222222223</v>
      </c>
      <c r="I11" s="168">
        <v>26.1</v>
      </c>
      <c r="J11" s="86">
        <f t="shared" si="2"/>
        <v>12.299999999999997</v>
      </c>
      <c r="K11" s="87"/>
    </row>
    <row r="12" spans="1:11" ht="20.25">
      <c r="A12" s="30">
        <v>140400</v>
      </c>
      <c r="B12" s="57" t="s">
        <v>70</v>
      </c>
      <c r="C12" s="90">
        <v>6500</v>
      </c>
      <c r="D12" s="90">
        <v>9220</v>
      </c>
      <c r="E12" s="91">
        <v>4898</v>
      </c>
      <c r="F12" s="168">
        <v>5201.3</v>
      </c>
      <c r="G12" s="84">
        <f t="shared" si="0"/>
        <v>303.30000000000018</v>
      </c>
      <c r="H12" s="85">
        <f t="shared" si="1"/>
        <v>1.0619232339730502</v>
      </c>
      <c r="I12" s="168">
        <v>4167.6000000000004</v>
      </c>
      <c r="J12" s="86">
        <f t="shared" si="2"/>
        <v>1033.6999999999998</v>
      </c>
      <c r="K12" s="87">
        <f t="shared" si="3"/>
        <v>1.2480324407332757</v>
      </c>
    </row>
    <row r="13" spans="1:11" ht="20.25">
      <c r="A13" s="31">
        <v>180000</v>
      </c>
      <c r="B13" s="58" t="s">
        <v>7</v>
      </c>
      <c r="C13" s="92">
        <f>SUM(C18:C19,C14)</f>
        <v>62651</v>
      </c>
      <c r="D13" s="93">
        <f t="shared" ref="D13" si="4">SUM(D18:D19,D14)</f>
        <v>58864.5</v>
      </c>
      <c r="E13" s="93">
        <f>SUM(E18:E19,E14)</f>
        <v>23646.6</v>
      </c>
      <c r="F13" s="169">
        <f t="shared" ref="F13" si="5">SUM(F18:F19,F14)</f>
        <v>21331.699999999997</v>
      </c>
      <c r="G13" s="95">
        <f>SUM(G18:G19,G14)</f>
        <v>-2314.8999999999987</v>
      </c>
      <c r="H13" s="85">
        <f t="shared" ref="H13:H19" si="6">SUM(F13/E13)</f>
        <v>0.90210431943704372</v>
      </c>
      <c r="I13" s="169">
        <f t="shared" ref="I13" si="7">SUM(I18:I19,I14)</f>
        <v>26585.899999999998</v>
      </c>
      <c r="J13" s="96">
        <f t="shared" si="2"/>
        <v>-5254.2000000000007</v>
      </c>
      <c r="K13" s="97">
        <f t="shared" si="3"/>
        <v>0.80236892488123401</v>
      </c>
    </row>
    <row r="14" spans="1:11" ht="20.25">
      <c r="A14" s="31">
        <v>180100</v>
      </c>
      <c r="B14" s="59" t="s">
        <v>8</v>
      </c>
      <c r="C14" s="92">
        <f t="shared" ref="C14:D14" si="8">SUM(C15:C17)</f>
        <v>45675</v>
      </c>
      <c r="D14" s="93">
        <f t="shared" si="8"/>
        <v>41888.5</v>
      </c>
      <c r="E14" s="93">
        <f t="shared" ref="E14:F14" si="9">SUM(E15:E17)</f>
        <v>16114.4</v>
      </c>
      <c r="F14" s="169">
        <f t="shared" si="9"/>
        <v>13055</v>
      </c>
      <c r="G14" s="95">
        <f>SUM(G15:G17)</f>
        <v>-3059.3999999999987</v>
      </c>
      <c r="H14" s="85">
        <f t="shared" si="6"/>
        <v>0.81014496351089715</v>
      </c>
      <c r="I14" s="169">
        <f t="shared" ref="I14" si="10">SUM(I15:I17)</f>
        <v>19805.899999999998</v>
      </c>
      <c r="J14" s="86">
        <f t="shared" si="2"/>
        <v>-6750.8999999999978</v>
      </c>
      <c r="K14" s="87">
        <f t="shared" si="3"/>
        <v>0.65914702184702545</v>
      </c>
    </row>
    <row r="15" spans="1:11" ht="20.25">
      <c r="A15" s="30"/>
      <c r="B15" s="60" t="s">
        <v>9</v>
      </c>
      <c r="C15" s="98">
        <v>7525</v>
      </c>
      <c r="D15" s="98">
        <v>6948.5</v>
      </c>
      <c r="E15" s="91">
        <v>3395</v>
      </c>
      <c r="F15" s="168">
        <v>2865.3</v>
      </c>
      <c r="G15" s="84">
        <f t="shared" ref="G15:G19" si="11">SUM(F15-E15)</f>
        <v>-529.69999999999982</v>
      </c>
      <c r="H15" s="85">
        <f t="shared" si="6"/>
        <v>0.84397643593519889</v>
      </c>
      <c r="I15" s="168">
        <v>3321.3</v>
      </c>
      <c r="J15" s="86">
        <f t="shared" si="2"/>
        <v>-456</v>
      </c>
      <c r="K15" s="87">
        <f t="shared" si="3"/>
        <v>0.86270436274952578</v>
      </c>
    </row>
    <row r="16" spans="1:11" ht="20.25">
      <c r="A16" s="30"/>
      <c r="B16" s="60" t="s">
        <v>10</v>
      </c>
      <c r="C16" s="98">
        <v>38100</v>
      </c>
      <c r="D16" s="98">
        <v>34890</v>
      </c>
      <c r="E16" s="91">
        <v>12719.4</v>
      </c>
      <c r="F16" s="168">
        <v>10189.700000000001</v>
      </c>
      <c r="G16" s="84">
        <f t="shared" si="11"/>
        <v>-2529.6999999999989</v>
      </c>
      <c r="H16" s="85">
        <f t="shared" si="6"/>
        <v>0.80111483246065074</v>
      </c>
      <c r="I16" s="168">
        <v>16459</v>
      </c>
      <c r="J16" s="86">
        <f t="shared" si="2"/>
        <v>-6269.2999999999993</v>
      </c>
      <c r="K16" s="87">
        <f t="shared" si="3"/>
        <v>0.61909593535451735</v>
      </c>
    </row>
    <row r="17" spans="1:11" ht="20.25">
      <c r="A17" s="30"/>
      <c r="B17" s="60" t="s">
        <v>11</v>
      </c>
      <c r="C17" s="98">
        <v>50</v>
      </c>
      <c r="D17" s="98">
        <v>50</v>
      </c>
      <c r="E17" s="91"/>
      <c r="F17" s="168"/>
      <c r="G17" s="84">
        <f t="shared" si="11"/>
        <v>0</v>
      </c>
      <c r="H17" s="85" t="e">
        <f t="shared" si="6"/>
        <v>#DIV/0!</v>
      </c>
      <c r="I17" s="168">
        <v>25.6</v>
      </c>
      <c r="J17" s="86">
        <f t="shared" si="2"/>
        <v>-25.6</v>
      </c>
      <c r="K17" s="87">
        <f t="shared" si="3"/>
        <v>0</v>
      </c>
    </row>
    <row r="18" spans="1:11" ht="20.25">
      <c r="A18" s="30">
        <v>180300</v>
      </c>
      <c r="B18" s="60" t="s">
        <v>12</v>
      </c>
      <c r="C18" s="98">
        <v>108</v>
      </c>
      <c r="D18" s="98">
        <v>108</v>
      </c>
      <c r="E18" s="91">
        <v>40</v>
      </c>
      <c r="F18" s="168">
        <v>31.3</v>
      </c>
      <c r="G18" s="84">
        <f t="shared" si="11"/>
        <v>-8.6999999999999993</v>
      </c>
      <c r="H18" s="85">
        <f t="shared" si="6"/>
        <v>0.78249999999999997</v>
      </c>
      <c r="I18" s="168">
        <v>50</v>
      </c>
      <c r="J18" s="86">
        <f t="shared" si="2"/>
        <v>-18.7</v>
      </c>
      <c r="K18" s="87">
        <f t="shared" si="3"/>
        <v>0.626</v>
      </c>
    </row>
    <row r="19" spans="1:11" ht="20.25">
      <c r="A19" s="30">
        <v>180500</v>
      </c>
      <c r="B19" s="60" t="s">
        <v>13</v>
      </c>
      <c r="C19" s="98">
        <v>16868</v>
      </c>
      <c r="D19" s="98">
        <v>16868</v>
      </c>
      <c r="E19" s="91">
        <v>7492.2</v>
      </c>
      <c r="F19" s="168">
        <v>8245.4</v>
      </c>
      <c r="G19" s="84">
        <f t="shared" si="11"/>
        <v>753.19999999999982</v>
      </c>
      <c r="H19" s="85">
        <f t="shared" si="6"/>
        <v>1.1005312191345666</v>
      </c>
      <c r="I19" s="168">
        <v>6730</v>
      </c>
      <c r="J19" s="86">
        <f t="shared" si="2"/>
        <v>1515.3999999999996</v>
      </c>
      <c r="K19" s="87">
        <f t="shared" si="3"/>
        <v>1.2251708766716196</v>
      </c>
    </row>
    <row r="20" spans="1:11" ht="20.25">
      <c r="A20" s="32">
        <v>200000</v>
      </c>
      <c r="B20" s="23" t="s">
        <v>15</v>
      </c>
      <c r="C20" s="99">
        <f>SUM(C21:C32)</f>
        <v>2809.3</v>
      </c>
      <c r="D20" s="100">
        <f>SUM(D21:D32)</f>
        <v>3759.3</v>
      </c>
      <c r="E20" s="100">
        <f>SUM(E21:E32)</f>
        <v>1507.8</v>
      </c>
      <c r="F20" s="170">
        <f>SUM(F21:F32)</f>
        <v>1203.5</v>
      </c>
      <c r="G20" s="100">
        <f>SUM(G21:G32)</f>
        <v>-304.3</v>
      </c>
      <c r="H20" s="80">
        <f>SUM(F20/E20)</f>
        <v>0.79818278286244859</v>
      </c>
      <c r="I20" s="170">
        <f>SUM(I21:I32)</f>
        <v>1308.0999999999999</v>
      </c>
      <c r="J20" s="100">
        <f>SUM(J21:J32)</f>
        <v>-104.59999999999995</v>
      </c>
      <c r="K20" s="101">
        <f>SUM(F20/I20)*100%</f>
        <v>0.92003669444232095</v>
      </c>
    </row>
    <row r="21" spans="1:11" ht="40.5">
      <c r="A21" s="30">
        <v>210103</v>
      </c>
      <c r="B21" s="61" t="s">
        <v>62</v>
      </c>
      <c r="C21" s="102">
        <v>273.3</v>
      </c>
      <c r="D21" s="102">
        <v>273.3</v>
      </c>
      <c r="E21" s="91">
        <v>136</v>
      </c>
      <c r="F21" s="168">
        <v>109.4</v>
      </c>
      <c r="G21" s="84">
        <f t="shared" ref="G21:G32" si="12">SUM(F21-E21)</f>
        <v>-26.599999999999994</v>
      </c>
      <c r="H21" s="85">
        <f t="shared" ref="H21:H32" si="13">SUM(F21/E21)</f>
        <v>0.80441176470588238</v>
      </c>
      <c r="I21" s="168">
        <v>119.2</v>
      </c>
      <c r="J21" s="86">
        <f t="shared" ref="J21:J36" si="14">SUM(F21-I21)</f>
        <v>-9.7999999999999972</v>
      </c>
      <c r="K21" s="103">
        <f t="shared" si="3"/>
        <v>0.91778523489932884</v>
      </c>
    </row>
    <row r="22" spans="1:11" ht="20.25">
      <c r="A22" s="30">
        <v>210500</v>
      </c>
      <c r="B22" s="62" t="s">
        <v>38</v>
      </c>
      <c r="C22" s="104"/>
      <c r="D22" s="91">
        <v>950</v>
      </c>
      <c r="E22" s="91">
        <v>360.8</v>
      </c>
      <c r="F22" s="168">
        <v>360.8</v>
      </c>
      <c r="G22" s="84">
        <f t="shared" si="12"/>
        <v>0</v>
      </c>
      <c r="H22" s="85">
        <f t="shared" si="13"/>
        <v>1</v>
      </c>
      <c r="I22" s="168"/>
      <c r="J22" s="86">
        <f t="shared" si="14"/>
        <v>360.8</v>
      </c>
      <c r="K22" s="103" t="e">
        <f t="shared" si="3"/>
        <v>#DIV/0!</v>
      </c>
    </row>
    <row r="23" spans="1:11" ht="20.25">
      <c r="A23" s="30">
        <v>210805</v>
      </c>
      <c r="B23" s="63" t="s">
        <v>16</v>
      </c>
      <c r="C23" s="105"/>
      <c r="D23" s="91"/>
      <c r="E23" s="91"/>
      <c r="F23" s="168">
        <v>9.3000000000000007</v>
      </c>
      <c r="G23" s="84">
        <f t="shared" si="12"/>
        <v>9.3000000000000007</v>
      </c>
      <c r="H23" s="85"/>
      <c r="I23" s="168"/>
      <c r="J23" s="86">
        <f t="shared" si="14"/>
        <v>9.3000000000000007</v>
      </c>
      <c r="K23" s="103"/>
    </row>
    <row r="24" spans="1:11" ht="20.25">
      <c r="A24" s="29">
        <v>210811</v>
      </c>
      <c r="B24" s="64" t="s">
        <v>17</v>
      </c>
      <c r="C24" s="106">
        <v>200</v>
      </c>
      <c r="D24" s="106">
        <v>200</v>
      </c>
      <c r="E24" s="91">
        <v>67</v>
      </c>
      <c r="F24" s="168">
        <v>86.5</v>
      </c>
      <c r="G24" s="84">
        <f t="shared" si="12"/>
        <v>19.5</v>
      </c>
      <c r="H24" s="85">
        <f t="shared" si="13"/>
        <v>1.291044776119403</v>
      </c>
      <c r="I24" s="168">
        <v>99.6</v>
      </c>
      <c r="J24" s="86">
        <f t="shared" si="14"/>
        <v>-13.099999999999994</v>
      </c>
      <c r="K24" s="103">
        <f>SUM(F24/I24)*100%</f>
        <v>0.86847389558232935</v>
      </c>
    </row>
    <row r="25" spans="1:11" ht="42" customHeight="1">
      <c r="A25" s="33">
        <v>210815</v>
      </c>
      <c r="B25" s="65" t="s">
        <v>35</v>
      </c>
      <c r="C25" s="107">
        <v>10</v>
      </c>
      <c r="D25" s="107">
        <v>10</v>
      </c>
      <c r="E25" s="91">
        <v>2</v>
      </c>
      <c r="F25" s="168">
        <v>51</v>
      </c>
      <c r="G25" s="84">
        <f t="shared" ref="G25" si="15">SUM(F25-E25)</f>
        <v>49</v>
      </c>
      <c r="H25" s="85">
        <f t="shared" si="13"/>
        <v>25.5</v>
      </c>
      <c r="I25" s="168">
        <v>13.6</v>
      </c>
      <c r="J25" s="86">
        <f t="shared" si="14"/>
        <v>37.4</v>
      </c>
      <c r="K25" s="103">
        <f>SUM(F25/I25)*100%</f>
        <v>3.75</v>
      </c>
    </row>
    <row r="26" spans="1:11" ht="45" customHeight="1">
      <c r="A26" s="34">
        <v>220103</v>
      </c>
      <c r="B26" s="65" t="s">
        <v>37</v>
      </c>
      <c r="C26" s="107">
        <v>25</v>
      </c>
      <c r="D26" s="107">
        <v>25</v>
      </c>
      <c r="E26" s="91">
        <v>10</v>
      </c>
      <c r="F26" s="168">
        <v>7.3</v>
      </c>
      <c r="G26" s="84">
        <f t="shared" si="12"/>
        <v>-2.7</v>
      </c>
      <c r="H26" s="85">
        <f t="shared" si="13"/>
        <v>0.73</v>
      </c>
      <c r="I26" s="168">
        <v>8.3000000000000007</v>
      </c>
      <c r="J26" s="86">
        <f t="shared" si="14"/>
        <v>-1.0000000000000009</v>
      </c>
      <c r="K26" s="103">
        <f>SUM(F26/I26)*100%</f>
        <v>0.87951807228915657</v>
      </c>
    </row>
    <row r="27" spans="1:11" ht="20.25">
      <c r="A27" s="29">
        <v>220125</v>
      </c>
      <c r="B27" s="66" t="s">
        <v>64</v>
      </c>
      <c r="C27" s="108">
        <v>1420</v>
      </c>
      <c r="D27" s="108">
        <v>1420</v>
      </c>
      <c r="E27" s="91">
        <v>570</v>
      </c>
      <c r="F27" s="168">
        <v>341</v>
      </c>
      <c r="G27" s="84">
        <f t="shared" si="12"/>
        <v>-229</v>
      </c>
      <c r="H27" s="85">
        <f t="shared" si="13"/>
        <v>0.59824561403508769</v>
      </c>
      <c r="I27" s="168">
        <v>665.6</v>
      </c>
      <c r="J27" s="86">
        <f t="shared" si="14"/>
        <v>-324.60000000000002</v>
      </c>
      <c r="K27" s="103">
        <f t="shared" si="3"/>
        <v>0.51231971153846156</v>
      </c>
    </row>
    <row r="28" spans="1:11" ht="40.5">
      <c r="A28" s="29">
        <v>220126</v>
      </c>
      <c r="B28" s="155" t="s">
        <v>33</v>
      </c>
      <c r="C28" s="109">
        <v>130</v>
      </c>
      <c r="D28" s="109">
        <v>130</v>
      </c>
      <c r="E28" s="91">
        <v>50</v>
      </c>
      <c r="F28" s="168">
        <v>58.7</v>
      </c>
      <c r="G28" s="84">
        <f t="shared" si="12"/>
        <v>8.7000000000000028</v>
      </c>
      <c r="H28" s="85">
        <f t="shared" si="13"/>
        <v>1.1740000000000002</v>
      </c>
      <c r="I28" s="168">
        <v>55.7</v>
      </c>
      <c r="J28" s="86">
        <f t="shared" si="14"/>
        <v>3</v>
      </c>
      <c r="K28" s="103">
        <f t="shared" si="3"/>
        <v>1.0538599640933572</v>
      </c>
    </row>
    <row r="29" spans="1:11" ht="40.5">
      <c r="A29" s="29">
        <v>220804</v>
      </c>
      <c r="B29" s="153" t="s">
        <v>68</v>
      </c>
      <c r="C29" s="110">
        <v>647</v>
      </c>
      <c r="D29" s="110">
        <v>647</v>
      </c>
      <c r="E29" s="91">
        <v>269</v>
      </c>
      <c r="F29" s="168">
        <v>19.3</v>
      </c>
      <c r="G29" s="84">
        <f t="shared" si="12"/>
        <v>-249.7</v>
      </c>
      <c r="H29" s="85">
        <f t="shared" si="13"/>
        <v>7.1747211895910781E-2</v>
      </c>
      <c r="I29" s="168">
        <v>237.7</v>
      </c>
      <c r="J29" s="86">
        <f t="shared" si="14"/>
        <v>-218.39999999999998</v>
      </c>
      <c r="K29" s="103">
        <f t="shared" si="3"/>
        <v>8.1194783340344981E-2</v>
      </c>
    </row>
    <row r="30" spans="1:11" ht="20.25">
      <c r="A30" s="29">
        <v>220900</v>
      </c>
      <c r="B30" s="55" t="s">
        <v>18</v>
      </c>
      <c r="C30" s="111">
        <v>14</v>
      </c>
      <c r="D30" s="111">
        <v>14</v>
      </c>
      <c r="E30" s="91">
        <v>5.5</v>
      </c>
      <c r="F30" s="168">
        <v>3.9</v>
      </c>
      <c r="G30" s="84">
        <f t="shared" si="12"/>
        <v>-1.6</v>
      </c>
      <c r="H30" s="85">
        <f t="shared" si="13"/>
        <v>0.70909090909090911</v>
      </c>
      <c r="I30" s="168">
        <v>6.6</v>
      </c>
      <c r="J30" s="86">
        <f t="shared" si="14"/>
        <v>-2.6999999999999997</v>
      </c>
      <c r="K30" s="103">
        <f t="shared" si="3"/>
        <v>0.59090909090909094</v>
      </c>
    </row>
    <row r="31" spans="1:11" ht="20.25">
      <c r="A31" s="29">
        <v>240603</v>
      </c>
      <c r="B31" s="63" t="s">
        <v>16</v>
      </c>
      <c r="C31" s="112">
        <v>90</v>
      </c>
      <c r="D31" s="112">
        <v>90</v>
      </c>
      <c r="E31" s="91">
        <v>37.5</v>
      </c>
      <c r="F31" s="168">
        <v>156.30000000000001</v>
      </c>
      <c r="G31" s="84">
        <f t="shared" si="12"/>
        <v>118.80000000000001</v>
      </c>
      <c r="H31" s="85">
        <f t="shared" si="13"/>
        <v>4.1680000000000001</v>
      </c>
      <c r="I31" s="168">
        <v>99.8</v>
      </c>
      <c r="J31" s="86">
        <f t="shared" si="14"/>
        <v>56.500000000000014</v>
      </c>
      <c r="K31" s="103">
        <f t="shared" si="3"/>
        <v>1.5661322645290583</v>
      </c>
    </row>
    <row r="32" spans="1:11" ht="57" customHeight="1">
      <c r="A32" s="34">
        <v>240622</v>
      </c>
      <c r="B32" s="67" t="s">
        <v>45</v>
      </c>
      <c r="C32" s="113"/>
      <c r="D32" s="114"/>
      <c r="E32" s="114"/>
      <c r="F32" s="171"/>
      <c r="G32" s="84">
        <f t="shared" si="12"/>
        <v>0</v>
      </c>
      <c r="H32" s="85" t="e">
        <f t="shared" si="13"/>
        <v>#DIV/0!</v>
      </c>
      <c r="I32" s="171">
        <v>2</v>
      </c>
      <c r="J32" s="86">
        <f t="shared" si="14"/>
        <v>-2</v>
      </c>
      <c r="K32" s="103">
        <f t="shared" si="3"/>
        <v>0</v>
      </c>
    </row>
    <row r="33" spans="1:11" ht="20.25">
      <c r="A33" s="32">
        <v>300000</v>
      </c>
      <c r="B33" s="23" t="s">
        <v>19</v>
      </c>
      <c r="C33" s="115"/>
      <c r="D33" s="100">
        <f>SUM(D34:D36)</f>
        <v>0</v>
      </c>
      <c r="E33" s="100">
        <f>SUM(E35)</f>
        <v>0</v>
      </c>
      <c r="F33" s="170">
        <f>SUM(F35,F34)</f>
        <v>0.2</v>
      </c>
      <c r="G33" s="100">
        <f>SUM(F33-E33)</f>
        <v>0.2</v>
      </c>
      <c r="H33" s="80" t="e">
        <f>SUM(F33/E33)</f>
        <v>#DIV/0!</v>
      </c>
      <c r="I33" s="170">
        <f>SUM(I35,I34)</f>
        <v>0.4</v>
      </c>
      <c r="J33" s="100">
        <f>SUM(F33-I33)</f>
        <v>-0.2</v>
      </c>
      <c r="K33" s="101"/>
    </row>
    <row r="34" spans="1:11" ht="20.25" hidden="1">
      <c r="A34" s="29">
        <v>310102</v>
      </c>
      <c r="B34" s="49" t="s">
        <v>20</v>
      </c>
      <c r="C34" s="116"/>
      <c r="D34" s="89"/>
      <c r="E34" s="89"/>
      <c r="F34" s="168"/>
      <c r="G34" s="84">
        <v>0</v>
      </c>
      <c r="H34" s="85"/>
      <c r="I34" s="168"/>
      <c r="J34" s="86">
        <f t="shared" si="14"/>
        <v>0</v>
      </c>
      <c r="K34" s="103"/>
    </row>
    <row r="35" spans="1:11" ht="40.5">
      <c r="A35" s="29">
        <v>310200</v>
      </c>
      <c r="B35" s="159" t="s">
        <v>65</v>
      </c>
      <c r="C35" s="117"/>
      <c r="D35" s="89"/>
      <c r="E35" s="89"/>
      <c r="F35" s="168">
        <v>0.2</v>
      </c>
      <c r="G35" s="84">
        <f t="shared" ref="G35:G36" si="16">SUM(F35-E35)</f>
        <v>0.2</v>
      </c>
      <c r="H35" s="85" t="e">
        <f t="shared" ref="H35" si="17">SUM(F35/E35)</f>
        <v>#DIV/0!</v>
      </c>
      <c r="I35" s="168">
        <v>0.4</v>
      </c>
      <c r="J35" s="86">
        <f t="shared" si="14"/>
        <v>-0.2</v>
      </c>
      <c r="K35" s="103"/>
    </row>
    <row r="36" spans="1:11" ht="20.25" hidden="1">
      <c r="A36" s="29"/>
      <c r="B36" s="50" t="s">
        <v>21</v>
      </c>
      <c r="C36" s="117"/>
      <c r="D36" s="89"/>
      <c r="E36" s="89">
        <v>0</v>
      </c>
      <c r="F36" s="168"/>
      <c r="G36" s="84">
        <f t="shared" si="16"/>
        <v>0</v>
      </c>
      <c r="H36" s="85"/>
      <c r="I36" s="168"/>
      <c r="J36" s="86">
        <f t="shared" si="14"/>
        <v>0</v>
      </c>
      <c r="K36" s="103" t="e">
        <f t="shared" ref="K36" si="18">SUM(F36/I36)*100%</f>
        <v>#DIV/0!</v>
      </c>
    </row>
    <row r="37" spans="1:11" ht="20.25">
      <c r="A37" s="35"/>
      <c r="B37" s="23" t="s">
        <v>22</v>
      </c>
      <c r="C37" s="94">
        <f>SUM(C8,C20,C33)</f>
        <v>479076.2</v>
      </c>
      <c r="D37" s="94">
        <f>SUM(D8,D20,D33)</f>
        <v>492354.7</v>
      </c>
      <c r="E37" s="94">
        <f>SUM(E8,E20,E33)</f>
        <v>218811.9</v>
      </c>
      <c r="F37" s="169">
        <f>SUM(F8,F20,F33,F36)</f>
        <v>220139.40000000002</v>
      </c>
      <c r="G37" s="94">
        <f>SUM(G8,G20,G33,G36)</f>
        <v>1327.5000000000073</v>
      </c>
      <c r="H37" s="80">
        <f>SUM(F37/E37)</f>
        <v>1.0060668546820353</v>
      </c>
      <c r="I37" s="169">
        <f>SUM(I8,I20,I33,I36)</f>
        <v>185815.50000000003</v>
      </c>
      <c r="J37" s="94">
        <f>SUM(J8,J20,J33,J36)</f>
        <v>34323.9</v>
      </c>
      <c r="K37" s="101">
        <f t="shared" ref="K37:K63" si="19">SUM(F37/I37)*100%</f>
        <v>1.1847203274215552</v>
      </c>
    </row>
    <row r="38" spans="1:11" ht="20.25">
      <c r="A38" s="36">
        <v>400000</v>
      </c>
      <c r="B38" s="68" t="s">
        <v>23</v>
      </c>
      <c r="C38" s="118">
        <f>SUM(C39,C47,C45)</f>
        <v>90714.900000000023</v>
      </c>
      <c r="D38" s="118">
        <f>SUM(D39,D47,D45)</f>
        <v>95458.400000000009</v>
      </c>
      <c r="E38" s="118">
        <f>SUM(E39,E47,E45)</f>
        <v>42776</v>
      </c>
      <c r="F38" s="172">
        <f>SUM(F39,F47,F45)</f>
        <v>42673.5</v>
      </c>
      <c r="G38" s="95">
        <f t="shared" ref="G38:G62" si="20">SUM(F38-E38)</f>
        <v>-102.5</v>
      </c>
      <c r="H38" s="119">
        <f t="shared" ref="H38:H62" si="21">SUM(F38/E38)</f>
        <v>0.99760379652141384</v>
      </c>
      <c r="I38" s="172">
        <f>SUM(I39,I47)</f>
        <v>71842.3</v>
      </c>
      <c r="J38" s="118">
        <f>SUM(J39,J47,J45)</f>
        <v>-29168.800000000003</v>
      </c>
      <c r="K38" s="97">
        <f t="shared" si="19"/>
        <v>0.59398849981139246</v>
      </c>
    </row>
    <row r="39" spans="1:11" ht="20.25">
      <c r="A39" s="36">
        <v>410300</v>
      </c>
      <c r="B39" s="68" t="s">
        <v>47</v>
      </c>
      <c r="C39" s="118">
        <f>SUM(C40:C44)</f>
        <v>85607.200000000012</v>
      </c>
      <c r="D39" s="118">
        <f t="shared" ref="D39" si="22">SUM(D41:D44)</f>
        <v>88170</v>
      </c>
      <c r="E39" s="118">
        <f>SUM(E40:E44)</f>
        <v>39784.699999999997</v>
      </c>
      <c r="F39" s="172">
        <f>SUM(F40:F44)</f>
        <v>39784.699999999997</v>
      </c>
      <c r="G39" s="95">
        <f t="shared" si="20"/>
        <v>0</v>
      </c>
      <c r="H39" s="119">
        <f t="shared" si="21"/>
        <v>1</v>
      </c>
      <c r="I39" s="172">
        <f>SUM(I40:I44)</f>
        <v>45237.5</v>
      </c>
      <c r="J39" s="96">
        <f t="shared" ref="J39:J63" si="23">SUM(F39-I39)</f>
        <v>-5452.8000000000029</v>
      </c>
      <c r="K39" s="97">
        <f t="shared" si="19"/>
        <v>0.87946283503730305</v>
      </c>
    </row>
    <row r="40" spans="1:11" ht="37.5">
      <c r="A40" s="29">
        <v>410332</v>
      </c>
      <c r="B40" s="181" t="s">
        <v>73</v>
      </c>
      <c r="C40" s="118"/>
      <c r="D40" s="118"/>
      <c r="E40" s="118"/>
      <c r="F40" s="167"/>
      <c r="G40" s="84"/>
      <c r="H40" s="119"/>
      <c r="I40" s="167">
        <v>104</v>
      </c>
      <c r="J40" s="86">
        <f t="shared" si="23"/>
        <v>-104</v>
      </c>
      <c r="K40" s="97"/>
    </row>
    <row r="41" spans="1:11" ht="20.25">
      <c r="A41" s="29">
        <v>410339</v>
      </c>
      <c r="B41" s="144" t="s">
        <v>24</v>
      </c>
      <c r="C41" s="126">
        <v>77386.100000000006</v>
      </c>
      <c r="D41" s="126">
        <v>79948.899999999994</v>
      </c>
      <c r="E41" s="89">
        <v>31563.599999999999</v>
      </c>
      <c r="F41" s="173">
        <v>31563.599999999999</v>
      </c>
      <c r="G41" s="84">
        <f t="shared" si="20"/>
        <v>0</v>
      </c>
      <c r="H41" s="85">
        <f t="shared" si="21"/>
        <v>1</v>
      </c>
      <c r="I41" s="173">
        <v>30840.3</v>
      </c>
      <c r="J41" s="86">
        <f t="shared" si="23"/>
        <v>723.29999999999927</v>
      </c>
      <c r="K41" s="122">
        <f t="shared" si="19"/>
        <v>1.0234530792502019</v>
      </c>
    </row>
    <row r="42" spans="1:11" ht="20.25">
      <c r="A42" s="29">
        <v>410342</v>
      </c>
      <c r="B42" s="144" t="s">
        <v>25</v>
      </c>
      <c r="C42" s="126">
        <v>8221.1</v>
      </c>
      <c r="D42" s="126">
        <v>8221.1</v>
      </c>
      <c r="E42" s="89">
        <v>8221.1</v>
      </c>
      <c r="F42" s="173">
        <v>8221.1</v>
      </c>
      <c r="G42" s="84">
        <f t="shared" si="20"/>
        <v>0</v>
      </c>
      <c r="H42" s="85">
        <f t="shared" si="21"/>
        <v>1</v>
      </c>
      <c r="I42" s="173">
        <v>12588.1</v>
      </c>
      <c r="J42" s="86">
        <f t="shared" si="23"/>
        <v>-4367</v>
      </c>
      <c r="K42" s="122">
        <f t="shared" si="19"/>
        <v>0.65308505652163551</v>
      </c>
    </row>
    <row r="43" spans="1:11" ht="31.5" customHeight="1">
      <c r="A43" s="29">
        <v>410345</v>
      </c>
      <c r="B43" s="178" t="s">
        <v>61</v>
      </c>
      <c r="C43" s="121"/>
      <c r="D43" s="154"/>
      <c r="E43" s="89"/>
      <c r="F43" s="173"/>
      <c r="G43" s="84"/>
      <c r="H43" s="85"/>
      <c r="I43" s="173">
        <v>706</v>
      </c>
      <c r="J43" s="86">
        <f t="shared" si="23"/>
        <v>-706</v>
      </c>
      <c r="K43" s="122">
        <f t="shared" si="19"/>
        <v>0</v>
      </c>
    </row>
    <row r="44" spans="1:11" ht="50.25" customHeight="1">
      <c r="A44" s="29">
        <v>410351</v>
      </c>
      <c r="B44" s="160" t="s">
        <v>55</v>
      </c>
      <c r="C44" s="126"/>
      <c r="D44" s="126"/>
      <c r="E44" s="89"/>
      <c r="F44" s="173"/>
      <c r="G44" s="84"/>
      <c r="H44" s="85"/>
      <c r="I44" s="173">
        <v>999.1</v>
      </c>
      <c r="J44" s="86">
        <f t="shared" si="23"/>
        <v>-999.1</v>
      </c>
      <c r="K44" s="122">
        <f t="shared" si="19"/>
        <v>0</v>
      </c>
    </row>
    <row r="45" spans="1:11" ht="21">
      <c r="A45" s="36">
        <v>410400</v>
      </c>
      <c r="B45" s="186" t="s">
        <v>78</v>
      </c>
      <c r="C45" s="184">
        <f>SUM(C46)</f>
        <v>4117.1000000000004</v>
      </c>
      <c r="D45" s="184">
        <f>SUM(D46)</f>
        <v>4117.1000000000004</v>
      </c>
      <c r="E45" s="118">
        <f>SUM(E46)</f>
        <v>1614.8</v>
      </c>
      <c r="F45" s="190">
        <f>SUM(F46)</f>
        <v>1614.8</v>
      </c>
      <c r="G45" s="84"/>
      <c r="H45" s="85"/>
      <c r="I45" s="173"/>
      <c r="J45" s="86">
        <f t="shared" si="23"/>
        <v>1614.8</v>
      </c>
      <c r="K45" s="122"/>
    </row>
    <row r="46" spans="1:11" ht="63">
      <c r="A46" s="29">
        <v>410402</v>
      </c>
      <c r="B46" s="185" t="s">
        <v>75</v>
      </c>
      <c r="C46" s="126">
        <v>4117.1000000000004</v>
      </c>
      <c r="D46" s="126">
        <v>4117.1000000000004</v>
      </c>
      <c r="E46" s="89">
        <v>1614.8</v>
      </c>
      <c r="F46" s="173">
        <v>1614.8</v>
      </c>
      <c r="G46" s="84">
        <f t="shared" ref="G46" si="24">SUM(F46-E46)</f>
        <v>0</v>
      </c>
      <c r="H46" s="85">
        <f t="shared" ref="H46" si="25">SUM(F46/E46)</f>
        <v>1</v>
      </c>
      <c r="I46" s="173"/>
      <c r="J46" s="86">
        <f t="shared" si="23"/>
        <v>1614.8</v>
      </c>
      <c r="K46" s="122"/>
    </row>
    <row r="47" spans="1:11" ht="20.25">
      <c r="A47" s="36">
        <v>410500</v>
      </c>
      <c r="B47" s="68" t="s">
        <v>48</v>
      </c>
      <c r="C47" s="118">
        <f>SUM(C48:C63)</f>
        <v>990.6</v>
      </c>
      <c r="D47" s="118">
        <f>SUM(D48:D64)</f>
        <v>3171.2999999999997</v>
      </c>
      <c r="E47" s="118">
        <f>SUM(E48:E64)</f>
        <v>1376.5000000000002</v>
      </c>
      <c r="F47" s="172">
        <f>SUM(F48:F64)</f>
        <v>1274.0000000000002</v>
      </c>
      <c r="G47" s="118">
        <f>SUM(G48:G62)</f>
        <v>-102.5</v>
      </c>
      <c r="H47" s="85">
        <f t="shared" si="21"/>
        <v>0.92553577915001817</v>
      </c>
      <c r="I47" s="172">
        <f>SUM(I48:I63)</f>
        <v>26604.799999999999</v>
      </c>
      <c r="J47" s="96">
        <f t="shared" si="23"/>
        <v>-25330.799999999999</v>
      </c>
      <c r="K47" s="123">
        <f t="shared" si="19"/>
        <v>4.7886095742121736E-2</v>
      </c>
    </row>
    <row r="48" spans="1:11" ht="70.5" customHeight="1">
      <c r="A48" s="29">
        <v>410501</v>
      </c>
      <c r="B48" s="149" t="s">
        <v>49</v>
      </c>
      <c r="C48" s="124"/>
      <c r="D48" s="125"/>
      <c r="E48" s="89"/>
      <c r="F48" s="173"/>
      <c r="G48" s="84">
        <f t="shared" si="20"/>
        <v>0</v>
      </c>
      <c r="H48" s="85" t="e">
        <f t="shared" si="21"/>
        <v>#DIV/0!</v>
      </c>
      <c r="I48" s="173">
        <v>4628.8</v>
      </c>
      <c r="J48" s="86">
        <f t="shared" si="23"/>
        <v>-4628.8</v>
      </c>
      <c r="K48" s="122">
        <f t="shared" si="19"/>
        <v>0</v>
      </c>
    </row>
    <row r="49" spans="1:16" ht="56.25">
      <c r="A49" s="29">
        <v>410502</v>
      </c>
      <c r="B49" s="144" t="s">
        <v>50</v>
      </c>
      <c r="C49" s="126"/>
      <c r="D49" s="126"/>
      <c r="E49" s="89"/>
      <c r="F49" s="173"/>
      <c r="G49" s="84">
        <f t="shared" si="20"/>
        <v>0</v>
      </c>
      <c r="H49" s="85" t="e">
        <f t="shared" si="21"/>
        <v>#DIV/0!</v>
      </c>
      <c r="I49" s="173">
        <v>11.7</v>
      </c>
      <c r="J49" s="86">
        <f t="shared" si="23"/>
        <v>-11.7</v>
      </c>
      <c r="K49" s="122">
        <f t="shared" si="19"/>
        <v>0</v>
      </c>
    </row>
    <row r="50" spans="1:16" ht="81.75" customHeight="1">
      <c r="A50" s="29">
        <v>410503</v>
      </c>
      <c r="B50" s="53" t="s">
        <v>51</v>
      </c>
      <c r="C50" s="127"/>
      <c r="D50" s="127"/>
      <c r="E50" s="89"/>
      <c r="F50" s="173"/>
      <c r="G50" s="84">
        <f>SUM(F50-E50)</f>
        <v>0</v>
      </c>
      <c r="H50" s="85" t="e">
        <f t="shared" si="21"/>
        <v>#DIV/0!</v>
      </c>
      <c r="I50" s="173">
        <v>20070.099999999999</v>
      </c>
      <c r="J50" s="86">
        <f t="shared" si="23"/>
        <v>-20070.099999999999</v>
      </c>
      <c r="K50" s="122">
        <f t="shared" si="19"/>
        <v>0</v>
      </c>
    </row>
    <row r="51" spans="1:16" ht="169.5" hidden="1" customHeight="1">
      <c r="A51" s="29">
        <v>410505</v>
      </c>
      <c r="B51" s="150" t="s">
        <v>63</v>
      </c>
      <c r="C51" s="106"/>
      <c r="D51" s="106"/>
      <c r="E51" s="89"/>
      <c r="F51" s="173"/>
      <c r="G51" s="84">
        <f>SUM(F51-E51)</f>
        <v>0</v>
      </c>
      <c r="H51" s="85" t="e">
        <f t="shared" si="21"/>
        <v>#DIV/0!</v>
      </c>
      <c r="I51" s="173"/>
      <c r="J51" s="86">
        <f t="shared" si="23"/>
        <v>0</v>
      </c>
      <c r="K51" s="122" t="e">
        <f t="shared" si="19"/>
        <v>#DIV/0!</v>
      </c>
    </row>
    <row r="52" spans="1:16" ht="166.5" hidden="1" customHeight="1">
      <c r="A52" s="148">
        <v>410506</v>
      </c>
      <c r="B52" s="150" t="s">
        <v>66</v>
      </c>
      <c r="C52" s="106"/>
      <c r="D52" s="106"/>
      <c r="E52" s="89"/>
      <c r="F52" s="173"/>
      <c r="G52" s="84">
        <f>SUM(F52-E52)</f>
        <v>0</v>
      </c>
      <c r="H52" s="85" t="e">
        <f t="shared" si="21"/>
        <v>#DIV/0!</v>
      </c>
      <c r="I52" s="173"/>
      <c r="J52" s="86">
        <f t="shared" si="23"/>
        <v>0</v>
      </c>
      <c r="K52" s="122"/>
    </row>
    <row r="53" spans="1:16" ht="50.25" hidden="1" customHeight="1">
      <c r="A53" s="29">
        <v>410508</v>
      </c>
      <c r="B53" s="150" t="s">
        <v>57</v>
      </c>
      <c r="C53" s="106"/>
      <c r="D53" s="106"/>
      <c r="E53" s="89"/>
      <c r="F53" s="173"/>
      <c r="G53" s="84">
        <f t="shared" si="20"/>
        <v>0</v>
      </c>
      <c r="H53" s="85" t="e">
        <f t="shared" si="21"/>
        <v>#DIV/0!</v>
      </c>
      <c r="I53" s="173"/>
      <c r="J53" s="86">
        <f t="shared" si="23"/>
        <v>0</v>
      </c>
      <c r="K53" s="122"/>
    </row>
    <row r="54" spans="1:16" ht="39" customHeight="1">
      <c r="A54" s="29">
        <v>410510</v>
      </c>
      <c r="B54" s="164" t="s">
        <v>71</v>
      </c>
      <c r="C54" s="106">
        <v>232.8</v>
      </c>
      <c r="D54" s="106">
        <v>935</v>
      </c>
      <c r="E54" s="89">
        <v>424</v>
      </c>
      <c r="F54" s="173">
        <v>321.5</v>
      </c>
      <c r="G54" s="84">
        <f t="shared" si="20"/>
        <v>-102.5</v>
      </c>
      <c r="H54" s="85"/>
      <c r="I54" s="173">
        <v>292.5</v>
      </c>
      <c r="J54" s="86">
        <f t="shared" si="23"/>
        <v>29</v>
      </c>
      <c r="K54" s="122"/>
    </row>
    <row r="55" spans="1:16" ht="34.5" hidden="1" customHeight="1">
      <c r="A55" s="29">
        <v>410511</v>
      </c>
      <c r="B55" s="149" t="s">
        <v>59</v>
      </c>
      <c r="C55" s="106"/>
      <c r="D55" s="106"/>
      <c r="E55" s="89"/>
      <c r="F55" s="173"/>
      <c r="G55" s="84">
        <f t="shared" ref="G55" si="26">SUM(F55-E55)</f>
        <v>0</v>
      </c>
      <c r="H55" s="85" t="e">
        <f t="shared" si="21"/>
        <v>#DIV/0!</v>
      </c>
      <c r="I55" s="173"/>
      <c r="J55" s="86">
        <f t="shared" si="23"/>
        <v>0</v>
      </c>
      <c r="K55" s="122"/>
    </row>
    <row r="56" spans="1:16" ht="53.25" customHeight="1">
      <c r="A56" s="29">
        <v>410512</v>
      </c>
      <c r="B56" s="151" t="s">
        <v>56</v>
      </c>
      <c r="C56" s="106">
        <v>355.7</v>
      </c>
      <c r="D56" s="106">
        <v>355.7</v>
      </c>
      <c r="E56" s="89">
        <v>297</v>
      </c>
      <c r="F56" s="173">
        <v>297</v>
      </c>
      <c r="G56" s="84">
        <f t="shared" si="20"/>
        <v>0</v>
      </c>
      <c r="H56" s="85">
        <f t="shared" si="21"/>
        <v>1</v>
      </c>
      <c r="I56" s="173">
        <v>475.8</v>
      </c>
      <c r="J56" s="86">
        <f t="shared" si="23"/>
        <v>-178.8</v>
      </c>
      <c r="K56" s="122">
        <f t="shared" si="19"/>
        <v>0.62421185372005039</v>
      </c>
    </row>
    <row r="57" spans="1:16" ht="48.75" customHeight="1">
      <c r="A57" s="29">
        <v>410514</v>
      </c>
      <c r="B57" s="152" t="s">
        <v>60</v>
      </c>
      <c r="C57" s="106"/>
      <c r="D57" s="106">
        <v>792.2</v>
      </c>
      <c r="E57" s="89">
        <v>90</v>
      </c>
      <c r="F57" s="173">
        <v>90</v>
      </c>
      <c r="G57" s="84">
        <f t="shared" ref="G57" si="27">SUM(F57-E57)</f>
        <v>0</v>
      </c>
      <c r="H57" s="85">
        <f t="shared" si="21"/>
        <v>1</v>
      </c>
      <c r="I57" s="173">
        <v>248</v>
      </c>
      <c r="J57" s="86">
        <f t="shared" si="23"/>
        <v>-158</v>
      </c>
      <c r="K57" s="122"/>
    </row>
    <row r="58" spans="1:16" ht="33" customHeight="1">
      <c r="A58" s="29">
        <v>410515</v>
      </c>
      <c r="B58" s="54" t="s">
        <v>54</v>
      </c>
      <c r="C58" s="106">
        <v>198.5</v>
      </c>
      <c r="D58" s="106">
        <v>198.5</v>
      </c>
      <c r="E58" s="89">
        <v>198.5</v>
      </c>
      <c r="F58" s="173">
        <v>198.5</v>
      </c>
      <c r="G58" s="84">
        <f t="shared" si="20"/>
        <v>0</v>
      </c>
      <c r="H58" s="85">
        <f t="shared" si="21"/>
        <v>1</v>
      </c>
      <c r="I58" s="173">
        <v>350.6</v>
      </c>
      <c r="J58" s="86">
        <f t="shared" si="23"/>
        <v>-152.10000000000002</v>
      </c>
      <c r="K58" s="122">
        <f t="shared" si="19"/>
        <v>0.56617227609811749</v>
      </c>
    </row>
    <row r="59" spans="1:16" ht="36" customHeight="1">
      <c r="A59" s="33">
        <v>410517</v>
      </c>
      <c r="B59" s="150" t="s">
        <v>80</v>
      </c>
      <c r="C59" s="106"/>
      <c r="D59" s="106">
        <v>82.2</v>
      </c>
      <c r="E59" s="89">
        <v>82.2</v>
      </c>
      <c r="F59" s="173">
        <v>82.2</v>
      </c>
      <c r="G59" s="84">
        <f t="shared" si="20"/>
        <v>0</v>
      </c>
      <c r="H59" s="85">
        <f t="shared" si="21"/>
        <v>1</v>
      </c>
      <c r="I59" s="173"/>
      <c r="J59" s="86">
        <f t="shared" si="23"/>
        <v>82.2</v>
      </c>
      <c r="K59" s="122" t="e">
        <f t="shared" si="19"/>
        <v>#DIV/0!</v>
      </c>
    </row>
    <row r="60" spans="1:16" ht="40.5" customHeight="1">
      <c r="A60" s="29">
        <v>410520</v>
      </c>
      <c r="B60" s="150" t="s">
        <v>53</v>
      </c>
      <c r="C60" s="106"/>
      <c r="D60" s="106"/>
      <c r="E60" s="89"/>
      <c r="F60" s="173"/>
      <c r="G60" s="84">
        <f t="shared" si="20"/>
        <v>0</v>
      </c>
      <c r="H60" s="85" t="e">
        <f t="shared" si="21"/>
        <v>#DIV/0!</v>
      </c>
      <c r="I60" s="173">
        <v>208.4</v>
      </c>
      <c r="J60" s="86">
        <f t="shared" si="23"/>
        <v>-208.4</v>
      </c>
      <c r="K60" s="122">
        <f t="shared" si="19"/>
        <v>0</v>
      </c>
    </row>
    <row r="61" spans="1:16" ht="37.5">
      <c r="A61" s="29">
        <v>410523</v>
      </c>
      <c r="B61" s="161" t="s">
        <v>58</v>
      </c>
      <c r="C61" s="105"/>
      <c r="D61" s="105"/>
      <c r="E61" s="89"/>
      <c r="F61" s="173"/>
      <c r="G61" s="84"/>
      <c r="H61" s="85"/>
      <c r="I61" s="173">
        <v>81</v>
      </c>
      <c r="J61" s="86">
        <f t="shared" si="23"/>
        <v>-81</v>
      </c>
      <c r="K61" s="122">
        <f t="shared" si="19"/>
        <v>0</v>
      </c>
    </row>
    <row r="62" spans="1:16" ht="22.5" customHeight="1">
      <c r="A62" s="29">
        <v>410539</v>
      </c>
      <c r="B62" s="149" t="s">
        <v>52</v>
      </c>
      <c r="C62" s="105">
        <v>203.6</v>
      </c>
      <c r="D62" s="105">
        <v>203.6</v>
      </c>
      <c r="E62" s="89">
        <v>83.4</v>
      </c>
      <c r="F62" s="173">
        <v>83.4</v>
      </c>
      <c r="G62" s="84">
        <f t="shared" si="20"/>
        <v>0</v>
      </c>
      <c r="H62" s="85">
        <f t="shared" si="21"/>
        <v>1</v>
      </c>
      <c r="I62" s="173">
        <v>208.9</v>
      </c>
      <c r="J62" s="86">
        <f t="shared" si="23"/>
        <v>-125.5</v>
      </c>
      <c r="K62" s="103">
        <f t="shared" si="19"/>
        <v>0.39923408329344184</v>
      </c>
    </row>
    <row r="63" spans="1:16" ht="56.25" customHeight="1">
      <c r="A63" s="29">
        <v>410541</v>
      </c>
      <c r="B63" s="162" t="s">
        <v>69</v>
      </c>
      <c r="C63" s="163"/>
      <c r="D63" s="105"/>
      <c r="E63" s="89"/>
      <c r="F63" s="173"/>
      <c r="G63" s="84"/>
      <c r="H63" s="85"/>
      <c r="I63" s="173">
        <v>29</v>
      </c>
      <c r="J63" s="86">
        <f t="shared" si="23"/>
        <v>-29</v>
      </c>
      <c r="K63" s="103">
        <f t="shared" si="19"/>
        <v>0</v>
      </c>
      <c r="P63" t="s">
        <v>39</v>
      </c>
    </row>
    <row r="64" spans="1:16" ht="41.45" customHeight="1">
      <c r="A64" s="34">
        <v>410550</v>
      </c>
      <c r="B64" s="189" t="s">
        <v>79</v>
      </c>
      <c r="C64" s="163"/>
      <c r="D64" s="163">
        <v>604.1</v>
      </c>
      <c r="E64" s="182">
        <v>201.4</v>
      </c>
      <c r="F64" s="183">
        <v>201.4</v>
      </c>
      <c r="G64" s="84">
        <f t="shared" ref="G64" si="28">SUM(F64-E64)</f>
        <v>0</v>
      </c>
      <c r="H64" s="85">
        <f t="shared" ref="H64" si="29">SUM(F64/E64)</f>
        <v>1</v>
      </c>
      <c r="I64" s="183"/>
      <c r="J64" s="86">
        <f t="shared" ref="J64" si="30">SUM(F64-I64)</f>
        <v>201.4</v>
      </c>
      <c r="K64" s="103" t="e">
        <f t="shared" ref="K64" si="31">SUM(F64/I64)*100%</f>
        <v>#DIV/0!</v>
      </c>
    </row>
    <row r="65" spans="1:11" ht="20.25">
      <c r="A65" s="71"/>
      <c r="B65" s="23" t="s">
        <v>41</v>
      </c>
      <c r="C65" s="128">
        <f>SUM(C37:C38)</f>
        <v>569791.10000000009</v>
      </c>
      <c r="D65" s="128">
        <f>SUM(D37:D38)</f>
        <v>587813.1</v>
      </c>
      <c r="E65" s="128">
        <f>SUM(E37:E38)</f>
        <v>261587.9</v>
      </c>
      <c r="F65" s="174">
        <f>SUM(F37:F38)</f>
        <v>262812.90000000002</v>
      </c>
      <c r="G65" s="128">
        <f>SUM(G37:G38)</f>
        <v>1225.0000000000073</v>
      </c>
      <c r="H65" s="145">
        <f>SUM(F65/E65)</f>
        <v>1.0046829383163367</v>
      </c>
      <c r="I65" s="174">
        <f>SUM(I37:I38)</f>
        <v>257657.80000000005</v>
      </c>
      <c r="J65" s="128">
        <f>SUM(J37:J38)</f>
        <v>5155.0999999999985</v>
      </c>
      <c r="K65" s="129">
        <f>SUM(F65/I65)*100%</f>
        <v>1.0200075448909367</v>
      </c>
    </row>
    <row r="66" spans="1:11" ht="17.25">
      <c r="A66" s="195" t="s">
        <v>31</v>
      </c>
      <c r="B66" s="196"/>
      <c r="C66" s="196"/>
      <c r="D66" s="196"/>
      <c r="E66" s="196"/>
      <c r="F66" s="196"/>
      <c r="G66" s="196"/>
      <c r="H66" s="196"/>
      <c r="I66" s="196"/>
      <c r="J66" s="196"/>
      <c r="K66" s="197"/>
    </row>
    <row r="67" spans="1:11" ht="24" customHeight="1">
      <c r="A67" s="30">
        <v>190100</v>
      </c>
      <c r="B67" s="72" t="s">
        <v>14</v>
      </c>
      <c r="C67" s="130">
        <v>200</v>
      </c>
      <c r="D67" s="130">
        <v>200</v>
      </c>
      <c r="E67" s="91">
        <v>100</v>
      </c>
      <c r="F67" s="168">
        <v>80.5</v>
      </c>
      <c r="G67" s="84">
        <f t="shared" ref="G67:G72" si="32">SUM(F67-E67)</f>
        <v>-19.5</v>
      </c>
      <c r="H67" s="85">
        <f t="shared" ref="H67" si="33">SUM(F67/E67)</f>
        <v>0.80500000000000005</v>
      </c>
      <c r="I67" s="168">
        <v>142.30000000000001</v>
      </c>
      <c r="J67" s="86">
        <f t="shared" ref="J67:J75" si="34">SUM(F67-I67)</f>
        <v>-61.800000000000011</v>
      </c>
      <c r="K67" s="87">
        <f>SUM(F67/I67)*100%</f>
        <v>0.56570625439212929</v>
      </c>
    </row>
    <row r="68" spans="1:11" ht="43.15" hidden="1" customHeight="1">
      <c r="A68" s="37">
        <v>211100</v>
      </c>
      <c r="B68" s="72" t="s">
        <v>84</v>
      </c>
      <c r="C68" s="130"/>
      <c r="D68" s="130"/>
      <c r="E68" s="91"/>
      <c r="F68" s="168"/>
      <c r="G68" s="84"/>
      <c r="H68" s="85"/>
      <c r="I68" s="168"/>
      <c r="J68" s="86"/>
      <c r="K68" s="87"/>
    </row>
    <row r="69" spans="1:11" ht="30" hidden="1" customHeight="1">
      <c r="A69" s="37">
        <v>240616</v>
      </c>
      <c r="B69" s="69" t="s">
        <v>36</v>
      </c>
      <c r="C69" s="131"/>
      <c r="D69" s="131"/>
      <c r="E69" s="91"/>
      <c r="F69" s="168"/>
      <c r="G69" s="84">
        <f t="shared" si="32"/>
        <v>0</v>
      </c>
      <c r="H69" s="85"/>
      <c r="I69" s="168"/>
      <c r="J69" s="86">
        <f t="shared" si="34"/>
        <v>0</v>
      </c>
      <c r="K69" s="87"/>
    </row>
    <row r="70" spans="1:11" ht="57.75" customHeight="1">
      <c r="A70" s="37">
        <v>240621</v>
      </c>
      <c r="B70" s="73" t="s">
        <v>32</v>
      </c>
      <c r="C70" s="132"/>
      <c r="D70" s="132"/>
      <c r="E70" s="133"/>
      <c r="F70" s="175">
        <v>26.3</v>
      </c>
      <c r="G70" s="84">
        <f t="shared" si="32"/>
        <v>26.3</v>
      </c>
      <c r="H70" s="133"/>
      <c r="I70" s="175">
        <v>0.9</v>
      </c>
      <c r="J70" s="86">
        <f t="shared" si="34"/>
        <v>25.400000000000002</v>
      </c>
      <c r="K70" s="87">
        <f>SUM(F70/I70)*100%</f>
        <v>29.222222222222221</v>
      </c>
    </row>
    <row r="71" spans="1:11" ht="20.25">
      <c r="A71" s="37">
        <v>250000</v>
      </c>
      <c r="B71" s="74" t="s">
        <v>27</v>
      </c>
      <c r="C71" s="156">
        <v>7174.7</v>
      </c>
      <c r="D71" s="156">
        <v>7174.7</v>
      </c>
      <c r="E71" s="157">
        <v>4288.7</v>
      </c>
      <c r="F71" s="176">
        <v>4288.7</v>
      </c>
      <c r="G71" s="84">
        <f t="shared" si="32"/>
        <v>0</v>
      </c>
      <c r="H71" s="85">
        <f t="shared" ref="H71:H72" si="35">SUM(F71/E71)</f>
        <v>1</v>
      </c>
      <c r="I71" s="176">
        <v>4940.3</v>
      </c>
      <c r="J71" s="86">
        <f t="shared" si="34"/>
        <v>-651.60000000000036</v>
      </c>
      <c r="K71" s="87">
        <f>SUM(F71/I71)*100%</f>
        <v>0.86810517579904045</v>
      </c>
    </row>
    <row r="72" spans="1:11" ht="40.5" hidden="1">
      <c r="A72" s="29">
        <v>410366</v>
      </c>
      <c r="B72" s="70" t="s">
        <v>26</v>
      </c>
      <c r="C72" s="135"/>
      <c r="D72" s="134"/>
      <c r="E72" s="134"/>
      <c r="F72" s="176"/>
      <c r="G72" s="84">
        <f t="shared" si="32"/>
        <v>0</v>
      </c>
      <c r="H72" s="85" t="e">
        <f t="shared" si="35"/>
        <v>#DIV/0!</v>
      </c>
      <c r="I72" s="176"/>
      <c r="J72" s="86">
        <f t="shared" si="34"/>
        <v>0</v>
      </c>
      <c r="K72" s="87"/>
    </row>
    <row r="73" spans="1:11" ht="20.25">
      <c r="A73" s="35"/>
      <c r="B73" s="75" t="s">
        <v>28</v>
      </c>
      <c r="C73" s="94">
        <f>SUM(C75:C77)</f>
        <v>46</v>
      </c>
      <c r="D73" s="94">
        <f>SUM(D75:D79)</f>
        <v>46</v>
      </c>
      <c r="E73" s="94">
        <f>SUM(E75:E79)</f>
        <v>0</v>
      </c>
      <c r="F73" s="169">
        <f>SUM(F74:F79)</f>
        <v>842.3</v>
      </c>
      <c r="G73" s="94">
        <f>SUM(G74:G79)</f>
        <v>842.3</v>
      </c>
      <c r="H73" s="80" t="e">
        <f>SUM(F73/E73)</f>
        <v>#DIV/0!</v>
      </c>
      <c r="I73" s="169">
        <f>SUM(I74:I79)</f>
        <v>312.8</v>
      </c>
      <c r="J73" s="94">
        <f t="shared" si="34"/>
        <v>529.5</v>
      </c>
      <c r="K73" s="101">
        <f>SUM(F73/I73)*100%</f>
        <v>2.6927749360613809</v>
      </c>
    </row>
    <row r="74" spans="1:11" ht="60.75">
      <c r="A74" s="30">
        <v>241109</v>
      </c>
      <c r="B74" s="153" t="s">
        <v>67</v>
      </c>
      <c r="C74" s="93"/>
      <c r="D74" s="93"/>
      <c r="E74" s="93"/>
      <c r="F74" s="168">
        <v>0.5</v>
      </c>
      <c r="G74" s="84">
        <f t="shared" ref="G74:G79" si="36">SUM(F74-E74)</f>
        <v>0.5</v>
      </c>
      <c r="H74" s="187"/>
      <c r="I74" s="168">
        <v>0.6</v>
      </c>
      <c r="J74" s="138">
        <f t="shared" si="34"/>
        <v>-9.9999999999999978E-2</v>
      </c>
      <c r="K74" s="188"/>
    </row>
    <row r="75" spans="1:11" ht="39" customHeight="1">
      <c r="A75" s="38">
        <v>241700</v>
      </c>
      <c r="B75" s="51" t="s">
        <v>34</v>
      </c>
      <c r="C75" s="158"/>
      <c r="D75" s="136"/>
      <c r="E75" s="136"/>
      <c r="F75" s="168">
        <v>762.5</v>
      </c>
      <c r="G75" s="84">
        <f t="shared" si="36"/>
        <v>762.5</v>
      </c>
      <c r="H75" s="137"/>
      <c r="I75" s="168">
        <v>312.2</v>
      </c>
      <c r="J75" s="138">
        <f t="shared" si="34"/>
        <v>450.3</v>
      </c>
      <c r="K75" s="122">
        <f t="shared" ref="K75" si="37">SUM(F75/I75)*100%</f>
        <v>2.4423446508648303</v>
      </c>
    </row>
    <row r="76" spans="1:11" ht="20.25" hidden="1">
      <c r="A76" s="39">
        <v>310300</v>
      </c>
      <c r="B76" s="76" t="s">
        <v>46</v>
      </c>
      <c r="C76" s="139"/>
      <c r="D76" s="93"/>
      <c r="E76" s="93"/>
      <c r="F76" s="168"/>
      <c r="G76" s="84">
        <f t="shared" si="36"/>
        <v>0</v>
      </c>
      <c r="H76" s="85"/>
      <c r="I76" s="168"/>
      <c r="J76" s="86"/>
      <c r="K76" s="103"/>
    </row>
    <row r="77" spans="1:11" ht="20.25">
      <c r="A77" s="30">
        <v>330100</v>
      </c>
      <c r="B77" s="77" t="s">
        <v>29</v>
      </c>
      <c r="C77" s="140">
        <v>46</v>
      </c>
      <c r="D77" s="140">
        <v>46</v>
      </c>
      <c r="E77" s="141"/>
      <c r="F77" s="168">
        <v>79.3</v>
      </c>
      <c r="G77" s="84">
        <f t="shared" si="36"/>
        <v>79.3</v>
      </c>
      <c r="H77" s="85" t="e">
        <f t="shared" ref="H77:H81" si="38">SUM(F77/E77)</f>
        <v>#DIV/0!</v>
      </c>
      <c r="I77" s="168"/>
      <c r="J77" s="86">
        <f>SUM(F77-I77)</f>
        <v>79.3</v>
      </c>
      <c r="K77" s="122" t="e">
        <f t="shared" ref="K77" si="39">SUM(F77/I77)*100%</f>
        <v>#DIV/0!</v>
      </c>
    </row>
    <row r="78" spans="1:11" ht="40.5" hidden="1">
      <c r="A78" s="29">
        <v>410345</v>
      </c>
      <c r="B78" s="146" t="s">
        <v>61</v>
      </c>
      <c r="C78" s="139"/>
      <c r="D78" s="141"/>
      <c r="E78" s="141"/>
      <c r="F78" s="168"/>
      <c r="G78" s="84"/>
      <c r="H78" s="85"/>
      <c r="I78" s="168"/>
      <c r="J78" s="86">
        <f>SUM(F78-I78)</f>
        <v>0</v>
      </c>
      <c r="K78" s="87"/>
    </row>
    <row r="79" spans="1:11" ht="20.25" hidden="1">
      <c r="A79" s="29">
        <v>410539</v>
      </c>
      <c r="B79" s="62" t="s">
        <v>52</v>
      </c>
      <c r="C79" s="139"/>
      <c r="D79" s="141"/>
      <c r="E79" s="141"/>
      <c r="F79" s="168"/>
      <c r="G79" s="84">
        <f t="shared" si="36"/>
        <v>0</v>
      </c>
      <c r="H79" s="85" t="e">
        <f t="shared" si="38"/>
        <v>#DIV/0!</v>
      </c>
      <c r="I79" s="168"/>
      <c r="J79" s="86">
        <f>SUM(F79-I79)</f>
        <v>0</v>
      </c>
      <c r="K79" s="87"/>
    </row>
    <row r="80" spans="1:11" ht="20.25">
      <c r="A80" s="35"/>
      <c r="B80" s="75" t="s">
        <v>42</v>
      </c>
      <c r="C80" s="120">
        <f>SUM(C67:C73)</f>
        <v>7420.7</v>
      </c>
      <c r="D80" s="120">
        <f>SUM(D67:D73)</f>
        <v>7420.7</v>
      </c>
      <c r="E80" s="120">
        <f>SUM(E67:E73)</f>
        <v>4388.7</v>
      </c>
      <c r="F80" s="172">
        <f>SUM(F67:F73)</f>
        <v>5237.8</v>
      </c>
      <c r="G80" s="120">
        <f>SUM(G67:G73)</f>
        <v>849.09999999999991</v>
      </c>
      <c r="H80" s="80">
        <f t="shared" si="38"/>
        <v>1.1934741495203591</v>
      </c>
      <c r="I80" s="172">
        <f>SUM(I67:I73)</f>
        <v>5396.3</v>
      </c>
      <c r="J80" s="120">
        <f>F80-I80</f>
        <v>-158.5</v>
      </c>
      <c r="K80" s="101">
        <f>SUM(F80/I80)*100%</f>
        <v>0.97062802290458272</v>
      </c>
    </row>
    <row r="81" spans="1:11" ht="21" thickBot="1">
      <c r="A81" s="40"/>
      <c r="B81" s="24" t="s">
        <v>30</v>
      </c>
      <c r="C81" s="142">
        <f>SUM(C65,C80)</f>
        <v>577211.80000000005</v>
      </c>
      <c r="D81" s="142">
        <f>SUM(D65,D80)</f>
        <v>595233.79999999993</v>
      </c>
      <c r="E81" s="142">
        <f>SUM(E65,E80)</f>
        <v>265976.59999999998</v>
      </c>
      <c r="F81" s="177">
        <f>SUM(F65,F80)</f>
        <v>268050.7</v>
      </c>
      <c r="G81" s="142">
        <f>SUM(G65,G80)</f>
        <v>2074.1000000000072</v>
      </c>
      <c r="H81" s="147">
        <f t="shared" si="38"/>
        <v>1.0077980544153133</v>
      </c>
      <c r="I81" s="177">
        <f>SUM(I65,I80)</f>
        <v>263054.10000000003</v>
      </c>
      <c r="J81" s="142">
        <f>SUM(J65,J80)</f>
        <v>4996.5999999999985</v>
      </c>
      <c r="K81" s="143">
        <f>SUM(F81/I81)*100%</f>
        <v>1.0189945718390248</v>
      </c>
    </row>
    <row r="82" spans="1:11" ht="20.25">
      <c r="A82" s="15"/>
      <c r="B82" s="16" t="s">
        <v>40</v>
      </c>
      <c r="C82" s="16"/>
      <c r="D82" s="17"/>
      <c r="E82" s="17"/>
      <c r="F82" s="18"/>
      <c r="G82" s="19"/>
      <c r="H82" s="20"/>
      <c r="I82" s="21"/>
      <c r="J82" s="22"/>
      <c r="K82" s="22"/>
    </row>
    <row r="83" spans="1:11" ht="18.75">
      <c r="A83" s="1"/>
      <c r="B83" s="1"/>
      <c r="C83" s="1"/>
      <c r="D83" s="10"/>
      <c r="E83" s="10"/>
      <c r="F83" s="11"/>
      <c r="G83" s="12"/>
      <c r="H83" s="13"/>
      <c r="I83" s="8"/>
      <c r="J83" s="7"/>
      <c r="K83" s="7"/>
    </row>
    <row r="84" spans="1:11" ht="18.75">
      <c r="A84" s="1"/>
      <c r="B84" s="1"/>
      <c r="C84" s="1"/>
      <c r="D84" s="10"/>
      <c r="E84" s="10"/>
      <c r="F84" s="14"/>
      <c r="G84" s="12"/>
      <c r="H84" s="13"/>
      <c r="I84" s="8"/>
      <c r="J84" s="7"/>
      <c r="K84" s="7"/>
    </row>
    <row r="85" spans="1:11" ht="20.25">
      <c r="A85" s="1"/>
      <c r="B85" s="1"/>
      <c r="C85" s="1"/>
      <c r="D85" s="6"/>
      <c r="E85" s="6"/>
      <c r="F85" s="3"/>
      <c r="G85" s="3"/>
      <c r="H85" s="4"/>
      <c r="I85" s="5"/>
      <c r="J85" s="1"/>
      <c r="K85" s="1"/>
    </row>
    <row r="89" spans="1:11">
      <c r="E89" t="s">
        <v>39</v>
      </c>
    </row>
    <row r="91" spans="1:11">
      <c r="B91" t="s">
        <v>39</v>
      </c>
    </row>
  </sheetData>
  <mergeCells count="13">
    <mergeCell ref="I5:I6"/>
    <mergeCell ref="J5:K5"/>
    <mergeCell ref="A66:K66"/>
    <mergeCell ref="B1:K1"/>
    <mergeCell ref="B2:K2"/>
    <mergeCell ref="B3:K3"/>
    <mergeCell ref="A5:A6"/>
    <mergeCell ref="B5:B6"/>
    <mergeCell ref="C5:C6"/>
    <mergeCell ref="D5:D6"/>
    <mergeCell ref="E5:E6"/>
    <mergeCell ref="F5:F6"/>
    <mergeCell ref="G5:H5"/>
  </mergeCells>
  <pageMargins left="0.31496062992125984" right="0.11811023622047245" top="0" bottom="0" header="0.31496062992125984" footer="0.31496062992125984"/>
  <pageSetup paperSize="9" scale="51" orientation="landscape" r:id="rId1"/>
  <rowBreaks count="2" manualBreakCount="2">
    <brk id="44" max="10" man="1"/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травень-20</vt:lpstr>
      <vt:lpstr>Лист7</vt:lpstr>
      <vt:lpstr>'травень-20'!Область_печати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Userr</cp:lastModifiedBy>
  <cp:lastPrinted>2020-06-11T07:13:08Z</cp:lastPrinted>
  <dcterms:created xsi:type="dcterms:W3CDTF">2015-02-12T09:02:27Z</dcterms:created>
  <dcterms:modified xsi:type="dcterms:W3CDTF">2020-06-15T09:42:18Z</dcterms:modified>
</cp:coreProperties>
</file>