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351" activeTab="0"/>
  </bookViews>
  <sheets>
    <sheet name="березень-17" sheetId="1" r:id="rId1"/>
  </sheets>
  <definedNames>
    <definedName name="_xlnm.Print_Area" localSheetId="0">'березень-17'!$A$1:$J$62</definedName>
  </definedNames>
  <calcPr fullCalcOnLoad="1"/>
</workbook>
</file>

<file path=xl/sharedStrings.xml><?xml version="1.0" encoding="utf-8"?>
<sst xmlns="http://schemas.openxmlformats.org/spreadsheetml/2006/main" count="70" uniqueCount="66">
  <si>
    <t xml:space="preserve">                                    Аналіз</t>
  </si>
  <si>
    <t>Види доходів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</si>
  <si>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</si>
  <si>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</si>
  <si>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</si>
  <si>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</si>
  <si>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</si>
  <si>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</si>
  <si>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</si>
  <si>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</si>
  <si>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</si>
  <si>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</si>
  <si>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</si>
  <si>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</si>
  <si>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</si>
  <si>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</si>
  <si>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</si>
  <si>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</si>
  <si>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</si>
  <si>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</si>
  <si>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</si>
  <si>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</si>
  <si>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</si>
  <si>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</si>
  <si>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</si>
  <si>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</si>
  <si>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</si>
  <si>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</si>
  <si>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</si>
  <si>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</si>
  <si>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</si>
  <si>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</si>
  <si>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</si>
  <si>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</si>
  <si>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</si>
  <si>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</si>
  <si>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</si>
  <si>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 xml:space="preserve">Кошти від відчуження майна, що перебуває в комунальній власності </t>
  </si>
  <si>
    <t>Кошти від продажу землі</t>
  </si>
  <si>
    <t>Всього спеціальний фонд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</si>
  <si>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</si>
  <si>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</si>
  <si>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</si>
  <si>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</si>
  <si>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</rPr>
      <t>Частина чистого прибутку (доходу)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комунальних унітарних підприємств та їх об'єднань, що вилучається до бюджету </t>
    </r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</si>
  <si>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</si>
  <si>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</si>
  <si>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</si>
  <si>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</si>
  <si>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</si>
  <si>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</si>
  <si>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</si>
  <si>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</si>
  <si>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Збір за провадження торг. діяльності нафтопрдуктами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</si>
  <si>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</si>
  <si>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</si>
  <si>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</si>
  <si>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Затверджений бюджет                        на 2017 р.                  </t>
  </si>
  <si>
    <t>Начальник відділу доходів бюджету                                          О.Хандучка</t>
  </si>
  <si>
    <t>Відхилення фактичних надходжень на звітну дату 2017 року до фактичних надходжень у 2016 році</t>
  </si>
  <si>
    <t xml:space="preserve">                                       виконання   розпису доходів  бюджету м.Вараш</t>
  </si>
  <si>
    <r>
      <t xml:space="preserve"> Фактичні надходження до бюджету станом  на </t>
    </r>
    <r>
      <rPr>
        <b/>
        <sz val="12"/>
        <rFont val="Times New Roman"/>
        <family val="1"/>
      </rPr>
      <t>01.04.2016р.</t>
    </r>
  </si>
  <si>
    <t>Затверджено розписом станом на 01.04.2017р.</t>
  </si>
  <si>
    <r>
      <t xml:space="preserve">                                                                                                                            станом  на 01 квітня 2017 року                                                                   </t>
    </r>
    <r>
      <rPr>
        <sz val="15"/>
        <rFont val="Times New Roman"/>
        <family val="1"/>
      </rPr>
      <t xml:space="preserve"> тис.грн.     </t>
    </r>
    <r>
      <rPr>
        <b/>
        <sz val="15"/>
        <rFont val="Times New Roman"/>
        <family val="1"/>
      </rPr>
      <t xml:space="preserve">                                                                                               </t>
    </r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</si>
  <si>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</si>
  <si>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 xml:space="preserve"> Фактичні надходження до бюджету станом  на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01</t>
    </r>
    <r>
      <rPr>
        <b/>
        <sz val="12"/>
        <color indexed="10"/>
        <rFont val="Times New Roman"/>
        <family val="1"/>
      </rPr>
      <t>.04.2017р.</t>
    </r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</si>
</sst>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%"/>
    <numFmt numFmtId="166" formatCode="#,##0.0"/>
  </numFmts>
  <fonts count="51"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56"/>
      <name val="Times New Roman"/>
      <family val="1"/>
    </font>
    <font>
      <b/>
      <sz val="14.5"/>
      <color indexed="8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color indexed="8"/>
      <name val="Times New Roman"/>
      <family val="1"/>
    </font>
    <font>
      <sz val="14.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hair"/>
      <bottom style="hair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/>
      <bottom style="hair"/>
    </border>
    <border>
      <left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/>
      <protection/>
    </xf>
    <xf numFmtId="0" fontId="9" fillId="24" borderId="11" xfId="52" applyFont="1" applyFill="1" applyBorder="1" applyAlignment="1">
      <alignment horizontal="center"/>
      <protection/>
    </xf>
    <xf numFmtId="0" fontId="9" fillId="24" borderId="0" xfId="52" applyFont="1" applyFill="1" applyBorder="1" applyAlignment="1">
      <alignment horizontal="centerContinuous"/>
      <protection/>
    </xf>
    <xf numFmtId="0" fontId="9" fillId="24" borderId="12" xfId="52" applyFont="1" applyFill="1" applyBorder="1" applyAlignment="1">
      <alignment horizontal="center"/>
      <protection/>
    </xf>
    <xf numFmtId="0" fontId="9" fillId="24" borderId="13" xfId="52" applyFont="1" applyFill="1" applyBorder="1" applyAlignment="1">
      <alignment horizontal="centerContinuous"/>
      <protection/>
    </xf>
    <xf numFmtId="0" fontId="9" fillId="24" borderId="14" xfId="52" applyFont="1" applyFill="1" applyBorder="1" applyAlignment="1">
      <alignment horizontal="centerContinuous"/>
      <protection/>
    </xf>
    <xf numFmtId="0" fontId="11" fillId="0" borderId="10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11" fillId="0" borderId="10" xfId="52" applyFont="1" applyFill="1" applyBorder="1" applyAlignment="1">
      <alignment horizontal="center"/>
      <protection/>
    </xf>
    <xf numFmtId="166" fontId="12" fillId="0" borderId="0" xfId="52" applyNumberFormat="1" applyFont="1" applyFill="1" applyBorder="1">
      <alignment/>
      <protection/>
    </xf>
    <xf numFmtId="165" fontId="13" fillId="0" borderId="0" xfId="52" applyNumberFormat="1" applyFont="1" applyFill="1" applyBorder="1">
      <alignment/>
      <protection/>
    </xf>
    <xf numFmtId="0" fontId="1" fillId="0" borderId="0" xfId="52" applyFill="1">
      <alignment/>
      <protection/>
    </xf>
    <xf numFmtId="0" fontId="14" fillId="0" borderId="10" xfId="52" applyFont="1" applyBorder="1" applyAlignment="1">
      <alignment horizontal="center"/>
      <protection/>
    </xf>
    <xf numFmtId="0" fontId="15" fillId="0" borderId="0" xfId="52" applyFont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23" fillId="0" borderId="0" xfId="52" applyFont="1">
      <alignment/>
      <protection/>
    </xf>
    <xf numFmtId="0" fontId="23" fillId="0" borderId="0" xfId="52" applyFont="1" applyFill="1">
      <alignment/>
      <protection/>
    </xf>
    <xf numFmtId="0" fontId="3" fillId="0" borderId="15" xfId="52" applyFont="1" applyFill="1" applyBorder="1" applyAlignment="1">
      <alignment horizontal="center"/>
      <protection/>
    </xf>
    <xf numFmtId="0" fontId="9" fillId="24" borderId="16" xfId="52" applyFont="1" applyFill="1" applyBorder="1" applyAlignment="1">
      <alignment horizontal="centerContinuous"/>
      <protection/>
    </xf>
    <xf numFmtId="0" fontId="9" fillId="24" borderId="17" xfId="52" applyFont="1" applyFill="1" applyBorder="1" applyAlignment="1">
      <alignment horizontal="centerContinuous"/>
      <protection/>
    </xf>
    <xf numFmtId="0" fontId="9" fillId="0" borderId="13" xfId="52" applyFont="1" applyFill="1" applyBorder="1" applyAlignment="1">
      <alignment horizontal="centerContinuous"/>
      <protection/>
    </xf>
    <xf numFmtId="0" fontId="11" fillId="0" borderId="18" xfId="52" applyFont="1" applyBorder="1" applyAlignment="1">
      <alignment horizontal="centerContinuous" vertical="center"/>
      <protection/>
    </xf>
    <xf numFmtId="49" fontId="11" fillId="0" borderId="19" xfId="52" applyNumberFormat="1" applyFont="1" applyBorder="1" applyAlignment="1">
      <alignment horizontal="centerContinuous" vertical="center"/>
      <protection/>
    </xf>
    <xf numFmtId="0" fontId="9" fillId="24" borderId="19" xfId="52" applyFont="1" applyFill="1" applyBorder="1" applyAlignment="1">
      <alignment horizontal="centerContinuous"/>
      <protection/>
    </xf>
    <xf numFmtId="0" fontId="11" fillId="0" borderId="20" xfId="52" applyFont="1" applyBorder="1" applyAlignment="1">
      <alignment horizontal="centerContinuous" vertical="center"/>
      <protection/>
    </xf>
    <xf numFmtId="0" fontId="6" fillId="0" borderId="21" xfId="52" applyFont="1" applyFill="1" applyBorder="1" applyAlignment="1" applyProtection="1">
      <alignment horizontal="left" wrapText="1"/>
      <protection locked="0"/>
    </xf>
    <xf numFmtId="0" fontId="11" fillId="0" borderId="0" xfId="52" applyFont="1">
      <alignment/>
      <protection/>
    </xf>
    <xf numFmtId="0" fontId="25" fillId="0" borderId="22" xfId="52" applyFont="1" applyFill="1" applyBorder="1" applyAlignment="1">
      <alignment horizontal="left" wrapText="1"/>
      <protection/>
    </xf>
    <xf numFmtId="0" fontId="21" fillId="0" borderId="0" xfId="52" applyFont="1" applyBorder="1">
      <alignment/>
      <protection/>
    </xf>
    <xf numFmtId="4" fontId="22" fillId="0" borderId="0" xfId="52" applyNumberFormat="1" applyFont="1" applyFill="1" applyBorder="1" applyAlignment="1">
      <alignment horizontal="right"/>
      <protection/>
    </xf>
    <xf numFmtId="4" fontId="22" fillId="0" borderId="0" xfId="52" applyNumberFormat="1" applyFont="1" applyFill="1" applyBorder="1">
      <alignment/>
      <protection/>
    </xf>
    <xf numFmtId="4" fontId="21" fillId="25" borderId="0" xfId="52" applyNumberFormat="1" applyFont="1" applyFill="1" applyBorder="1">
      <alignment/>
      <protection/>
    </xf>
    <xf numFmtId="4" fontId="21" fillId="0" borderId="0" xfId="52" applyNumberFormat="1" applyFont="1" applyFill="1" applyBorder="1">
      <alignment/>
      <protection/>
    </xf>
    <xf numFmtId="49" fontId="16" fillId="0" borderId="23" xfId="52" applyNumberFormat="1" applyFont="1" applyBorder="1" applyAlignment="1">
      <alignment horizontal="left" wrapText="1"/>
      <protection/>
    </xf>
    <xf numFmtId="0" fontId="16" fillId="0" borderId="21" xfId="52" applyFont="1" applyBorder="1" applyAlignment="1" applyProtection="1">
      <alignment/>
      <protection locked="0"/>
    </xf>
    <xf numFmtId="0" fontId="16" fillId="0" borderId="21" xfId="52" applyFont="1" applyFill="1" applyBorder="1" applyAlignment="1" applyProtection="1">
      <alignment wrapText="1"/>
      <protection locked="0"/>
    </xf>
    <xf numFmtId="0" fontId="16" fillId="0" borderId="24" xfId="52" applyFont="1" applyBorder="1" applyAlignment="1">
      <alignment horizontal="left" wrapText="1"/>
      <protection/>
    </xf>
    <xf numFmtId="0" fontId="26" fillId="0" borderId="23" xfId="52" applyFont="1" applyBorder="1" applyAlignment="1">
      <alignment horizontal="left" wrapText="1"/>
      <protection/>
    </xf>
    <xf numFmtId="0" fontId="16" fillId="0" borderId="23" xfId="52" applyFont="1" applyBorder="1" applyAlignment="1">
      <alignment horizontal="left" wrapText="1"/>
      <protection/>
    </xf>
    <xf numFmtId="0" fontId="16" fillId="0" borderId="21" xfId="52" applyFont="1" applyBorder="1" applyAlignment="1" applyProtection="1">
      <alignment wrapText="1"/>
      <protection locked="0"/>
    </xf>
    <xf numFmtId="49" fontId="27" fillId="0" borderId="21" xfId="52" applyNumberFormat="1" applyFont="1" applyBorder="1" applyAlignment="1" applyProtection="1">
      <alignment horizontal="left" wrapText="1"/>
      <protection locked="0"/>
    </xf>
    <xf numFmtId="0" fontId="16" fillId="0" borderId="21" xfId="52" applyFont="1" applyBorder="1">
      <alignment/>
      <protection/>
    </xf>
    <xf numFmtId="0" fontId="16" fillId="0" borderId="21" xfId="52" applyFont="1" applyBorder="1" applyAlignment="1">
      <alignment wrapText="1"/>
      <protection/>
    </xf>
    <xf numFmtId="0" fontId="28" fillId="0" borderId="21" xfId="52" applyFont="1" applyFill="1" applyBorder="1" applyAlignment="1">
      <alignment horizontal="left" wrapText="1"/>
      <protection/>
    </xf>
    <xf numFmtId="0" fontId="28" fillId="0" borderId="21" xfId="52" applyFont="1" applyFill="1" applyBorder="1" applyAlignment="1">
      <alignment horizontal="left" vertical="center" wrapText="1"/>
      <protection/>
    </xf>
    <xf numFmtId="0" fontId="20" fillId="0" borderId="24" xfId="0" applyFont="1" applyBorder="1" applyAlignment="1">
      <alignment horizontal="left" wrapText="1"/>
    </xf>
    <xf numFmtId="0" fontId="4" fillId="0" borderId="25" xfId="52" applyFont="1" applyBorder="1">
      <alignment/>
      <protection/>
    </xf>
    <xf numFmtId="0" fontId="7" fillId="0" borderId="25" xfId="52" applyFont="1" applyBorder="1">
      <alignment/>
      <protection/>
    </xf>
    <xf numFmtId="0" fontId="21" fillId="0" borderId="25" xfId="52" applyFont="1" applyBorder="1">
      <alignment/>
      <protection/>
    </xf>
    <xf numFmtId="4" fontId="22" fillId="0" borderId="25" xfId="52" applyNumberFormat="1" applyFont="1" applyFill="1" applyBorder="1" applyAlignment="1">
      <alignment horizontal="right"/>
      <protection/>
    </xf>
    <xf numFmtId="4" fontId="22" fillId="0" borderId="25" xfId="52" applyNumberFormat="1" applyFont="1" applyFill="1" applyBorder="1">
      <alignment/>
      <protection/>
    </xf>
    <xf numFmtId="4" fontId="21" fillId="25" borderId="25" xfId="52" applyNumberFormat="1" applyFont="1" applyFill="1" applyBorder="1">
      <alignment/>
      <protection/>
    </xf>
    <xf numFmtId="0" fontId="6" fillId="0" borderId="25" xfId="52" applyFont="1" applyFill="1" applyBorder="1">
      <alignment/>
      <protection/>
    </xf>
    <xf numFmtId="0" fontId="6" fillId="0" borderId="25" xfId="52" applyFont="1" applyBorder="1">
      <alignment/>
      <protection/>
    </xf>
    <xf numFmtId="49" fontId="29" fillId="0" borderId="26" xfId="0" applyNumberFormat="1" applyFont="1" applyBorder="1" applyAlignment="1" applyProtection="1">
      <alignment horizontal="left" vertical="center" wrapText="1"/>
      <protection locked="0"/>
    </xf>
    <xf numFmtId="0" fontId="11" fillId="6" borderId="27" xfId="52" applyFont="1" applyFill="1" applyBorder="1" applyAlignment="1">
      <alignment horizontal="center"/>
      <protection/>
    </xf>
    <xf numFmtId="0" fontId="24" fillId="6" borderId="28" xfId="52" applyFont="1" applyFill="1" applyBorder="1" applyAlignment="1">
      <alignment horizontal="left" wrapText="1"/>
      <protection/>
    </xf>
    <xf numFmtId="0" fontId="24" fillId="6" borderId="22" xfId="52" applyFont="1" applyFill="1" applyBorder="1" applyAlignment="1">
      <alignment horizontal="left" wrapText="1"/>
      <protection/>
    </xf>
    <xf numFmtId="0" fontId="11" fillId="6" borderId="29" xfId="52" applyFont="1" applyFill="1" applyBorder="1" applyAlignment="1">
      <alignment horizontal="center"/>
      <protection/>
    </xf>
    <xf numFmtId="0" fontId="3" fillId="6" borderId="10" xfId="52" applyFont="1" applyFill="1" applyBorder="1" applyAlignment="1">
      <alignment horizontal="center"/>
      <protection/>
    </xf>
    <xf numFmtId="0" fontId="28" fillId="6" borderId="21" xfId="52" applyFont="1" applyFill="1" applyBorder="1" applyAlignment="1">
      <alignment horizontal="left" wrapText="1"/>
      <protection/>
    </xf>
    <xf numFmtId="0" fontId="2" fillId="6" borderId="10" xfId="52" applyFont="1" applyFill="1" applyBorder="1" applyAlignment="1">
      <alignment horizontal="center"/>
      <protection/>
    </xf>
    <xf numFmtId="0" fontId="10" fillId="6" borderId="30" xfId="52" applyFont="1" applyFill="1" applyBorder="1">
      <alignment/>
      <protection/>
    </xf>
    <xf numFmtId="0" fontId="17" fillId="6" borderId="31" xfId="52" applyFont="1" applyFill="1" applyBorder="1" applyAlignment="1">
      <alignment horizontal="left"/>
      <protection/>
    </xf>
    <xf numFmtId="0" fontId="3" fillId="25" borderId="10" xfId="52" applyFont="1" applyFill="1" applyBorder="1" applyAlignment="1">
      <alignment horizontal="center"/>
      <protection/>
    </xf>
    <xf numFmtId="0" fontId="3" fillId="0" borderId="29" xfId="52" applyFont="1" applyFill="1" applyBorder="1" applyAlignment="1">
      <alignment horizontal="center"/>
      <protection/>
    </xf>
    <xf numFmtId="0" fontId="20" fillId="25" borderId="21" xfId="52" applyFont="1" applyFill="1" applyBorder="1" applyAlignment="1">
      <alignment horizontal="left" wrapText="1"/>
      <protection/>
    </xf>
    <xf numFmtId="0" fontId="11" fillId="0" borderId="15" xfId="52" applyFont="1" applyFill="1" applyBorder="1" applyAlignment="1">
      <alignment horizontal="center"/>
      <protection/>
    </xf>
    <xf numFmtId="0" fontId="11" fillId="0" borderId="29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20" fillId="0" borderId="21" xfId="0" applyFont="1" applyBorder="1" applyAlignment="1">
      <alignment wrapText="1"/>
    </xf>
    <xf numFmtId="0" fontId="11" fillId="0" borderId="21" xfId="52" applyFont="1" applyBorder="1" applyAlignment="1" applyProtection="1">
      <alignment wrapText="1"/>
      <protection locked="0"/>
    </xf>
    <xf numFmtId="11" fontId="11" fillId="0" borderId="21" xfId="52" applyNumberFormat="1" applyFont="1" applyBorder="1" applyAlignment="1" applyProtection="1">
      <alignment horizontal="left" wrapText="1"/>
      <protection locked="0"/>
    </xf>
    <xf numFmtId="0" fontId="11" fillId="0" borderId="21" xfId="52" applyFont="1" applyBorder="1" applyAlignment="1">
      <alignment wrapText="1"/>
      <protection/>
    </xf>
    <xf numFmtId="0" fontId="11" fillId="0" borderId="21" xfId="52" applyFont="1" applyBorder="1" applyAlignment="1">
      <alignment vertical="top" wrapText="1"/>
      <protection/>
    </xf>
    <xf numFmtId="0" fontId="11" fillId="0" borderId="21" xfId="52" applyFont="1" applyBorder="1" applyAlignment="1">
      <alignment horizontal="left" wrapText="1"/>
      <protection/>
    </xf>
    <xf numFmtId="49" fontId="6" fillId="0" borderId="24" xfId="52" applyNumberFormat="1" applyFont="1" applyBorder="1" applyAlignment="1">
      <alignment horizontal="left" wrapText="1"/>
      <protection/>
    </xf>
    <xf numFmtId="0" fontId="20" fillId="0" borderId="23" xfId="0" applyFont="1" applyBorder="1" applyAlignment="1">
      <alignment horizontal="left" wrapText="1"/>
    </xf>
    <xf numFmtId="0" fontId="6" fillId="0" borderId="0" xfId="52" applyFont="1" applyFill="1" applyBorder="1" applyAlignment="1">
      <alignment wrapText="1"/>
      <protection/>
    </xf>
    <xf numFmtId="0" fontId="6" fillId="0" borderId="21" xfId="52" applyFont="1" applyFill="1" applyBorder="1">
      <alignment/>
      <protection/>
    </xf>
    <xf numFmtId="0" fontId="11" fillId="0" borderId="22" xfId="52" applyFont="1" applyBorder="1" applyAlignment="1">
      <alignment wrapText="1"/>
      <protection/>
    </xf>
    <xf numFmtId="0" fontId="11" fillId="0" borderId="21" xfId="0" applyFont="1" applyBorder="1" applyAlignment="1">
      <alignment wrapText="1"/>
    </xf>
    <xf numFmtId="0" fontId="14" fillId="6" borderId="29" xfId="52" applyFont="1" applyFill="1" applyBorder="1" applyAlignment="1">
      <alignment horizontal="center"/>
      <protection/>
    </xf>
    <xf numFmtId="0" fontId="3" fillId="0" borderId="32" xfId="52" applyFont="1" applyBorder="1" applyAlignment="1">
      <alignment horizontal="center"/>
      <protection/>
    </xf>
    <xf numFmtId="0" fontId="11" fillId="0" borderId="33" xfId="0" applyFont="1" applyBorder="1" applyAlignment="1">
      <alignment wrapText="1"/>
    </xf>
    <xf numFmtId="166" fontId="6" fillId="0" borderId="34" xfId="52" applyNumberFormat="1" applyFont="1" applyBorder="1" applyAlignment="1" applyProtection="1">
      <alignment horizontal="right"/>
      <protection locked="0"/>
    </xf>
    <xf numFmtId="166" fontId="6" fillId="6" borderId="34" xfId="52" applyNumberFormat="1" applyFont="1" applyFill="1" applyBorder="1" applyAlignment="1" applyProtection="1">
      <alignment/>
      <protection locked="0"/>
    </xf>
    <xf numFmtId="166" fontId="6" fillId="25" borderId="34" xfId="52" applyNumberFormat="1" applyFont="1" applyFill="1" applyBorder="1" applyAlignment="1">
      <alignment horizontal="right"/>
      <protection/>
    </xf>
    <xf numFmtId="165" fontId="6" fillId="25" borderId="34" xfId="52" applyNumberFormat="1" applyFont="1" applyFill="1" applyBorder="1">
      <alignment/>
      <protection/>
    </xf>
    <xf numFmtId="164" fontId="6" fillId="6" borderId="34" xfId="52" applyNumberFormat="1" applyFont="1" applyFill="1" applyBorder="1" applyProtection="1">
      <alignment/>
      <protection locked="0"/>
    </xf>
    <xf numFmtId="166" fontId="6" fillId="0" borderId="34" xfId="52" applyNumberFormat="1" applyFont="1" applyBorder="1">
      <alignment/>
      <protection/>
    </xf>
    <xf numFmtId="165" fontId="6" fillId="0" borderId="35" xfId="52" applyNumberFormat="1" applyFont="1" applyBorder="1">
      <alignment/>
      <protection/>
    </xf>
    <xf numFmtId="0" fontId="0" fillId="0" borderId="36" xfId="0" applyBorder="1" applyAlignment="1">
      <alignment/>
    </xf>
    <xf numFmtId="0" fontId="6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66" fontId="30" fillId="6" borderId="28" xfId="52" applyNumberFormat="1" applyFont="1" applyFill="1" applyBorder="1" applyAlignment="1">
      <alignment horizontal="right" wrapText="1"/>
      <protection/>
    </xf>
    <xf numFmtId="165" fontId="31" fillId="6" borderId="21" xfId="52" applyNumberFormat="1" applyFont="1" applyFill="1" applyBorder="1">
      <alignment/>
      <protection/>
    </xf>
    <xf numFmtId="165" fontId="31" fillId="6" borderId="37" xfId="52" applyNumberFormat="1" applyFont="1" applyFill="1" applyBorder="1">
      <alignment/>
      <protection/>
    </xf>
    <xf numFmtId="166" fontId="32" fillId="0" borderId="21" xfId="52" applyNumberFormat="1" applyFont="1" applyBorder="1" applyProtection="1">
      <alignment/>
      <protection locked="0"/>
    </xf>
    <xf numFmtId="166" fontId="32" fillId="6" borderId="21" xfId="52" applyNumberFormat="1" applyFont="1" applyFill="1" applyBorder="1" applyAlignment="1" applyProtection="1">
      <alignment horizontal="right"/>
      <protection locked="0"/>
    </xf>
    <xf numFmtId="166" fontId="32" fillId="25" borderId="21" xfId="52" applyNumberFormat="1" applyFont="1" applyFill="1" applyBorder="1" applyAlignment="1">
      <alignment horizontal="right"/>
      <protection/>
    </xf>
    <xf numFmtId="165" fontId="32" fillId="25" borderId="21" xfId="52" applyNumberFormat="1" applyFont="1" applyFill="1" applyBorder="1">
      <alignment/>
      <protection/>
    </xf>
    <xf numFmtId="166" fontId="32" fillId="0" borderId="21" xfId="52" applyNumberFormat="1" applyFont="1" applyBorder="1">
      <alignment/>
      <protection/>
    </xf>
    <xf numFmtId="165" fontId="32" fillId="25" borderId="38" xfId="52" applyNumberFormat="1" applyFont="1" applyFill="1" applyBorder="1">
      <alignment/>
      <protection/>
    </xf>
    <xf numFmtId="166" fontId="32" fillId="0" borderId="21" xfId="52" applyNumberFormat="1" applyFont="1" applyBorder="1" applyAlignment="1" applyProtection="1">
      <alignment horizontal="right"/>
      <protection locked="0"/>
    </xf>
    <xf numFmtId="166" fontId="32" fillId="6" borderId="21" xfId="52" applyNumberFormat="1" applyFont="1" applyFill="1" applyBorder="1" applyProtection="1">
      <alignment/>
      <protection locked="0"/>
    </xf>
    <xf numFmtId="166" fontId="32" fillId="0" borderId="21" xfId="52" applyNumberFormat="1" applyFont="1" applyFill="1" applyBorder="1" applyProtection="1">
      <alignment/>
      <protection locked="0"/>
    </xf>
    <xf numFmtId="166" fontId="31" fillId="0" borderId="21" xfId="52" applyNumberFormat="1" applyFont="1" applyFill="1" applyBorder="1" applyProtection="1">
      <alignment/>
      <protection locked="0"/>
    </xf>
    <xf numFmtId="166" fontId="31" fillId="6" borderId="21" xfId="52" applyNumberFormat="1" applyFont="1" applyFill="1" applyBorder="1" applyProtection="1">
      <alignment/>
      <protection locked="0"/>
    </xf>
    <xf numFmtId="166" fontId="31" fillId="25" borderId="21" xfId="52" applyNumberFormat="1" applyFont="1" applyFill="1" applyBorder="1" applyAlignment="1">
      <alignment horizontal="right"/>
      <protection/>
    </xf>
    <xf numFmtId="165" fontId="31" fillId="25" borderId="21" xfId="52" applyNumberFormat="1" applyFont="1" applyFill="1" applyBorder="1">
      <alignment/>
      <protection/>
    </xf>
    <xf numFmtId="166" fontId="31" fillId="0" borderId="21" xfId="52" applyNumberFormat="1" applyFont="1" applyBorder="1">
      <alignment/>
      <protection/>
    </xf>
    <xf numFmtId="165" fontId="31" fillId="25" borderId="38" xfId="52" applyNumberFormat="1" applyFont="1" applyFill="1" applyBorder="1">
      <alignment/>
      <protection/>
    </xf>
    <xf numFmtId="166" fontId="30" fillId="6" borderId="22" xfId="52" applyNumberFormat="1" applyFont="1" applyFill="1" applyBorder="1" applyAlignment="1">
      <alignment horizontal="right"/>
      <protection/>
    </xf>
    <xf numFmtId="165" fontId="31" fillId="6" borderId="38" xfId="52" applyNumberFormat="1" applyFont="1" applyFill="1" applyBorder="1">
      <alignment/>
      <protection/>
    </xf>
    <xf numFmtId="165" fontId="32" fillId="0" borderId="38" xfId="52" applyNumberFormat="1" applyFont="1" applyBorder="1">
      <alignment/>
      <protection/>
    </xf>
    <xf numFmtId="165" fontId="32" fillId="6" borderId="21" xfId="52" applyNumberFormat="1" applyFont="1" applyFill="1" applyBorder="1">
      <alignment/>
      <protection/>
    </xf>
    <xf numFmtId="166" fontId="31" fillId="0" borderId="21" xfId="52" applyNumberFormat="1" applyFont="1" applyBorder="1" applyAlignment="1" applyProtection="1">
      <alignment horizontal="right"/>
      <protection locked="0"/>
    </xf>
    <xf numFmtId="166" fontId="31" fillId="6" borderId="21" xfId="52" applyNumberFormat="1" applyFont="1" applyFill="1" applyBorder="1" applyAlignment="1" applyProtection="1">
      <alignment horizontal="right"/>
      <protection locked="0"/>
    </xf>
    <xf numFmtId="166" fontId="32" fillId="6" borderId="21" xfId="52" applyNumberFormat="1" applyFont="1" applyFill="1" applyBorder="1" applyAlignment="1" applyProtection="1">
      <alignment/>
      <protection locked="0"/>
    </xf>
    <xf numFmtId="165" fontId="33" fillId="25" borderId="38" xfId="52" applyNumberFormat="1" applyFont="1" applyFill="1" applyBorder="1" applyAlignment="1">
      <alignment/>
      <protection/>
    </xf>
    <xf numFmtId="164" fontId="32" fillId="6" borderId="21" xfId="52" applyNumberFormat="1" applyFont="1" applyFill="1" applyBorder="1" applyAlignment="1" applyProtection="1">
      <alignment/>
      <protection locked="0"/>
    </xf>
    <xf numFmtId="164" fontId="32" fillId="6" borderId="21" xfId="52" applyNumberFormat="1" applyFont="1" applyFill="1" applyBorder="1" applyProtection="1">
      <alignment/>
      <protection locked="0"/>
    </xf>
    <xf numFmtId="166" fontId="31" fillId="6" borderId="22" xfId="52" applyNumberFormat="1" applyFont="1" applyFill="1" applyBorder="1" applyProtection="1">
      <alignment/>
      <protection locked="0"/>
    </xf>
    <xf numFmtId="166" fontId="31" fillId="6" borderId="22" xfId="52" applyNumberFormat="1" applyFont="1" applyFill="1" applyBorder="1" applyAlignment="1" applyProtection="1">
      <alignment horizontal="right"/>
      <protection locked="0"/>
    </xf>
    <xf numFmtId="4" fontId="31" fillId="6" borderId="22" xfId="52" applyNumberFormat="1" applyFont="1" applyFill="1" applyBorder="1" applyProtection="1">
      <alignment/>
      <protection locked="0"/>
    </xf>
    <xf numFmtId="165" fontId="31" fillId="6" borderId="22" xfId="52" applyNumberFormat="1" applyFont="1" applyFill="1" applyBorder="1">
      <alignment/>
      <protection/>
    </xf>
    <xf numFmtId="165" fontId="31" fillId="6" borderId="39" xfId="52" applyNumberFormat="1" applyFont="1" applyFill="1" applyBorder="1">
      <alignment/>
      <protection/>
    </xf>
    <xf numFmtId="166" fontId="33" fillId="0" borderId="26" xfId="0" applyNumberFormat="1" applyFont="1" applyBorder="1" applyAlignment="1">
      <alignment horizontal="right"/>
    </xf>
    <xf numFmtId="166" fontId="33" fillId="0" borderId="21" xfId="0" applyNumberFormat="1" applyFont="1" applyBorder="1" applyAlignment="1">
      <alignment horizontal="right"/>
    </xf>
    <xf numFmtId="0" fontId="33" fillId="6" borderId="21" xfId="0" applyFont="1" applyFill="1" applyBorder="1" applyAlignment="1">
      <alignment horizontal="right"/>
    </xf>
    <xf numFmtId="0" fontId="34" fillId="0" borderId="21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3" fillId="0" borderId="21" xfId="0" applyFont="1" applyBorder="1" applyAlignment="1">
      <alignment horizontal="right"/>
    </xf>
    <xf numFmtId="0" fontId="34" fillId="0" borderId="40" xfId="0" applyFont="1" applyBorder="1" applyAlignment="1">
      <alignment horizontal="center"/>
    </xf>
    <xf numFmtId="166" fontId="32" fillId="6" borderId="26" xfId="52" applyNumberFormat="1" applyFont="1" applyFill="1" applyBorder="1" applyProtection="1">
      <alignment/>
      <protection locked="0"/>
    </xf>
    <xf numFmtId="0" fontId="33" fillId="6" borderId="26" xfId="0" applyFont="1" applyFill="1" applyBorder="1" applyAlignment="1">
      <alignment horizontal="right"/>
    </xf>
    <xf numFmtId="166" fontId="33" fillId="6" borderId="21" xfId="0" applyNumberFormat="1" applyFont="1" applyFill="1" applyBorder="1" applyAlignment="1">
      <alignment horizontal="right"/>
    </xf>
    <xf numFmtId="166" fontId="33" fillId="6" borderId="26" xfId="0" applyNumberFormat="1" applyFont="1" applyFill="1" applyBorder="1" applyAlignment="1">
      <alignment horizontal="right"/>
    </xf>
    <xf numFmtId="166" fontId="31" fillId="25" borderId="21" xfId="52" applyNumberFormat="1" applyFont="1" applyFill="1" applyBorder="1" applyProtection="1">
      <alignment/>
      <protection locked="0"/>
    </xf>
    <xf numFmtId="165" fontId="32" fillId="25" borderId="21" xfId="52" applyNumberFormat="1" applyFont="1" applyFill="1" applyBorder="1">
      <alignment/>
      <protection/>
    </xf>
    <xf numFmtId="166" fontId="32" fillId="25" borderId="21" xfId="52" applyNumberFormat="1" applyFont="1" applyFill="1" applyBorder="1" applyProtection="1">
      <alignment/>
      <protection locked="0"/>
    </xf>
    <xf numFmtId="165" fontId="32" fillId="25" borderId="38" xfId="52" applyNumberFormat="1" applyFont="1" applyFill="1" applyBorder="1">
      <alignment/>
      <protection/>
    </xf>
    <xf numFmtId="166" fontId="32" fillId="0" borderId="21" xfId="52" applyNumberFormat="1" applyFont="1" applyFill="1" applyBorder="1" applyAlignment="1" applyProtection="1">
      <alignment horizontal="right"/>
      <protection locked="0"/>
    </xf>
    <xf numFmtId="166" fontId="31" fillId="6" borderId="31" xfId="52" applyNumberFormat="1" applyFont="1" applyFill="1" applyBorder="1" applyAlignment="1">
      <alignment horizontal="right"/>
      <protection/>
    </xf>
    <xf numFmtId="165" fontId="31" fillId="6" borderId="31" xfId="52" applyNumberFormat="1" applyFont="1" applyFill="1" applyBorder="1">
      <alignment/>
      <protection/>
    </xf>
    <xf numFmtId="165" fontId="31" fillId="6" borderId="41" xfId="52" applyNumberFormat="1" applyFont="1" applyFill="1" applyBorder="1">
      <alignment/>
      <protection/>
    </xf>
    <xf numFmtId="0" fontId="11" fillId="25" borderId="0" xfId="0" applyFont="1" applyFill="1" applyBorder="1" applyAlignment="1" applyProtection="1">
      <alignment horizontal="left" wrapText="1"/>
      <protection/>
    </xf>
    <xf numFmtId="0" fontId="11" fillId="0" borderId="25" xfId="52" applyFont="1" applyBorder="1" applyAlignment="1">
      <alignment horizontal="center" vertical="center" wrapText="1"/>
      <protection/>
    </xf>
    <xf numFmtId="0" fontId="11" fillId="0" borderId="42" xfId="52" applyFont="1" applyBorder="1" applyAlignment="1">
      <alignment horizontal="center" vertical="center" wrapText="1"/>
      <protection/>
    </xf>
    <xf numFmtId="0" fontId="14" fillId="0" borderId="15" xfId="52" applyFont="1" applyFill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26" fillId="0" borderId="0" xfId="52" applyFont="1" applyAlignment="1">
      <alignment horizontal="center"/>
      <protection/>
    </xf>
    <xf numFmtId="0" fontId="26" fillId="0" borderId="0" xfId="52" applyFont="1" applyAlignment="1" applyProtection="1">
      <alignment horizontal="center"/>
      <protection locked="0"/>
    </xf>
    <xf numFmtId="0" fontId="5" fillId="0" borderId="43" xfId="52" applyFont="1" applyBorder="1" applyAlignment="1">
      <alignment/>
      <protection/>
    </xf>
    <xf numFmtId="0" fontId="5" fillId="0" borderId="44" xfId="52" applyFont="1" applyBorder="1" applyAlignment="1">
      <alignment/>
      <protection/>
    </xf>
    <xf numFmtId="0" fontId="17" fillId="0" borderId="45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vertical="center"/>
      <protection/>
    </xf>
    <xf numFmtId="0" fontId="11" fillId="0" borderId="45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11" fillId="0" borderId="36" xfId="52" applyFont="1" applyBorder="1" applyAlignment="1">
      <alignment horizontal="center" vertical="center" wrapText="1"/>
      <protection/>
    </xf>
    <xf numFmtId="0" fontId="11" fillId="0" borderId="45" xfId="52" applyFont="1" applyBorder="1" applyAlignment="1" applyProtection="1">
      <alignment horizontal="center" vertical="center" wrapText="1"/>
      <protection locked="0"/>
    </xf>
    <xf numFmtId="0" fontId="11" fillId="0" borderId="16" xfId="52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65"/>
  <sheetViews>
    <sheetView tabSelected="1" view="pageBreakPreview" zoomScale="60" zoomScalePageLayoutView="0" workbookViewId="0" topLeftCell="A1">
      <selection activeCell="P41" sqref="P41"/>
    </sheetView>
  </sheetViews>
  <sheetFormatPr defaultColWidth="9.140625" defaultRowHeight="15"/>
  <cols>
    <col min="1" max="1" width="8.7109375" style="0" customWidth="1"/>
    <col min="2" max="2" width="73.421875" style="0" customWidth="1"/>
    <col min="3" max="3" width="18.7109375" style="0" customWidth="1"/>
    <col min="4" max="4" width="14.8515625" style="0" customWidth="1"/>
    <col min="5" max="5" width="15.57421875" style="0" customWidth="1"/>
    <col min="6" max="6" width="15.7109375" style="0" customWidth="1"/>
    <col min="7" max="7" width="13.8515625" style="0" customWidth="1"/>
    <col min="8" max="8" width="14.140625" style="0" customWidth="1"/>
    <col min="9" max="9" width="12.7109375" style="0" customWidth="1"/>
    <col min="10" max="10" width="14.57421875" style="0" customWidth="1"/>
  </cols>
  <sheetData>
    <row r="1" spans="1:10" ht="19.5">
      <c r="A1" s="2"/>
      <c r="B1" s="157" t="s">
        <v>0</v>
      </c>
      <c r="C1" s="157"/>
      <c r="D1" s="157"/>
      <c r="E1" s="157"/>
      <c r="F1" s="157"/>
      <c r="G1" s="157"/>
      <c r="H1" s="157"/>
      <c r="I1" s="157"/>
      <c r="J1" s="157"/>
    </row>
    <row r="2" spans="1:10" ht="19.5">
      <c r="A2" s="2"/>
      <c r="B2" s="157" t="s">
        <v>60</v>
      </c>
      <c r="C2" s="157"/>
      <c r="D2" s="157"/>
      <c r="E2" s="157"/>
      <c r="F2" s="157"/>
      <c r="G2" s="157"/>
      <c r="H2" s="157"/>
      <c r="I2" s="157"/>
      <c r="J2" s="157"/>
    </row>
    <row r="3" spans="1:10" ht="19.5">
      <c r="A3" s="2"/>
      <c r="B3" s="158" t="s">
        <v>63</v>
      </c>
      <c r="C3" s="158"/>
      <c r="D3" s="158"/>
      <c r="E3" s="158"/>
      <c r="F3" s="158"/>
      <c r="G3" s="158"/>
      <c r="H3" s="158"/>
      <c r="I3" s="158"/>
      <c r="J3" s="158"/>
    </row>
    <row r="4" spans="1:10" ht="8.25" customHeight="1" thickBot="1">
      <c r="A4" s="2"/>
      <c r="B4" s="2"/>
      <c r="C4" s="2"/>
      <c r="D4" s="2"/>
      <c r="E4" s="2"/>
      <c r="F4" s="2"/>
      <c r="G4" s="2"/>
      <c r="H4" s="2"/>
      <c r="I4" s="29"/>
      <c r="J4" s="2"/>
    </row>
    <row r="5" spans="1:10" ht="96.75" customHeight="1">
      <c r="A5" s="159"/>
      <c r="B5" s="161" t="s">
        <v>1</v>
      </c>
      <c r="C5" s="163" t="s">
        <v>57</v>
      </c>
      <c r="D5" s="152" t="s">
        <v>62</v>
      </c>
      <c r="E5" s="166" t="s">
        <v>65</v>
      </c>
      <c r="F5" s="152" t="s">
        <v>2</v>
      </c>
      <c r="G5" s="152"/>
      <c r="H5" s="166" t="s">
        <v>61</v>
      </c>
      <c r="I5" s="152" t="s">
        <v>59</v>
      </c>
      <c r="J5" s="153"/>
    </row>
    <row r="6" spans="1:10" ht="15" customHeight="1">
      <c r="A6" s="160"/>
      <c r="B6" s="162"/>
      <c r="C6" s="164"/>
      <c r="D6" s="165"/>
      <c r="E6" s="167"/>
      <c r="F6" s="25" t="s">
        <v>3</v>
      </c>
      <c r="G6" s="24" t="s">
        <v>4</v>
      </c>
      <c r="H6" s="167"/>
      <c r="I6" s="25" t="s">
        <v>3</v>
      </c>
      <c r="J6" s="27" t="s">
        <v>4</v>
      </c>
    </row>
    <row r="7" spans="1:10" ht="14.25" customHeight="1">
      <c r="A7" s="4">
        <v>1</v>
      </c>
      <c r="B7" s="26">
        <v>2</v>
      </c>
      <c r="C7" s="6">
        <v>4</v>
      </c>
      <c r="D7" s="6">
        <v>5</v>
      </c>
      <c r="E7" s="7"/>
      <c r="F7" s="21">
        <v>8</v>
      </c>
      <c r="G7" s="22">
        <v>9</v>
      </c>
      <c r="H7" s="23">
        <v>10</v>
      </c>
      <c r="I7" s="5">
        <v>11</v>
      </c>
      <c r="J7" s="8">
        <v>12</v>
      </c>
    </row>
    <row r="8" spans="1:10" ht="24" customHeight="1">
      <c r="A8" s="58">
        <v>100000</v>
      </c>
      <c r="B8" s="59" t="s">
        <v>5</v>
      </c>
      <c r="C8" s="99">
        <f>SUM(C9:C11,C12)</f>
        <v>235698.89999999997</v>
      </c>
      <c r="D8" s="99">
        <f>SUM(D12,D9:D11)</f>
        <v>57808.6</v>
      </c>
      <c r="E8" s="99">
        <f>SUM(E9:E11,E12)</f>
        <v>72019.5</v>
      </c>
      <c r="F8" s="99">
        <f>SUM(F9:F11,F12)</f>
        <v>14210.899999999998</v>
      </c>
      <c r="G8" s="100">
        <f>SUM(E8/D8)*100%</f>
        <v>1.2458267455015344</v>
      </c>
      <c r="H8" s="99">
        <f>SUM(H9:H11,H12)</f>
        <v>52603.9</v>
      </c>
      <c r="I8" s="99">
        <f>SUM(I9:I11,I12)</f>
        <v>19415.6</v>
      </c>
      <c r="J8" s="101">
        <f>SUM(E8/H8)*100%</f>
        <v>1.36909050469642</v>
      </c>
    </row>
    <row r="9" spans="1:10" ht="27.75" customHeight="1">
      <c r="A9" s="9">
        <v>110100</v>
      </c>
      <c r="B9" s="37" t="s">
        <v>6</v>
      </c>
      <c r="C9" s="102">
        <v>176113.8</v>
      </c>
      <c r="D9" s="102">
        <v>43391.4</v>
      </c>
      <c r="E9" s="103">
        <v>54734.5</v>
      </c>
      <c r="F9" s="104">
        <f>SUM(E9-D9)</f>
        <v>11343.099999999999</v>
      </c>
      <c r="G9" s="105">
        <f aca="true" t="shared" si="0" ref="G9:G15">SUM(E9/D9)</f>
        <v>1.2614135519941738</v>
      </c>
      <c r="H9" s="103">
        <v>39592</v>
      </c>
      <c r="I9" s="106">
        <f>SUM(E9-H9)</f>
        <v>15142.5</v>
      </c>
      <c r="J9" s="107">
        <f>SUM(E9/H9)*100%</f>
        <v>1.3824636290159629</v>
      </c>
    </row>
    <row r="10" spans="1:10" ht="24" customHeight="1">
      <c r="A10" s="11">
        <v>110200</v>
      </c>
      <c r="B10" s="38" t="s">
        <v>7</v>
      </c>
      <c r="C10" s="108">
        <v>81.4</v>
      </c>
      <c r="D10" s="108">
        <v>4.4</v>
      </c>
      <c r="E10" s="109">
        <v>385.2</v>
      </c>
      <c r="F10" s="104">
        <f>SUM(E10-D10)</f>
        <v>380.8</v>
      </c>
      <c r="G10" s="105">
        <f t="shared" si="0"/>
        <v>87.54545454545453</v>
      </c>
      <c r="H10" s="109">
        <v>110.2</v>
      </c>
      <c r="I10" s="106">
        <f aca="true" t="shared" si="1" ref="I10:I18">SUM(E10-H10)</f>
        <v>275</v>
      </c>
      <c r="J10" s="107">
        <f aca="true" t="shared" si="2" ref="J10:J25">SUM(E10/H10)*100%</f>
        <v>3.49546279491833</v>
      </c>
    </row>
    <row r="11" spans="1:10" ht="35.25" customHeight="1">
      <c r="A11" s="11">
        <v>140400</v>
      </c>
      <c r="B11" s="39" t="s">
        <v>8</v>
      </c>
      <c r="C11" s="110">
        <v>8400</v>
      </c>
      <c r="D11" s="110">
        <v>1830</v>
      </c>
      <c r="E11" s="109">
        <v>2159.6</v>
      </c>
      <c r="F11" s="104">
        <f>SUM(E11-D11)</f>
        <v>329.5999999999999</v>
      </c>
      <c r="G11" s="105">
        <f t="shared" si="0"/>
        <v>1.1801092896174863</v>
      </c>
      <c r="H11" s="109">
        <v>1832.4</v>
      </c>
      <c r="I11" s="106">
        <f t="shared" si="1"/>
        <v>327.1999999999998</v>
      </c>
      <c r="J11" s="107">
        <f t="shared" si="2"/>
        <v>1.1785636323946735</v>
      </c>
    </row>
    <row r="12" spans="1:10" ht="30" customHeight="1">
      <c r="A12" s="17">
        <v>180000</v>
      </c>
      <c r="B12" s="40" t="s">
        <v>9</v>
      </c>
      <c r="C12" s="111">
        <f>SUM(C17:C18,C13)</f>
        <v>51103.7</v>
      </c>
      <c r="D12" s="111">
        <f>SUM(D17:D18,D13)</f>
        <v>12582.8</v>
      </c>
      <c r="E12" s="112">
        <f>SUM(E17:E18,E13)</f>
        <v>14740.2</v>
      </c>
      <c r="F12" s="113">
        <f>SUM(F17:F18,F13)</f>
        <v>2157.4000000000005</v>
      </c>
      <c r="G12" s="114">
        <f t="shared" si="0"/>
        <v>1.1714562736433862</v>
      </c>
      <c r="H12" s="112">
        <f>SUM(H17:H18,H13)</f>
        <v>11069.300000000001</v>
      </c>
      <c r="I12" s="115">
        <f t="shared" si="1"/>
        <v>3670.8999999999996</v>
      </c>
      <c r="J12" s="116">
        <f t="shared" si="2"/>
        <v>1.3316289196245472</v>
      </c>
    </row>
    <row r="13" spans="1:10" ht="24" customHeight="1">
      <c r="A13" s="17">
        <v>180100</v>
      </c>
      <c r="B13" s="41" t="s">
        <v>10</v>
      </c>
      <c r="C13" s="111">
        <f>SUM(C14:C16)</f>
        <v>44550</v>
      </c>
      <c r="D13" s="111">
        <f>SUM(D14:D16)</f>
        <v>11005.5</v>
      </c>
      <c r="E13" s="112">
        <f>SUM(E14:E16)</f>
        <v>11780.7</v>
      </c>
      <c r="F13" s="113">
        <f>SUM(F14:F16)</f>
        <v>775.2</v>
      </c>
      <c r="G13" s="114">
        <f t="shared" si="0"/>
        <v>1.070437508518468</v>
      </c>
      <c r="H13" s="112">
        <f>SUM(H14:H16)</f>
        <v>9491.1</v>
      </c>
      <c r="I13" s="106">
        <f t="shared" si="1"/>
        <v>2289.6000000000004</v>
      </c>
      <c r="J13" s="107">
        <f t="shared" si="2"/>
        <v>1.2412365268514713</v>
      </c>
    </row>
    <row r="14" spans="1:10" ht="24" customHeight="1">
      <c r="A14" s="11"/>
      <c r="B14" s="36" t="s">
        <v>11</v>
      </c>
      <c r="C14" s="110">
        <v>3000</v>
      </c>
      <c r="D14" s="110">
        <v>642.5</v>
      </c>
      <c r="E14" s="109">
        <v>651.2</v>
      </c>
      <c r="F14" s="104">
        <f>SUM(E14-D14)</f>
        <v>8.700000000000045</v>
      </c>
      <c r="G14" s="105">
        <f t="shared" si="0"/>
        <v>1.0135408560311285</v>
      </c>
      <c r="H14" s="109">
        <v>396</v>
      </c>
      <c r="I14" s="106">
        <f t="shared" si="1"/>
        <v>255.20000000000005</v>
      </c>
      <c r="J14" s="107">
        <f t="shared" si="2"/>
        <v>1.6444444444444446</v>
      </c>
    </row>
    <row r="15" spans="1:10" ht="21.75" customHeight="1">
      <c r="A15" s="11"/>
      <c r="B15" s="36" t="s">
        <v>12</v>
      </c>
      <c r="C15" s="110">
        <v>41500</v>
      </c>
      <c r="D15" s="110">
        <v>10363</v>
      </c>
      <c r="E15" s="109">
        <v>11129.5</v>
      </c>
      <c r="F15" s="104">
        <f>SUM(E15-D15)</f>
        <v>766.5</v>
      </c>
      <c r="G15" s="105">
        <f t="shared" si="0"/>
        <v>1.073965068030493</v>
      </c>
      <c r="H15" s="109">
        <v>9095.1</v>
      </c>
      <c r="I15" s="106">
        <f t="shared" si="1"/>
        <v>2034.3999999999996</v>
      </c>
      <c r="J15" s="107">
        <f t="shared" si="2"/>
        <v>1.223680883112885</v>
      </c>
    </row>
    <row r="16" spans="1:10" ht="21.75" customHeight="1">
      <c r="A16" s="11"/>
      <c r="B16" s="36" t="s">
        <v>13</v>
      </c>
      <c r="C16" s="110">
        <v>50</v>
      </c>
      <c r="D16" s="110">
        <v>0</v>
      </c>
      <c r="E16" s="109">
        <v>0</v>
      </c>
      <c r="F16" s="104">
        <f>SUM(E16-D16)</f>
        <v>0</v>
      </c>
      <c r="G16" s="105"/>
      <c r="H16" s="109">
        <v>0</v>
      </c>
      <c r="I16" s="106">
        <f t="shared" si="1"/>
        <v>0</v>
      </c>
      <c r="J16" s="107" t="e">
        <f t="shared" si="2"/>
        <v>#DIV/0!</v>
      </c>
    </row>
    <row r="17" spans="1:10" ht="21.75" customHeight="1">
      <c r="A17" s="11">
        <v>180300</v>
      </c>
      <c r="B17" s="36" t="s">
        <v>14</v>
      </c>
      <c r="C17" s="110">
        <v>3.7</v>
      </c>
      <c r="D17" s="110">
        <v>1.3</v>
      </c>
      <c r="E17" s="109">
        <v>0.7</v>
      </c>
      <c r="F17" s="104">
        <f>SUM(E17-D17)</f>
        <v>-0.6000000000000001</v>
      </c>
      <c r="G17" s="105">
        <f>SUM(E17/D17)</f>
        <v>0.5384615384615384</v>
      </c>
      <c r="H17" s="109">
        <v>1.5</v>
      </c>
      <c r="I17" s="106">
        <f t="shared" si="1"/>
        <v>-0.8</v>
      </c>
      <c r="J17" s="107">
        <f t="shared" si="2"/>
        <v>0.4666666666666666</v>
      </c>
    </row>
    <row r="18" spans="1:10" ht="27" customHeight="1">
      <c r="A18" s="11">
        <v>180500</v>
      </c>
      <c r="B18" s="36" t="s">
        <v>15</v>
      </c>
      <c r="C18" s="110">
        <v>6550</v>
      </c>
      <c r="D18" s="110">
        <v>1576</v>
      </c>
      <c r="E18" s="109">
        <v>2958.8</v>
      </c>
      <c r="F18" s="104">
        <f>SUM(E18-D18)</f>
        <v>1382.8000000000002</v>
      </c>
      <c r="G18" s="105">
        <f>SUM(E18/D18)</f>
        <v>1.8774111675126905</v>
      </c>
      <c r="H18" s="109">
        <v>1576.7</v>
      </c>
      <c r="I18" s="106">
        <f t="shared" si="1"/>
        <v>1382.1000000000001</v>
      </c>
      <c r="J18" s="107">
        <f t="shared" si="2"/>
        <v>1.8765776622058732</v>
      </c>
    </row>
    <row r="19" spans="1:10" ht="24" customHeight="1">
      <c r="A19" s="61">
        <v>200000</v>
      </c>
      <c r="B19" s="60" t="s">
        <v>17</v>
      </c>
      <c r="C19" s="117">
        <f>SUM(C20:C29)</f>
        <v>898</v>
      </c>
      <c r="D19" s="117">
        <f>SUM(D20:D29)</f>
        <v>222.60000000000002</v>
      </c>
      <c r="E19" s="117">
        <f>SUM(E20:E29)</f>
        <v>549.2</v>
      </c>
      <c r="F19" s="117">
        <f>SUM(F20:F29)</f>
        <v>326.59999999999997</v>
      </c>
      <c r="G19" s="100">
        <f>SUM(E19/D19)*100%</f>
        <v>2.4672057502246183</v>
      </c>
      <c r="H19" s="117">
        <f>SUM(H20:H29)</f>
        <v>439</v>
      </c>
      <c r="I19" s="117">
        <f>SUM(I20:I29)</f>
        <v>110.19999999999997</v>
      </c>
      <c r="J19" s="118">
        <f>SUM(E19/H19)*100%</f>
        <v>1.2510250569476082</v>
      </c>
    </row>
    <row r="20" spans="1:10" ht="42" customHeight="1">
      <c r="A20" s="11">
        <v>210103</v>
      </c>
      <c r="B20" s="28" t="s">
        <v>44</v>
      </c>
      <c r="C20" s="110">
        <v>61</v>
      </c>
      <c r="D20" s="110">
        <v>15</v>
      </c>
      <c r="E20" s="109">
        <v>1.6</v>
      </c>
      <c r="F20" s="104">
        <f>SUM(E20-D20)</f>
        <v>-13.4</v>
      </c>
      <c r="G20" s="105">
        <f>SUM(E20/D20)</f>
        <v>0.10666666666666667</v>
      </c>
      <c r="H20" s="109">
        <v>36.6</v>
      </c>
      <c r="I20" s="106">
        <f>SUM(E20-H20)</f>
        <v>-35</v>
      </c>
      <c r="J20" s="119">
        <f t="shared" si="2"/>
        <v>0.04371584699453552</v>
      </c>
    </row>
    <row r="21" spans="1:10" ht="36.75" customHeight="1">
      <c r="A21" s="11">
        <v>210500</v>
      </c>
      <c r="B21" s="97" t="s">
        <v>50</v>
      </c>
      <c r="C21" s="110"/>
      <c r="D21" s="110"/>
      <c r="E21" s="109">
        <v>219.8</v>
      </c>
      <c r="F21" s="104">
        <f aca="true" t="shared" si="3" ref="F21:F29">SUM(E21-D21)</f>
        <v>219.8</v>
      </c>
      <c r="G21" s="105"/>
      <c r="H21" s="109"/>
      <c r="I21" s="106">
        <f>SUM(E21-H21)</f>
        <v>219.8</v>
      </c>
      <c r="J21" s="119"/>
    </row>
    <row r="22" spans="1:10" ht="31.5" customHeight="1">
      <c r="A22" s="9">
        <v>210811</v>
      </c>
      <c r="B22" s="42" t="s">
        <v>19</v>
      </c>
      <c r="C22" s="110">
        <v>42</v>
      </c>
      <c r="D22" s="110">
        <v>10</v>
      </c>
      <c r="E22" s="109">
        <v>7.3</v>
      </c>
      <c r="F22" s="104">
        <f t="shared" si="3"/>
        <v>-2.7</v>
      </c>
      <c r="G22" s="105">
        <f aca="true" t="shared" si="4" ref="G22:G29">SUM(E22/D22)</f>
        <v>0.73</v>
      </c>
      <c r="H22" s="109">
        <v>11.6</v>
      </c>
      <c r="I22" s="106">
        <f>SUM(E22-H22)</f>
        <v>-4.3</v>
      </c>
      <c r="J22" s="119">
        <f>SUM(E22/H22)*100%</f>
        <v>0.6293103448275862</v>
      </c>
    </row>
    <row r="23" spans="1:10" ht="33.75" customHeight="1">
      <c r="A23" s="72">
        <v>210815</v>
      </c>
      <c r="B23" s="73" t="s">
        <v>47</v>
      </c>
      <c r="C23" s="110"/>
      <c r="D23" s="110"/>
      <c r="E23" s="109">
        <v>37</v>
      </c>
      <c r="F23" s="104">
        <f t="shared" si="3"/>
        <v>37</v>
      </c>
      <c r="G23" s="105"/>
      <c r="H23" s="109"/>
      <c r="I23" s="106">
        <f>SUM(E23-H23)</f>
        <v>37</v>
      </c>
      <c r="J23" s="119" t="e">
        <f>SUM(E23/H23)*100%</f>
        <v>#DIV/0!</v>
      </c>
    </row>
    <row r="24" spans="1:10" ht="37.5" customHeight="1">
      <c r="A24" s="71">
        <v>220103</v>
      </c>
      <c r="B24" s="151" t="s">
        <v>49</v>
      </c>
      <c r="C24" s="110">
        <v>10</v>
      </c>
      <c r="D24" s="110">
        <v>1.8</v>
      </c>
      <c r="E24" s="109">
        <v>10.7</v>
      </c>
      <c r="F24" s="104">
        <f t="shared" si="3"/>
        <v>8.899999999999999</v>
      </c>
      <c r="G24" s="105">
        <f t="shared" si="4"/>
        <v>5.944444444444444</v>
      </c>
      <c r="H24" s="109"/>
      <c r="I24" s="106">
        <f>SUM(E24-H24)</f>
        <v>10.7</v>
      </c>
      <c r="J24" s="119"/>
    </row>
    <row r="25" spans="1:10" ht="24.75" customHeight="1">
      <c r="A25" s="9">
        <v>220125</v>
      </c>
      <c r="B25" s="43" t="s">
        <v>43</v>
      </c>
      <c r="C25" s="110">
        <v>290</v>
      </c>
      <c r="D25" s="110">
        <v>72.2</v>
      </c>
      <c r="E25" s="109">
        <v>204.4</v>
      </c>
      <c r="F25" s="104">
        <f t="shared" si="3"/>
        <v>132.2</v>
      </c>
      <c r="G25" s="105">
        <f t="shared" si="4"/>
        <v>2.8310249307479225</v>
      </c>
      <c r="H25" s="109">
        <v>61.3</v>
      </c>
      <c r="I25" s="106">
        <f aca="true" t="shared" si="5" ref="I25:I32">SUM(E25-H25)</f>
        <v>143.10000000000002</v>
      </c>
      <c r="J25" s="119">
        <f t="shared" si="2"/>
        <v>3.33442088091354</v>
      </c>
    </row>
    <row r="26" spans="1:10" ht="32.25" customHeight="1">
      <c r="A26" s="9">
        <v>220126</v>
      </c>
      <c r="B26" s="57" t="s">
        <v>45</v>
      </c>
      <c r="C26" s="110">
        <v>100</v>
      </c>
      <c r="D26" s="110">
        <v>24.9</v>
      </c>
      <c r="E26" s="109">
        <v>40.3</v>
      </c>
      <c r="F26" s="104">
        <f t="shared" si="3"/>
        <v>15.399999999999999</v>
      </c>
      <c r="G26" s="105">
        <f t="shared" si="4"/>
        <v>1.6184738955823292</v>
      </c>
      <c r="H26" s="109">
        <v>1.7</v>
      </c>
      <c r="I26" s="106">
        <f t="shared" si="5"/>
        <v>38.599999999999994</v>
      </c>
      <c r="J26" s="119"/>
    </row>
    <row r="27" spans="1:10" ht="30.75" customHeight="1">
      <c r="A27" s="9">
        <v>220804</v>
      </c>
      <c r="B27" s="75" t="s">
        <v>52</v>
      </c>
      <c r="C27" s="110"/>
      <c r="D27" s="110"/>
      <c r="E27" s="109"/>
      <c r="F27" s="104">
        <f t="shared" si="3"/>
        <v>0</v>
      </c>
      <c r="G27" s="105"/>
      <c r="H27" s="109">
        <v>176.5</v>
      </c>
      <c r="I27" s="106">
        <f t="shared" si="5"/>
        <v>-176.5</v>
      </c>
      <c r="J27" s="119">
        <f>SUM(E27/H27)*100%</f>
        <v>0</v>
      </c>
    </row>
    <row r="28" spans="1:10" ht="24" customHeight="1">
      <c r="A28" s="9">
        <v>220900</v>
      </c>
      <c r="B28" s="37" t="s">
        <v>20</v>
      </c>
      <c r="C28" s="110">
        <v>310</v>
      </c>
      <c r="D28" s="110">
        <v>77.4</v>
      </c>
      <c r="E28" s="109">
        <v>10</v>
      </c>
      <c r="F28" s="104">
        <f t="shared" si="3"/>
        <v>-67.4</v>
      </c>
      <c r="G28" s="105">
        <f t="shared" si="4"/>
        <v>0.12919896640826872</v>
      </c>
      <c r="H28" s="109">
        <v>107.4</v>
      </c>
      <c r="I28" s="106">
        <f t="shared" si="5"/>
        <v>-97.4</v>
      </c>
      <c r="J28" s="119">
        <f>SUM(E28/H28)*100%</f>
        <v>0.0931098696461825</v>
      </c>
    </row>
    <row r="29" spans="1:10" ht="25.5" customHeight="1">
      <c r="A29" s="9">
        <v>240603</v>
      </c>
      <c r="B29" s="44" t="s">
        <v>18</v>
      </c>
      <c r="C29" s="110">
        <v>85</v>
      </c>
      <c r="D29" s="110">
        <v>21.3</v>
      </c>
      <c r="E29" s="109">
        <v>18.1</v>
      </c>
      <c r="F29" s="104">
        <f t="shared" si="3"/>
        <v>-3.1999999999999993</v>
      </c>
      <c r="G29" s="105">
        <f t="shared" si="4"/>
        <v>0.8497652582159625</v>
      </c>
      <c r="H29" s="109">
        <v>43.9</v>
      </c>
      <c r="I29" s="106">
        <f t="shared" si="5"/>
        <v>-25.799999999999997</v>
      </c>
      <c r="J29" s="119">
        <f>SUM(E29/H29)*100%</f>
        <v>0.41230068337129844</v>
      </c>
    </row>
    <row r="30" spans="1:10" ht="26.25" customHeight="1">
      <c r="A30" s="61">
        <v>300000</v>
      </c>
      <c r="B30" s="60" t="s">
        <v>21</v>
      </c>
      <c r="C30" s="117">
        <f>SUM(C31:C32)</f>
        <v>0</v>
      </c>
      <c r="D30" s="117">
        <f>SUM(D31:D32)</f>
        <v>0</v>
      </c>
      <c r="E30" s="117">
        <v>0.3</v>
      </c>
      <c r="F30" s="117">
        <f>SUM(E30-D30)</f>
        <v>0.3</v>
      </c>
      <c r="G30" s="120"/>
      <c r="H30" s="117">
        <v>0</v>
      </c>
      <c r="I30" s="117">
        <f>SUM(E30-H30)</f>
        <v>0.3</v>
      </c>
      <c r="J30" s="118"/>
    </row>
    <row r="31" spans="1:10" ht="28.5" customHeight="1" hidden="1">
      <c r="A31" s="9">
        <v>310102</v>
      </c>
      <c r="B31" s="45" t="s">
        <v>22</v>
      </c>
      <c r="C31" s="108"/>
      <c r="D31" s="108"/>
      <c r="E31" s="109"/>
      <c r="F31" s="104">
        <v>0</v>
      </c>
      <c r="G31" s="105"/>
      <c r="H31" s="109"/>
      <c r="I31" s="106">
        <f t="shared" si="5"/>
        <v>0</v>
      </c>
      <c r="J31" s="119"/>
    </row>
    <row r="32" spans="1:10" ht="24" customHeight="1">
      <c r="A32" s="9"/>
      <c r="B32" s="84" t="s">
        <v>23</v>
      </c>
      <c r="C32" s="108"/>
      <c r="D32" s="108"/>
      <c r="E32" s="109">
        <v>-1</v>
      </c>
      <c r="F32" s="104">
        <f>SUM(E32-D32)</f>
        <v>-1</v>
      </c>
      <c r="G32" s="105"/>
      <c r="H32" s="109">
        <v>-1</v>
      </c>
      <c r="I32" s="106">
        <f t="shared" si="5"/>
        <v>0</v>
      </c>
      <c r="J32" s="119">
        <f>SUM(E32/H32)*100%</f>
        <v>1</v>
      </c>
    </row>
    <row r="33" spans="1:10" ht="24.75" customHeight="1">
      <c r="A33" s="62"/>
      <c r="B33" s="60" t="s">
        <v>24</v>
      </c>
      <c r="C33" s="112">
        <f>SUM(C8,C19,C30)</f>
        <v>236596.89999999997</v>
      </c>
      <c r="D33" s="112">
        <f>SUM(D8,D19,D30)</f>
        <v>58031.2</v>
      </c>
      <c r="E33" s="112">
        <f>SUM(E8,E19,E30,E32)</f>
        <v>72568</v>
      </c>
      <c r="F33" s="112">
        <f>SUM(F8,F19,F30,F32)</f>
        <v>14536.799999999997</v>
      </c>
      <c r="G33" s="100">
        <f>SUM(E33/D33)*100%</f>
        <v>1.25049973117909</v>
      </c>
      <c r="H33" s="112">
        <f>SUM(H8,H19,H30,H32)</f>
        <v>53041.9</v>
      </c>
      <c r="I33" s="112">
        <f>SUM(I8,I19,I30,I32)</f>
        <v>19526.1</v>
      </c>
      <c r="J33" s="118">
        <f aca="true" t="shared" si="6" ref="J33:J43">SUM(E33/H33)*100%</f>
        <v>1.3681259532558223</v>
      </c>
    </row>
    <row r="34" spans="1:10" ht="23.25" customHeight="1">
      <c r="A34" s="15">
        <v>400000</v>
      </c>
      <c r="B34" s="46" t="s">
        <v>25</v>
      </c>
      <c r="C34" s="121">
        <f>SUM(C35)</f>
        <v>166499.40000000002</v>
      </c>
      <c r="D34" s="121">
        <f>SUM(D35)</f>
        <v>39478.799999999996</v>
      </c>
      <c r="E34" s="122">
        <f>SUM(E35)</f>
        <v>39520.09999999999</v>
      </c>
      <c r="F34" s="113">
        <f>SUM(F35)</f>
        <v>41.300000000000075</v>
      </c>
      <c r="G34" s="105">
        <f>SUM(E34/D34)</f>
        <v>1.0010461310880776</v>
      </c>
      <c r="H34" s="122">
        <f>SUM(H35)</f>
        <v>29703.100000000002</v>
      </c>
      <c r="I34" s="113">
        <f>SUM(I35)</f>
        <v>9816.999999999989</v>
      </c>
      <c r="J34" s="116">
        <f t="shared" si="6"/>
        <v>1.3305042234648905</v>
      </c>
    </row>
    <row r="35" spans="1:10" ht="21" customHeight="1">
      <c r="A35" s="15">
        <v>410300</v>
      </c>
      <c r="B35" s="47" t="s">
        <v>26</v>
      </c>
      <c r="C35" s="121">
        <f>SUM(C36:C45)</f>
        <v>166499.40000000002</v>
      </c>
      <c r="D35" s="121">
        <f>SUM(D36:D45)</f>
        <v>39478.799999999996</v>
      </c>
      <c r="E35" s="122">
        <f>SUM(E36:E47)</f>
        <v>39520.09999999999</v>
      </c>
      <c r="F35" s="113">
        <f>SUM(F36:F45)</f>
        <v>41.300000000000075</v>
      </c>
      <c r="G35" s="105">
        <f>SUM(E35/D35)</f>
        <v>1.0010461310880776</v>
      </c>
      <c r="H35" s="122">
        <f>SUM(H36:H47)</f>
        <v>29703.100000000002</v>
      </c>
      <c r="I35" s="115">
        <f aca="true" t="shared" si="7" ref="I35:I47">SUM(E35-H35)</f>
        <v>9816.999999999989</v>
      </c>
      <c r="J35" s="116">
        <f t="shared" si="6"/>
        <v>1.3305042234648905</v>
      </c>
    </row>
    <row r="36" spans="1:10" ht="48" customHeight="1">
      <c r="A36" s="3">
        <v>410306</v>
      </c>
      <c r="B36" s="77" t="s">
        <v>27</v>
      </c>
      <c r="C36" s="108">
        <v>53194.5</v>
      </c>
      <c r="D36" s="108">
        <v>12473.4</v>
      </c>
      <c r="E36" s="109">
        <v>12473.4</v>
      </c>
      <c r="F36" s="104">
        <f aca="true" t="shared" si="8" ref="F36:F45">SUM(E36-D36)</f>
        <v>0</v>
      </c>
      <c r="G36" s="105">
        <f>SUM(E36/D36)</f>
        <v>1</v>
      </c>
      <c r="H36" s="109">
        <v>11103.2</v>
      </c>
      <c r="I36" s="106">
        <f t="shared" si="7"/>
        <v>1370.199999999999</v>
      </c>
      <c r="J36" s="107">
        <f t="shared" si="6"/>
        <v>1.1234058649758627</v>
      </c>
    </row>
    <row r="37" spans="1:10" ht="66" customHeight="1">
      <c r="A37" s="3">
        <v>410308</v>
      </c>
      <c r="B37" s="77" t="s">
        <v>28</v>
      </c>
      <c r="C37" s="108">
        <v>12746</v>
      </c>
      <c r="D37" s="108">
        <v>3145.4</v>
      </c>
      <c r="E37" s="123">
        <v>3122.8</v>
      </c>
      <c r="F37" s="104">
        <f t="shared" si="8"/>
        <v>-22.59999999999991</v>
      </c>
      <c r="G37" s="105">
        <f>SUM(E37/D37)</f>
        <v>0.992814904304699</v>
      </c>
      <c r="H37" s="123">
        <v>3392.2</v>
      </c>
      <c r="I37" s="106">
        <f t="shared" si="7"/>
        <v>-269.39999999999964</v>
      </c>
      <c r="J37" s="107">
        <f t="shared" si="6"/>
        <v>0.9205825128235364</v>
      </c>
    </row>
    <row r="38" spans="1:10" ht="63.75" customHeight="1" hidden="1">
      <c r="A38" s="3">
        <v>410309</v>
      </c>
      <c r="B38" s="78" t="s">
        <v>29</v>
      </c>
      <c r="C38" s="108"/>
      <c r="D38" s="108"/>
      <c r="E38" s="109"/>
      <c r="F38" s="104">
        <f t="shared" si="8"/>
        <v>0</v>
      </c>
      <c r="G38" s="105"/>
      <c r="H38" s="109"/>
      <c r="I38" s="106">
        <f t="shared" si="7"/>
        <v>0</v>
      </c>
      <c r="J38" s="107"/>
    </row>
    <row r="39" spans="1:10" ht="48.75" customHeight="1">
      <c r="A39" s="3">
        <v>410310</v>
      </c>
      <c r="B39" s="77" t="s">
        <v>30</v>
      </c>
      <c r="C39" s="108">
        <v>31.9</v>
      </c>
      <c r="D39" s="108">
        <v>8.1</v>
      </c>
      <c r="E39" s="123"/>
      <c r="F39" s="104">
        <f t="shared" si="8"/>
        <v>-8.1</v>
      </c>
      <c r="G39" s="105">
        <f>SUM(E39/D39)</f>
        <v>0</v>
      </c>
      <c r="H39" s="123">
        <v>1.9</v>
      </c>
      <c r="I39" s="106">
        <f t="shared" si="7"/>
        <v>-1.9</v>
      </c>
      <c r="J39" s="107">
        <f t="shared" si="6"/>
        <v>0</v>
      </c>
    </row>
    <row r="40" spans="1:10" ht="22.5" customHeight="1">
      <c r="A40" s="3">
        <v>410339</v>
      </c>
      <c r="B40" s="79" t="s">
        <v>31</v>
      </c>
      <c r="C40" s="108">
        <v>66937.1</v>
      </c>
      <c r="D40" s="108">
        <v>15457.4</v>
      </c>
      <c r="E40" s="123">
        <v>15457.4</v>
      </c>
      <c r="F40" s="104">
        <f t="shared" si="8"/>
        <v>0</v>
      </c>
      <c r="G40" s="105">
        <f>SUM(E40/D40)</f>
        <v>1</v>
      </c>
      <c r="H40" s="123">
        <v>8924.4</v>
      </c>
      <c r="I40" s="106">
        <f t="shared" si="7"/>
        <v>6533</v>
      </c>
      <c r="J40" s="124">
        <f t="shared" si="6"/>
        <v>1.7320380081574112</v>
      </c>
    </row>
    <row r="41" spans="1:10" ht="22.5" customHeight="1">
      <c r="A41" s="3">
        <v>410342</v>
      </c>
      <c r="B41" s="79" t="s">
        <v>32</v>
      </c>
      <c r="C41" s="108">
        <v>33111.2</v>
      </c>
      <c r="D41" s="108">
        <v>8274.8</v>
      </c>
      <c r="E41" s="123">
        <v>8274.8</v>
      </c>
      <c r="F41" s="104">
        <f t="shared" si="8"/>
        <v>0</v>
      </c>
      <c r="G41" s="105">
        <f>SUM(E41/D41)</f>
        <v>1</v>
      </c>
      <c r="H41" s="123">
        <v>6120.7</v>
      </c>
      <c r="I41" s="106">
        <f t="shared" si="7"/>
        <v>2154.0999999999995</v>
      </c>
      <c r="J41" s="124">
        <f t="shared" si="6"/>
        <v>1.3519368699658536</v>
      </c>
    </row>
    <row r="42" spans="1:10" ht="34.5" customHeight="1">
      <c r="A42" s="3">
        <v>410345</v>
      </c>
      <c r="B42" s="98" t="s">
        <v>54</v>
      </c>
      <c r="C42" s="108"/>
      <c r="D42" s="108"/>
      <c r="E42" s="125"/>
      <c r="F42" s="104">
        <f t="shared" si="8"/>
        <v>0</v>
      </c>
      <c r="G42" s="105"/>
      <c r="H42" s="123"/>
      <c r="I42" s="106">
        <f t="shared" si="7"/>
        <v>0</v>
      </c>
      <c r="J42" s="124"/>
    </row>
    <row r="43" spans="1:10" ht="22.5" customHeight="1">
      <c r="A43" s="3">
        <v>410350</v>
      </c>
      <c r="B43" s="77" t="s">
        <v>33</v>
      </c>
      <c r="C43" s="108">
        <v>478.7</v>
      </c>
      <c r="D43" s="108">
        <v>119.7</v>
      </c>
      <c r="E43" s="123">
        <v>139.7</v>
      </c>
      <c r="F43" s="104">
        <f t="shared" si="8"/>
        <v>19.999999999999986</v>
      </c>
      <c r="G43" s="105">
        <f>SUM(E43/D43)</f>
        <v>1.1670843776106932</v>
      </c>
      <c r="H43" s="125">
        <v>160.7</v>
      </c>
      <c r="I43" s="106">
        <f t="shared" si="7"/>
        <v>-21</v>
      </c>
      <c r="J43" s="124">
        <f t="shared" si="6"/>
        <v>0.8693217174859987</v>
      </c>
    </row>
    <row r="44" spans="1:10" ht="48">
      <c r="A44" s="3">
        <v>410351</v>
      </c>
      <c r="B44" s="76" t="s">
        <v>51</v>
      </c>
      <c r="C44" s="108"/>
      <c r="D44" s="108"/>
      <c r="E44" s="123"/>
      <c r="F44" s="104">
        <f t="shared" si="8"/>
        <v>0</v>
      </c>
      <c r="G44" s="105"/>
      <c r="H44" s="123"/>
      <c r="I44" s="106">
        <f t="shared" si="7"/>
        <v>0</v>
      </c>
      <c r="J44" s="119"/>
    </row>
    <row r="45" spans="1:10" ht="40.5" customHeight="1">
      <c r="A45" s="3">
        <v>410354</v>
      </c>
      <c r="B45" s="85" t="s">
        <v>64</v>
      </c>
      <c r="C45" s="108"/>
      <c r="D45" s="108"/>
      <c r="E45" s="123">
        <v>52</v>
      </c>
      <c r="F45" s="104">
        <f t="shared" si="8"/>
        <v>52</v>
      </c>
      <c r="G45" s="105"/>
      <c r="H45" s="126"/>
      <c r="I45" s="106">
        <f t="shared" si="7"/>
        <v>52</v>
      </c>
      <c r="J45" s="119">
        <v>0</v>
      </c>
    </row>
    <row r="46" spans="1:10" ht="34.5" customHeight="1">
      <c r="A46" s="3">
        <v>410366</v>
      </c>
      <c r="B46" s="30" t="s">
        <v>34</v>
      </c>
      <c r="C46" s="108"/>
      <c r="D46" s="108"/>
      <c r="E46" s="123"/>
      <c r="F46" s="104"/>
      <c r="G46" s="105"/>
      <c r="H46" s="126"/>
      <c r="I46" s="106">
        <f t="shared" si="7"/>
        <v>0</v>
      </c>
      <c r="J46" s="119"/>
    </row>
    <row r="47" spans="1:10" s="96" customFormat="1" ht="36" customHeight="1" hidden="1">
      <c r="A47" s="87">
        <v>410370</v>
      </c>
      <c r="B47" s="88" t="s">
        <v>56</v>
      </c>
      <c r="C47" s="89"/>
      <c r="D47" s="89"/>
      <c r="E47" s="90"/>
      <c r="F47" s="91"/>
      <c r="G47" s="92"/>
      <c r="H47" s="93"/>
      <c r="I47" s="94">
        <f t="shared" si="7"/>
        <v>0</v>
      </c>
      <c r="J47" s="95"/>
    </row>
    <row r="48" spans="1:10" ht="22.5" customHeight="1">
      <c r="A48" s="86"/>
      <c r="B48" s="60" t="s">
        <v>24</v>
      </c>
      <c r="C48" s="127">
        <f>SUM(C33:C34)</f>
        <v>403096.3</v>
      </c>
      <c r="D48" s="128">
        <f>SUM(D33:D34)</f>
        <v>97510</v>
      </c>
      <c r="E48" s="127">
        <f>SUM(E33:E34)</f>
        <v>112088.09999999999</v>
      </c>
      <c r="F48" s="129">
        <f>SUM(F33:F34)</f>
        <v>14578.099999999997</v>
      </c>
      <c r="G48" s="130">
        <f>SUM(E48/D48)*100%</f>
        <v>1.1495036406522408</v>
      </c>
      <c r="H48" s="127">
        <f>SUM(H33:H34)</f>
        <v>82745</v>
      </c>
      <c r="I48" s="127">
        <f>SUM(I33:I34)</f>
        <v>29343.099999999988</v>
      </c>
      <c r="J48" s="131">
        <f>SUM(E48/H48)*100%</f>
        <v>1.3546208230104537</v>
      </c>
    </row>
    <row r="49" spans="1:10" ht="21" customHeight="1">
      <c r="A49" s="154" t="s">
        <v>41</v>
      </c>
      <c r="B49" s="155"/>
      <c r="C49" s="155"/>
      <c r="D49" s="155"/>
      <c r="E49" s="155"/>
      <c r="F49" s="155"/>
      <c r="G49" s="155"/>
      <c r="H49" s="155"/>
      <c r="I49" s="155"/>
      <c r="J49" s="156"/>
    </row>
    <row r="50" spans="1:10" ht="26.25" customHeight="1">
      <c r="A50" s="20">
        <v>180415</v>
      </c>
      <c r="B50" s="81" t="s">
        <v>53</v>
      </c>
      <c r="C50" s="132"/>
      <c r="D50" s="133"/>
      <c r="E50" s="134"/>
      <c r="F50" s="135"/>
      <c r="G50" s="136"/>
      <c r="H50" s="134"/>
      <c r="I50" s="137"/>
      <c r="J50" s="138"/>
    </row>
    <row r="51" spans="1:10" ht="24.75" customHeight="1">
      <c r="A51" s="11">
        <v>190100</v>
      </c>
      <c r="B51" s="80" t="s">
        <v>16</v>
      </c>
      <c r="C51" s="110">
        <v>155</v>
      </c>
      <c r="D51" s="110">
        <v>38.7</v>
      </c>
      <c r="E51" s="109">
        <v>29.6</v>
      </c>
      <c r="F51" s="104">
        <f>SUM(E51-D51)</f>
        <v>-9.100000000000001</v>
      </c>
      <c r="G51" s="105">
        <f>SUM(E51/D51)</f>
        <v>0.7648578811369509</v>
      </c>
      <c r="H51" s="109">
        <v>35.7</v>
      </c>
      <c r="I51" s="106">
        <f aca="true" t="shared" si="9" ref="I51:I56">SUM(E51-H51)</f>
        <v>-6.100000000000001</v>
      </c>
      <c r="J51" s="107">
        <f>SUM(E51/H51)*100%</f>
        <v>0.8291316526610644</v>
      </c>
    </row>
    <row r="52" spans="1:10" ht="38.25" customHeight="1">
      <c r="A52" s="70">
        <v>240616</v>
      </c>
      <c r="B52" s="74" t="s">
        <v>48</v>
      </c>
      <c r="C52" s="110"/>
      <c r="D52" s="110"/>
      <c r="E52" s="109"/>
      <c r="F52" s="104">
        <f>SUM(E52-D52)</f>
        <v>0</v>
      </c>
      <c r="G52" s="105"/>
      <c r="H52" s="139"/>
      <c r="I52" s="106">
        <f t="shared" si="9"/>
        <v>0</v>
      </c>
      <c r="J52" s="107"/>
    </row>
    <row r="53" spans="1:10" ht="55.5" customHeight="1">
      <c r="A53" s="20">
        <v>240621</v>
      </c>
      <c r="B53" s="48" t="s">
        <v>42</v>
      </c>
      <c r="C53" s="135"/>
      <c r="D53" s="135"/>
      <c r="E53" s="134"/>
      <c r="F53" s="104">
        <f>SUM(E53-D53)</f>
        <v>0</v>
      </c>
      <c r="G53" s="135"/>
      <c r="H53" s="140"/>
      <c r="I53" s="106">
        <f t="shared" si="9"/>
        <v>0</v>
      </c>
      <c r="J53" s="107"/>
    </row>
    <row r="54" spans="1:10" ht="23.25" customHeight="1">
      <c r="A54" s="20">
        <v>250000</v>
      </c>
      <c r="B54" s="81" t="s">
        <v>35</v>
      </c>
      <c r="C54" s="133">
        <v>8867.7</v>
      </c>
      <c r="D54" s="133">
        <v>2393</v>
      </c>
      <c r="E54" s="141">
        <f>SUM(D54)</f>
        <v>2393</v>
      </c>
      <c r="F54" s="104">
        <f>SUM(E54-D54)</f>
        <v>0</v>
      </c>
      <c r="G54" s="105">
        <f>SUM(E54/D54)</f>
        <v>1</v>
      </c>
      <c r="H54" s="142">
        <v>2194</v>
      </c>
      <c r="I54" s="106">
        <f t="shared" si="9"/>
        <v>199</v>
      </c>
      <c r="J54" s="107">
        <f>SUM(E54/H54)*100%</f>
        <v>1.0907019143117593</v>
      </c>
    </row>
    <row r="55" spans="1:10" ht="21" customHeight="1">
      <c r="A55" s="62"/>
      <c r="B55" s="63" t="s">
        <v>36</v>
      </c>
      <c r="C55" s="112">
        <f>SUM(C58)</f>
        <v>125</v>
      </c>
      <c r="D55" s="112">
        <f>SUM(D56:D59)</f>
        <v>0</v>
      </c>
      <c r="E55" s="112">
        <f>SUM(E56:E59)</f>
        <v>0</v>
      </c>
      <c r="F55" s="112">
        <f>SUM(F56:F59)</f>
        <v>0</v>
      </c>
      <c r="G55" s="100" t="e">
        <f>SUM(E55/D55)*100%</f>
        <v>#DIV/0!</v>
      </c>
      <c r="H55" s="112">
        <f>SUM(H56:H59)</f>
        <v>89</v>
      </c>
      <c r="I55" s="112">
        <f t="shared" si="9"/>
        <v>-89</v>
      </c>
      <c r="J55" s="118">
        <f>SUM(E55/H55)*100%</f>
        <v>0</v>
      </c>
    </row>
    <row r="56" spans="1:10" ht="34.5" customHeight="1">
      <c r="A56" s="67">
        <v>241700</v>
      </c>
      <c r="B56" s="69" t="s">
        <v>46</v>
      </c>
      <c r="C56" s="143"/>
      <c r="D56" s="143"/>
      <c r="E56" s="109"/>
      <c r="F56" s="104">
        <f>SUM(E56-D56)</f>
        <v>0</v>
      </c>
      <c r="G56" s="144"/>
      <c r="H56" s="109"/>
      <c r="I56" s="145">
        <f t="shared" si="9"/>
        <v>0</v>
      </c>
      <c r="J56" s="146"/>
    </row>
    <row r="57" spans="1:10" ht="36" customHeight="1">
      <c r="A57" s="68">
        <v>310300</v>
      </c>
      <c r="B57" s="82" t="s">
        <v>37</v>
      </c>
      <c r="C57" s="111"/>
      <c r="D57" s="111"/>
      <c r="E57" s="109"/>
      <c r="F57" s="104" t="s">
        <v>55</v>
      </c>
      <c r="G57" s="105"/>
      <c r="H57" s="109"/>
      <c r="I57" s="106"/>
      <c r="J57" s="119"/>
    </row>
    <row r="58" spans="1:10" ht="21" customHeight="1">
      <c r="A58" s="10">
        <v>330100</v>
      </c>
      <c r="B58" s="83" t="s">
        <v>38</v>
      </c>
      <c r="C58" s="147">
        <v>125</v>
      </c>
      <c r="D58" s="147"/>
      <c r="E58" s="109"/>
      <c r="F58" s="104">
        <f>SUM(E58-D58)</f>
        <v>0</v>
      </c>
      <c r="G58" s="105"/>
      <c r="H58" s="109">
        <v>89</v>
      </c>
      <c r="I58" s="106">
        <f>SUM(E58-H58)</f>
        <v>-89</v>
      </c>
      <c r="J58" s="107"/>
    </row>
    <row r="59" spans="1:10" ht="21" customHeight="1">
      <c r="A59" s="10">
        <v>410350</v>
      </c>
      <c r="B59" s="83" t="s">
        <v>33</v>
      </c>
      <c r="C59" s="147"/>
      <c r="D59" s="147"/>
      <c r="E59" s="109"/>
      <c r="F59" s="104">
        <f>SUM(E59-D59)</f>
        <v>0</v>
      </c>
      <c r="G59" s="105"/>
      <c r="H59" s="109"/>
      <c r="I59" s="106">
        <f>SUM(E59-H59)</f>
        <v>0</v>
      </c>
      <c r="J59" s="107"/>
    </row>
    <row r="60" spans="1:10" ht="21.75" customHeight="1">
      <c r="A60" s="64"/>
      <c r="B60" s="63" t="s">
        <v>39</v>
      </c>
      <c r="C60" s="122">
        <f>SUM(C51:C55)</f>
        <v>9147.7</v>
      </c>
      <c r="D60" s="122">
        <f>SUM(D51:D55)</f>
        <v>2431.7</v>
      </c>
      <c r="E60" s="122">
        <f>SUM(E50:E55)</f>
        <v>2422.6</v>
      </c>
      <c r="F60" s="122">
        <f>SUM(F51:F55)</f>
        <v>-9.100000000000001</v>
      </c>
      <c r="G60" s="100">
        <f>SUM(E60/D60)*100%</f>
        <v>0.9962577620594646</v>
      </c>
      <c r="H60" s="122">
        <f>SUM(H50:H55)</f>
        <v>2318.7</v>
      </c>
      <c r="I60" s="122">
        <f>SUM(I50:I55)</f>
        <v>103.9</v>
      </c>
      <c r="J60" s="118">
        <f>SUM(E60/H60)*100%</f>
        <v>1.0448095915814897</v>
      </c>
    </row>
    <row r="61" spans="1:10" ht="21.75" customHeight="1" thickBot="1">
      <c r="A61" s="65"/>
      <c r="B61" s="66" t="s">
        <v>40</v>
      </c>
      <c r="C61" s="148">
        <f>SUM(C48,C60)</f>
        <v>412244</v>
      </c>
      <c r="D61" s="148">
        <f>SUM(D48,D60)</f>
        <v>99941.7</v>
      </c>
      <c r="E61" s="148">
        <f>SUM(E48,E60)</f>
        <v>114510.7</v>
      </c>
      <c r="F61" s="148">
        <f>SUM(F48,F60)</f>
        <v>14568.999999999996</v>
      </c>
      <c r="G61" s="149">
        <f>SUM(E61/D61)*100%</f>
        <v>1.1457749868173146</v>
      </c>
      <c r="H61" s="148">
        <f>SUM(H48,H60)</f>
        <v>85063.7</v>
      </c>
      <c r="I61" s="148">
        <f>SUM(I48,I60)</f>
        <v>29446.99999999999</v>
      </c>
      <c r="J61" s="150">
        <f>SUM(E61/H61)*100%</f>
        <v>1.346175865851121</v>
      </c>
    </row>
    <row r="62" spans="1:10" ht="23.25" customHeight="1">
      <c r="A62" s="49"/>
      <c r="B62" s="50" t="s">
        <v>58</v>
      </c>
      <c r="C62" s="51"/>
      <c r="D62" s="51"/>
      <c r="E62" s="52"/>
      <c r="F62" s="53"/>
      <c r="G62" s="54"/>
      <c r="H62" s="55"/>
      <c r="I62" s="56"/>
      <c r="J62" s="56"/>
    </row>
    <row r="63" spans="1:10" ht="18.75">
      <c r="A63" s="1"/>
      <c r="B63" s="1"/>
      <c r="C63" s="31"/>
      <c r="D63" s="31"/>
      <c r="E63" s="32"/>
      <c r="F63" s="33"/>
      <c r="G63" s="34"/>
      <c r="H63" s="19"/>
      <c r="I63" s="18"/>
      <c r="J63" s="18"/>
    </row>
    <row r="64" spans="1:10" ht="18.75">
      <c r="A64" s="1"/>
      <c r="B64" s="1"/>
      <c r="C64" s="31"/>
      <c r="D64" s="31"/>
      <c r="E64" s="35"/>
      <c r="F64" s="33"/>
      <c r="G64" s="34"/>
      <c r="H64" s="19"/>
      <c r="I64" s="18"/>
      <c r="J64" s="18"/>
    </row>
    <row r="65" spans="1:10" ht="20.25">
      <c r="A65" s="1"/>
      <c r="B65" s="1"/>
      <c r="C65" s="16"/>
      <c r="D65" s="16"/>
      <c r="E65" s="12"/>
      <c r="F65" s="12"/>
      <c r="G65" s="13"/>
      <c r="H65" s="14"/>
      <c r="I65" s="1"/>
      <c r="J65" s="1"/>
    </row>
  </sheetData>
  <sheetProtection/>
  <mergeCells count="12">
    <mergeCell ref="F5:G5"/>
    <mergeCell ref="H5:H6"/>
    <mergeCell ref="I5:J5"/>
    <mergeCell ref="A49:J49"/>
    <mergeCell ref="B1:J1"/>
    <mergeCell ref="B2:J2"/>
    <mergeCell ref="B3:J3"/>
    <mergeCell ref="A5:A6"/>
    <mergeCell ref="B5:B6"/>
    <mergeCell ref="C5:C6"/>
    <mergeCell ref="D5:D6"/>
    <mergeCell ref="E5:E6"/>
  </mergeCells>
  <printOptions/>
  <pageMargins left="0.31496062992125984" right="0.11811023622047245" top="0" bottom="0" header="0.31496062992125984" footer="0.3149606299212598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lutay</cp:lastModifiedBy>
  <cp:lastPrinted>2017-05-19T06:35:00Z</cp:lastPrinted>
  <dcterms:created xsi:type="dcterms:W3CDTF">2015-02-12T09:02:27Z</dcterms:created>
  <dcterms:modified xsi:type="dcterms:W3CDTF">2017-05-19T11:07:59Z</dcterms:modified>
  <cp:category/>
  <cp:version/>
  <cp:contentType/>
  <cp:contentStatus/>
</cp:coreProperties>
</file>