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30" windowWidth="16935" windowHeight="7155"/>
  </bookViews>
  <sheets>
    <sheet name="2018" sheetId="1" r:id="rId1"/>
  </sheets>
  <definedNames>
    <definedName name="_xlnm._FilterDatabase" localSheetId="0" hidden="1">'2018'!$C$1:$C$2222</definedName>
    <definedName name="_xlnm.Print_Titles" localSheetId="0">'2018'!$2:$5</definedName>
    <definedName name="_xlnm.Print_Area" localSheetId="0">'2018'!$A$1:$W$229</definedName>
  </definedNames>
  <calcPr calcId="145621"/>
</workbook>
</file>

<file path=xl/calcChain.xml><?xml version="1.0" encoding="utf-8"?>
<calcChain xmlns="http://schemas.openxmlformats.org/spreadsheetml/2006/main">
  <c r="O255" i="1" l="1"/>
  <c r="P255" i="1" s="1"/>
  <c r="N255" i="1"/>
  <c r="M255" i="1"/>
  <c r="L255" i="1"/>
  <c r="H255" i="1"/>
  <c r="J255" i="1" s="1"/>
  <c r="G255" i="1"/>
  <c r="F255" i="1"/>
  <c r="O254" i="1"/>
  <c r="Q254" i="1" s="1"/>
  <c r="N254" i="1"/>
  <c r="M254" i="1"/>
  <c r="L254" i="1"/>
  <c r="H254" i="1"/>
  <c r="K254" i="1" s="1"/>
  <c r="G254" i="1"/>
  <c r="F254" i="1"/>
  <c r="O253" i="1"/>
  <c r="P253" i="1" s="1"/>
  <c r="N253" i="1"/>
  <c r="M253" i="1"/>
  <c r="L253" i="1"/>
  <c r="H253" i="1"/>
  <c r="J253" i="1" s="1"/>
  <c r="G253" i="1"/>
  <c r="F253" i="1"/>
  <c r="O252" i="1"/>
  <c r="P252" i="1" s="1"/>
  <c r="N252" i="1"/>
  <c r="M252" i="1"/>
  <c r="L252" i="1"/>
  <c r="H252" i="1"/>
  <c r="J252" i="1" s="1"/>
  <c r="G252" i="1"/>
  <c r="F252" i="1"/>
  <c r="O251" i="1"/>
  <c r="Q251" i="1" s="1"/>
  <c r="N251" i="1"/>
  <c r="M251" i="1"/>
  <c r="L251" i="1"/>
  <c r="H251" i="1"/>
  <c r="K251" i="1" s="1"/>
  <c r="G251" i="1"/>
  <c r="F251" i="1"/>
  <c r="O250" i="1"/>
  <c r="P250" i="1" s="1"/>
  <c r="N250" i="1"/>
  <c r="M250" i="1"/>
  <c r="L250" i="1"/>
  <c r="H250" i="1"/>
  <c r="J250" i="1" s="1"/>
  <c r="G250" i="1"/>
  <c r="F250" i="1"/>
  <c r="O249" i="1"/>
  <c r="P249" i="1" s="1"/>
  <c r="N249" i="1"/>
  <c r="M249" i="1"/>
  <c r="L249" i="1"/>
  <c r="H249" i="1"/>
  <c r="J249" i="1" s="1"/>
  <c r="G249" i="1"/>
  <c r="F249" i="1"/>
  <c r="O248" i="1"/>
  <c r="Q248" i="1" s="1"/>
  <c r="N248" i="1"/>
  <c r="P248" i="1" s="1"/>
  <c r="M248" i="1"/>
  <c r="L248" i="1"/>
  <c r="H248" i="1"/>
  <c r="K248" i="1" s="1"/>
  <c r="G248" i="1"/>
  <c r="J248" i="1" s="1"/>
  <c r="F248" i="1"/>
  <c r="O247" i="1"/>
  <c r="P247" i="1" s="1"/>
  <c r="N247" i="1"/>
  <c r="M247" i="1"/>
  <c r="L247" i="1"/>
  <c r="H247" i="1"/>
  <c r="J247" i="1" s="1"/>
  <c r="G247" i="1"/>
  <c r="F247" i="1"/>
  <c r="O246" i="1"/>
  <c r="Q246" i="1" s="1"/>
  <c r="N246" i="1"/>
  <c r="M246" i="1"/>
  <c r="L246" i="1"/>
  <c r="H246" i="1"/>
  <c r="K246" i="1" s="1"/>
  <c r="G246" i="1"/>
  <c r="F246" i="1"/>
  <c r="O245" i="1"/>
  <c r="P245" i="1" s="1"/>
  <c r="N245" i="1"/>
  <c r="M245" i="1"/>
  <c r="L245" i="1"/>
  <c r="H245" i="1"/>
  <c r="J245" i="1" s="1"/>
  <c r="G245" i="1"/>
  <c r="F245" i="1"/>
  <c r="O244" i="1"/>
  <c r="P244" i="1" s="1"/>
  <c r="N244" i="1"/>
  <c r="M244" i="1"/>
  <c r="L244" i="1"/>
  <c r="H244" i="1"/>
  <c r="J244" i="1" s="1"/>
  <c r="G244" i="1"/>
  <c r="F244" i="1"/>
  <c r="O243" i="1"/>
  <c r="Q243" i="1" s="1"/>
  <c r="N243" i="1"/>
  <c r="P243" i="1" s="1"/>
  <c r="M243" i="1"/>
  <c r="L243" i="1"/>
  <c r="K243" i="1"/>
  <c r="J243" i="1"/>
  <c r="F243" i="1"/>
  <c r="O242" i="1"/>
  <c r="Q242" i="1" s="1"/>
  <c r="N242" i="1"/>
  <c r="P242" i="1" s="1"/>
  <c r="M242" i="1"/>
  <c r="L242" i="1"/>
  <c r="H242" i="1"/>
  <c r="K242" i="1" s="1"/>
  <c r="G242" i="1"/>
  <c r="J242" i="1" s="1"/>
  <c r="F242" i="1"/>
  <c r="O241" i="1"/>
  <c r="N241" i="1"/>
  <c r="M241" i="1"/>
  <c r="L241" i="1"/>
  <c r="H241" i="1"/>
  <c r="K241" i="1" s="1"/>
  <c r="G241" i="1"/>
  <c r="J241" i="1" s="1"/>
  <c r="F241" i="1"/>
  <c r="O240" i="1"/>
  <c r="P240" i="1" s="1"/>
  <c r="N240" i="1"/>
  <c r="M240" i="1"/>
  <c r="L240" i="1"/>
  <c r="H240" i="1"/>
  <c r="J240" i="1" s="1"/>
  <c r="G240" i="1"/>
  <c r="F240" i="1"/>
  <c r="O239" i="1"/>
  <c r="Q239" i="1" s="1"/>
  <c r="N239" i="1"/>
  <c r="P239" i="1" s="1"/>
  <c r="M239" i="1"/>
  <c r="L239" i="1"/>
  <c r="H239" i="1"/>
  <c r="K239" i="1" s="1"/>
  <c r="G239" i="1"/>
  <c r="J239" i="1" s="1"/>
  <c r="F239" i="1"/>
  <c r="O238" i="1"/>
  <c r="P238" i="1" s="1"/>
  <c r="N238" i="1"/>
  <c r="M238" i="1"/>
  <c r="L238" i="1"/>
  <c r="H238" i="1"/>
  <c r="J238" i="1" s="1"/>
  <c r="G238" i="1"/>
  <c r="F238" i="1"/>
  <c r="O237" i="1"/>
  <c r="N237" i="1"/>
  <c r="N256" i="1" s="1"/>
  <c r="M237" i="1"/>
  <c r="L237" i="1"/>
  <c r="L256" i="1" s="1"/>
  <c r="H237" i="1"/>
  <c r="G237" i="1"/>
  <c r="G256" i="1" s="1"/>
  <c r="F237" i="1"/>
  <c r="Y227" i="1"/>
  <c r="U227" i="1"/>
  <c r="T227" i="1"/>
  <c r="V227" i="1" s="1"/>
  <c r="R227" i="1"/>
  <c r="P227" i="1"/>
  <c r="Z227" i="1" s="1"/>
  <c r="Y226" i="1"/>
  <c r="U226" i="1"/>
  <c r="W226" i="1" s="1"/>
  <c r="T226" i="1"/>
  <c r="V226" i="1" s="1"/>
  <c r="S226" i="1"/>
  <c r="R226" i="1"/>
  <c r="Q226" i="1"/>
  <c r="P226" i="1"/>
  <c r="Z226" i="1" s="1"/>
  <c r="U224" i="1"/>
  <c r="W224" i="1" s="1"/>
  <c r="T224" i="1"/>
  <c r="V224" i="1" s="1"/>
  <c r="S224" i="1"/>
  <c r="R224" i="1"/>
  <c r="K224" i="1"/>
  <c r="J224" i="1"/>
  <c r="Z223" i="1"/>
  <c r="U223" i="1"/>
  <c r="V223" i="1" s="1"/>
  <c r="T223" i="1"/>
  <c r="S223" i="1"/>
  <c r="R223" i="1"/>
  <c r="Q223" i="1"/>
  <c r="P223" i="1"/>
  <c r="K223" i="1"/>
  <c r="J223" i="1"/>
  <c r="Y223" i="1" s="1"/>
  <c r="Z222" i="1"/>
  <c r="U222" i="1"/>
  <c r="W222" i="1" s="1"/>
  <c r="T222" i="1"/>
  <c r="V222" i="1" s="1"/>
  <c r="S222" i="1"/>
  <c r="R222" i="1"/>
  <c r="K222" i="1"/>
  <c r="J222" i="1"/>
  <c r="Y222" i="1" s="1"/>
  <c r="Z221" i="1"/>
  <c r="U221" i="1"/>
  <c r="V221" i="1" s="1"/>
  <c r="T221" i="1"/>
  <c r="S221" i="1"/>
  <c r="R221" i="1"/>
  <c r="K221" i="1"/>
  <c r="J221" i="1"/>
  <c r="Y221" i="1" s="1"/>
  <c r="Y220" i="1"/>
  <c r="U220" i="1"/>
  <c r="W220" i="1" s="1"/>
  <c r="T220" i="1"/>
  <c r="V220" i="1" s="1"/>
  <c r="S220" i="1"/>
  <c r="R220" i="1"/>
  <c r="Q220" i="1"/>
  <c r="P220" i="1"/>
  <c r="Z220" i="1" s="1"/>
  <c r="J220" i="1"/>
  <c r="O219" i="1"/>
  <c r="Q219" i="1" s="1"/>
  <c r="N219" i="1"/>
  <c r="T219" i="1" s="1"/>
  <c r="M219" i="1"/>
  <c r="L219" i="1"/>
  <c r="H219" i="1"/>
  <c r="G219" i="1"/>
  <c r="F219" i="1"/>
  <c r="S219" i="1" s="1"/>
  <c r="Z218" i="1"/>
  <c r="Y218" i="1"/>
  <c r="U218" i="1"/>
  <c r="W218" i="1" s="1"/>
  <c r="T218" i="1"/>
  <c r="V218" i="1" s="1"/>
  <c r="S218" i="1"/>
  <c r="R218" i="1"/>
  <c r="K218" i="1"/>
  <c r="Y217" i="1"/>
  <c r="U217" i="1"/>
  <c r="W217" i="1" s="1"/>
  <c r="T217" i="1"/>
  <c r="V217" i="1" s="1"/>
  <c r="S217" i="1"/>
  <c r="R217" i="1"/>
  <c r="Q217" i="1"/>
  <c r="P217" i="1"/>
  <c r="Z217" i="1" s="1"/>
  <c r="I217" i="1"/>
  <c r="U216" i="1"/>
  <c r="V216" i="1" s="1"/>
  <c r="T216" i="1"/>
  <c r="S216" i="1"/>
  <c r="R216" i="1"/>
  <c r="K216" i="1"/>
  <c r="J216" i="1"/>
  <c r="Z215" i="1"/>
  <c r="Y215" i="1"/>
  <c r="U215" i="1"/>
  <c r="W215" i="1" s="1"/>
  <c r="T215" i="1"/>
  <c r="V215" i="1" s="1"/>
  <c r="S215" i="1"/>
  <c r="R215" i="1"/>
  <c r="K215" i="1"/>
  <c r="J215" i="1"/>
  <c r="Z214" i="1"/>
  <c r="U214" i="1"/>
  <c r="V214" i="1" s="1"/>
  <c r="T214" i="1"/>
  <c r="S214" i="1"/>
  <c r="R214" i="1"/>
  <c r="K214" i="1"/>
  <c r="J214" i="1"/>
  <c r="Y214" i="1" s="1"/>
  <c r="Z213" i="1"/>
  <c r="Y213" i="1"/>
  <c r="U213" i="1"/>
  <c r="W213" i="1" s="1"/>
  <c r="T213" i="1"/>
  <c r="V213" i="1" s="1"/>
  <c r="S213" i="1"/>
  <c r="R213" i="1"/>
  <c r="K213" i="1"/>
  <c r="J213" i="1"/>
  <c r="Z212" i="1"/>
  <c r="U212" i="1"/>
  <c r="V212" i="1" s="1"/>
  <c r="T212" i="1"/>
  <c r="S212" i="1"/>
  <c r="R212" i="1"/>
  <c r="K212" i="1"/>
  <c r="J212" i="1"/>
  <c r="Y212" i="1" s="1"/>
  <c r="Z211" i="1"/>
  <c r="Y211" i="1"/>
  <c r="U211" i="1"/>
  <c r="W211" i="1" s="1"/>
  <c r="T211" i="1"/>
  <c r="V211" i="1" s="1"/>
  <c r="S211" i="1"/>
  <c r="R211" i="1"/>
  <c r="K211" i="1"/>
  <c r="J211" i="1"/>
  <c r="Z210" i="1"/>
  <c r="U210" i="1"/>
  <c r="V210" i="1" s="1"/>
  <c r="T210" i="1"/>
  <c r="S210" i="1"/>
  <c r="S209" i="1" s="1"/>
  <c r="R210" i="1"/>
  <c r="K210" i="1"/>
  <c r="J210" i="1"/>
  <c r="Y210" i="1" s="1"/>
  <c r="T209" i="1"/>
  <c r="R209" i="1"/>
  <c r="O209" i="1"/>
  <c r="Q209" i="1" s="1"/>
  <c r="N209" i="1"/>
  <c r="P209" i="1" s="1"/>
  <c r="Z209" i="1" s="1"/>
  <c r="M209" i="1"/>
  <c r="L209" i="1"/>
  <c r="H209" i="1"/>
  <c r="K209" i="1" s="1"/>
  <c r="G209" i="1"/>
  <c r="Z208" i="1"/>
  <c r="U208" i="1"/>
  <c r="V208" i="1" s="1"/>
  <c r="T208" i="1"/>
  <c r="S208" i="1"/>
  <c r="R208" i="1"/>
  <c r="K208" i="1"/>
  <c r="J208" i="1"/>
  <c r="Y208" i="1" s="1"/>
  <c r="R207" i="1"/>
  <c r="Q207" i="1"/>
  <c r="P207" i="1"/>
  <c r="Z207" i="1" s="1"/>
  <c r="H207" i="1"/>
  <c r="U207" i="1" s="1"/>
  <c r="G207" i="1"/>
  <c r="T207" i="1" s="1"/>
  <c r="F207" i="1"/>
  <c r="S207" i="1" s="1"/>
  <c r="Z206" i="1"/>
  <c r="U206" i="1"/>
  <c r="V206" i="1" s="1"/>
  <c r="T206" i="1"/>
  <c r="S206" i="1"/>
  <c r="R206" i="1"/>
  <c r="Q206" i="1"/>
  <c r="J206" i="1"/>
  <c r="Y206" i="1" s="1"/>
  <c r="Z205" i="1"/>
  <c r="U205" i="1"/>
  <c r="W205" i="1" s="1"/>
  <c r="T205" i="1"/>
  <c r="V205" i="1" s="1"/>
  <c r="S205" i="1"/>
  <c r="R205" i="1"/>
  <c r="Q205" i="1"/>
  <c r="J205" i="1"/>
  <c r="Y205" i="1" s="1"/>
  <c r="I205" i="1"/>
  <c r="Z204" i="1"/>
  <c r="U204" i="1"/>
  <c r="V204" i="1" s="1"/>
  <c r="T204" i="1"/>
  <c r="S204" i="1"/>
  <c r="R204" i="1"/>
  <c r="Q204" i="1"/>
  <c r="P204" i="1"/>
  <c r="J204" i="1"/>
  <c r="Y204" i="1" s="1"/>
  <c r="I204" i="1"/>
  <c r="O203" i="1"/>
  <c r="P203" i="1" s="1"/>
  <c r="Z203" i="1" s="1"/>
  <c r="N203" i="1"/>
  <c r="M203" i="1"/>
  <c r="L203" i="1"/>
  <c r="H203" i="1"/>
  <c r="I203" i="1" s="1"/>
  <c r="G203" i="1"/>
  <c r="T203" i="1" s="1"/>
  <c r="F203" i="1"/>
  <c r="R203" i="1" s="1"/>
  <c r="U202" i="1"/>
  <c r="W202" i="1" s="1"/>
  <c r="T202" i="1"/>
  <c r="V202" i="1" s="1"/>
  <c r="S202" i="1"/>
  <c r="R202" i="1"/>
  <c r="Q202" i="1"/>
  <c r="P202" i="1"/>
  <c r="Z202" i="1" s="1"/>
  <c r="K202" i="1"/>
  <c r="J202" i="1"/>
  <c r="Y202" i="1" s="1"/>
  <c r="Z201" i="1"/>
  <c r="U201" i="1"/>
  <c r="V201" i="1" s="1"/>
  <c r="T201" i="1"/>
  <c r="S201" i="1"/>
  <c r="R201" i="1"/>
  <c r="Q201" i="1"/>
  <c r="J201" i="1"/>
  <c r="Y201" i="1" s="1"/>
  <c r="Z200" i="1"/>
  <c r="U200" i="1"/>
  <c r="W200" i="1" s="1"/>
  <c r="T200" i="1"/>
  <c r="V200" i="1" s="1"/>
  <c r="S200" i="1"/>
  <c r="R200" i="1"/>
  <c r="Q200" i="1"/>
  <c r="J200" i="1"/>
  <c r="Y200" i="1" s="1"/>
  <c r="Z199" i="1"/>
  <c r="U199" i="1"/>
  <c r="V199" i="1" s="1"/>
  <c r="T199" i="1"/>
  <c r="S199" i="1"/>
  <c r="R199" i="1"/>
  <c r="Q199" i="1"/>
  <c r="P199" i="1"/>
  <c r="K199" i="1"/>
  <c r="J199" i="1"/>
  <c r="Y199" i="1" s="1"/>
  <c r="U198" i="1"/>
  <c r="W198" i="1" s="1"/>
  <c r="T198" i="1"/>
  <c r="V198" i="1" s="1"/>
  <c r="S198" i="1"/>
  <c r="R198" i="1"/>
  <c r="P198" i="1"/>
  <c r="Z198" i="1" s="1"/>
  <c r="J198" i="1"/>
  <c r="Y198" i="1" s="1"/>
  <c r="U197" i="1"/>
  <c r="V197" i="1" s="1"/>
  <c r="T197" i="1"/>
  <c r="S197" i="1"/>
  <c r="R197" i="1"/>
  <c r="P197" i="1"/>
  <c r="Z197" i="1" s="1"/>
  <c r="K197" i="1"/>
  <c r="J197" i="1"/>
  <c r="Y197" i="1" s="1"/>
  <c r="U196" i="1"/>
  <c r="V196" i="1" s="1"/>
  <c r="T196" i="1"/>
  <c r="S196" i="1"/>
  <c r="R196" i="1"/>
  <c r="P196" i="1"/>
  <c r="Z196" i="1" s="1"/>
  <c r="J196" i="1"/>
  <c r="Y196" i="1" s="1"/>
  <c r="Y195" i="1"/>
  <c r="U195" i="1"/>
  <c r="W195" i="1" s="1"/>
  <c r="T195" i="1"/>
  <c r="V195" i="1" s="1"/>
  <c r="S195" i="1"/>
  <c r="R195" i="1"/>
  <c r="P195" i="1"/>
  <c r="Z195" i="1" s="1"/>
  <c r="K195" i="1"/>
  <c r="J195" i="1"/>
  <c r="U194" i="1"/>
  <c r="W194" i="1" s="1"/>
  <c r="T194" i="1"/>
  <c r="V194" i="1" s="1"/>
  <c r="S194" i="1"/>
  <c r="R194" i="1"/>
  <c r="P194" i="1"/>
  <c r="K194" i="1"/>
  <c r="J194" i="1"/>
  <c r="U193" i="1"/>
  <c r="W193" i="1" s="1"/>
  <c r="T193" i="1"/>
  <c r="V193" i="1" s="1"/>
  <c r="S193" i="1"/>
  <c r="R193" i="1"/>
  <c r="Q193" i="1"/>
  <c r="P193" i="1"/>
  <c r="J193" i="1"/>
  <c r="U192" i="1"/>
  <c r="W192" i="1" s="1"/>
  <c r="T192" i="1"/>
  <c r="V192" i="1" s="1"/>
  <c r="S192" i="1"/>
  <c r="R192" i="1"/>
  <c r="Q192" i="1"/>
  <c r="P192" i="1"/>
  <c r="K192" i="1"/>
  <c r="J192" i="1"/>
  <c r="U191" i="1"/>
  <c r="T191" i="1"/>
  <c r="S191" i="1"/>
  <c r="R191" i="1"/>
  <c r="P191" i="1"/>
  <c r="K191" i="1"/>
  <c r="J191" i="1"/>
  <c r="U190" i="1"/>
  <c r="V190" i="1" s="1"/>
  <c r="T190" i="1"/>
  <c r="S190" i="1"/>
  <c r="R190" i="1"/>
  <c r="Q190" i="1"/>
  <c r="P190" i="1"/>
  <c r="K190" i="1"/>
  <c r="J190" i="1"/>
  <c r="U189" i="1"/>
  <c r="W189" i="1" s="1"/>
  <c r="T189" i="1"/>
  <c r="V189" i="1" s="1"/>
  <c r="S189" i="1"/>
  <c r="R189" i="1"/>
  <c r="P189" i="1"/>
  <c r="K189" i="1"/>
  <c r="J189" i="1"/>
  <c r="U188" i="1"/>
  <c r="W188" i="1" s="1"/>
  <c r="T188" i="1"/>
  <c r="V188" i="1" s="1"/>
  <c r="S188" i="1"/>
  <c r="R188" i="1"/>
  <c r="Q188" i="1"/>
  <c r="P188" i="1"/>
  <c r="Z188" i="1" s="1"/>
  <c r="J188" i="1"/>
  <c r="Y188" i="1" s="1"/>
  <c r="U187" i="1"/>
  <c r="W187" i="1" s="1"/>
  <c r="T187" i="1"/>
  <c r="V187" i="1" s="1"/>
  <c r="S187" i="1"/>
  <c r="R187" i="1"/>
  <c r="Q187" i="1"/>
  <c r="P187" i="1"/>
  <c r="Z187" i="1" s="1"/>
  <c r="J187" i="1"/>
  <c r="Y187" i="1" s="1"/>
  <c r="U186" i="1"/>
  <c r="W186" i="1" s="1"/>
  <c r="T186" i="1"/>
  <c r="V186" i="1" s="1"/>
  <c r="S186" i="1"/>
  <c r="R186" i="1"/>
  <c r="Q186" i="1"/>
  <c r="P186" i="1"/>
  <c r="Z186" i="1" s="1"/>
  <c r="J186" i="1"/>
  <c r="Y186" i="1" s="1"/>
  <c r="U185" i="1"/>
  <c r="W185" i="1" s="1"/>
  <c r="T185" i="1"/>
  <c r="S185" i="1"/>
  <c r="R185" i="1"/>
  <c r="P185" i="1"/>
  <c r="Z185" i="1" s="1"/>
  <c r="K185" i="1"/>
  <c r="J185" i="1"/>
  <c r="Y185" i="1" s="1"/>
  <c r="U184" i="1"/>
  <c r="W184" i="1" s="1"/>
  <c r="T184" i="1"/>
  <c r="S184" i="1"/>
  <c r="R184" i="1"/>
  <c r="Q184" i="1"/>
  <c r="P184" i="1"/>
  <c r="K184" i="1"/>
  <c r="J184" i="1"/>
  <c r="U183" i="1"/>
  <c r="V183" i="1" s="1"/>
  <c r="T183" i="1"/>
  <c r="S183" i="1"/>
  <c r="R183" i="1"/>
  <c r="Q183" i="1"/>
  <c r="P183" i="1"/>
  <c r="Z183" i="1" s="1"/>
  <c r="K183" i="1"/>
  <c r="J183" i="1"/>
  <c r="Y183" i="1" s="1"/>
  <c r="Z182" i="1"/>
  <c r="U182" i="1"/>
  <c r="W182" i="1" s="1"/>
  <c r="T182" i="1"/>
  <c r="S182" i="1"/>
  <c r="R182" i="1"/>
  <c r="K182" i="1"/>
  <c r="J182" i="1"/>
  <c r="Y182" i="1" s="1"/>
  <c r="U181" i="1"/>
  <c r="W181" i="1" s="1"/>
  <c r="T181" i="1"/>
  <c r="V181" i="1" s="1"/>
  <c r="S181" i="1"/>
  <c r="R181" i="1"/>
  <c r="P181" i="1"/>
  <c r="Z181" i="1" s="1"/>
  <c r="K181" i="1"/>
  <c r="J181" i="1"/>
  <c r="Y181" i="1" s="1"/>
  <c r="Z180" i="1"/>
  <c r="U180" i="1"/>
  <c r="V180" i="1" s="1"/>
  <c r="T180" i="1"/>
  <c r="S180" i="1"/>
  <c r="R180" i="1"/>
  <c r="K180" i="1"/>
  <c r="J180" i="1"/>
  <c r="Y180" i="1" s="1"/>
  <c r="U179" i="1"/>
  <c r="W179" i="1" s="1"/>
  <c r="T179" i="1"/>
  <c r="S179" i="1"/>
  <c r="R179" i="1"/>
  <c r="P179" i="1"/>
  <c r="Z179" i="1" s="1"/>
  <c r="K179" i="1"/>
  <c r="J179" i="1"/>
  <c r="Y179" i="1" s="1"/>
  <c r="Y178" i="1"/>
  <c r="U178" i="1"/>
  <c r="W178" i="1" s="1"/>
  <c r="T178" i="1"/>
  <c r="V178" i="1" s="1"/>
  <c r="S178" i="1"/>
  <c r="R178" i="1"/>
  <c r="Q178" i="1"/>
  <c r="P178" i="1"/>
  <c r="Z178" i="1" s="1"/>
  <c r="U177" i="1"/>
  <c r="W177" i="1" s="1"/>
  <c r="T177" i="1"/>
  <c r="V177" i="1" s="1"/>
  <c r="S177" i="1"/>
  <c r="R177" i="1"/>
  <c r="Q177" i="1"/>
  <c r="P177" i="1"/>
  <c r="Z177" i="1" s="1"/>
  <c r="J177" i="1"/>
  <c r="Y177" i="1" s="1"/>
  <c r="U176" i="1"/>
  <c r="V176" i="1" s="1"/>
  <c r="T176" i="1"/>
  <c r="S176" i="1"/>
  <c r="R176" i="1"/>
  <c r="Q176" i="1"/>
  <c r="P176" i="1"/>
  <c r="Z176" i="1" s="1"/>
  <c r="J176" i="1"/>
  <c r="Y176" i="1" s="1"/>
  <c r="U175" i="1"/>
  <c r="W175" i="1" s="1"/>
  <c r="T175" i="1"/>
  <c r="V175" i="1" s="1"/>
  <c r="S175" i="1"/>
  <c r="R175" i="1"/>
  <c r="Q175" i="1"/>
  <c r="P175" i="1"/>
  <c r="Z175" i="1" s="1"/>
  <c r="J175" i="1"/>
  <c r="Y175" i="1" s="1"/>
  <c r="U174" i="1"/>
  <c r="V174" i="1" s="1"/>
  <c r="T174" i="1"/>
  <c r="S174" i="1"/>
  <c r="R174" i="1"/>
  <c r="Q174" i="1"/>
  <c r="P174" i="1"/>
  <c r="Z174" i="1" s="1"/>
  <c r="J174" i="1"/>
  <c r="Y174" i="1" s="1"/>
  <c r="P173" i="1"/>
  <c r="Z173" i="1" s="1"/>
  <c r="O173" i="1"/>
  <c r="U173" i="1" s="1"/>
  <c r="N173" i="1"/>
  <c r="T173" i="1" s="1"/>
  <c r="M173" i="1"/>
  <c r="S173" i="1" s="1"/>
  <c r="L173" i="1"/>
  <c r="R173" i="1" s="1"/>
  <c r="J173" i="1"/>
  <c r="Y173" i="1" s="1"/>
  <c r="U172" i="1"/>
  <c r="V172" i="1" s="1"/>
  <c r="T172" i="1"/>
  <c r="S172" i="1"/>
  <c r="R172" i="1"/>
  <c r="P172" i="1"/>
  <c r="Z172" i="1" s="1"/>
  <c r="K172" i="1"/>
  <c r="J172" i="1"/>
  <c r="Y172" i="1" s="1"/>
  <c r="U171" i="1"/>
  <c r="V171" i="1" s="1"/>
  <c r="T171" i="1"/>
  <c r="S171" i="1"/>
  <c r="R171" i="1"/>
  <c r="P171" i="1"/>
  <c r="K171" i="1"/>
  <c r="J171" i="1"/>
  <c r="U170" i="1"/>
  <c r="V170" i="1" s="1"/>
  <c r="T170" i="1"/>
  <c r="S170" i="1"/>
  <c r="R170" i="1"/>
  <c r="P170" i="1"/>
  <c r="J170" i="1"/>
  <c r="U169" i="1"/>
  <c r="U245" i="1" s="1"/>
  <c r="T169" i="1"/>
  <c r="T245" i="1" s="1"/>
  <c r="S169" i="1"/>
  <c r="S245" i="1" s="1"/>
  <c r="R169" i="1"/>
  <c r="R245" i="1" s="1"/>
  <c r="Q169" i="1"/>
  <c r="P169" i="1"/>
  <c r="J169" i="1"/>
  <c r="U168" i="1"/>
  <c r="W168" i="1" s="1"/>
  <c r="T168" i="1"/>
  <c r="S168" i="1"/>
  <c r="R168" i="1"/>
  <c r="Q168" i="1"/>
  <c r="P168" i="1"/>
  <c r="Z168" i="1" s="1"/>
  <c r="J168" i="1"/>
  <c r="Y168" i="1" s="1"/>
  <c r="U167" i="1"/>
  <c r="W167" i="1" s="1"/>
  <c r="T167" i="1"/>
  <c r="S167" i="1"/>
  <c r="R167" i="1"/>
  <c r="Q167" i="1"/>
  <c r="P167" i="1"/>
  <c r="Z167" i="1" s="1"/>
  <c r="J167" i="1"/>
  <c r="Y167" i="1" s="1"/>
  <c r="U166" i="1"/>
  <c r="W166" i="1" s="1"/>
  <c r="T166" i="1"/>
  <c r="S166" i="1"/>
  <c r="R166" i="1"/>
  <c r="Q166" i="1"/>
  <c r="P166" i="1"/>
  <c r="Z166" i="1" s="1"/>
  <c r="J166" i="1"/>
  <c r="Y166" i="1" s="1"/>
  <c r="U165" i="1"/>
  <c r="W165" i="1" s="1"/>
  <c r="T165" i="1"/>
  <c r="S165" i="1"/>
  <c r="R165" i="1"/>
  <c r="Q165" i="1"/>
  <c r="P165" i="1"/>
  <c r="J165" i="1"/>
  <c r="U164" i="1"/>
  <c r="W164" i="1" s="1"/>
  <c r="T164" i="1"/>
  <c r="S164" i="1"/>
  <c r="R164" i="1"/>
  <c r="Q164" i="1"/>
  <c r="P164" i="1"/>
  <c r="Z164" i="1" s="1"/>
  <c r="J164" i="1"/>
  <c r="Y164" i="1" s="1"/>
  <c r="Z163" i="1"/>
  <c r="U163" i="1"/>
  <c r="W163" i="1" s="1"/>
  <c r="T163" i="1"/>
  <c r="S163" i="1"/>
  <c r="R163" i="1"/>
  <c r="J163" i="1"/>
  <c r="Y163" i="1" s="1"/>
  <c r="U162" i="1"/>
  <c r="W162" i="1" s="1"/>
  <c r="T162" i="1"/>
  <c r="S162" i="1"/>
  <c r="R162" i="1"/>
  <c r="Q162" i="1"/>
  <c r="P162" i="1"/>
  <c r="Z162" i="1" s="1"/>
  <c r="J162" i="1"/>
  <c r="Y162" i="1" s="1"/>
  <c r="Z161" i="1"/>
  <c r="U161" i="1"/>
  <c r="W161" i="1" s="1"/>
  <c r="T161" i="1"/>
  <c r="S161" i="1"/>
  <c r="R161" i="1"/>
  <c r="J161" i="1"/>
  <c r="Y161" i="1" s="1"/>
  <c r="Y160" i="1"/>
  <c r="U160" i="1"/>
  <c r="W160" i="1" s="1"/>
  <c r="T160" i="1"/>
  <c r="V160" i="1" s="1"/>
  <c r="S160" i="1"/>
  <c r="R160" i="1"/>
  <c r="Q160" i="1"/>
  <c r="P160" i="1"/>
  <c r="Z160" i="1" s="1"/>
  <c r="J160" i="1"/>
  <c r="Z159" i="1"/>
  <c r="U159" i="1"/>
  <c r="W159" i="1" s="1"/>
  <c r="T159" i="1"/>
  <c r="S159" i="1"/>
  <c r="R159" i="1"/>
  <c r="Q159" i="1"/>
  <c r="P159" i="1"/>
  <c r="J159" i="1"/>
  <c r="Y159" i="1" s="1"/>
  <c r="Y158" i="1"/>
  <c r="U158" i="1"/>
  <c r="W158" i="1" s="1"/>
  <c r="T158" i="1"/>
  <c r="V158" i="1" s="1"/>
  <c r="S158" i="1"/>
  <c r="R158" i="1"/>
  <c r="Q158" i="1"/>
  <c r="P158" i="1"/>
  <c r="Z158" i="1" s="1"/>
  <c r="J158" i="1"/>
  <c r="U157" i="1"/>
  <c r="W157" i="1" s="1"/>
  <c r="T157" i="1"/>
  <c r="V157" i="1" s="1"/>
  <c r="S157" i="1"/>
  <c r="R157" i="1"/>
  <c r="P157" i="1"/>
  <c r="Z157" i="1" s="1"/>
  <c r="J157" i="1"/>
  <c r="Y157" i="1" s="1"/>
  <c r="U156" i="1"/>
  <c r="W156" i="1" s="1"/>
  <c r="T156" i="1"/>
  <c r="S156" i="1"/>
  <c r="R156" i="1"/>
  <c r="P156" i="1"/>
  <c r="Z156" i="1" s="1"/>
  <c r="J156" i="1"/>
  <c r="Y156" i="1" s="1"/>
  <c r="Y155" i="1"/>
  <c r="U155" i="1"/>
  <c r="W155" i="1" s="1"/>
  <c r="T155" i="1"/>
  <c r="V155" i="1" s="1"/>
  <c r="S155" i="1"/>
  <c r="R155" i="1"/>
  <c r="Q155" i="1"/>
  <c r="P155" i="1"/>
  <c r="Z155" i="1" s="1"/>
  <c r="J155" i="1"/>
  <c r="Z154" i="1"/>
  <c r="U154" i="1"/>
  <c r="W154" i="1" s="1"/>
  <c r="T154" i="1"/>
  <c r="S154" i="1"/>
  <c r="R154" i="1"/>
  <c r="Q154" i="1"/>
  <c r="P154" i="1"/>
  <c r="J154" i="1"/>
  <c r="Y154" i="1" s="1"/>
  <c r="T153" i="1"/>
  <c r="W153" i="1" s="1"/>
  <c r="S153" i="1"/>
  <c r="R153" i="1"/>
  <c r="Q153" i="1"/>
  <c r="P153" i="1"/>
  <c r="Z153" i="1" s="1"/>
  <c r="Y152" i="1"/>
  <c r="U152" i="1"/>
  <c r="W152" i="1" s="1"/>
  <c r="T152" i="1"/>
  <c r="V152" i="1" s="1"/>
  <c r="S152" i="1"/>
  <c r="R152" i="1"/>
  <c r="Q152" i="1"/>
  <c r="P152" i="1"/>
  <c r="Z152" i="1" s="1"/>
  <c r="Y151" i="1"/>
  <c r="U151" i="1"/>
  <c r="W151" i="1" s="1"/>
  <c r="T151" i="1"/>
  <c r="V151" i="1" s="1"/>
  <c r="S151" i="1"/>
  <c r="R151" i="1"/>
  <c r="Q151" i="1"/>
  <c r="P151" i="1"/>
  <c r="Z151" i="1" s="1"/>
  <c r="J151" i="1"/>
  <c r="Z150" i="1"/>
  <c r="U150" i="1"/>
  <c r="W150" i="1" s="1"/>
  <c r="T150" i="1"/>
  <c r="S150" i="1"/>
  <c r="R150" i="1"/>
  <c r="Q150" i="1"/>
  <c r="P150" i="1"/>
  <c r="J150" i="1"/>
  <c r="Y150" i="1" s="1"/>
  <c r="Y149" i="1"/>
  <c r="U149" i="1"/>
  <c r="W149" i="1" s="1"/>
  <c r="T149" i="1"/>
  <c r="V149" i="1" s="1"/>
  <c r="S149" i="1"/>
  <c r="R149" i="1"/>
  <c r="Q149" i="1"/>
  <c r="P149" i="1"/>
  <c r="Z149" i="1" s="1"/>
  <c r="J149" i="1"/>
  <c r="Z148" i="1"/>
  <c r="U148" i="1"/>
  <c r="W148" i="1" s="1"/>
  <c r="T148" i="1"/>
  <c r="S148" i="1"/>
  <c r="R148" i="1"/>
  <c r="Q148" i="1"/>
  <c r="P148" i="1"/>
  <c r="J148" i="1"/>
  <c r="Y148" i="1" s="1"/>
  <c r="Y147" i="1"/>
  <c r="U147" i="1"/>
  <c r="W147" i="1" s="1"/>
  <c r="T147" i="1"/>
  <c r="V147" i="1" s="1"/>
  <c r="S147" i="1"/>
  <c r="R147" i="1"/>
  <c r="Q147" i="1"/>
  <c r="P147" i="1"/>
  <c r="Z147" i="1" s="1"/>
  <c r="J147" i="1"/>
  <c r="Z146" i="1"/>
  <c r="U146" i="1"/>
  <c r="W146" i="1" s="1"/>
  <c r="T146" i="1"/>
  <c r="S146" i="1"/>
  <c r="R146" i="1"/>
  <c r="Q146" i="1"/>
  <c r="P146" i="1"/>
  <c r="J146" i="1"/>
  <c r="Y146" i="1" s="1"/>
  <c r="Y145" i="1"/>
  <c r="U145" i="1"/>
  <c r="W145" i="1" s="1"/>
  <c r="T145" i="1"/>
  <c r="V145" i="1" s="1"/>
  <c r="S145" i="1"/>
  <c r="R145" i="1"/>
  <c r="Q145" i="1"/>
  <c r="P145" i="1"/>
  <c r="Z145" i="1" s="1"/>
  <c r="J145" i="1"/>
  <c r="Z144" i="1"/>
  <c r="U144" i="1"/>
  <c r="W144" i="1" s="1"/>
  <c r="T144" i="1"/>
  <c r="S144" i="1"/>
  <c r="R144" i="1"/>
  <c r="Q144" i="1"/>
  <c r="P144" i="1"/>
  <c r="J144" i="1"/>
  <c r="Y144" i="1" s="1"/>
  <c r="U143" i="1"/>
  <c r="W143" i="1" s="1"/>
  <c r="T143" i="1"/>
  <c r="V143" i="1" s="1"/>
  <c r="S143" i="1"/>
  <c r="R143" i="1"/>
  <c r="Q143" i="1"/>
  <c r="P143" i="1"/>
  <c r="U142" i="1"/>
  <c r="W142" i="1" s="1"/>
  <c r="T142" i="1"/>
  <c r="V142" i="1" s="1"/>
  <c r="S142" i="1"/>
  <c r="R142" i="1"/>
  <c r="Q142" i="1"/>
  <c r="P142" i="1"/>
  <c r="Y141" i="1"/>
  <c r="U141" i="1"/>
  <c r="W141" i="1" s="1"/>
  <c r="T141" i="1"/>
  <c r="V141" i="1" s="1"/>
  <c r="S141" i="1"/>
  <c r="R141" i="1"/>
  <c r="Q141" i="1"/>
  <c r="P141" i="1"/>
  <c r="Z141" i="1" s="1"/>
  <c r="J141" i="1"/>
  <c r="Z140" i="1"/>
  <c r="W140" i="1"/>
  <c r="U140" i="1"/>
  <c r="V140" i="1" s="1"/>
  <c r="T140" i="1"/>
  <c r="S140" i="1"/>
  <c r="R140" i="1"/>
  <c r="Q140" i="1"/>
  <c r="P140" i="1"/>
  <c r="J140" i="1"/>
  <c r="Y140" i="1" s="1"/>
  <c r="Y139" i="1"/>
  <c r="U139" i="1"/>
  <c r="W139" i="1" s="1"/>
  <c r="T139" i="1"/>
  <c r="V139" i="1" s="1"/>
  <c r="S139" i="1"/>
  <c r="R139" i="1"/>
  <c r="Q139" i="1"/>
  <c r="P139" i="1"/>
  <c r="Z139" i="1" s="1"/>
  <c r="J139" i="1"/>
  <c r="Z138" i="1"/>
  <c r="W138" i="1"/>
  <c r="U138" i="1"/>
  <c r="V138" i="1" s="1"/>
  <c r="T138" i="1"/>
  <c r="S138" i="1"/>
  <c r="R138" i="1"/>
  <c r="Q138" i="1"/>
  <c r="P138" i="1"/>
  <c r="J138" i="1"/>
  <c r="Y138" i="1" s="1"/>
  <c r="T137" i="1"/>
  <c r="O137" i="1"/>
  <c r="U137" i="1" s="1"/>
  <c r="W137" i="1" s="1"/>
  <c r="N137" i="1"/>
  <c r="M137" i="1"/>
  <c r="S137" i="1" s="1"/>
  <c r="L137" i="1"/>
  <c r="R137" i="1" s="1"/>
  <c r="J137" i="1"/>
  <c r="Y137" i="1" s="1"/>
  <c r="Y136" i="1"/>
  <c r="U136" i="1"/>
  <c r="U248" i="1" s="1"/>
  <c r="T136" i="1"/>
  <c r="T248" i="1" s="1"/>
  <c r="S136" i="1"/>
  <c r="S248" i="1" s="1"/>
  <c r="R136" i="1"/>
  <c r="R248" i="1" s="1"/>
  <c r="Q136" i="1"/>
  <c r="P136" i="1"/>
  <c r="Z136" i="1" s="1"/>
  <c r="J136" i="1"/>
  <c r="U135" i="1"/>
  <c r="W135" i="1" s="1"/>
  <c r="T135" i="1"/>
  <c r="V135" i="1" s="1"/>
  <c r="S135" i="1"/>
  <c r="R135" i="1"/>
  <c r="P135" i="1"/>
  <c r="Z135" i="1" s="1"/>
  <c r="J135" i="1"/>
  <c r="Y135" i="1" s="1"/>
  <c r="U134" i="1"/>
  <c r="W134" i="1" s="1"/>
  <c r="T134" i="1"/>
  <c r="S134" i="1"/>
  <c r="R134" i="1"/>
  <c r="P134" i="1"/>
  <c r="Z134" i="1" s="1"/>
  <c r="J134" i="1"/>
  <c r="Y134" i="1" s="1"/>
  <c r="U133" i="1"/>
  <c r="W133" i="1" s="1"/>
  <c r="T133" i="1"/>
  <c r="V133" i="1" s="1"/>
  <c r="S133" i="1"/>
  <c r="R133" i="1"/>
  <c r="P133" i="1"/>
  <c r="Z133" i="1" s="1"/>
  <c r="J133" i="1"/>
  <c r="Y133" i="1" s="1"/>
  <c r="U132" i="1"/>
  <c r="W132" i="1" s="1"/>
  <c r="T132" i="1"/>
  <c r="S132" i="1"/>
  <c r="R132" i="1"/>
  <c r="P132" i="1"/>
  <c r="Z132" i="1" s="1"/>
  <c r="J132" i="1"/>
  <c r="Y132" i="1" s="1"/>
  <c r="Y131" i="1"/>
  <c r="U131" i="1"/>
  <c r="W131" i="1" s="1"/>
  <c r="T131" i="1"/>
  <c r="V131" i="1" s="1"/>
  <c r="S131" i="1"/>
  <c r="R131" i="1"/>
  <c r="Q131" i="1"/>
  <c r="P131" i="1"/>
  <c r="Z131" i="1" s="1"/>
  <c r="J131" i="1"/>
  <c r="U130" i="1"/>
  <c r="W130" i="1" s="1"/>
  <c r="T130" i="1"/>
  <c r="S130" i="1"/>
  <c r="R130" i="1"/>
  <c r="P130" i="1"/>
  <c r="Z130" i="1" s="1"/>
  <c r="J130" i="1"/>
  <c r="Y130" i="1" s="1"/>
  <c r="Y129" i="1"/>
  <c r="U129" i="1"/>
  <c r="W129" i="1" s="1"/>
  <c r="T129" i="1"/>
  <c r="V129" i="1" s="1"/>
  <c r="S129" i="1"/>
  <c r="R129" i="1"/>
  <c r="Q129" i="1"/>
  <c r="P129" i="1"/>
  <c r="Z129" i="1" s="1"/>
  <c r="J129" i="1"/>
  <c r="Y128" i="1"/>
  <c r="U128" i="1"/>
  <c r="W128" i="1" s="1"/>
  <c r="T128" i="1"/>
  <c r="V128" i="1" s="1"/>
  <c r="S128" i="1"/>
  <c r="R128" i="1"/>
  <c r="P128" i="1"/>
  <c r="Z128" i="1" s="1"/>
  <c r="K128" i="1"/>
  <c r="J128" i="1"/>
  <c r="U127" i="1"/>
  <c r="W127" i="1" s="1"/>
  <c r="T127" i="1"/>
  <c r="V127" i="1" s="1"/>
  <c r="S127" i="1"/>
  <c r="R127" i="1"/>
  <c r="Q127" i="1"/>
  <c r="P127" i="1"/>
  <c r="Z127" i="1" s="1"/>
  <c r="K127" i="1"/>
  <c r="J127" i="1"/>
  <c r="Y127" i="1" s="1"/>
  <c r="U126" i="1"/>
  <c r="W126" i="1" s="1"/>
  <c r="T126" i="1"/>
  <c r="S126" i="1"/>
  <c r="R126" i="1"/>
  <c r="P126" i="1"/>
  <c r="Z126" i="1" s="1"/>
  <c r="K126" i="1"/>
  <c r="J126" i="1"/>
  <c r="Y126" i="1" s="1"/>
  <c r="U125" i="1"/>
  <c r="W125" i="1" s="1"/>
  <c r="T125" i="1"/>
  <c r="S125" i="1"/>
  <c r="R125" i="1"/>
  <c r="P125" i="1"/>
  <c r="Z125" i="1" s="1"/>
  <c r="K125" i="1"/>
  <c r="J125" i="1"/>
  <c r="Y125" i="1" s="1"/>
  <c r="Z124" i="1"/>
  <c r="U124" i="1"/>
  <c r="W124" i="1" s="1"/>
  <c r="T124" i="1"/>
  <c r="S124" i="1"/>
  <c r="R124" i="1"/>
  <c r="Q124" i="1"/>
  <c r="P124" i="1"/>
  <c r="K124" i="1"/>
  <c r="J124" i="1"/>
  <c r="Y124" i="1" s="1"/>
  <c r="U123" i="1"/>
  <c r="W123" i="1" s="1"/>
  <c r="T123" i="1"/>
  <c r="V123" i="1" s="1"/>
  <c r="S123" i="1"/>
  <c r="R123" i="1"/>
  <c r="Q123" i="1"/>
  <c r="P123" i="1"/>
  <c r="Z123" i="1" s="1"/>
  <c r="K123" i="1"/>
  <c r="J123" i="1"/>
  <c r="Y123" i="1" s="1"/>
  <c r="U122" i="1"/>
  <c r="W122" i="1" s="1"/>
  <c r="T122" i="1"/>
  <c r="S122" i="1"/>
  <c r="R122" i="1"/>
  <c r="Q122" i="1"/>
  <c r="P122" i="1"/>
  <c r="Z121" i="1"/>
  <c r="Y121" i="1"/>
  <c r="U121" i="1"/>
  <c r="W121" i="1" s="1"/>
  <c r="T121" i="1"/>
  <c r="S121" i="1"/>
  <c r="R121" i="1"/>
  <c r="Q121" i="1"/>
  <c r="P121" i="1"/>
  <c r="Z120" i="1"/>
  <c r="U120" i="1"/>
  <c r="W120" i="1" s="1"/>
  <c r="T120" i="1"/>
  <c r="S120" i="1"/>
  <c r="R120" i="1"/>
  <c r="Q120" i="1"/>
  <c r="P120" i="1"/>
  <c r="J120" i="1"/>
  <c r="Y120" i="1" s="1"/>
  <c r="Y119" i="1"/>
  <c r="U119" i="1"/>
  <c r="W119" i="1" s="1"/>
  <c r="T119" i="1"/>
  <c r="V119" i="1" s="1"/>
  <c r="S119" i="1"/>
  <c r="R119" i="1"/>
  <c r="Q119" i="1"/>
  <c r="P119" i="1"/>
  <c r="Z119" i="1" s="1"/>
  <c r="J119" i="1"/>
  <c r="Y118" i="1"/>
  <c r="U118" i="1"/>
  <c r="W118" i="1" s="1"/>
  <c r="T118" i="1"/>
  <c r="V118" i="1" s="1"/>
  <c r="S118" i="1"/>
  <c r="R118" i="1"/>
  <c r="P118" i="1"/>
  <c r="Z118" i="1" s="1"/>
  <c r="K118" i="1"/>
  <c r="J118" i="1"/>
  <c r="U117" i="1"/>
  <c r="W117" i="1" s="1"/>
  <c r="T117" i="1"/>
  <c r="V117" i="1" s="1"/>
  <c r="S117" i="1"/>
  <c r="R117" i="1"/>
  <c r="Q117" i="1"/>
  <c r="P117" i="1"/>
  <c r="K117" i="1"/>
  <c r="J117" i="1"/>
  <c r="U116" i="1"/>
  <c r="W116" i="1" s="1"/>
  <c r="T116" i="1"/>
  <c r="S116" i="1"/>
  <c r="R116" i="1"/>
  <c r="Q116" i="1"/>
  <c r="P116" i="1"/>
  <c r="J116" i="1"/>
  <c r="U115" i="1"/>
  <c r="W115" i="1" s="1"/>
  <c r="T115" i="1"/>
  <c r="S115" i="1"/>
  <c r="R115" i="1"/>
  <c r="P115" i="1"/>
  <c r="Z115" i="1" s="1"/>
  <c r="K115" i="1"/>
  <c r="J115" i="1"/>
  <c r="Y115" i="1" s="1"/>
  <c r="U114" i="1"/>
  <c r="W114" i="1" s="1"/>
  <c r="T114" i="1"/>
  <c r="S114" i="1"/>
  <c r="R114" i="1"/>
  <c r="O114" i="1"/>
  <c r="Q114" i="1" s="1"/>
  <c r="N114" i="1"/>
  <c r="M114" i="1"/>
  <c r="L114" i="1"/>
  <c r="H114" i="1"/>
  <c r="J114" i="1" s="1"/>
  <c r="Y114" i="1" s="1"/>
  <c r="G114" i="1"/>
  <c r="K114" i="1" s="1"/>
  <c r="F114" i="1"/>
  <c r="U113" i="1"/>
  <c r="W113" i="1" s="1"/>
  <c r="T113" i="1"/>
  <c r="S113" i="1"/>
  <c r="R113" i="1"/>
  <c r="P113" i="1"/>
  <c r="Z113" i="1" s="1"/>
  <c r="K113" i="1"/>
  <c r="J113" i="1"/>
  <c r="Y113" i="1" s="1"/>
  <c r="Z112" i="1"/>
  <c r="U112" i="1"/>
  <c r="W112" i="1" s="1"/>
  <c r="T112" i="1"/>
  <c r="S112" i="1"/>
  <c r="R112" i="1"/>
  <c r="Q112" i="1"/>
  <c r="P112" i="1"/>
  <c r="K112" i="1"/>
  <c r="J112" i="1"/>
  <c r="Y112" i="1" s="1"/>
  <c r="U111" i="1"/>
  <c r="W111" i="1" s="1"/>
  <c r="T111" i="1"/>
  <c r="V111" i="1" s="1"/>
  <c r="S111" i="1"/>
  <c r="R111" i="1"/>
  <c r="Q111" i="1"/>
  <c r="P111" i="1"/>
  <c r="Z111" i="1" s="1"/>
  <c r="K111" i="1"/>
  <c r="J111" i="1"/>
  <c r="Y111" i="1" s="1"/>
  <c r="Z110" i="1"/>
  <c r="U110" i="1"/>
  <c r="W110" i="1" s="1"/>
  <c r="T110" i="1"/>
  <c r="S110" i="1"/>
  <c r="R110" i="1"/>
  <c r="Q110" i="1"/>
  <c r="Q109" i="1" s="1"/>
  <c r="P110" i="1"/>
  <c r="K110" i="1"/>
  <c r="K109" i="1" s="1"/>
  <c r="J110" i="1"/>
  <c r="Y110" i="1" s="1"/>
  <c r="Y109" i="1"/>
  <c r="S109" i="1"/>
  <c r="R109" i="1"/>
  <c r="P109" i="1"/>
  <c r="Z109" i="1" s="1"/>
  <c r="O109" i="1"/>
  <c r="U109" i="1" s="1"/>
  <c r="N109" i="1"/>
  <c r="G109" i="1"/>
  <c r="T109" i="1" s="1"/>
  <c r="Z108" i="1"/>
  <c r="U108" i="1"/>
  <c r="W108" i="1" s="1"/>
  <c r="T108" i="1"/>
  <c r="V108" i="1" s="1"/>
  <c r="S108" i="1"/>
  <c r="R108" i="1"/>
  <c r="K108" i="1"/>
  <c r="J108" i="1"/>
  <c r="Y108" i="1" s="1"/>
  <c r="Z107" i="1"/>
  <c r="U107" i="1"/>
  <c r="W107" i="1" s="1"/>
  <c r="T107" i="1"/>
  <c r="S107" i="1"/>
  <c r="R107" i="1"/>
  <c r="K107" i="1"/>
  <c r="J107" i="1"/>
  <c r="Y107" i="1" s="1"/>
  <c r="Z106" i="1"/>
  <c r="U106" i="1"/>
  <c r="W106" i="1" s="1"/>
  <c r="T106" i="1"/>
  <c r="V106" i="1" s="1"/>
  <c r="S106" i="1"/>
  <c r="R106" i="1"/>
  <c r="K106" i="1"/>
  <c r="J106" i="1"/>
  <c r="Y106" i="1" s="1"/>
  <c r="U105" i="1"/>
  <c r="W105" i="1" s="1"/>
  <c r="T105" i="1"/>
  <c r="S105" i="1"/>
  <c r="R105" i="1"/>
  <c r="O105" i="1"/>
  <c r="Q105" i="1" s="1"/>
  <c r="N105" i="1"/>
  <c r="M105" i="1"/>
  <c r="L105" i="1"/>
  <c r="H105" i="1"/>
  <c r="J105" i="1" s="1"/>
  <c r="Y105" i="1" s="1"/>
  <c r="G105" i="1"/>
  <c r="K105" i="1" s="1"/>
  <c r="F105" i="1"/>
  <c r="U104" i="1"/>
  <c r="W104" i="1" s="1"/>
  <c r="T104" i="1"/>
  <c r="S104" i="1"/>
  <c r="R104" i="1"/>
  <c r="P104" i="1"/>
  <c r="Z104" i="1" s="1"/>
  <c r="K104" i="1"/>
  <c r="J104" i="1"/>
  <c r="Y104" i="1" s="1"/>
  <c r="U103" i="1"/>
  <c r="W103" i="1" s="1"/>
  <c r="T103" i="1"/>
  <c r="S103" i="1"/>
  <c r="R103" i="1"/>
  <c r="Q103" i="1"/>
  <c r="P103" i="1"/>
  <c r="Z103" i="1" s="1"/>
  <c r="K103" i="1"/>
  <c r="J103" i="1"/>
  <c r="Y103" i="1" s="1"/>
  <c r="U102" i="1"/>
  <c r="V102" i="1" s="1"/>
  <c r="T102" i="1"/>
  <c r="S102" i="1"/>
  <c r="R102" i="1"/>
  <c r="K102" i="1"/>
  <c r="J102" i="1"/>
  <c r="U101" i="1"/>
  <c r="W101" i="1" s="1"/>
  <c r="T101" i="1"/>
  <c r="S101" i="1"/>
  <c r="R101" i="1"/>
  <c r="Q101" i="1"/>
  <c r="P101" i="1"/>
  <c r="Z101" i="1" s="1"/>
  <c r="K101" i="1"/>
  <c r="J101" i="1"/>
  <c r="Y101" i="1" s="1"/>
  <c r="U100" i="1"/>
  <c r="V100" i="1" s="1"/>
  <c r="T100" i="1"/>
  <c r="S100" i="1"/>
  <c r="R100" i="1"/>
  <c r="Q100" i="1"/>
  <c r="P100" i="1"/>
  <c r="Z100" i="1" s="1"/>
  <c r="K100" i="1"/>
  <c r="J100" i="1"/>
  <c r="Y100" i="1" s="1"/>
  <c r="U99" i="1"/>
  <c r="W99" i="1" s="1"/>
  <c r="T99" i="1"/>
  <c r="S99" i="1"/>
  <c r="R99" i="1"/>
  <c r="O99" i="1"/>
  <c r="Q99" i="1" s="1"/>
  <c r="N99" i="1"/>
  <c r="M99" i="1"/>
  <c r="L99" i="1"/>
  <c r="H99" i="1"/>
  <c r="K99" i="1" s="1"/>
  <c r="G99" i="1"/>
  <c r="F99" i="1"/>
  <c r="U98" i="1"/>
  <c r="W98" i="1" s="1"/>
  <c r="T98" i="1"/>
  <c r="V98" i="1" s="1"/>
  <c r="S98" i="1"/>
  <c r="R98" i="1"/>
  <c r="P98" i="1"/>
  <c r="Z98" i="1" s="1"/>
  <c r="K98" i="1"/>
  <c r="J98" i="1"/>
  <c r="Y98" i="1" s="1"/>
  <c r="U97" i="1"/>
  <c r="U240" i="1" s="1"/>
  <c r="T97" i="1"/>
  <c r="T240" i="1" s="1"/>
  <c r="S97" i="1"/>
  <c r="S240" i="1" s="1"/>
  <c r="R97" i="1"/>
  <c r="R240" i="1" s="1"/>
  <c r="P97" i="1"/>
  <c r="K97" i="1"/>
  <c r="J97" i="1"/>
  <c r="U96" i="1"/>
  <c r="W96" i="1" s="1"/>
  <c r="T96" i="1"/>
  <c r="V96" i="1" s="1"/>
  <c r="S96" i="1"/>
  <c r="R96" i="1"/>
  <c r="P96" i="1"/>
  <c r="K96" i="1"/>
  <c r="J96" i="1"/>
  <c r="U95" i="1"/>
  <c r="W95" i="1" s="1"/>
  <c r="T95" i="1"/>
  <c r="V95" i="1" s="1"/>
  <c r="S95" i="1"/>
  <c r="R95" i="1"/>
  <c r="P95" i="1"/>
  <c r="Z95" i="1" s="1"/>
  <c r="K95" i="1"/>
  <c r="J95" i="1"/>
  <c r="Y95" i="1" s="1"/>
  <c r="Z94" i="1"/>
  <c r="U94" i="1"/>
  <c r="U247" i="1" s="1"/>
  <c r="T94" i="1"/>
  <c r="T247" i="1" s="1"/>
  <c r="S94" i="1"/>
  <c r="S247" i="1" s="1"/>
  <c r="R94" i="1"/>
  <c r="R247" i="1" s="1"/>
  <c r="K94" i="1"/>
  <c r="J94" i="1"/>
  <c r="Y94" i="1" s="1"/>
  <c r="U93" i="1"/>
  <c r="V93" i="1" s="1"/>
  <c r="T93" i="1"/>
  <c r="S93" i="1"/>
  <c r="R93" i="1"/>
  <c r="P93" i="1"/>
  <c r="Z93" i="1" s="1"/>
  <c r="K93" i="1"/>
  <c r="J93" i="1"/>
  <c r="Y93" i="1" s="1"/>
  <c r="U92" i="1"/>
  <c r="V92" i="1" s="1"/>
  <c r="T92" i="1"/>
  <c r="S92" i="1"/>
  <c r="R92" i="1"/>
  <c r="P92" i="1"/>
  <c r="Z92" i="1" s="1"/>
  <c r="K92" i="1"/>
  <c r="J92" i="1"/>
  <c r="Y92" i="1" s="1"/>
  <c r="U91" i="1"/>
  <c r="V91" i="1" s="1"/>
  <c r="T91" i="1"/>
  <c r="S91" i="1"/>
  <c r="R91" i="1"/>
  <c r="P91" i="1"/>
  <c r="Z91" i="1" s="1"/>
  <c r="K91" i="1"/>
  <c r="J91" i="1"/>
  <c r="Y91" i="1" s="1"/>
  <c r="U90" i="1"/>
  <c r="V90" i="1" s="1"/>
  <c r="T90" i="1"/>
  <c r="S90" i="1"/>
  <c r="R90" i="1"/>
  <c r="Q90" i="1"/>
  <c r="P90" i="1"/>
  <c r="K90" i="1"/>
  <c r="J90" i="1"/>
  <c r="Y89" i="1"/>
  <c r="Q89" i="1"/>
  <c r="P89" i="1"/>
  <c r="Z89" i="1" s="1"/>
  <c r="O89" i="1"/>
  <c r="U89" i="1" s="1"/>
  <c r="N89" i="1"/>
  <c r="T89" i="1" s="1"/>
  <c r="M89" i="1"/>
  <c r="S89" i="1" s="1"/>
  <c r="L89" i="1"/>
  <c r="R89" i="1" s="1"/>
  <c r="U88" i="1"/>
  <c r="U246" i="1" s="1"/>
  <c r="T88" i="1"/>
  <c r="T246" i="1" s="1"/>
  <c r="S88" i="1"/>
  <c r="S246" i="1" s="1"/>
  <c r="R88" i="1"/>
  <c r="R246" i="1" s="1"/>
  <c r="P88" i="1"/>
  <c r="Z88" i="1" s="1"/>
  <c r="K88" i="1"/>
  <c r="J88" i="1"/>
  <c r="Y88" i="1" s="1"/>
  <c r="U87" i="1"/>
  <c r="W87" i="1" s="1"/>
  <c r="T87" i="1"/>
  <c r="V87" i="1" s="1"/>
  <c r="S87" i="1"/>
  <c r="R87" i="1"/>
  <c r="Q87" i="1"/>
  <c r="P87" i="1"/>
  <c r="Z87" i="1" s="1"/>
  <c r="K87" i="1"/>
  <c r="J87" i="1"/>
  <c r="Y87" i="1" s="1"/>
  <c r="U86" i="1"/>
  <c r="W86" i="1" s="1"/>
  <c r="T86" i="1"/>
  <c r="S86" i="1"/>
  <c r="R86" i="1"/>
  <c r="O86" i="1"/>
  <c r="P86" i="1" s="1"/>
  <c r="Z86" i="1" s="1"/>
  <c r="N86" i="1"/>
  <c r="M86" i="1"/>
  <c r="L86" i="1"/>
  <c r="H86" i="1"/>
  <c r="J86" i="1" s="1"/>
  <c r="Y86" i="1" s="1"/>
  <c r="G86" i="1"/>
  <c r="F86" i="1"/>
  <c r="U85" i="1"/>
  <c r="W85" i="1" s="1"/>
  <c r="T85" i="1"/>
  <c r="V85" i="1" s="1"/>
  <c r="S85" i="1"/>
  <c r="R85" i="1"/>
  <c r="Q85" i="1"/>
  <c r="P85" i="1"/>
  <c r="Z85" i="1" s="1"/>
  <c r="K85" i="1"/>
  <c r="J85" i="1"/>
  <c r="Y85" i="1" s="1"/>
  <c r="U84" i="1"/>
  <c r="W84" i="1" s="1"/>
  <c r="T84" i="1"/>
  <c r="V84" i="1" s="1"/>
  <c r="S84" i="1"/>
  <c r="R84" i="1"/>
  <c r="Q84" i="1"/>
  <c r="P84" i="1"/>
  <c r="Z84" i="1" s="1"/>
  <c r="U83" i="1"/>
  <c r="W83" i="1" s="1"/>
  <c r="T83" i="1"/>
  <c r="S83" i="1"/>
  <c r="R83" i="1"/>
  <c r="Q83" i="1"/>
  <c r="P83" i="1"/>
  <c r="Z83" i="1" s="1"/>
  <c r="U82" i="1"/>
  <c r="W82" i="1" s="1"/>
  <c r="T82" i="1"/>
  <c r="S82" i="1"/>
  <c r="R82" i="1"/>
  <c r="Q82" i="1"/>
  <c r="P82" i="1"/>
  <c r="Z82" i="1" s="1"/>
  <c r="K82" i="1"/>
  <c r="J82" i="1"/>
  <c r="Y82" i="1" s="1"/>
  <c r="U81" i="1"/>
  <c r="W81" i="1" s="1"/>
  <c r="T81" i="1"/>
  <c r="V81" i="1" s="1"/>
  <c r="S81" i="1"/>
  <c r="R81" i="1"/>
  <c r="P81" i="1"/>
  <c r="Z81" i="1" s="1"/>
  <c r="K81" i="1"/>
  <c r="J81" i="1"/>
  <c r="Y81" i="1" s="1"/>
  <c r="Z80" i="1"/>
  <c r="U80" i="1"/>
  <c r="V80" i="1" s="1"/>
  <c r="T80" i="1"/>
  <c r="S80" i="1"/>
  <c r="R80" i="1"/>
  <c r="K80" i="1"/>
  <c r="J80" i="1"/>
  <c r="Y80" i="1" s="1"/>
  <c r="U79" i="1"/>
  <c r="W79" i="1" s="1"/>
  <c r="T79" i="1"/>
  <c r="S79" i="1"/>
  <c r="R79" i="1"/>
  <c r="Q79" i="1"/>
  <c r="P79" i="1"/>
  <c r="J79" i="1"/>
  <c r="U78" i="1"/>
  <c r="V78" i="1" s="1"/>
  <c r="T78" i="1"/>
  <c r="S78" i="1"/>
  <c r="R78" i="1"/>
  <c r="Q78" i="1"/>
  <c r="P78" i="1"/>
  <c r="K78" i="1"/>
  <c r="J78" i="1"/>
  <c r="U77" i="1"/>
  <c r="W77" i="1" s="1"/>
  <c r="T77" i="1"/>
  <c r="S77" i="1"/>
  <c r="R77" i="1"/>
  <c r="Q77" i="1"/>
  <c r="P77" i="1"/>
  <c r="Z77" i="1" s="1"/>
  <c r="K77" i="1"/>
  <c r="J77" i="1"/>
  <c r="Y77" i="1" s="1"/>
  <c r="U76" i="1"/>
  <c r="V76" i="1" s="1"/>
  <c r="T76" i="1"/>
  <c r="S76" i="1"/>
  <c r="R76" i="1"/>
  <c r="Q76" i="1"/>
  <c r="P76" i="1"/>
  <c r="K76" i="1"/>
  <c r="J76" i="1"/>
  <c r="U75" i="1"/>
  <c r="W75" i="1" s="1"/>
  <c r="T75" i="1"/>
  <c r="S75" i="1"/>
  <c r="R75" i="1"/>
  <c r="Q75" i="1"/>
  <c r="P75" i="1"/>
  <c r="Z75" i="1" s="1"/>
  <c r="K75" i="1"/>
  <c r="J75" i="1"/>
  <c r="Y75" i="1" s="1"/>
  <c r="Z74" i="1"/>
  <c r="U74" i="1"/>
  <c r="V74" i="1" s="1"/>
  <c r="T74" i="1"/>
  <c r="S74" i="1"/>
  <c r="R74" i="1"/>
  <c r="K74" i="1"/>
  <c r="J74" i="1"/>
  <c r="Y74" i="1" s="1"/>
  <c r="U73" i="1"/>
  <c r="W73" i="1" s="1"/>
  <c r="T73" i="1"/>
  <c r="V73" i="1" s="1"/>
  <c r="S73" i="1"/>
  <c r="R73" i="1"/>
  <c r="Q73" i="1"/>
  <c r="P73" i="1"/>
  <c r="Z73" i="1" s="1"/>
  <c r="K73" i="1"/>
  <c r="J73" i="1"/>
  <c r="Y73" i="1" s="1"/>
  <c r="U72" i="1"/>
  <c r="V72" i="1" s="1"/>
  <c r="T72" i="1"/>
  <c r="S72" i="1"/>
  <c r="R72" i="1"/>
  <c r="Q72" i="1"/>
  <c r="P72" i="1"/>
  <c r="J72" i="1"/>
  <c r="U71" i="1"/>
  <c r="V71" i="1" s="1"/>
  <c r="T71" i="1"/>
  <c r="S71" i="1"/>
  <c r="R71" i="1"/>
  <c r="Q71" i="1"/>
  <c r="P71" i="1"/>
  <c r="U70" i="1"/>
  <c r="U243" i="1" s="1"/>
  <c r="T70" i="1"/>
  <c r="T243" i="1" s="1"/>
  <c r="S70" i="1"/>
  <c r="S243" i="1" s="1"/>
  <c r="R70" i="1"/>
  <c r="R243" i="1" s="1"/>
  <c r="Q70" i="1"/>
  <c r="P70" i="1"/>
  <c r="J70" i="1"/>
  <c r="U69" i="1"/>
  <c r="U242" i="1" s="1"/>
  <c r="T69" i="1"/>
  <c r="T242" i="1" s="1"/>
  <c r="S69" i="1"/>
  <c r="S242" i="1" s="1"/>
  <c r="R69" i="1"/>
  <c r="R242" i="1" s="1"/>
  <c r="P69" i="1"/>
  <c r="K69" i="1"/>
  <c r="J69" i="1"/>
  <c r="U68" i="1"/>
  <c r="U244" i="1" s="1"/>
  <c r="T68" i="1"/>
  <c r="T244" i="1" s="1"/>
  <c r="S68" i="1"/>
  <c r="S244" i="1" s="1"/>
  <c r="R68" i="1"/>
  <c r="R244" i="1" s="1"/>
  <c r="Q68" i="1"/>
  <c r="P68" i="1"/>
  <c r="K68" i="1"/>
  <c r="J68" i="1"/>
  <c r="Y67" i="1"/>
  <c r="W67" i="1"/>
  <c r="Q67" i="1"/>
  <c r="P67" i="1"/>
  <c r="Z67" i="1" s="1"/>
  <c r="U66" i="1"/>
  <c r="V66" i="1" s="1"/>
  <c r="T66" i="1"/>
  <c r="S66" i="1"/>
  <c r="R66" i="1"/>
  <c r="Q66" i="1"/>
  <c r="P66" i="1"/>
  <c r="Z66" i="1" s="1"/>
  <c r="J66" i="1"/>
  <c r="Y66" i="1" s="1"/>
  <c r="Y65" i="1"/>
  <c r="U65" i="1"/>
  <c r="W65" i="1" s="1"/>
  <c r="T65" i="1"/>
  <c r="V65" i="1" s="1"/>
  <c r="S65" i="1"/>
  <c r="R65" i="1"/>
  <c r="Q65" i="1"/>
  <c r="P65" i="1"/>
  <c r="Z65" i="1" s="1"/>
  <c r="U64" i="1"/>
  <c r="W64" i="1" s="1"/>
  <c r="T64" i="1"/>
  <c r="V64" i="1" s="1"/>
  <c r="S64" i="1"/>
  <c r="R64" i="1"/>
  <c r="Q64" i="1"/>
  <c r="P64" i="1"/>
  <c r="Z64" i="1" s="1"/>
  <c r="K64" i="1"/>
  <c r="J64" i="1"/>
  <c r="Y64" i="1" s="1"/>
  <c r="U63" i="1"/>
  <c r="V63" i="1" s="1"/>
  <c r="T63" i="1"/>
  <c r="S63" i="1"/>
  <c r="R63" i="1"/>
  <c r="P63" i="1"/>
  <c r="Z63" i="1" s="1"/>
  <c r="K63" i="1"/>
  <c r="J63" i="1"/>
  <c r="Y63" i="1" s="1"/>
  <c r="Z62" i="1"/>
  <c r="U62" i="1"/>
  <c r="V62" i="1" s="1"/>
  <c r="T62" i="1"/>
  <c r="S62" i="1"/>
  <c r="R62" i="1"/>
  <c r="Q62" i="1"/>
  <c r="P62" i="1"/>
  <c r="K62" i="1"/>
  <c r="J62" i="1"/>
  <c r="Y62" i="1" s="1"/>
  <c r="Y61" i="1"/>
  <c r="U61" i="1"/>
  <c r="U241" i="1" s="1"/>
  <c r="T61" i="1"/>
  <c r="T241" i="1" s="1"/>
  <c r="S61" i="1"/>
  <c r="S241" i="1" s="1"/>
  <c r="R61" i="1"/>
  <c r="R241" i="1" s="1"/>
  <c r="P61" i="1"/>
  <c r="Z61" i="1" s="1"/>
  <c r="K61" i="1"/>
  <c r="J61" i="1"/>
  <c r="U60" i="1"/>
  <c r="T60" i="1"/>
  <c r="V60" i="1" s="1"/>
  <c r="S60" i="1"/>
  <c r="R60" i="1"/>
  <c r="Q60" i="1"/>
  <c r="P60" i="1"/>
  <c r="Z60" i="1" s="1"/>
  <c r="K60" i="1"/>
  <c r="J60" i="1"/>
  <c r="Y60" i="1" s="1"/>
  <c r="U59" i="1"/>
  <c r="W59" i="1" s="1"/>
  <c r="T59" i="1"/>
  <c r="V59" i="1" s="1"/>
  <c r="S59" i="1"/>
  <c r="R59" i="1"/>
  <c r="Q59" i="1"/>
  <c r="P59" i="1"/>
  <c r="J59" i="1"/>
  <c r="U58" i="1"/>
  <c r="W58" i="1" s="1"/>
  <c r="T58" i="1"/>
  <c r="V58" i="1" s="1"/>
  <c r="S58" i="1"/>
  <c r="R58" i="1"/>
  <c r="Q58" i="1"/>
  <c r="P58" i="1"/>
  <c r="J58" i="1"/>
  <c r="U57" i="1"/>
  <c r="W57" i="1" s="1"/>
  <c r="T57" i="1"/>
  <c r="V57" i="1" s="1"/>
  <c r="S57" i="1"/>
  <c r="R57" i="1"/>
  <c r="Q57" i="1"/>
  <c r="P57" i="1"/>
  <c r="U56" i="1"/>
  <c r="W56" i="1" s="1"/>
  <c r="T56" i="1"/>
  <c r="V56" i="1" s="1"/>
  <c r="S56" i="1"/>
  <c r="R56" i="1"/>
  <c r="Q56" i="1"/>
  <c r="P56" i="1"/>
  <c r="K56" i="1"/>
  <c r="J56" i="1"/>
  <c r="Z55" i="1"/>
  <c r="U55" i="1"/>
  <c r="V55" i="1" s="1"/>
  <c r="T55" i="1"/>
  <c r="S55" i="1"/>
  <c r="R55" i="1"/>
  <c r="Q55" i="1"/>
  <c r="P55" i="1"/>
  <c r="K55" i="1"/>
  <c r="J55" i="1"/>
  <c r="Y55" i="1" s="1"/>
  <c r="U54" i="1"/>
  <c r="W54" i="1" s="1"/>
  <c r="T54" i="1"/>
  <c r="T53" i="1" s="1"/>
  <c r="S54" i="1"/>
  <c r="R54" i="1"/>
  <c r="R53" i="1" s="1"/>
  <c r="Q54" i="1"/>
  <c r="P54" i="1"/>
  <c r="Z54" i="1" s="1"/>
  <c r="K54" i="1"/>
  <c r="J54" i="1"/>
  <c r="Y54" i="1" s="1"/>
  <c r="U53" i="1"/>
  <c r="S53" i="1"/>
  <c r="O53" i="1"/>
  <c r="P53" i="1" s="1"/>
  <c r="Z53" i="1" s="1"/>
  <c r="N53" i="1"/>
  <c r="M53" i="1"/>
  <c r="L53" i="1"/>
  <c r="H53" i="1"/>
  <c r="J53" i="1" s="1"/>
  <c r="Y53" i="1" s="1"/>
  <c r="G53" i="1"/>
  <c r="K53" i="1" s="1"/>
  <c r="F53" i="1"/>
  <c r="O52" i="1"/>
  <c r="P52" i="1" s="1"/>
  <c r="Z52" i="1" s="1"/>
  <c r="N52" i="1"/>
  <c r="M52" i="1"/>
  <c r="S52" i="1" s="1"/>
  <c r="L52" i="1"/>
  <c r="H52" i="1"/>
  <c r="J52" i="1" s="1"/>
  <c r="Y52" i="1" s="1"/>
  <c r="G52" i="1"/>
  <c r="T52" i="1" s="1"/>
  <c r="F52" i="1"/>
  <c r="R52" i="1" s="1"/>
  <c r="Z51" i="1"/>
  <c r="U51" i="1"/>
  <c r="V51" i="1" s="1"/>
  <c r="T51" i="1"/>
  <c r="S51" i="1"/>
  <c r="R51" i="1"/>
  <c r="K51" i="1"/>
  <c r="J51" i="1"/>
  <c r="Y51" i="1" s="1"/>
  <c r="U50" i="1"/>
  <c r="W50" i="1" s="1"/>
  <c r="T50" i="1"/>
  <c r="V50" i="1" s="1"/>
  <c r="S50" i="1"/>
  <c r="R50" i="1"/>
  <c r="K50" i="1"/>
  <c r="J50" i="1"/>
  <c r="U49" i="1"/>
  <c r="U253" i="1" s="1"/>
  <c r="T49" i="1"/>
  <c r="T253" i="1" s="1"/>
  <c r="S49" i="1"/>
  <c r="S253" i="1" s="1"/>
  <c r="R49" i="1"/>
  <c r="R253" i="1" s="1"/>
  <c r="Q49" i="1"/>
  <c r="P49" i="1"/>
  <c r="J49" i="1"/>
  <c r="U48" i="1"/>
  <c r="V48" i="1" s="1"/>
  <c r="T48" i="1"/>
  <c r="S48" i="1"/>
  <c r="R48" i="1"/>
  <c r="Q48" i="1"/>
  <c r="P48" i="1"/>
  <c r="J48" i="1"/>
  <c r="U47" i="1"/>
  <c r="U255" i="1" s="1"/>
  <c r="T47" i="1"/>
  <c r="T255" i="1" s="1"/>
  <c r="S47" i="1"/>
  <c r="S255" i="1" s="1"/>
  <c r="R47" i="1"/>
  <c r="R255" i="1" s="1"/>
  <c r="Q47" i="1"/>
  <c r="P47" i="1"/>
  <c r="J47" i="1"/>
  <c r="U46" i="1"/>
  <c r="V46" i="1" s="1"/>
  <c r="T46" i="1"/>
  <c r="S46" i="1"/>
  <c r="R46" i="1"/>
  <c r="Q46" i="1"/>
  <c r="P46" i="1"/>
  <c r="J46" i="1"/>
  <c r="U45" i="1"/>
  <c r="U254" i="1" s="1"/>
  <c r="T45" i="1"/>
  <c r="T254" i="1" s="1"/>
  <c r="S45" i="1"/>
  <c r="S254" i="1" s="1"/>
  <c r="R45" i="1"/>
  <c r="R254" i="1" s="1"/>
  <c r="Q45" i="1"/>
  <c r="P45" i="1"/>
  <c r="J45" i="1"/>
  <c r="U44" i="1"/>
  <c r="W44" i="1" s="1"/>
  <c r="T44" i="1"/>
  <c r="V44" i="1" s="1"/>
  <c r="S44" i="1"/>
  <c r="R44" i="1"/>
  <c r="Q44" i="1"/>
  <c r="P44" i="1"/>
  <c r="J44" i="1"/>
  <c r="I44" i="1"/>
  <c r="U43" i="1"/>
  <c r="W43" i="1" s="1"/>
  <c r="T43" i="1"/>
  <c r="V43" i="1" s="1"/>
  <c r="S43" i="1"/>
  <c r="R43" i="1"/>
  <c r="K43" i="1"/>
  <c r="J43" i="1"/>
  <c r="U42" i="1"/>
  <c r="V42" i="1" s="1"/>
  <c r="T42" i="1"/>
  <c r="S42" i="1"/>
  <c r="R42" i="1"/>
  <c r="P42" i="1"/>
  <c r="Z42" i="1" s="1"/>
  <c r="K42" i="1"/>
  <c r="J42" i="1"/>
  <c r="Y42" i="1" s="1"/>
  <c r="U41" i="1"/>
  <c r="V41" i="1" s="1"/>
  <c r="T41" i="1"/>
  <c r="S41" i="1"/>
  <c r="R41" i="1"/>
  <c r="K41" i="1"/>
  <c r="J41" i="1"/>
  <c r="Z40" i="1"/>
  <c r="U40" i="1"/>
  <c r="W40" i="1" s="1"/>
  <c r="T40" i="1"/>
  <c r="V40" i="1" s="1"/>
  <c r="S40" i="1"/>
  <c r="R40" i="1"/>
  <c r="K40" i="1"/>
  <c r="J40" i="1"/>
  <c r="Y40" i="1" s="1"/>
  <c r="Z39" i="1"/>
  <c r="U39" i="1"/>
  <c r="V39" i="1" s="1"/>
  <c r="T39" i="1"/>
  <c r="S39" i="1"/>
  <c r="R39" i="1"/>
  <c r="Q39" i="1"/>
  <c r="P39" i="1"/>
  <c r="K39" i="1"/>
  <c r="J39" i="1"/>
  <c r="Y39" i="1" s="1"/>
  <c r="U38" i="1"/>
  <c r="W38" i="1" s="1"/>
  <c r="T38" i="1"/>
  <c r="V38" i="1" s="1"/>
  <c r="S38" i="1"/>
  <c r="R38" i="1"/>
  <c r="K38" i="1"/>
  <c r="J38" i="1"/>
  <c r="U37" i="1"/>
  <c r="V37" i="1" s="1"/>
  <c r="T37" i="1"/>
  <c r="S37" i="1"/>
  <c r="R37" i="1"/>
  <c r="P37" i="1"/>
  <c r="Z37" i="1" s="1"/>
  <c r="K37" i="1"/>
  <c r="J37" i="1"/>
  <c r="Y37" i="1" s="1"/>
  <c r="Z36" i="1"/>
  <c r="U36" i="1"/>
  <c r="V36" i="1" s="1"/>
  <c r="T36" i="1"/>
  <c r="S36" i="1"/>
  <c r="R36" i="1"/>
  <c r="K36" i="1"/>
  <c r="J36" i="1"/>
  <c r="Y36" i="1" s="1"/>
  <c r="Y35" i="1"/>
  <c r="U35" i="1"/>
  <c r="U250" i="1" s="1"/>
  <c r="T35" i="1"/>
  <c r="T250" i="1" s="1"/>
  <c r="S35" i="1"/>
  <c r="S250" i="1" s="1"/>
  <c r="R35" i="1"/>
  <c r="R250" i="1" s="1"/>
  <c r="Q35" i="1"/>
  <c r="P35" i="1"/>
  <c r="Z35" i="1" s="1"/>
  <c r="Y34" i="1"/>
  <c r="U34" i="1"/>
  <c r="U251" i="1" s="1"/>
  <c r="T34" i="1"/>
  <c r="T251" i="1" s="1"/>
  <c r="S34" i="1"/>
  <c r="S251" i="1" s="1"/>
  <c r="R34" i="1"/>
  <c r="R251" i="1" s="1"/>
  <c r="P34" i="1"/>
  <c r="Z34" i="1" s="1"/>
  <c r="K34" i="1"/>
  <c r="J34" i="1"/>
  <c r="U33" i="1"/>
  <c r="W33" i="1" s="1"/>
  <c r="T33" i="1"/>
  <c r="V33" i="1" s="1"/>
  <c r="S33" i="1"/>
  <c r="R33" i="1"/>
  <c r="Q33" i="1"/>
  <c r="P33" i="1"/>
  <c r="Z33" i="1" s="1"/>
  <c r="K33" i="1"/>
  <c r="J33" i="1"/>
  <c r="Y33" i="1" s="1"/>
  <c r="Z32" i="1"/>
  <c r="U32" i="1"/>
  <c r="V32" i="1" s="1"/>
  <c r="T32" i="1"/>
  <c r="S32" i="1"/>
  <c r="R32" i="1"/>
  <c r="Q32" i="1"/>
  <c r="P32" i="1"/>
  <c r="K32" i="1"/>
  <c r="J32" i="1"/>
  <c r="Y32" i="1" s="1"/>
  <c r="Z31" i="1"/>
  <c r="U31" i="1"/>
  <c r="U252" i="1" s="1"/>
  <c r="T31" i="1"/>
  <c r="T252" i="1" s="1"/>
  <c r="S31" i="1"/>
  <c r="S252" i="1" s="1"/>
  <c r="R31" i="1"/>
  <c r="R252" i="1" s="1"/>
  <c r="K31" i="1"/>
  <c r="J31" i="1"/>
  <c r="Y31" i="1" s="1"/>
  <c r="U30" i="1"/>
  <c r="V30" i="1" s="1"/>
  <c r="T30" i="1"/>
  <c r="S30" i="1"/>
  <c r="R30" i="1"/>
  <c r="K30" i="1"/>
  <c r="J30" i="1"/>
  <c r="U29" i="1"/>
  <c r="W29" i="1" s="1"/>
  <c r="T29" i="1"/>
  <c r="V29" i="1" s="1"/>
  <c r="S29" i="1"/>
  <c r="R29" i="1"/>
  <c r="K29" i="1"/>
  <c r="J29" i="1"/>
  <c r="Z28" i="1"/>
  <c r="U28" i="1"/>
  <c r="V28" i="1" s="1"/>
  <c r="T28" i="1"/>
  <c r="S28" i="1"/>
  <c r="R28" i="1"/>
  <c r="K28" i="1"/>
  <c r="J28" i="1"/>
  <c r="Y28" i="1" s="1"/>
  <c r="U27" i="1"/>
  <c r="W27" i="1" s="1"/>
  <c r="T27" i="1"/>
  <c r="V27" i="1" s="1"/>
  <c r="S27" i="1"/>
  <c r="R27" i="1"/>
  <c r="K27" i="1"/>
  <c r="J27" i="1"/>
  <c r="Z26" i="1"/>
  <c r="U26" i="1"/>
  <c r="V26" i="1" s="1"/>
  <c r="T26" i="1"/>
  <c r="S26" i="1"/>
  <c r="R26" i="1"/>
  <c r="K26" i="1"/>
  <c r="J26" i="1"/>
  <c r="Y26" i="1" s="1"/>
  <c r="Z25" i="1"/>
  <c r="U25" i="1"/>
  <c r="W25" i="1" s="1"/>
  <c r="T25" i="1"/>
  <c r="V25" i="1" s="1"/>
  <c r="S25" i="1"/>
  <c r="R25" i="1"/>
  <c r="K25" i="1"/>
  <c r="J25" i="1"/>
  <c r="Y25" i="1" s="1"/>
  <c r="Z24" i="1"/>
  <c r="U24" i="1"/>
  <c r="V24" i="1" s="1"/>
  <c r="T24" i="1"/>
  <c r="S24" i="1"/>
  <c r="R24" i="1"/>
  <c r="K24" i="1"/>
  <c r="J24" i="1"/>
  <c r="Y24" i="1" s="1"/>
  <c r="Z23" i="1"/>
  <c r="U23" i="1"/>
  <c r="W23" i="1" s="1"/>
  <c r="T23" i="1"/>
  <c r="V23" i="1" s="1"/>
  <c r="S23" i="1"/>
  <c r="R23" i="1"/>
  <c r="K23" i="1"/>
  <c r="J23" i="1"/>
  <c r="Y23" i="1" s="1"/>
  <c r="Z22" i="1"/>
  <c r="U22" i="1"/>
  <c r="V22" i="1" s="1"/>
  <c r="T22" i="1"/>
  <c r="S22" i="1"/>
  <c r="R22" i="1"/>
  <c r="K22" i="1"/>
  <c r="J22" i="1"/>
  <c r="Y22" i="1" s="1"/>
  <c r="Z21" i="1"/>
  <c r="U21" i="1"/>
  <c r="W21" i="1" s="1"/>
  <c r="T21" i="1"/>
  <c r="V21" i="1" s="1"/>
  <c r="S21" i="1"/>
  <c r="R21" i="1"/>
  <c r="K21" i="1"/>
  <c r="J21" i="1"/>
  <c r="Y21" i="1" s="1"/>
  <c r="U20" i="1"/>
  <c r="W20" i="1" s="1"/>
  <c r="T20" i="1"/>
  <c r="V20" i="1" s="1"/>
  <c r="S20" i="1"/>
  <c r="R20" i="1"/>
  <c r="K20" i="1"/>
  <c r="J20" i="1"/>
  <c r="Y20" i="1" s="1"/>
  <c r="Z19" i="1"/>
  <c r="U19" i="1"/>
  <c r="U237" i="1" s="1"/>
  <c r="T19" i="1"/>
  <c r="T237" i="1" s="1"/>
  <c r="S19" i="1"/>
  <c r="S237" i="1" s="1"/>
  <c r="R19" i="1"/>
  <c r="R237" i="1" s="1"/>
  <c r="K19" i="1"/>
  <c r="J19" i="1"/>
  <c r="Y19" i="1" s="1"/>
  <c r="Z18" i="1"/>
  <c r="Y18" i="1"/>
  <c r="W18" i="1"/>
  <c r="Z17" i="1"/>
  <c r="U17" i="1"/>
  <c r="V17" i="1" s="1"/>
  <c r="T17" i="1"/>
  <c r="S17" i="1"/>
  <c r="R17" i="1"/>
  <c r="K17" i="1"/>
  <c r="J17" i="1"/>
  <c r="Y17" i="1" s="1"/>
  <c r="Z16" i="1"/>
  <c r="U16" i="1"/>
  <c r="W16" i="1" s="1"/>
  <c r="T16" i="1"/>
  <c r="V16" i="1" s="1"/>
  <c r="S16" i="1"/>
  <c r="R16" i="1"/>
  <c r="K16" i="1"/>
  <c r="J16" i="1"/>
  <c r="Y16" i="1" s="1"/>
  <c r="Z15" i="1"/>
  <c r="U15" i="1"/>
  <c r="V15" i="1" s="1"/>
  <c r="T15" i="1"/>
  <c r="S15" i="1"/>
  <c r="R15" i="1"/>
  <c r="K15" i="1"/>
  <c r="J15" i="1"/>
  <c r="Y15" i="1" s="1"/>
  <c r="Z14" i="1"/>
  <c r="Y14" i="1"/>
  <c r="W14" i="1"/>
  <c r="Z13" i="1"/>
  <c r="U13" i="1"/>
  <c r="U239" i="1" s="1"/>
  <c r="T13" i="1"/>
  <c r="T239" i="1" s="1"/>
  <c r="S13" i="1"/>
  <c r="S239" i="1" s="1"/>
  <c r="R13" i="1"/>
  <c r="R239" i="1" s="1"/>
  <c r="K13" i="1"/>
  <c r="J13" i="1"/>
  <c r="Y13" i="1" s="1"/>
  <c r="Z12" i="1"/>
  <c r="Y12" i="1"/>
  <c r="W12" i="1"/>
  <c r="Z11" i="1"/>
  <c r="U11" i="1"/>
  <c r="V11" i="1" s="1"/>
  <c r="T11" i="1"/>
  <c r="S11" i="1"/>
  <c r="R11" i="1"/>
  <c r="K11" i="1"/>
  <c r="J11" i="1"/>
  <c r="Y11" i="1" s="1"/>
  <c r="Z10" i="1"/>
  <c r="U10" i="1"/>
  <c r="U238" i="1" s="1"/>
  <c r="T10" i="1"/>
  <c r="T238" i="1" s="1"/>
  <c r="S10" i="1"/>
  <c r="S238" i="1" s="1"/>
  <c r="R10" i="1"/>
  <c r="R238" i="1" s="1"/>
  <c r="K10" i="1"/>
  <c r="J10" i="1"/>
  <c r="Y10" i="1" s="1"/>
  <c r="Z9" i="1"/>
  <c r="Y9" i="1"/>
  <c r="W9" i="1"/>
  <c r="U8" i="1"/>
  <c r="V8" i="1" s="1"/>
  <c r="T8" i="1"/>
  <c r="S8" i="1"/>
  <c r="S225" i="1" s="1"/>
  <c r="R8" i="1"/>
  <c r="O8" i="1"/>
  <c r="O225" i="1" s="1"/>
  <c r="N8" i="1"/>
  <c r="N225" i="1" s="1"/>
  <c r="N228" i="1" s="1"/>
  <c r="M8" i="1"/>
  <c r="M225" i="1" s="1"/>
  <c r="M228" i="1" s="1"/>
  <c r="L8" i="1"/>
  <c r="L225" i="1" s="1"/>
  <c r="L228" i="1" s="1"/>
  <c r="H8" i="1"/>
  <c r="H225" i="1" s="1"/>
  <c r="G8" i="1"/>
  <c r="G225" i="1" s="1"/>
  <c r="F8" i="1"/>
  <c r="F225" i="1" s="1"/>
  <c r="U7" i="1"/>
  <c r="W7" i="1" s="1"/>
  <c r="T7" i="1"/>
  <c r="S7" i="1"/>
  <c r="R7" i="1"/>
  <c r="O7" i="1"/>
  <c r="Q7" i="1" s="1"/>
  <c r="N7" i="1"/>
  <c r="M7" i="1"/>
  <c r="L7" i="1"/>
  <c r="H7" i="1"/>
  <c r="I62" i="1" s="1"/>
  <c r="G7" i="1"/>
  <c r="F7" i="1"/>
  <c r="S6" i="1"/>
  <c r="O6" i="1"/>
  <c r="Q6" i="1" s="1"/>
  <c r="N6" i="1"/>
  <c r="P6" i="1" s="1"/>
  <c r="Z6" i="1" s="1"/>
  <c r="M6" i="1"/>
  <c r="L6" i="1"/>
  <c r="H6" i="1"/>
  <c r="I61" i="1" s="1"/>
  <c r="G6" i="1"/>
  <c r="J6" i="1" s="1"/>
  <c r="Y6" i="1" s="1"/>
  <c r="F6" i="1"/>
  <c r="U3" i="1"/>
  <c r="T3" i="1"/>
  <c r="O3" i="1"/>
  <c r="N3" i="1"/>
  <c r="V53" i="1" l="1"/>
  <c r="J7" i="1"/>
  <c r="Y7" i="1" s="1"/>
  <c r="P7" i="1"/>
  <c r="Z7" i="1" s="1"/>
  <c r="V7" i="1"/>
  <c r="S232" i="1"/>
  <c r="F228" i="1"/>
  <c r="R232" i="1"/>
  <c r="U232" i="1"/>
  <c r="H228" i="1"/>
  <c r="K225" i="1"/>
  <c r="I225" i="1"/>
  <c r="J8" i="1"/>
  <c r="P8" i="1"/>
  <c r="T225" i="1"/>
  <c r="T6" i="1" s="1"/>
  <c r="V10" i="1"/>
  <c r="I11" i="1"/>
  <c r="W11" i="1"/>
  <c r="I13" i="1"/>
  <c r="W239" i="1"/>
  <c r="V239" i="1"/>
  <c r="W13" i="1"/>
  <c r="I15" i="1"/>
  <c r="W15" i="1"/>
  <c r="I17" i="1"/>
  <c r="W17" i="1"/>
  <c r="I19" i="1"/>
  <c r="U256" i="1"/>
  <c r="W237" i="1"/>
  <c r="V237" i="1"/>
  <c r="W19" i="1"/>
  <c r="I22" i="1"/>
  <c r="W22" i="1"/>
  <c r="I24" i="1"/>
  <c r="W24" i="1"/>
  <c r="I26" i="1"/>
  <c r="W26" i="1"/>
  <c r="I28" i="1"/>
  <c r="W28" i="1"/>
  <c r="I30" i="1"/>
  <c r="W30" i="1"/>
  <c r="V31" i="1"/>
  <c r="I32" i="1"/>
  <c r="W32" i="1"/>
  <c r="I34" i="1"/>
  <c r="V34" i="1"/>
  <c r="V35" i="1"/>
  <c r="I36" i="1"/>
  <c r="W36" i="1"/>
  <c r="W37" i="1"/>
  <c r="I39" i="1"/>
  <c r="W39" i="1"/>
  <c r="I41" i="1"/>
  <c r="W41" i="1"/>
  <c r="W42" i="1"/>
  <c r="W254" i="1"/>
  <c r="V254" i="1"/>
  <c r="W45" i="1"/>
  <c r="W46" i="1"/>
  <c r="V255" i="1"/>
  <c r="W255" i="1"/>
  <c r="W47" i="1"/>
  <c r="W48" i="1"/>
  <c r="V253" i="1"/>
  <c r="W253" i="1"/>
  <c r="W49" i="1"/>
  <c r="I51" i="1"/>
  <c r="W51" i="1"/>
  <c r="I52" i="1"/>
  <c r="K52" i="1"/>
  <c r="Q52" i="1"/>
  <c r="U52" i="1"/>
  <c r="I53" i="1"/>
  <c r="Q53" i="1"/>
  <c r="W53" i="1"/>
  <c r="V54" i="1"/>
  <c r="I55" i="1"/>
  <c r="W55" i="1"/>
  <c r="I58" i="1"/>
  <c r="I59" i="1"/>
  <c r="I224" i="1"/>
  <c r="I222" i="1"/>
  <c r="I215" i="1"/>
  <c r="I213" i="1"/>
  <c r="I211" i="1"/>
  <c r="I223" i="1"/>
  <c r="I221" i="1"/>
  <c r="I220" i="1"/>
  <c r="I218" i="1"/>
  <c r="I202" i="1"/>
  <c r="I200" i="1"/>
  <c r="I198" i="1"/>
  <c r="I197" i="1"/>
  <c r="I192" i="1"/>
  <c r="I191" i="1"/>
  <c r="I184" i="1"/>
  <c r="I182" i="1"/>
  <c r="I181" i="1"/>
  <c r="I172" i="1"/>
  <c r="I171" i="1"/>
  <c r="I158" i="1"/>
  <c r="I156" i="1"/>
  <c r="I216" i="1"/>
  <c r="I214" i="1"/>
  <c r="I212" i="1"/>
  <c r="I210" i="1"/>
  <c r="I208" i="1"/>
  <c r="I207" i="1"/>
  <c r="I206" i="1"/>
  <c r="I201" i="1"/>
  <c r="I199" i="1"/>
  <c r="I196" i="1"/>
  <c r="I195" i="1"/>
  <c r="I194" i="1"/>
  <c r="I193" i="1"/>
  <c r="I190" i="1"/>
  <c r="I189" i="1"/>
  <c r="I188" i="1"/>
  <c r="I187" i="1"/>
  <c r="I186" i="1"/>
  <c r="I185" i="1"/>
  <c r="I183" i="1"/>
  <c r="I180" i="1"/>
  <c r="I179" i="1"/>
  <c r="I169" i="1"/>
  <c r="I245" i="1" s="1"/>
  <c r="I168" i="1"/>
  <c r="I167" i="1"/>
  <c r="I166" i="1"/>
  <c r="I165" i="1"/>
  <c r="I164" i="1"/>
  <c r="I163" i="1"/>
  <c r="I162" i="1"/>
  <c r="I157" i="1"/>
  <c r="I136" i="1"/>
  <c r="I134" i="1"/>
  <c r="I132" i="1"/>
  <c r="I130" i="1"/>
  <c r="I129" i="1"/>
  <c r="I128" i="1"/>
  <c r="I124" i="1"/>
  <c r="I119" i="1"/>
  <c r="I118" i="1"/>
  <c r="I114" i="1"/>
  <c r="I112" i="1"/>
  <c r="I110" i="1"/>
  <c r="I107" i="1"/>
  <c r="I105" i="1"/>
  <c r="I103" i="1"/>
  <c r="I101" i="1"/>
  <c r="I94" i="1"/>
  <c r="I93" i="1"/>
  <c r="I92" i="1"/>
  <c r="I91" i="1"/>
  <c r="I87" i="1"/>
  <c r="I82" i="1"/>
  <c r="I81" i="1"/>
  <c r="I77" i="1"/>
  <c r="I75" i="1"/>
  <c r="I73" i="1"/>
  <c r="I72" i="1"/>
  <c r="I70" i="1"/>
  <c r="I69" i="1"/>
  <c r="I64" i="1"/>
  <c r="I63" i="1"/>
  <c r="I60" i="1"/>
  <c r="I135" i="1"/>
  <c r="I133" i="1"/>
  <c r="I127" i="1"/>
  <c r="I126" i="1"/>
  <c r="I125" i="1"/>
  <c r="I123" i="1"/>
  <c r="I117" i="1"/>
  <c r="I116" i="1"/>
  <c r="I115" i="1"/>
  <c r="I113" i="1"/>
  <c r="I111" i="1"/>
  <c r="I108" i="1"/>
  <c r="I106" i="1"/>
  <c r="I104" i="1"/>
  <c r="I102" i="1"/>
  <c r="I100" i="1"/>
  <c r="I98" i="1"/>
  <c r="I97" i="1"/>
  <c r="I96" i="1"/>
  <c r="I95" i="1"/>
  <c r="I90" i="1"/>
  <c r="I88" i="1"/>
  <c r="I85" i="1"/>
  <c r="I80" i="1"/>
  <c r="I78" i="1"/>
  <c r="I76" i="1"/>
  <c r="I74" i="1"/>
  <c r="I68" i="1"/>
  <c r="K6" i="1"/>
  <c r="I7" i="1"/>
  <c r="K7" i="1"/>
  <c r="T232" i="1"/>
  <c r="G228" i="1"/>
  <c r="T228" i="1" s="1"/>
  <c r="I8" i="1"/>
  <c r="K8" i="1"/>
  <c r="Q232" i="1"/>
  <c r="O228" i="1"/>
  <c r="Q228" i="1" s="1"/>
  <c r="Q225" i="1"/>
  <c r="P232" i="1"/>
  <c r="Q8" i="1"/>
  <c r="W8" i="1"/>
  <c r="I10" i="1"/>
  <c r="V238" i="1"/>
  <c r="W238" i="1"/>
  <c r="W10" i="1"/>
  <c r="V13" i="1"/>
  <c r="I16" i="1"/>
  <c r="R256" i="1"/>
  <c r="V19" i="1"/>
  <c r="I20" i="1"/>
  <c r="I21" i="1"/>
  <c r="I23" i="1"/>
  <c r="I25" i="1"/>
  <c r="I27" i="1"/>
  <c r="I29" i="1"/>
  <c r="I31" i="1"/>
  <c r="V252" i="1"/>
  <c r="W252" i="1"/>
  <c r="W31" i="1"/>
  <c r="I33" i="1"/>
  <c r="W251" i="1"/>
  <c r="V251" i="1"/>
  <c r="W34" i="1"/>
  <c r="V250" i="1"/>
  <c r="W250" i="1"/>
  <c r="W35" i="1"/>
  <c r="I37" i="1"/>
  <c r="I38" i="1"/>
  <c r="I40" i="1"/>
  <c r="I42" i="1"/>
  <c r="I43" i="1"/>
  <c r="V45" i="1"/>
  <c r="I46" i="1"/>
  <c r="I47" i="1"/>
  <c r="V47" i="1"/>
  <c r="I48" i="1"/>
  <c r="I253" i="1" s="1"/>
  <c r="I49" i="1"/>
  <c r="V49" i="1"/>
  <c r="I50" i="1"/>
  <c r="I54" i="1"/>
  <c r="I56" i="1"/>
  <c r="W60" i="1"/>
  <c r="W89" i="1"/>
  <c r="V89" i="1"/>
  <c r="V86" i="1"/>
  <c r="V109" i="1"/>
  <c r="W109" i="1"/>
  <c r="V61" i="1"/>
  <c r="W62" i="1"/>
  <c r="W63" i="1"/>
  <c r="W66" i="1"/>
  <c r="V244" i="1"/>
  <c r="W244" i="1"/>
  <c r="W68" i="1"/>
  <c r="V242" i="1"/>
  <c r="W242" i="1"/>
  <c r="W69" i="1"/>
  <c r="W243" i="1"/>
  <c r="V243" i="1"/>
  <c r="W70" i="1"/>
  <c r="W71" i="1"/>
  <c r="W72" i="1"/>
  <c r="W74" i="1"/>
  <c r="V75" i="1"/>
  <c r="W76" i="1"/>
  <c r="V77" i="1"/>
  <c r="W78" i="1"/>
  <c r="V79" i="1"/>
  <c r="W80" i="1"/>
  <c r="V82" i="1"/>
  <c r="V83" i="1"/>
  <c r="I86" i="1"/>
  <c r="K86" i="1"/>
  <c r="Q86" i="1"/>
  <c r="V88" i="1"/>
  <c r="W90" i="1"/>
  <c r="W91" i="1"/>
  <c r="W92" i="1"/>
  <c r="W93" i="1"/>
  <c r="V94" i="1"/>
  <c r="V97" i="1"/>
  <c r="J99" i="1"/>
  <c r="Y99" i="1" s="1"/>
  <c r="P99" i="1"/>
  <c r="Z99" i="1" s="1"/>
  <c r="W100" i="1"/>
  <c r="V101" i="1"/>
  <c r="V99" i="1" s="1"/>
  <c r="W102" i="1"/>
  <c r="V103" i="1"/>
  <c r="V104" i="1"/>
  <c r="P105" i="1"/>
  <c r="Z105" i="1" s="1"/>
  <c r="V107" i="1"/>
  <c r="V105" i="1" s="1"/>
  <c r="V110" i="1"/>
  <c r="V112" i="1"/>
  <c r="V113" i="1"/>
  <c r="P114" i="1"/>
  <c r="Z114" i="1" s="1"/>
  <c r="V114" i="1"/>
  <c r="V115" i="1"/>
  <c r="V116" i="1"/>
  <c r="V120" i="1"/>
  <c r="V121" i="1"/>
  <c r="V122" i="1"/>
  <c r="V124" i="1"/>
  <c r="V125" i="1"/>
  <c r="V126" i="1"/>
  <c r="V130" i="1"/>
  <c r="V132" i="1"/>
  <c r="V134" i="1"/>
  <c r="W248" i="1"/>
  <c r="V248" i="1"/>
  <c r="W136" i="1"/>
  <c r="P137" i="1"/>
  <c r="Z137" i="1" s="1"/>
  <c r="V137" i="1"/>
  <c r="W173" i="1"/>
  <c r="V173" i="1"/>
  <c r="W207" i="1"/>
  <c r="V207" i="1"/>
  <c r="W241" i="1"/>
  <c r="V241" i="1"/>
  <c r="W61" i="1"/>
  <c r="V68" i="1"/>
  <c r="V69" i="1"/>
  <c r="V70" i="1"/>
  <c r="W246" i="1"/>
  <c r="V246" i="1"/>
  <c r="W88" i="1"/>
  <c r="V247" i="1"/>
  <c r="W247" i="1"/>
  <c r="W94" i="1"/>
  <c r="V240" i="1"/>
  <c r="W240" i="1"/>
  <c r="W97" i="1"/>
  <c r="I99" i="1"/>
  <c r="V136" i="1"/>
  <c r="Q137" i="1"/>
  <c r="V144" i="1"/>
  <c r="V146" i="1"/>
  <c r="V148" i="1"/>
  <c r="V150" i="1"/>
  <c r="V153" i="1"/>
  <c r="V154" i="1"/>
  <c r="V156" i="1"/>
  <c r="V159" i="1"/>
  <c r="V161" i="1"/>
  <c r="V162" i="1"/>
  <c r="V163" i="1"/>
  <c r="V164" i="1"/>
  <c r="V165" i="1"/>
  <c r="V166" i="1"/>
  <c r="V167" i="1"/>
  <c r="V168" i="1"/>
  <c r="V169" i="1"/>
  <c r="W171" i="1"/>
  <c r="W172" i="1"/>
  <c r="W174" i="1"/>
  <c r="W176" i="1"/>
  <c r="V179" i="1"/>
  <c r="W180" i="1"/>
  <c r="V182" i="1"/>
  <c r="W183" i="1"/>
  <c r="V184" i="1"/>
  <c r="V185" i="1"/>
  <c r="W190" i="1"/>
  <c r="S249" i="1"/>
  <c r="S256" i="1" s="1"/>
  <c r="U249" i="1"/>
  <c r="W191" i="1"/>
  <c r="W196" i="1"/>
  <c r="W197" i="1"/>
  <c r="W199" i="1"/>
  <c r="W201" i="1"/>
  <c r="J203" i="1"/>
  <c r="Y203" i="1" s="1"/>
  <c r="Q203" i="1"/>
  <c r="S203" i="1"/>
  <c r="U203" i="1"/>
  <c r="W204" i="1"/>
  <c r="W206" i="1"/>
  <c r="W208" i="1"/>
  <c r="J209" i="1"/>
  <c r="Y209" i="1" s="1"/>
  <c r="U219" i="1"/>
  <c r="K219" i="1"/>
  <c r="I219" i="1"/>
  <c r="P219" i="1"/>
  <c r="Z219" i="1" s="1"/>
  <c r="V245" i="1"/>
  <c r="W245" i="1"/>
  <c r="W169" i="1"/>
  <c r="Q173" i="1"/>
  <c r="R249" i="1"/>
  <c r="T249" i="1"/>
  <c r="T256" i="1" s="1"/>
  <c r="V191" i="1"/>
  <c r="J207" i="1"/>
  <c r="Y207" i="1" s="1"/>
  <c r="I209" i="1"/>
  <c r="U209" i="1"/>
  <c r="W210" i="1"/>
  <c r="W212" i="1"/>
  <c r="W214" i="1"/>
  <c r="W216" i="1"/>
  <c r="J219" i="1"/>
  <c r="Y219" i="1" s="1"/>
  <c r="R219" i="1"/>
  <c r="R225" i="1" s="1"/>
  <c r="R6" i="1" s="1"/>
  <c r="W221" i="1"/>
  <c r="W223" i="1"/>
  <c r="J237" i="1"/>
  <c r="P237" i="1"/>
  <c r="K238" i="1"/>
  <c r="Q238" i="1"/>
  <c r="K240" i="1"/>
  <c r="Q240" i="1"/>
  <c r="F256" i="1"/>
  <c r="R258" i="1" s="1"/>
  <c r="H256" i="1"/>
  <c r="K237" i="1"/>
  <c r="M256" i="1"/>
  <c r="O256" i="1"/>
  <c r="Q237" i="1"/>
  <c r="Q241" i="1"/>
  <c r="P241" i="1"/>
  <c r="K244" i="1"/>
  <c r="Q244" i="1"/>
  <c r="K245" i="1"/>
  <c r="Q245" i="1"/>
  <c r="J246" i="1"/>
  <c r="P246" i="1"/>
  <c r="K247" i="1"/>
  <c r="Q247" i="1"/>
  <c r="K249" i="1"/>
  <c r="Q249" i="1"/>
  <c r="K250" i="1"/>
  <c r="Q250" i="1"/>
  <c r="J251" i="1"/>
  <c r="P251" i="1"/>
  <c r="K252" i="1"/>
  <c r="Q252" i="1"/>
  <c r="K253" i="1"/>
  <c r="Q253" i="1"/>
  <c r="J254" i="1"/>
  <c r="P254" i="1"/>
  <c r="K255" i="1"/>
  <c r="Q255" i="1"/>
  <c r="V225" i="1" l="1"/>
  <c r="W209" i="1"/>
  <c r="V209" i="1"/>
  <c r="U225" i="1"/>
  <c r="V52" i="1"/>
  <c r="W52" i="1"/>
  <c r="V256" i="1"/>
  <c r="W256" i="1"/>
  <c r="P225" i="1"/>
  <c r="Z8" i="1"/>
  <c r="U228" i="1"/>
  <c r="K228" i="1"/>
  <c r="U235" i="1"/>
  <c r="J228" i="1"/>
  <c r="P256" i="1"/>
  <c r="Q256" i="1"/>
  <c r="V203" i="1"/>
  <c r="W203" i="1"/>
  <c r="J256" i="1"/>
  <c r="K256" i="1"/>
  <c r="W219" i="1"/>
  <c r="V219" i="1"/>
  <c r="V249" i="1"/>
  <c r="W249" i="1"/>
  <c r="I256" i="1"/>
  <c r="I250" i="1"/>
  <c r="J225" i="1"/>
  <c r="Y225" i="1" s="1"/>
  <c r="Y8" i="1"/>
  <c r="W232" i="1"/>
  <c r="S228" i="1"/>
  <c r="R228" i="1"/>
  <c r="W228" i="1" l="1"/>
  <c r="W235" i="1"/>
  <c r="V228" i="1"/>
  <c r="Z225" i="1"/>
  <c r="P228" i="1"/>
  <c r="Z228" i="1" s="1"/>
  <c r="V235" i="1"/>
  <c r="Y228" i="1"/>
  <c r="W225" i="1"/>
  <c r="V232" i="1"/>
  <c r="U6" i="1"/>
  <c r="W6" i="1" l="1"/>
  <c r="V6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H61" authorId="0">
      <text>
        <r>
          <rPr>
            <b/>
            <sz val="9"/>
            <color indexed="81"/>
            <rFont val="Tahoma"/>
            <family val="2"/>
            <charset val="204"/>
          </rPr>
          <t>58427,6-1,8</t>
        </r>
      </text>
    </comment>
    <comment ref="H88" authorId="0">
      <text>
        <r>
          <rPr>
            <b/>
            <sz val="9"/>
            <color indexed="81"/>
            <rFont val="Tahoma"/>
            <family val="2"/>
            <charset val="204"/>
          </rPr>
          <t>Включено 14,4 тис.грн.: 34604,1-14,4 (41051500)</t>
        </r>
      </text>
    </comment>
  </commentList>
</comments>
</file>

<file path=xl/sharedStrings.xml><?xml version="1.0" encoding="utf-8"?>
<sst xmlns="http://schemas.openxmlformats.org/spreadsheetml/2006/main" count="584" uniqueCount="473">
  <si>
    <t xml:space="preserve">                Аналіз виконання бюджету м.Вараш по видатках та кредитуванню станом на 01.01.2019 року</t>
  </si>
  <si>
    <t>(тис.грн)</t>
  </si>
  <si>
    <t>№ п/п</t>
  </si>
  <si>
    <t xml:space="preserve">КТКВК </t>
  </si>
  <si>
    <t>КТПКВКМБ</t>
  </si>
  <si>
    <t>КФКВКБ</t>
  </si>
  <si>
    <t xml:space="preserve">Назва коду за типовою програмною класифікацією видатків та кредитування місцевих бюджетів </t>
  </si>
  <si>
    <t>Загальний фонд</t>
  </si>
  <si>
    <t>Спеціальний фонд</t>
  </si>
  <si>
    <t>Всього по бюджету</t>
  </si>
  <si>
    <t>затверджено розписом на рік з урахуванням внесених змін</t>
  </si>
  <si>
    <t>затверджено на 01.01.2019</t>
  </si>
  <si>
    <t>виконано станом на 01.01.2019</t>
  </si>
  <si>
    <t>питома вага</t>
  </si>
  <si>
    <t>відхилення "+", "-"</t>
  </si>
  <si>
    <t>виконання у %</t>
  </si>
  <si>
    <t>уточнений план  на рік, кошторисні призначення</t>
  </si>
  <si>
    <t>ПЕРЕВІРКА</t>
  </si>
  <si>
    <t xml:space="preserve">     ВСЬОГО ВИДАТКІВ</t>
  </si>
  <si>
    <t>в тому числі видатків за рахунок субвенцій з інших бюджетів:</t>
  </si>
  <si>
    <t>090000</t>
  </si>
  <si>
    <t>3000</t>
  </si>
  <si>
    <t>Соціальний захист та соціальне забезпечення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</si>
  <si>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</si>
  <si>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</si>
  <si>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090201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</si>
  <si>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</si>
  <si>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</si>
  <si>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090405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</si>
  <si>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</si>
  <si>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</si>
  <si>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</si>
  <si>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</si>
  <si>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</si>
  <si>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090406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</si>
  <si>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</si>
  <si>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</si>
  <si>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3030</t>
  </si>
  <si>
    <t>1030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</si>
  <si>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</si>
  <si>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090203</t>
  </si>
  <si>
    <t>3031</t>
  </si>
  <si>
    <t>Надання інших пільг окремим категоріям громадян відповідно до законодавства</t>
  </si>
  <si>
    <t>090214</t>
  </si>
  <si>
    <t>3032</t>
  </si>
  <si>
    <t>1070</t>
  </si>
  <si>
    <t>Надання пільг окремим категоріям громадян з оплати послуг зв'язку</t>
  </si>
  <si>
    <t>170102</t>
  </si>
  <si>
    <t>3033</t>
  </si>
  <si>
    <t>Компенсаційні виплати на пільговий проїзд автомобільним транспортом окремим категоріям громадян</t>
  </si>
  <si>
    <t>3040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</si>
  <si>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</si>
  <si>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090302</t>
  </si>
  <si>
    <t>3041</t>
  </si>
  <si>
    <t>1040</t>
  </si>
  <si>
    <t>Надання допомоги у зв'язку з вагітністю і пологами</t>
  </si>
  <si>
    <t>3042</t>
  </si>
  <si>
    <t>Надання допомоги при усиновленні дитини</t>
  </si>
  <si>
    <t>090304</t>
  </si>
  <si>
    <t>3043</t>
  </si>
  <si>
    <t>Надання допомоги при народженні дитини</t>
  </si>
  <si>
    <t>090305</t>
  </si>
  <si>
    <t>3044</t>
  </si>
  <si>
    <t>Надання допомоги на дітей, над якими встановлено опіку чи піклування</t>
  </si>
  <si>
    <t>090306</t>
  </si>
  <si>
    <t>3045</t>
  </si>
  <si>
    <t>Надання допомоги на дітей одиноким матерям</t>
  </si>
  <si>
    <t>090307</t>
  </si>
  <si>
    <t>3046</t>
  </si>
  <si>
    <t>Надання тимчасової державної допомоги дітям</t>
  </si>
  <si>
    <t>090308</t>
  </si>
  <si>
    <t>3047</t>
  </si>
  <si>
    <t>Надання державної соціальної допомоги малозабезпеченим сім’ям</t>
  </si>
  <si>
    <t>090401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</si>
  <si>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</si>
  <si>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</si>
  <si>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</si>
  <si>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</si>
  <si>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</si>
  <si>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091300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</si>
  <si>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</si>
  <si>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</si>
  <si>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</si>
  <si>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</si>
  <si>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</si>
  <si>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</si>
  <si>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090212</t>
  </si>
  <si>
    <t>3050</t>
  </si>
  <si>
    <t>Пільгове медичне обслуговування осіб, які постраждали внаслідок Чорнобильської катастрофи</t>
  </si>
  <si>
    <t>091204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</si>
  <si>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</si>
  <si>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</si>
  <si>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</si>
  <si>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091206</t>
  </si>
  <si>
    <t>3105</t>
  </si>
  <si>
    <t>Надання реабілітаційних послуг особам з інвалідністю та дітям з інвалідністю</t>
  </si>
  <si>
    <t>в т.ч. за рахунок субвенції з інших бюджетів</t>
  </si>
  <si>
    <t>за рах субвенції з державного бюджету на здійснення заходів щодо соц-економічного розвитку окремих територій</t>
  </si>
  <si>
    <t>090802</t>
  </si>
  <si>
    <t>3112</t>
  </si>
  <si>
    <t>Заходи державної політики з питань дітей та їх соціального захисту</t>
  </si>
  <si>
    <t>091101</t>
  </si>
  <si>
    <t>3121</t>
  </si>
  <si>
    <t>Утримання та забезпечення діяльності центрів соціальних служб для сім’ї, дітей та молоді</t>
  </si>
  <si>
    <t>3123</t>
  </si>
  <si>
    <t>Заходи державної політики з питань сім'ї</t>
  </si>
  <si>
    <t>091105</t>
  </si>
  <si>
    <t>3132</t>
  </si>
  <si>
    <t>Утримання клубів для підлітків за місцем проживання</t>
  </si>
  <si>
    <t>091103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</si>
  <si>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</si>
  <si>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</si>
  <si>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</si>
  <si>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</si>
  <si>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091205</t>
  </si>
  <si>
    <t>3160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</si>
  <si>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</si>
  <si>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</si>
  <si>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</si>
  <si>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</si>
  <si>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</t>
  </si>
  <si>
    <t xml:space="preserve">в т.ч. за рахунок субвенції з державного бюджету місцевим бюджетам 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</si>
  <si>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</si>
  <si>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</si>
  <si>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3223</t>
  </si>
  <si>
    <t xml:space="preserve"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</si>
  <si>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</si>
  <si>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</si>
  <si>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090412</t>
  </si>
  <si>
    <t>3242</t>
  </si>
  <si>
    <t>1090</t>
  </si>
  <si>
    <t>Інші заходи у сфері соціального захисту і соціального забезпечення</t>
  </si>
  <si>
    <t xml:space="preserve">Соціально-культурна сфера, всього:        </t>
  </si>
  <si>
    <t>070000</t>
  </si>
  <si>
    <t>1000</t>
  </si>
  <si>
    <t xml:space="preserve">Освіта,   всього </t>
  </si>
  <si>
    <t>0910</t>
  </si>
  <si>
    <t>Надання дошкільної освіти</t>
  </si>
  <si>
    <t>в т. ч.: за рах субвенції з державного бюджету на здійснення заходів щодо соц-економічного розвитку окремих територій (кап. ремонт ДНЗ №11, №12)</t>
  </si>
  <si>
    <t>за рах субвенції з державного бюджету по 30-км зоні (кап. ремонт (заміна вікон і дверей) ДНЗ№3, №4, №6, №8)</t>
  </si>
  <si>
    <t>за рах субвенції з державного бюджету по 30-км зоні (кап.ремонт ДНЗ №5, 6, 8)</t>
  </si>
  <si>
    <t>за рах залишку субвенції з державного бюджету на здійснення заходів щодо соц-економічного розвитку окремих територій (заміна вікон та дверей ДНЗ №11, ДНЗ №12) (41034501)</t>
  </si>
  <si>
    <t>в т. ч.: за рах субвенції з обласного бюджету (бюджету розвитку) на ремонт покрівлі ДНЗ №3</t>
  </si>
  <si>
    <t>070201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</si>
  <si>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</si>
  <si>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</si>
  <si>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в т. ч.: за рах освітньої субвенції з держ бюджету </t>
  </si>
  <si>
    <t>за рах субвенції з державного бюджету на надання державної підтримки особам з особливими освітніми потребами</t>
  </si>
  <si>
    <t>за рах субвенції з державного бюджету по 30-км зоні (пот.ремонт ЗНЗ №1)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</si>
  <si>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</si>
  <si>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</si>
  <si>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в т. ч. за рах субвенції на здійснення заходів щодо соц-екон.розвитку на капремонт в ЗНЗ№4 та ЗНЗ№5 (заміна вікон та дверей)</t>
  </si>
  <si>
    <t>за рах субвенції з державного бюджету на забезпечення якісної, сучасної та доступної загальної середньої освіти "Нова українська школа"</t>
  </si>
  <si>
    <t>за рах освітньої субвенції з державного бюджету на оснащення кабінетів та на початкову школу (обласний залишок)</t>
  </si>
  <si>
    <t xml:space="preserve">за рах субвенції з державного бюджету на здійснення заходів щодо соц-економічного розвитку окремих територій </t>
  </si>
  <si>
    <t>за рах залишку субвенції з державного бюджету на здійснення заходів щодо соц-економічного розвитку окремих територій (Нова українська школа)(41034501)</t>
  </si>
  <si>
    <t>070304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</si>
  <si>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</si>
  <si>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</si>
  <si>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в т. ч.: за рах освітньої субвенції з держ бюджету</t>
  </si>
  <si>
    <t>070401</t>
  </si>
  <si>
    <t>0960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</si>
  <si>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</si>
  <si>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</si>
  <si>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</si>
  <si>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070702</t>
  </si>
  <si>
    <t>1140</t>
  </si>
  <si>
    <t>0950</t>
  </si>
  <si>
    <t>Підвищення кваліфікації, перепідготовка кадрів закладами післядипломної освіти</t>
  </si>
  <si>
    <t>070801</t>
  </si>
  <si>
    <t>1150</t>
  </si>
  <si>
    <t>0990</t>
  </si>
  <si>
    <t>Методичне забезпечення діяльності навчальних закладів</t>
  </si>
  <si>
    <t>070802</t>
  </si>
  <si>
    <t>1161</t>
  </si>
  <si>
    <t xml:space="preserve">Забезпечення діяльності інших закладів у сфері освіти </t>
  </si>
  <si>
    <t>1162</t>
  </si>
  <si>
    <t>Інші програми та заходи у сфері освіти</t>
  </si>
  <si>
    <t>080000</t>
  </si>
  <si>
    <t>2000</t>
  </si>
  <si>
    <t>Охорона здоров'я</t>
  </si>
  <si>
    <t>080201</t>
  </si>
  <si>
    <t>2020</t>
  </si>
  <si>
    <t>0732</t>
  </si>
  <si>
    <t>Спеціалізована стаціонарна медична допомога населенню</t>
  </si>
  <si>
    <t>в тому числі за рахунок медичної субвенції (у т.ч. на заробітну плату працівникам СМСЧ-3, які обслуговують внутрішньо переміщених осіб)</t>
  </si>
  <si>
    <t>2210</t>
  </si>
  <si>
    <t>Програми і централізовані заходи у галузі охорони здоров’я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</si>
  <si>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</si>
  <si>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</si>
  <si>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</si>
  <si>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тому числі за рахунок медичної субвенції</t>
  </si>
  <si>
    <t>081007</t>
  </si>
  <si>
    <t>2142</t>
  </si>
  <si>
    <t>0763</t>
  </si>
  <si>
    <t>Програми і централізовані заходи боротьби з туберкульозом</t>
  </si>
  <si>
    <t>081009</t>
  </si>
  <si>
    <t>2144</t>
  </si>
  <si>
    <t>Централізовані заходи з лікування хворих на цукровий та нецукровий діабет</t>
  </si>
  <si>
    <t xml:space="preserve">в т. ч. за рах субвенції з держ бюджету (цільові видатки для відшкодування вартості препаратів інсуліну на лікування хворих на цукровий діабет, що потребують лікування препаратами інсуліну) </t>
  </si>
  <si>
    <t>081010</t>
  </si>
  <si>
    <t>2145</t>
  </si>
  <si>
    <t>Централізовані заходи з лікування онкологічних хворих</t>
  </si>
  <si>
    <t>2146</t>
  </si>
  <si>
    <t>Відшкодування вартості лікарських засобів для лікування окремих захворювань</t>
  </si>
  <si>
    <t>в т. ч. за рах субвенції з держ бюджету на відшкодування вартості лікарських засобів для лікування окремих захворювань (Доступні ліки)</t>
  </si>
  <si>
    <t>081002</t>
  </si>
  <si>
    <t>2152</t>
  </si>
  <si>
    <t>Інші програми та заходи у сфері охорони здоров’я</t>
  </si>
  <si>
    <t>110000</t>
  </si>
  <si>
    <t>4000</t>
  </si>
  <si>
    <t>Культура і мистецтво, всього</t>
  </si>
  <si>
    <t>110201</t>
  </si>
  <si>
    <t>4030</t>
  </si>
  <si>
    <t>0824</t>
  </si>
  <si>
    <t>Забезпечення діяльності бібліотек</t>
  </si>
  <si>
    <t>110204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</si>
  <si>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</si>
  <si>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</si>
  <si>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</si>
  <si>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за рах субвенції з державного бюджету по 30-км зоні (пот.ремонт центру дозвілля)</t>
  </si>
  <si>
    <t>110205</t>
  </si>
  <si>
    <t>4081</t>
  </si>
  <si>
    <t>0829</t>
  </si>
  <si>
    <t xml:space="preserve">Забезпечення діяльності інших закладів в галузі культури і мистецтва </t>
  </si>
  <si>
    <t>110502</t>
  </si>
  <si>
    <t>4082</t>
  </si>
  <si>
    <t>Інші заходи в галузі культури і мистецтва</t>
  </si>
  <si>
    <t>130000</t>
  </si>
  <si>
    <t>5000</t>
  </si>
  <si>
    <t>Фізична культура і спорт, всього</t>
  </si>
  <si>
    <t>130102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</si>
  <si>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</si>
  <si>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</si>
  <si>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</si>
  <si>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</si>
  <si>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</si>
  <si>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</si>
  <si>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</si>
  <si>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5030</t>
  </si>
  <si>
    <t>Розвиток дитячо-юнацького та резервного спорту</t>
  </si>
  <si>
    <t>130107</t>
  </si>
  <si>
    <t>5031</t>
  </si>
  <si>
    <t>Утримання та навчально-тренувальна робота комунальних дитячо-юнацьких спортивних шкіл</t>
  </si>
  <si>
    <t>010116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</si>
  <si>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</si>
  <si>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</si>
  <si>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</si>
  <si>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</si>
  <si>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</si>
  <si>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0180</t>
  </si>
  <si>
    <t>0133</t>
  </si>
  <si>
    <t>Інша діяльність у сфері державного управління</t>
  </si>
  <si>
    <t>100000</t>
  </si>
  <si>
    <t>6000</t>
  </si>
  <si>
    <t>Житлово-комунальне господарство</t>
  </si>
  <si>
    <t>100101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</si>
  <si>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</si>
  <si>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</si>
  <si>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</si>
  <si>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6011</t>
  </si>
  <si>
    <t>0620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</si>
  <si>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</si>
  <si>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</si>
  <si>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</si>
  <si>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</si>
  <si>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</si>
  <si>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</si>
  <si>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</si>
  <si>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100102</t>
  </si>
  <si>
    <t>6021</t>
  </si>
  <si>
    <t>Капітальний ремонт житлового фонду</t>
  </si>
  <si>
    <t>6022</t>
  </si>
  <si>
    <t>Капітальний ремонт житлового фонду об'єднань ОСББ</t>
  </si>
  <si>
    <t>в т. ч. за рах субвенції з державного бюджету на здійснення заходів щодо соц-економічного розвитку окремих територій (кап. ремонт будинку по вулиці Перемоги, 5)</t>
  </si>
  <si>
    <t>100202</t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</si>
  <si>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</si>
  <si>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</si>
  <si>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</si>
  <si>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водопровідно-каналізаційного господарства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</si>
  <si>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</si>
  <si>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</si>
  <si>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</si>
  <si>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</si>
  <si>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100203</t>
  </si>
  <si>
    <t>6030</t>
  </si>
  <si>
    <t>Організація благоустрою населених пунктів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</si>
  <si>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</si>
  <si>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</si>
  <si>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</si>
  <si>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6082</t>
  </si>
  <si>
    <t>Придбання житла для окремих категорій населення відповідно до законодавства</t>
  </si>
  <si>
    <t xml:space="preserve">в т. ч. за рах субвенції з обласного бюджету </t>
  </si>
  <si>
    <t xml:space="preserve">    благодійні внески, гранти та дарунки</t>
  </si>
  <si>
    <t>100208</t>
  </si>
  <si>
    <t>6100</t>
  </si>
  <si>
    <t>6110</t>
  </si>
  <si>
    <t>Заходи, пов’язані з поліпшенням питної води</t>
  </si>
  <si>
    <t>100302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</si>
  <si>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</si>
  <si>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</si>
  <si>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100601</t>
  </si>
  <si>
    <t>6140</t>
  </si>
  <si>
    <t>120201</t>
  </si>
  <si>
    <t>6150</t>
  </si>
  <si>
    <r>
  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  </r>
    <r>
      <rPr>
        <sz val="11"/>
        <rFont val="Times New Roman Cyr"/>
        <charset val="204"/>
      </rPr>
      <t>(за рахунок субвенції з державного бюджету)</t>
    </r>
  </si>
  <si>
    <t>6310</t>
  </si>
  <si>
    <t>0490</t>
  </si>
  <si>
    <t>Реалізація заходів щодо інвестиційного розвитку території</t>
  </si>
  <si>
    <t>в т.ч        реконструкція та модернізація ліфтів за рахунок коштів міського бюджету</t>
  </si>
  <si>
    <t xml:space="preserve">               реконструкція та модернізація ліфтів за рахунок субвенції з Державного бюджету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</si>
  <si>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</si>
  <si>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 xml:space="preserve">          виготовлення проектно - кошторисної документації на виконання робіт по створенню та встановленню системи відеоспостереження</t>
  </si>
  <si>
    <t>в т. ч.: за рах субвенції з державного бюджету на здійснення заходів щодо соц-економічного розвитку окремих територій (будівництво міні-футбольного поля ЗНЗ №4)</t>
  </si>
  <si>
    <t>будівництво міні-футбольного поля ЗНЗ №4 (співфінансування з міського бюджету)</t>
  </si>
  <si>
    <t>створення та встановлення системи відеоспостереження міста</t>
  </si>
  <si>
    <t xml:space="preserve">           реконструкція ДНЗ №2</t>
  </si>
  <si>
    <t xml:space="preserve">           проект "Нове будівництво міської автоматизованої системи централізованого оповіщення"</t>
  </si>
  <si>
    <t xml:space="preserve">               будівництво зовнішніх теплових мереж (субвенція з держ бюджету)  </t>
  </si>
  <si>
    <t xml:space="preserve">          реконструкція ЗОШ №1  (коригування) (проектні роботи)</t>
  </si>
  <si>
    <t xml:space="preserve">реконструкція ЗОШ №1 (коригування) </t>
  </si>
  <si>
    <t xml:space="preserve">реконструкція ЗОШ №2 </t>
  </si>
  <si>
    <t xml:space="preserve">          реконструкція ЗОШ №3 за рах субвенції з Державного бюджету на здійснення заходів соц.- економ. розвитку окремих територій</t>
  </si>
  <si>
    <t>будівництво об'єктів інфраструктури парку культури та відпочинку (проектно-кошторисна документація)</t>
  </si>
  <si>
    <t>будівництво спортивного майданчика в м-н Вараш, 19</t>
  </si>
  <si>
    <t>благодійні внески, гранти та дарунки (безоплатна передача повітряних ліній електропередач, в т.ч. з КП "МЕМ" до КП "Благоустрій")</t>
  </si>
  <si>
    <t>Житлове будівництво та придбання житла для окремих категорій населення</t>
  </si>
  <si>
    <t>7310</t>
  </si>
  <si>
    <t>0421</t>
  </si>
  <si>
    <t>Проведення заходів із землеустрою</t>
  </si>
  <si>
    <t>Компенсаційні виплати на пільговий проїзд автотранспортом окремим категоріям  громадян</t>
  </si>
  <si>
    <t>6650</t>
  </si>
  <si>
    <t>0456</t>
  </si>
  <si>
    <t>Утримання та розвиток інфраструктури доріг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</si>
  <si>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</si>
  <si>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</si>
  <si>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>Інші послуги, пов"язані з економічною діяльністю</t>
  </si>
  <si>
    <t>7410</t>
  </si>
  <si>
    <t>0470</t>
  </si>
  <si>
    <t>Заходи з енергозбереження</t>
  </si>
  <si>
    <t>в тому числі за рахунок субвенції з обласного бюджету</t>
  </si>
  <si>
    <t>0443</t>
  </si>
  <si>
    <t>Будівництво об'єктів житлово-комунального господарства</t>
  </si>
  <si>
    <t>7321</t>
  </si>
  <si>
    <t xml:space="preserve">Будівництво освітніх установ та закладів </t>
  </si>
  <si>
    <t>7330</t>
  </si>
  <si>
    <t>Будівництво інших об'єктів соціальної та виробничої інфраструктури комунальної власності</t>
  </si>
  <si>
    <t>7350</t>
  </si>
  <si>
    <t>Розроблення схем планування та забудови територій (містобудівної документації)</t>
  </si>
  <si>
    <t>7370</t>
  </si>
  <si>
    <t>Реалізація інших заходів щодо соціально-економічного розвитку територій</t>
  </si>
  <si>
    <t>в т. ч.: за рах субвенції з обласного бюджету (бюджету розвитку) на реконструкцію ЗОШ №2</t>
  </si>
  <si>
    <t>7442</t>
  </si>
  <si>
    <t>Утримання та розвиток інших об'єктів транспортної інфраструктури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</si>
  <si>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</si>
  <si>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</si>
  <si>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</si>
  <si>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0411</t>
  </si>
  <si>
    <t>Сприяння розвитку малого та середнього підприємництва</t>
  </si>
  <si>
    <t>7670</t>
  </si>
  <si>
    <t>Внески до статутного капіталу суб’єктів господарювання</t>
  </si>
  <si>
    <t>в т.ч. КП "Житлокомунсервіс" КМР</t>
  </si>
  <si>
    <t xml:space="preserve">        КМКП</t>
  </si>
  <si>
    <t xml:space="preserve">        КП "Благоустрій" КМР</t>
  </si>
  <si>
    <t xml:space="preserve">        благодійні внески, гранти та дарунки</t>
  </si>
  <si>
    <t>7500</t>
  </si>
  <si>
    <t>Інші заходи, пов'язані з економічною діяльністю</t>
  </si>
  <si>
    <t>210105</t>
  </si>
  <si>
    <t>7810</t>
  </si>
  <si>
    <t>0320</t>
  </si>
  <si>
    <t xml:space="preserve">Видатки на запобігання та ліквідацію надзвичайних ситуацій та наслідків стихійного лиха </t>
  </si>
  <si>
    <t xml:space="preserve"> в т.ч. за рахунок субвенції з Державного бюджету по 30-км зоні (респіратори)</t>
  </si>
  <si>
    <t>210106</t>
  </si>
  <si>
    <t xml:space="preserve">Заходи у сфері захисту населення і територій від надзвичайних ситуацій техногенного та природного характеру </t>
  </si>
  <si>
    <t xml:space="preserve"> в т.ч. за рахунок субвенції з Державного бюджету по 30-км зоні (протирад.укриття)</t>
  </si>
  <si>
    <t>7820</t>
  </si>
  <si>
    <t>0220</t>
  </si>
  <si>
    <t>Заходи у сфері захисту населення і територій від надзвичайних ситуацій техногенного та природного характеру</t>
  </si>
  <si>
    <t xml:space="preserve"> в т.ч. за рахунок субвенції з державного бюджету по 30-км зоні (протирад.укриття, сховище №65080)</t>
  </si>
  <si>
    <t>210107</t>
  </si>
  <si>
    <t>7830</t>
  </si>
  <si>
    <t>0380</t>
  </si>
  <si>
    <t>Заходи та роботи з мобілізаційної підготовки місцевого значення</t>
  </si>
  <si>
    <t>240601</t>
  </si>
  <si>
    <t>9110</t>
  </si>
  <si>
    <t>0511</t>
  </si>
  <si>
    <t>Охорона  та раціональне використання природних ресурсів</t>
  </si>
  <si>
    <t>240604</t>
  </si>
  <si>
    <t>9140</t>
  </si>
  <si>
    <t>0540</t>
  </si>
  <si>
    <t>Інша діяльність  у сфері охорони навколишнього природного середовища</t>
  </si>
  <si>
    <t>7640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</si>
  <si>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</si>
  <si>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</si>
  <si>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</si>
  <si>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</si>
  <si>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 xml:space="preserve"> в т.ч. за рахунок субвенції з державного бюджету по 30-км зоні спостереження (протирад.укриття №64382) (обласна частка)</t>
  </si>
  <si>
    <t xml:space="preserve"> в т.ч. за рахунок субвенції з державного бюджету по 30-км зоні спостереження (протирад.укриття №65080, пот.ремонт; протирад.укриття №64383, кап. ремонт) </t>
  </si>
  <si>
    <t>8330</t>
  </si>
  <si>
    <t xml:space="preserve">Інша діяльність у сфері екології та охорони природних ресурсів </t>
  </si>
  <si>
    <t>8600</t>
  </si>
  <si>
    <t>0170</t>
  </si>
  <si>
    <t>Обслуговування місцевого боргу</t>
  </si>
  <si>
    <t>250102</t>
  </si>
  <si>
    <t>8700</t>
  </si>
  <si>
    <t>Резервний фонд</t>
  </si>
  <si>
    <t>250203</t>
  </si>
  <si>
    <t>Проведення виборів народних депутатів ВР АР Крим, місцевих рад та сільських, селищних, міських голів</t>
  </si>
  <si>
    <t>250301</t>
  </si>
  <si>
    <r>
      <t xml:space="preserve">Реверсна дотація </t>
    </r>
    <r>
      <rPr>
        <sz val="11"/>
        <rFont val="Times New Roman"/>
        <family val="1"/>
        <charset val="204"/>
      </rPr>
      <t>(вилучення)</t>
    </r>
  </si>
  <si>
    <t>8500</t>
  </si>
  <si>
    <t>Нерозподілені трансферти з державного бюджету</t>
  </si>
  <si>
    <t>9770</t>
  </si>
  <si>
    <t xml:space="preserve">Інші субвенції з місцевого бюджету </t>
  </si>
  <si>
    <t>250306</t>
  </si>
  <si>
    <t>Кошти, що передаються із загального фонду до бюджету розвитку (спец.фонду)</t>
  </si>
  <si>
    <t>в т.ч       субвенція на  придбання житла військовослужбовцям</t>
  </si>
  <si>
    <t>250323</t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</si>
  <si>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1"/>
        <rFont val="Times New Roman"/>
        <family val="1"/>
        <charset val="204"/>
      </rPr>
      <t>(субвенція з міського бюджету Володимирецькому районному бюджету на підтримку телерадіокомпанії "Бурштиновий шлях")</t>
    </r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</si>
  <si>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</si>
  <si>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</si>
  <si>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в т.ч    на виконання медичних програм </t>
  </si>
  <si>
    <t xml:space="preserve">          співфінансування на ремонт ліфтів, які перебувають в аварійному стані</t>
  </si>
  <si>
    <t>250352</t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</si>
  <si>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1"/>
        <rFont val="Times New Roman"/>
        <family val="1"/>
        <charset val="204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</si>
  <si>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t>250380</t>
  </si>
  <si>
    <r>
      <t>Інші субвенції</t>
    </r>
    <r>
      <rPr>
        <sz val="11"/>
        <rFont val="Times New Roman"/>
        <family val="1"/>
        <charset val="204"/>
      </rPr>
      <t xml:space="preserve"> (співфінансування капремонту приміщення для ЦНАП)</t>
    </r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</si>
  <si>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</si>
  <si>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>250404</t>
  </si>
  <si>
    <t xml:space="preserve">Інші видатки </t>
  </si>
  <si>
    <t xml:space="preserve"> в т.ч.        програма морального та матеріального заохочення</t>
  </si>
  <si>
    <t xml:space="preserve">                 програма "Безпечне місто Кузнецовськ"</t>
  </si>
  <si>
    <t xml:space="preserve">                 програма земельної реформи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</si>
  <si>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</si>
  <si>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 xml:space="preserve">                  програма висвітлення діяльності органів місцевого самоврядування в засобах масової інформації </t>
  </si>
  <si>
    <t xml:space="preserve">                 програма з впровадження системи управління якістю ISO</t>
  </si>
  <si>
    <t xml:space="preserve">                  програма "Безпечне місто" (виконаня заходів ГО "Кузнецовська муніципальна варта")</t>
  </si>
  <si>
    <t xml:space="preserve">                 власні надходження бюджетних установ (відшкодування витрат за проведення конкурсу по перевезенню)</t>
  </si>
  <si>
    <t>250913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</si>
  <si>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</si>
  <si>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8800</t>
  </si>
  <si>
    <t>Інші субвенції (обласному бюджету)</t>
  </si>
  <si>
    <t xml:space="preserve">в т.ч.    реконструкція ЦНАП в м.Вараш (за адресою: м-н Будівельників, 25/1, нежитлове приміщення №104) </t>
  </si>
  <si>
    <t xml:space="preserve">            ремонт автомобіля Кузнецовської підстанції екстреної (швидкої) медичної допомоги КЗ «Обласний центр екстреної медичної допомоги та медицини катастроф» Рівненської обласної ради </t>
  </si>
  <si>
    <t xml:space="preserve">           співфінансування  заходу із забезпечення послугами оздоровлення і відпочинку дітей, які потребують особливої соціальної уваги та підтримки, шляхом компенсації вартості путівок</t>
  </si>
  <si>
    <t xml:space="preserve">           надання послуг з комплексної реабілітації інвалідів міста в КЗ «Рівненський обласний центр комплексної реабілітації інвалідів» </t>
  </si>
  <si>
    <t>9010</t>
  </si>
  <si>
    <t>Обслуговування боргу</t>
  </si>
  <si>
    <t>Надання пільгового довгострокового кредиту громадянам на будівництво (реконструкцію) та придбання  житла</t>
  </si>
  <si>
    <r>
      <t xml:space="preserve">Повернення кредиту </t>
    </r>
    <r>
      <rPr>
        <sz val="11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</si>
  <si>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t xml:space="preserve">  </t>
  </si>
  <si>
    <t>ВИДАТКИ ТА  КРЕДИТУВАННЯ - усього</t>
  </si>
  <si>
    <t>Заступник начальника бюджетного відділу</t>
  </si>
  <si>
    <t>В.Петрина</t>
  </si>
  <si>
    <t>субвенція на допомоги</t>
  </si>
  <si>
    <t>енергосубвенція</t>
  </si>
  <si>
    <t>субвенція на тверде паливо</t>
  </si>
  <si>
    <t xml:space="preserve">субвенція окремі захворювання "Доступні ліки" </t>
  </si>
  <si>
    <t>освітня субвенція</t>
  </si>
  <si>
    <t>субвенція на Нову українську школу</t>
  </si>
  <si>
    <t>субвенція на оснащення кабінетів</t>
  </si>
  <si>
    <t>субвенція на держпідтримку осіб з особл.осв.потребами</t>
  </si>
  <si>
    <t>субвенція на реконструкцію ЗОШ №2</t>
  </si>
  <si>
    <t>медична субвенція</t>
  </si>
  <si>
    <t>субвенція на інсулін</t>
  </si>
  <si>
    <t>субвенція на погашення різниці в тарифах</t>
  </si>
  <si>
    <t>субвенція 30 км зона</t>
  </si>
  <si>
    <t>субвенція на соціально-екон.розвиток окремих територій</t>
  </si>
  <si>
    <t>субвенція на реабцентр</t>
  </si>
  <si>
    <t>субвенція ЧАЕС</t>
  </si>
  <si>
    <t>субвенція на компенсацію за жилі приміщення (інші держави)</t>
  </si>
  <si>
    <t>субвенція на компенсацію за жилі приміщення (сім'ї загиблих осіб особи)</t>
  </si>
  <si>
    <t>субвенція на компенсацію за жилі приміщення (переміщені особи)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</si>
</sst>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"/>
    <numFmt numFmtId="166" formatCode="0.000%"/>
    <numFmt numFmtId="167" formatCode="0.0"/>
    <numFmt numFmtId="168" formatCode="000000"/>
  </numFmts>
  <fonts count="50" x14ac:knownFonts="1">
    <font>
      <sz val="10"/>
      <name val="Arial Cyr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sz val="14"/>
      <color rgb="FFC00000"/>
      <name val="Arial Cyr"/>
      <family val="2"/>
      <charset val="204"/>
    </font>
    <font>
      <sz val="12"/>
      <color rgb="FFFFFF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rgb="FFFF000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1"/>
      <name val="Times New Roman"/>
      <family val="1"/>
      <charset val="204"/>
    </font>
    <font>
      <i/>
      <sz val="12"/>
      <name val="Arial"/>
      <family val="2"/>
      <charset val="204"/>
    </font>
    <font>
      <i/>
      <sz val="10"/>
      <name val="Arial Cyr"/>
      <family val="2"/>
      <charset val="204"/>
    </font>
    <font>
      <b/>
      <i/>
      <sz val="12"/>
      <color rgb="FFFF0000"/>
      <name val="Arial Cyr"/>
      <charset val="204"/>
    </font>
    <font>
      <sz val="12"/>
      <name val="Times New Roman Cyr"/>
      <family val="1"/>
      <charset val="204"/>
    </font>
    <font>
      <i/>
      <sz val="10"/>
      <name val="Times New Roman"/>
      <family val="1"/>
      <charset val="204"/>
    </font>
    <font>
      <i/>
      <sz val="12"/>
      <color rgb="FFFF0000"/>
      <name val="Arial"/>
      <family val="2"/>
      <charset val="204"/>
    </font>
    <font>
      <i/>
      <sz val="9"/>
      <name val="Arial Cyr"/>
      <family val="2"/>
      <charset val="204"/>
    </font>
    <font>
      <b/>
      <i/>
      <sz val="12"/>
      <name val="Arial Cyr"/>
      <charset val="204"/>
    </font>
    <font>
      <sz val="12"/>
      <color rgb="FFFF0000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rgb="FFFF0000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20"/>
      <name val="Arial Cyr"/>
      <family val="2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sz val="10"/>
      <color indexed="40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  <font>
      <b/>
      <sz val="11"/>
      <color indexed="8"/>
      <name val="Arial Cyr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0" fillId="0" borderId="0"/>
    <xf numFmtId="0" fontId="32" fillId="0" borderId="0"/>
  </cellStyleXfs>
  <cellXfs count="566">
    <xf numFmtId="0" fontId="0" fillId="0" borderId="0" xfId="0"/>
    <xf numFmtId="0" fontId="2" fillId="0" borderId="1" xfId="0" applyFont="1" applyFill="1" applyBorder="1" applyAlignment="1"/>
    <xf numFmtId="0" fontId="3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4" fillId="0" borderId="18" xfId="0" applyFont="1" applyFill="1" applyBorder="1" applyAlignment="1"/>
    <xf numFmtId="0" fontId="4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165" fontId="11" fillId="0" borderId="21" xfId="0" applyNumberFormat="1" applyFont="1" applyFill="1" applyBorder="1" applyAlignment="1">
      <alignment horizontal="center"/>
    </xf>
    <xf numFmtId="165" fontId="11" fillId="0" borderId="19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165" fontId="11" fillId="0" borderId="22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0" fillId="0" borderId="24" xfId="0" applyFont="1" applyFill="1" applyBorder="1" applyAlignment="1"/>
    <xf numFmtId="49" fontId="10" fillId="0" borderId="25" xfId="0" applyNumberFormat="1" applyFont="1" applyFill="1" applyBorder="1" applyAlignment="1">
      <alignment horizontal="center"/>
    </xf>
    <xf numFmtId="0" fontId="10" fillId="0" borderId="26" xfId="0" applyFont="1" applyFill="1" applyBorder="1" applyAlignment="1" applyProtection="1">
      <alignment horizontal="left" wrapText="1"/>
      <protection locked="0"/>
    </xf>
    <xf numFmtId="165" fontId="11" fillId="0" borderId="24" xfId="0" applyNumberFormat="1" applyFont="1" applyFill="1" applyBorder="1" applyAlignment="1">
      <alignment horizontal="center"/>
    </xf>
    <xf numFmtId="165" fontId="11" fillId="0" borderId="27" xfId="0" applyNumberFormat="1" applyFont="1" applyFill="1" applyBorder="1" applyAlignment="1">
      <alignment horizontal="center"/>
    </xf>
    <xf numFmtId="165" fontId="11" fillId="0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 horizontal="center"/>
    </xf>
    <xf numFmtId="164" fontId="11" fillId="0" borderId="26" xfId="0" applyNumberFormat="1" applyFont="1" applyFill="1" applyBorder="1" applyAlignment="1">
      <alignment horizontal="center"/>
    </xf>
    <xf numFmtId="164" fontId="11" fillId="0" borderId="28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4" fillId="0" borderId="24" xfId="0" applyFont="1" applyFill="1" applyBorder="1" applyAlignment="1"/>
    <xf numFmtId="0" fontId="14" fillId="0" borderId="26" xfId="0" applyNumberFormat="1" applyFont="1" applyFill="1" applyBorder="1" applyAlignment="1" applyProtection="1">
      <alignment horizontal="left" wrapText="1"/>
      <protection locked="0"/>
    </xf>
    <xf numFmtId="165" fontId="11" fillId="0" borderId="29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49" fontId="10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165" fontId="15" fillId="0" borderId="30" xfId="0" applyNumberFormat="1" applyFont="1" applyFill="1" applyBorder="1" applyAlignment="1">
      <alignment horizontal="center"/>
    </xf>
    <xf numFmtId="165" fontId="15" fillId="0" borderId="31" xfId="0" applyNumberFormat="1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165" fontId="15" fillId="0" borderId="11" xfId="0" applyNumberFormat="1" applyFont="1" applyFill="1" applyBorder="1" applyAlignment="1">
      <alignment horizontal="center"/>
    </xf>
    <xf numFmtId="165" fontId="11" fillId="0" borderId="31" xfId="0" applyNumberFormat="1" applyFont="1" applyFill="1" applyBorder="1" applyAlignment="1">
      <alignment horizontal="center"/>
    </xf>
    <xf numFmtId="165" fontId="11" fillId="0" borderId="32" xfId="0" applyNumberFormat="1" applyFont="1" applyFill="1" applyBorder="1" applyAlignment="1">
      <alignment horizontal="center"/>
    </xf>
    <xf numFmtId="164" fontId="11" fillId="0" borderId="33" xfId="0" applyNumberFormat="1" applyFont="1" applyFill="1" applyBorder="1" applyAlignment="1">
      <alignment horizontal="center"/>
    </xf>
    <xf numFmtId="165" fontId="15" fillId="0" borderId="34" xfId="0" applyNumberFormat="1" applyFont="1" applyFill="1" applyBorder="1" applyAlignment="1">
      <alignment horizontal="center"/>
    </xf>
    <xf numFmtId="165" fontId="15" fillId="0" borderId="32" xfId="0" applyNumberFormat="1" applyFont="1" applyFill="1" applyBorder="1" applyAlignment="1">
      <alignment horizontal="center"/>
    </xf>
    <xf numFmtId="0" fontId="4" fillId="0" borderId="35" xfId="0" applyFont="1" applyFill="1" applyBorder="1" applyAlignment="1"/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65" fontId="4" fillId="0" borderId="36" xfId="0" applyNumberFormat="1" applyFont="1" applyFill="1" applyBorder="1" applyAlignment="1" applyProtection="1">
      <alignment horizontal="left" wrapText="1"/>
      <protection locked="0"/>
    </xf>
    <xf numFmtId="165" fontId="15" fillId="0" borderId="6" xfId="0" applyNumberFormat="1" applyFont="1" applyFill="1" applyBorder="1" applyAlignment="1" applyProtection="1">
      <alignment horizontal="center"/>
      <protection locked="0"/>
    </xf>
    <xf numFmtId="165" fontId="15" fillId="0" borderId="3" xfId="0" applyNumberFormat="1" applyFont="1" applyFill="1" applyBorder="1" applyAlignment="1" applyProtection="1">
      <alignment horizontal="center"/>
      <protection locked="0"/>
    </xf>
    <xf numFmtId="164" fontId="15" fillId="0" borderId="3" xfId="0" applyNumberFormat="1" applyFont="1" applyFill="1" applyBorder="1" applyAlignment="1">
      <alignment horizontal="center"/>
    </xf>
    <xf numFmtId="165" fontId="15" fillId="0" borderId="3" xfId="0" applyNumberFormat="1" applyFont="1" applyFill="1" applyBorder="1" applyAlignment="1">
      <alignment horizontal="center"/>
    </xf>
    <xf numFmtId="164" fontId="15" fillId="0" borderId="37" xfId="0" applyNumberFormat="1" applyFont="1" applyFill="1" applyBorder="1" applyAlignment="1">
      <alignment horizontal="center"/>
    </xf>
    <xf numFmtId="165" fontId="15" fillId="0" borderId="2" xfId="0" applyNumberFormat="1" applyFont="1" applyFill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0" fontId="4" fillId="0" borderId="8" xfId="0" applyFont="1" applyFill="1" applyBorder="1" applyAlignment="1"/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165" fontId="15" fillId="0" borderId="8" xfId="0" applyNumberFormat="1" applyFont="1" applyFill="1" applyBorder="1" applyAlignment="1" applyProtection="1">
      <alignment horizontal="center"/>
      <protection locked="0"/>
    </xf>
    <xf numFmtId="165" fontId="15" fillId="0" borderId="17" xfId="0" applyNumberFormat="1" applyFont="1" applyFill="1" applyBorder="1" applyAlignment="1" applyProtection="1">
      <alignment horizontal="center"/>
      <protection locked="0"/>
    </xf>
    <xf numFmtId="165" fontId="15" fillId="0" borderId="9" xfId="0" applyNumberFormat="1" applyFont="1" applyFill="1" applyBorder="1" applyAlignment="1" applyProtection="1">
      <alignment horizontal="center"/>
      <protection locked="0"/>
    </xf>
    <xf numFmtId="164" fontId="15" fillId="0" borderId="9" xfId="0" applyNumberFormat="1" applyFont="1" applyFill="1" applyBorder="1" applyAlignment="1">
      <alignment horizontal="center"/>
    </xf>
    <xf numFmtId="165" fontId="15" fillId="0" borderId="15" xfId="0" applyNumberFormat="1" applyFont="1" applyFill="1" applyBorder="1" applyAlignment="1">
      <alignment horizontal="center"/>
    </xf>
    <xf numFmtId="164" fontId="15" fillId="0" borderId="12" xfId="0" applyNumberFormat="1" applyFont="1" applyFill="1" applyBorder="1" applyAlignment="1">
      <alignment horizontal="center"/>
    </xf>
    <xf numFmtId="165" fontId="15" fillId="0" borderId="8" xfId="0" applyNumberFormat="1" applyFont="1" applyFill="1" applyBorder="1" applyAlignment="1">
      <alignment horizontal="center"/>
    </xf>
    <xf numFmtId="165" fontId="15" fillId="0" borderId="9" xfId="0" applyNumberFormat="1" applyFont="1" applyFill="1" applyBorder="1" applyAlignment="1">
      <alignment horizontal="center"/>
    </xf>
    <xf numFmtId="165" fontId="15" fillId="0" borderId="35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15" fillId="0" borderId="3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166" fontId="15" fillId="0" borderId="9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165" fontId="15" fillId="0" borderId="39" xfId="0" applyNumberFormat="1" applyFont="1" applyFill="1" applyBorder="1" applyAlignment="1" applyProtection="1">
      <alignment horizontal="center"/>
      <protection locked="0"/>
    </xf>
    <xf numFmtId="10" fontId="15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/>
    <xf numFmtId="0" fontId="4" fillId="0" borderId="0" xfId="0" applyFont="1" applyFill="1"/>
    <xf numFmtId="0" fontId="4" fillId="0" borderId="12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5" fontId="15" fillId="0" borderId="40" xfId="0" applyNumberFormat="1" applyFont="1" applyFill="1" applyBorder="1" applyAlignment="1" applyProtection="1">
      <alignment horizontal="center"/>
      <protection locked="0"/>
    </xf>
    <xf numFmtId="167" fontId="15" fillId="0" borderId="9" xfId="0" applyNumberFormat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>
      <alignment wrapText="1"/>
    </xf>
    <xf numFmtId="164" fontId="15" fillId="0" borderId="36" xfId="0" applyNumberFormat="1" applyFont="1" applyFill="1" applyBorder="1" applyAlignment="1">
      <alignment horizontal="center"/>
    </xf>
    <xf numFmtId="0" fontId="16" fillId="0" borderId="8" xfId="0" applyFont="1" applyFill="1" applyBorder="1" applyAlignment="1"/>
    <xf numFmtId="49" fontId="16" fillId="0" borderId="0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left" wrapText="1"/>
    </xf>
    <xf numFmtId="165" fontId="17" fillId="0" borderId="39" xfId="0" applyNumberFormat="1" applyFont="1" applyFill="1" applyBorder="1" applyAlignment="1" applyProtection="1">
      <alignment horizontal="center"/>
      <protection locked="0"/>
    </xf>
    <xf numFmtId="165" fontId="17" fillId="0" borderId="9" xfId="0" applyNumberFormat="1" applyFont="1" applyFill="1" applyBorder="1" applyAlignment="1" applyProtection="1">
      <alignment horizontal="center"/>
      <protection locked="0"/>
    </xf>
    <xf numFmtId="165" fontId="17" fillId="0" borderId="15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5" fontId="17" fillId="0" borderId="8" xfId="0" applyNumberFormat="1" applyFont="1" applyFill="1" applyBorder="1" applyAlignment="1">
      <alignment horizontal="center"/>
    </xf>
    <xf numFmtId="165" fontId="17" fillId="0" borderId="9" xfId="0" applyNumberFormat="1" applyFont="1" applyFill="1" applyBorder="1" applyAlignment="1">
      <alignment horizontal="center"/>
    </xf>
    <xf numFmtId="165" fontId="17" fillId="0" borderId="35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6" fillId="0" borderId="10" xfId="0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>
      <alignment horizontal="left" wrapText="1"/>
    </xf>
    <xf numFmtId="165" fontId="15" fillId="0" borderId="17" xfId="0" applyNumberFormat="1" applyFont="1" applyFill="1" applyBorder="1" applyAlignment="1">
      <alignment horizontal="center"/>
    </xf>
    <xf numFmtId="167" fontId="15" fillId="0" borderId="9" xfId="0" applyNumberFormat="1" applyFont="1" applyFill="1" applyBorder="1" applyAlignment="1">
      <alignment horizontal="center"/>
    </xf>
    <xf numFmtId="0" fontId="3" fillId="0" borderId="0" xfId="0" applyFont="1" applyFill="1"/>
    <xf numFmtId="49" fontId="4" fillId="0" borderId="10" xfId="0" applyNumberFormat="1" applyFont="1" applyFill="1" applyBorder="1" applyAlignment="1">
      <alignment horizontal="left" wrapText="1"/>
    </xf>
    <xf numFmtId="165" fontId="15" fillId="0" borderId="39" xfId="0" applyNumberFormat="1" applyFont="1" applyFill="1" applyBorder="1" applyAlignment="1">
      <alignment horizontal="center"/>
    </xf>
    <xf numFmtId="0" fontId="4" fillId="0" borderId="41" xfId="1" applyFont="1" applyFill="1" applyBorder="1" applyAlignment="1" applyProtection="1">
      <alignment horizontal="left" wrapText="1"/>
    </xf>
    <xf numFmtId="168" fontId="16" fillId="0" borderId="9" xfId="0" applyNumberFormat="1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0" fontId="21" fillId="0" borderId="42" xfId="0" applyFont="1" applyFill="1" applyBorder="1" applyAlignment="1" applyProtection="1">
      <alignment horizontal="left" vertical="center" wrapText="1"/>
      <protection hidden="1"/>
    </xf>
    <xf numFmtId="0" fontId="17" fillId="0" borderId="1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7" fontId="17" fillId="0" borderId="9" xfId="0" applyNumberFormat="1" applyFont="1" applyFill="1" applyBorder="1" applyAlignment="1">
      <alignment horizontal="center"/>
    </xf>
    <xf numFmtId="167" fontId="17" fillId="0" borderId="35" xfId="0" applyNumberFormat="1" applyFont="1" applyFill="1" applyBorder="1" applyAlignment="1">
      <alignment horizontal="center"/>
    </xf>
    <xf numFmtId="0" fontId="18" fillId="0" borderId="0" xfId="0" applyFont="1" applyFill="1"/>
    <xf numFmtId="0" fontId="21" fillId="0" borderId="10" xfId="0" applyFont="1" applyFill="1" applyBorder="1" applyAlignment="1" applyProtection="1">
      <alignment horizontal="left" vertical="center" wrapText="1"/>
      <protection hidden="1"/>
    </xf>
    <xf numFmtId="165" fontId="15" fillId="0" borderId="22" xfId="0" applyNumberFormat="1" applyFont="1" applyFill="1" applyBorder="1" applyAlignment="1">
      <alignment horizontal="center"/>
    </xf>
    <xf numFmtId="0" fontId="3" fillId="0" borderId="43" xfId="0" applyFont="1" applyFill="1" applyBorder="1"/>
    <xf numFmtId="49" fontId="4" fillId="0" borderId="25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 wrapText="1"/>
    </xf>
    <xf numFmtId="165" fontId="11" fillId="0" borderId="44" xfId="0" applyNumberFormat="1" applyFont="1" applyFill="1" applyBorder="1" applyAlignment="1">
      <alignment horizontal="center"/>
    </xf>
    <xf numFmtId="165" fontId="11" fillId="0" borderId="30" xfId="0" applyNumberFormat="1" applyFont="1" applyFill="1" applyBorder="1" applyAlignment="1">
      <alignment horizontal="center"/>
    </xf>
    <xf numFmtId="164" fontId="11" fillId="0" borderId="31" xfId="0" applyNumberFormat="1" applyFont="1" applyFill="1" applyBorder="1" applyAlignment="1">
      <alignment horizontal="center"/>
    </xf>
    <xf numFmtId="164" fontId="11" fillId="0" borderId="45" xfId="0" applyNumberFormat="1" applyFont="1" applyFill="1" applyBorder="1" applyAlignment="1">
      <alignment horizontal="center"/>
    </xf>
    <xf numFmtId="0" fontId="14" fillId="0" borderId="20" xfId="0" applyFont="1" applyFill="1" applyBorder="1" applyAlignment="1" applyProtection="1">
      <alignment horizontal="left" wrapText="1"/>
      <protection locked="0"/>
    </xf>
    <xf numFmtId="168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 applyProtection="1">
      <alignment wrapText="1"/>
      <protection locked="0"/>
    </xf>
    <xf numFmtId="165" fontId="15" fillId="0" borderId="43" xfId="0" applyNumberFormat="1" applyFont="1" applyFill="1" applyBorder="1" applyAlignment="1" applyProtection="1">
      <alignment horizontal="center" wrapText="1"/>
    </xf>
    <xf numFmtId="165" fontId="15" fillId="0" borderId="15" xfId="0" applyNumberFormat="1" applyFont="1" applyFill="1" applyBorder="1" applyAlignment="1" applyProtection="1">
      <alignment horizontal="center" wrapText="1"/>
    </xf>
    <xf numFmtId="165" fontId="15" fillId="0" borderId="15" xfId="0" applyNumberFormat="1" applyFont="1" applyFill="1" applyBorder="1" applyAlignment="1" applyProtection="1">
      <alignment horizontal="center"/>
    </xf>
    <xf numFmtId="164" fontId="15" fillId="0" borderId="15" xfId="0" applyNumberFormat="1" applyFont="1" applyFill="1" applyBorder="1" applyAlignment="1">
      <alignment horizontal="center"/>
    </xf>
    <xf numFmtId="164" fontId="15" fillId="0" borderId="46" xfId="0" applyNumberFormat="1" applyFont="1" applyFill="1" applyBorder="1" applyAlignment="1">
      <alignment horizontal="center"/>
    </xf>
    <xf numFmtId="165" fontId="17" fillId="0" borderId="17" xfId="0" applyNumberFormat="1" applyFont="1" applyFill="1" applyBorder="1" applyAlignment="1" applyProtection="1">
      <alignment horizontal="center" wrapText="1"/>
    </xf>
    <xf numFmtId="165" fontId="17" fillId="0" borderId="9" xfId="0" applyNumberFormat="1" applyFont="1" applyFill="1" applyBorder="1" applyAlignment="1" applyProtection="1">
      <alignment horizontal="center" wrapText="1"/>
    </xf>
    <xf numFmtId="165" fontId="17" fillId="0" borderId="9" xfId="0" applyNumberFormat="1" applyFont="1" applyFill="1" applyBorder="1" applyAlignment="1" applyProtection="1">
      <alignment horizontal="center"/>
    </xf>
    <xf numFmtId="164" fontId="17" fillId="0" borderId="15" xfId="0" applyNumberFormat="1" applyFont="1" applyFill="1" applyBorder="1" applyAlignment="1">
      <alignment horizontal="center"/>
    </xf>
    <xf numFmtId="164" fontId="17" fillId="0" borderId="46" xfId="0" applyNumberFormat="1" applyFont="1" applyFill="1" applyBorder="1" applyAlignment="1">
      <alignment horizontal="center"/>
    </xf>
    <xf numFmtId="164" fontId="15" fillId="0" borderId="20" xfId="0" applyNumberFormat="1" applyFont="1" applyFill="1" applyBorder="1" applyAlignment="1">
      <alignment horizontal="center"/>
    </xf>
    <xf numFmtId="0" fontId="16" fillId="0" borderId="46" xfId="0" applyFont="1" applyFill="1" applyBorder="1" applyAlignment="1" applyProtection="1">
      <alignment horizontal="left" wrapText="1"/>
      <protection locked="0"/>
    </xf>
    <xf numFmtId="164" fontId="15" fillId="0" borderId="45" xfId="0" applyNumberFormat="1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14" xfId="0" applyFont="1" applyFill="1" applyBorder="1" applyAlignment="1" applyProtection="1">
      <alignment horizontal="left" wrapText="1"/>
      <protection locked="0"/>
    </xf>
    <xf numFmtId="164" fontId="17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 applyProtection="1">
      <alignment horizontal="center" wrapText="1"/>
      <protection locked="0"/>
    </xf>
    <xf numFmtId="1" fontId="4" fillId="0" borderId="9" xfId="0" applyNumberFormat="1" applyFont="1" applyFill="1" applyBorder="1" applyAlignment="1" applyProtection="1">
      <alignment horizontal="center" wrapText="1"/>
      <protection locked="0"/>
    </xf>
    <xf numFmtId="165" fontId="15" fillId="0" borderId="47" xfId="0" applyNumberFormat="1" applyFont="1" applyFill="1" applyBorder="1" applyAlignment="1" applyProtection="1">
      <alignment horizontal="center" wrapText="1"/>
    </xf>
    <xf numFmtId="165" fontId="15" fillId="0" borderId="9" xfId="0" applyNumberFormat="1" applyFont="1" applyFill="1" applyBorder="1" applyAlignment="1" applyProtection="1">
      <alignment horizontal="center" wrapText="1"/>
    </xf>
    <xf numFmtId="165" fontId="15" fillId="0" borderId="9" xfId="0" applyNumberFormat="1" applyFont="1" applyFill="1" applyBorder="1" applyAlignment="1" applyProtection="1">
      <alignment horizontal="center"/>
    </xf>
    <xf numFmtId="49" fontId="16" fillId="0" borderId="9" xfId="0" applyNumberFormat="1" applyFont="1" applyFill="1" applyBorder="1" applyAlignment="1" applyProtection="1">
      <alignment horizontal="center" wrapText="1"/>
      <protection locked="0"/>
    </xf>
    <xf numFmtId="1" fontId="16" fillId="0" borderId="9" xfId="0" applyNumberFormat="1" applyFont="1" applyFill="1" applyBorder="1" applyAlignment="1" applyProtection="1">
      <alignment horizontal="center" wrapText="1"/>
      <protection locked="0"/>
    </xf>
    <xf numFmtId="0" fontId="16" fillId="0" borderId="12" xfId="0" applyFont="1" applyFill="1" applyBorder="1" applyAlignment="1" applyProtection="1">
      <alignment horizontal="left" wrapText="1"/>
      <protection locked="0"/>
    </xf>
    <xf numFmtId="165" fontId="17" fillId="0" borderId="8" xfId="0" applyNumberFormat="1" applyFont="1" applyFill="1" applyBorder="1" applyAlignment="1" applyProtection="1">
      <alignment horizontal="center" wrapText="1"/>
    </xf>
    <xf numFmtId="165" fontId="22" fillId="0" borderId="8" xfId="0" applyNumberFormat="1" applyFont="1" applyFill="1" applyBorder="1" applyAlignment="1">
      <alignment horizontal="center"/>
    </xf>
    <xf numFmtId="165" fontId="22" fillId="0" borderId="9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3" fillId="0" borderId="0" xfId="0" applyFont="1" applyFill="1"/>
    <xf numFmtId="165" fontId="22" fillId="0" borderId="39" xfId="0" applyNumberFormat="1" applyFont="1" applyFill="1" applyBorder="1" applyAlignment="1" applyProtection="1">
      <alignment horizontal="center" wrapText="1"/>
    </xf>
    <xf numFmtId="165" fontId="22" fillId="0" borderId="9" xfId="0" applyNumberFormat="1" applyFont="1" applyFill="1" applyBorder="1" applyAlignment="1" applyProtection="1">
      <alignment horizontal="center" wrapText="1"/>
    </xf>
    <xf numFmtId="165" fontId="22" fillId="0" borderId="9" xfId="0" applyNumberFormat="1" applyFont="1" applyFill="1" applyBorder="1" applyAlignment="1" applyProtection="1">
      <alignment horizontal="center"/>
    </xf>
    <xf numFmtId="10" fontId="17" fillId="0" borderId="9" xfId="0" applyNumberFormat="1" applyFont="1" applyFill="1" applyBorder="1" applyAlignment="1">
      <alignment horizontal="center"/>
    </xf>
    <xf numFmtId="165" fontId="22" fillId="0" borderId="8" xfId="0" applyNumberFormat="1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left" wrapText="1"/>
      <protection locked="0"/>
    </xf>
    <xf numFmtId="165" fontId="25" fillId="0" borderId="8" xfId="0" applyNumberFormat="1" applyFont="1" applyFill="1" applyBorder="1" applyAlignment="1" applyProtection="1">
      <alignment horizontal="center" wrapText="1"/>
    </xf>
    <xf numFmtId="165" fontId="25" fillId="0" borderId="9" xfId="0" applyNumberFormat="1" applyFont="1" applyFill="1" applyBorder="1" applyAlignment="1" applyProtection="1">
      <alignment horizontal="center" wrapText="1"/>
    </xf>
    <xf numFmtId="165" fontId="25" fillId="0" borderId="9" xfId="0" applyNumberFormat="1" applyFont="1" applyFill="1" applyBorder="1" applyAlignment="1" applyProtection="1">
      <alignment horizontal="center"/>
    </xf>
    <xf numFmtId="165" fontId="25" fillId="0" borderId="8" xfId="0" applyNumberFormat="1" applyFont="1" applyFill="1" applyBorder="1" applyAlignment="1">
      <alignment horizontal="center"/>
    </xf>
    <xf numFmtId="165" fontId="25" fillId="0" borderId="9" xfId="0" applyNumberFormat="1" applyFont="1" applyFill="1" applyBorder="1" applyAlignment="1">
      <alignment horizontal="center"/>
    </xf>
    <xf numFmtId="164" fontId="15" fillId="0" borderId="26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165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6" fillId="0" borderId="0" xfId="0" applyFont="1" applyFill="1"/>
    <xf numFmtId="1" fontId="4" fillId="0" borderId="0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center" wrapText="1"/>
      <protection locked="0"/>
    </xf>
    <xf numFmtId="0" fontId="25" fillId="0" borderId="48" xfId="0" applyFont="1" applyFill="1" applyBorder="1" applyAlignment="1"/>
    <xf numFmtId="0" fontId="25" fillId="0" borderId="0" xfId="0" applyFont="1" applyFill="1" applyBorder="1" applyAlignment="1"/>
    <xf numFmtId="0" fontId="15" fillId="0" borderId="0" xfId="0" applyFont="1" applyFill="1" applyBorder="1" applyAlignment="1"/>
    <xf numFmtId="0" fontId="15" fillId="0" borderId="49" xfId="0" applyFont="1" applyFill="1" applyBorder="1" applyAlignment="1"/>
    <xf numFmtId="164" fontId="15" fillId="0" borderId="16" xfId="0" applyNumberFormat="1" applyFont="1" applyFill="1" applyBorder="1" applyAlignment="1">
      <alignment horizontal="center"/>
    </xf>
    <xf numFmtId="0" fontId="15" fillId="0" borderId="48" xfId="0" applyFont="1" applyFill="1" applyBorder="1" applyAlignment="1"/>
    <xf numFmtId="0" fontId="16" fillId="0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64" fontId="15" fillId="0" borderId="14" xfId="0" applyNumberFormat="1" applyFont="1" applyFill="1" applyBorder="1" applyAlignment="1">
      <alignment horizontal="center"/>
    </xf>
    <xf numFmtId="167" fontId="15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wrapText="1"/>
      <protection locked="0"/>
    </xf>
    <xf numFmtId="165" fontId="15" fillId="0" borderId="17" xfId="0" applyNumberFormat="1" applyFont="1" applyFill="1" applyBorder="1" applyAlignment="1" applyProtection="1">
      <alignment horizontal="center" wrapText="1"/>
    </xf>
    <xf numFmtId="165" fontId="17" fillId="0" borderId="39" xfId="0" applyNumberFormat="1" applyFont="1" applyFill="1" applyBorder="1" applyAlignment="1" applyProtection="1">
      <alignment horizontal="center" wrapText="1"/>
    </xf>
    <xf numFmtId="166" fontId="17" fillId="0" borderId="9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wrapText="1"/>
      <protection locked="0"/>
    </xf>
    <xf numFmtId="165" fontId="15" fillId="0" borderId="8" xfId="0" applyNumberFormat="1" applyFont="1" applyFill="1" applyBorder="1" applyAlignment="1" applyProtection="1">
      <alignment horizontal="center" wrapText="1"/>
    </xf>
    <xf numFmtId="165" fontId="15" fillId="0" borderId="39" xfId="0" applyNumberFormat="1" applyFont="1" applyFill="1" applyBorder="1" applyAlignment="1" applyProtection="1">
      <alignment horizontal="center" wrapText="1"/>
    </xf>
    <xf numFmtId="165" fontId="17" fillId="0" borderId="13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15" fillId="0" borderId="50" xfId="0" applyNumberFormat="1" applyFont="1" applyFill="1" applyBorder="1" applyAlignment="1" applyProtection="1">
      <alignment horizontal="center" wrapText="1"/>
    </xf>
    <xf numFmtId="165" fontId="15" fillId="0" borderId="19" xfId="0" applyNumberFormat="1" applyFont="1" applyFill="1" applyBorder="1" applyAlignment="1" applyProtection="1">
      <alignment horizontal="center" wrapText="1"/>
    </xf>
    <xf numFmtId="165" fontId="15" fillId="0" borderId="51" xfId="0" applyNumberFormat="1" applyFont="1" applyFill="1" applyBorder="1" applyAlignment="1">
      <alignment horizontal="center"/>
    </xf>
    <xf numFmtId="164" fontId="15" fillId="0" borderId="52" xfId="0" applyNumberFormat="1" applyFont="1" applyFill="1" applyBorder="1" applyAlignment="1">
      <alignment horizontal="center"/>
    </xf>
    <xf numFmtId="165" fontId="11" fillId="0" borderId="53" xfId="0" applyNumberFormat="1" applyFont="1" applyFill="1" applyBorder="1" applyAlignment="1">
      <alignment horizontal="center"/>
    </xf>
    <xf numFmtId="165" fontId="11" fillId="0" borderId="28" xfId="0" applyNumberFormat="1" applyFont="1" applyFill="1" applyBorder="1" applyAlignment="1">
      <alignment horizontal="center"/>
    </xf>
    <xf numFmtId="0" fontId="13" fillId="0" borderId="0" xfId="0" applyFont="1" applyFill="1"/>
    <xf numFmtId="49" fontId="4" fillId="0" borderId="4" xfId="0" applyNumberFormat="1" applyFont="1" applyFill="1" applyBorder="1" applyAlignment="1">
      <alignment horizontal="left" wrapText="1"/>
    </xf>
    <xf numFmtId="165" fontId="15" fillId="0" borderId="43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left" wrapText="1"/>
    </xf>
    <xf numFmtId="165" fontId="17" fillId="0" borderId="17" xfId="0" applyNumberFormat="1" applyFont="1" applyFill="1" applyBorder="1" applyAlignment="1">
      <alignment horizontal="center"/>
    </xf>
    <xf numFmtId="164" fontId="17" fillId="0" borderId="36" xfId="0" applyNumberFormat="1" applyFont="1" applyFill="1" applyBorder="1" applyAlignment="1">
      <alignment horizontal="center"/>
    </xf>
    <xf numFmtId="165" fontId="15" fillId="0" borderId="12" xfId="0" applyNumberFormat="1" applyFont="1" applyFill="1" applyBorder="1" applyAlignment="1">
      <alignment horizontal="center"/>
    </xf>
    <xf numFmtId="165" fontId="15" fillId="0" borderId="16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wrapText="1"/>
    </xf>
    <xf numFmtId="10" fontId="17" fillId="0" borderId="1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 applyProtection="1">
      <alignment horizontal="left" wrapText="1"/>
      <protection locked="0"/>
    </xf>
    <xf numFmtId="165" fontId="17" fillId="0" borderId="39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wrapText="1"/>
    </xf>
    <xf numFmtId="49" fontId="4" fillId="0" borderId="54" xfId="0" applyNumberFormat="1" applyFont="1" applyFill="1" applyBorder="1" applyAlignment="1">
      <alignment wrapText="1"/>
    </xf>
    <xf numFmtId="0" fontId="16" fillId="0" borderId="34" xfId="0" applyFont="1" applyFill="1" applyBorder="1" applyAlignment="1"/>
    <xf numFmtId="49" fontId="16" fillId="0" borderId="32" xfId="0" applyNumberFormat="1" applyFont="1" applyFill="1" applyBorder="1" applyAlignment="1">
      <alignment horizontal="center"/>
    </xf>
    <xf numFmtId="165" fontId="17" fillId="0" borderId="34" xfId="0" applyNumberFormat="1" applyFont="1" applyFill="1" applyBorder="1" applyAlignment="1">
      <alignment horizontal="center"/>
    </xf>
    <xf numFmtId="165" fontId="17" fillId="0" borderId="32" xfId="0" applyNumberFormat="1" applyFont="1" applyFill="1" applyBorder="1" applyAlignment="1">
      <alignment horizontal="center"/>
    </xf>
    <xf numFmtId="0" fontId="4" fillId="0" borderId="55" xfId="0" applyFont="1" applyFill="1" applyBorder="1"/>
    <xf numFmtId="165" fontId="15" fillId="0" borderId="56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 wrapText="1"/>
    </xf>
    <xf numFmtId="165" fontId="15" fillId="0" borderId="57" xfId="0" applyNumberFormat="1" applyFont="1" applyFill="1" applyBorder="1" applyAlignment="1">
      <alignment horizontal="center"/>
    </xf>
    <xf numFmtId="0" fontId="4" fillId="0" borderId="13" xfId="0" applyFont="1" applyFill="1" applyBorder="1" applyAlignment="1"/>
    <xf numFmtId="0" fontId="4" fillId="0" borderId="16" xfId="0" applyFont="1" applyFill="1" applyBorder="1" applyAlignment="1">
      <alignment horizontal="left" wrapText="1"/>
    </xf>
    <xf numFmtId="165" fontId="15" fillId="0" borderId="58" xfId="0" applyNumberFormat="1" applyFont="1" applyFill="1" applyBorder="1" applyAlignment="1">
      <alignment horizontal="center"/>
    </xf>
    <xf numFmtId="165" fontId="15" fillId="0" borderId="59" xfId="0" applyNumberFormat="1" applyFont="1" applyFill="1" applyBorder="1" applyAlignment="1">
      <alignment horizontal="center"/>
    </xf>
    <xf numFmtId="0" fontId="14" fillId="0" borderId="28" xfId="0" applyFont="1" applyFill="1" applyBorder="1" applyAlignment="1" applyProtection="1">
      <alignment horizontal="left" wrapText="1"/>
      <protection locked="0"/>
    </xf>
    <xf numFmtId="0" fontId="3" fillId="0" borderId="27" xfId="0" applyFont="1" applyFill="1" applyBorder="1"/>
    <xf numFmtId="3" fontId="4" fillId="0" borderId="12" xfId="0" applyNumberFormat="1" applyFont="1" applyFill="1" applyBorder="1" applyAlignment="1">
      <alignment horizontal="left" wrapText="1"/>
    </xf>
    <xf numFmtId="165" fontId="15" fillId="0" borderId="8" xfId="0" applyNumberFormat="1" applyFont="1" applyFill="1" applyBorder="1" applyAlignment="1">
      <alignment horizontal="center" wrapText="1"/>
    </xf>
    <xf numFmtId="0" fontId="4" fillId="0" borderId="34" xfId="0" applyFont="1" applyFill="1" applyBorder="1" applyAlignment="1"/>
    <xf numFmtId="165" fontId="15" fillId="0" borderId="18" xfId="0" applyNumberFormat="1" applyFont="1" applyFill="1" applyBorder="1" applyAlignment="1">
      <alignment horizontal="center"/>
    </xf>
    <xf numFmtId="165" fontId="15" fillId="0" borderId="19" xfId="0" applyNumberFormat="1" applyFont="1" applyFill="1" applyBorder="1" applyAlignment="1">
      <alignment horizontal="center"/>
    </xf>
    <xf numFmtId="0" fontId="4" fillId="0" borderId="51" xfId="0" applyFont="1" applyFill="1" applyBorder="1" applyAlignment="1"/>
    <xf numFmtId="49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wrapText="1"/>
    </xf>
    <xf numFmtId="164" fontId="15" fillId="0" borderId="22" xfId="0" applyNumberFormat="1" applyFont="1" applyFill="1" applyBorder="1" applyAlignment="1">
      <alignment horizontal="center"/>
    </xf>
    <xf numFmtId="0" fontId="3" fillId="0" borderId="60" xfId="0" applyFont="1" applyFill="1" applyBorder="1"/>
    <xf numFmtId="0" fontId="10" fillId="0" borderId="28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/>
    <xf numFmtId="0" fontId="14" fillId="0" borderId="26" xfId="0" applyFont="1" applyFill="1" applyBorder="1" applyAlignment="1" applyProtection="1">
      <alignment horizontal="left" wrapText="1"/>
      <protection locked="0"/>
    </xf>
    <xf numFmtId="49" fontId="4" fillId="0" borderId="37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left" wrapText="1"/>
    </xf>
    <xf numFmtId="10" fontId="15" fillId="0" borderId="15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wrapText="1"/>
    </xf>
    <xf numFmtId="49" fontId="4" fillId="0" borderId="38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9" fontId="16" fillId="0" borderId="12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0" borderId="49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left" wrapText="1"/>
    </xf>
    <xf numFmtId="165" fontId="15" fillId="0" borderId="32" xfId="0" applyNumberFormat="1" applyFont="1" applyFill="1" applyBorder="1" applyAlignment="1" applyProtection="1">
      <alignment horizontal="center"/>
      <protection locked="0"/>
    </xf>
    <xf numFmtId="165" fontId="15" fillId="0" borderId="19" xfId="0" applyNumberFormat="1" applyFont="1" applyFill="1" applyBorder="1" applyAlignment="1" applyProtection="1">
      <alignment horizontal="center"/>
      <protection locked="0"/>
    </xf>
    <xf numFmtId="165" fontId="15" fillId="0" borderId="22" xfId="0" applyNumberFormat="1" applyFont="1" applyFill="1" applyBorder="1" applyAlignment="1" applyProtection="1">
      <alignment horizontal="center"/>
      <protection locked="0"/>
    </xf>
    <xf numFmtId="164" fontId="15" fillId="0" borderId="19" xfId="0" applyNumberFormat="1" applyFont="1" applyFill="1" applyBorder="1" applyAlignment="1">
      <alignment horizontal="center"/>
    </xf>
    <xf numFmtId="164" fontId="15" fillId="0" borderId="61" xfId="0" applyNumberFormat="1" applyFont="1" applyFill="1" applyBorder="1" applyAlignment="1">
      <alignment horizontal="center"/>
    </xf>
    <xf numFmtId="165" fontId="15" fillId="0" borderId="15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49" fontId="4" fillId="0" borderId="62" xfId="0" applyNumberFormat="1" applyFont="1" applyFill="1" applyBorder="1" applyAlignment="1">
      <alignment horizontal="center"/>
    </xf>
    <xf numFmtId="0" fontId="29" fillId="0" borderId="9" xfId="0" applyNumberFormat="1" applyFont="1" applyFill="1" applyBorder="1" applyAlignment="1" applyProtection="1">
      <alignment horizontal="left" wrapText="1"/>
      <protection locked="0"/>
    </xf>
    <xf numFmtId="165" fontId="15" fillId="0" borderId="34" xfId="0" applyNumberFormat="1" applyFont="1" applyFill="1" applyBorder="1" applyAlignment="1" applyProtection="1">
      <alignment horizontal="center"/>
      <protection locked="0"/>
    </xf>
    <xf numFmtId="164" fontId="15" fillId="0" borderId="32" xfId="0" applyNumberFormat="1" applyFont="1" applyFill="1" applyBorder="1" applyAlignment="1">
      <alignment horizontal="center"/>
    </xf>
    <xf numFmtId="165" fontId="15" fillId="0" borderId="63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 wrapText="1"/>
    </xf>
    <xf numFmtId="49" fontId="10" fillId="0" borderId="61" xfId="0" applyNumberFormat="1" applyFont="1" applyFill="1" applyBorder="1" applyAlignment="1">
      <alignment horizontal="left" wrapText="1"/>
    </xf>
    <xf numFmtId="165" fontId="11" fillId="0" borderId="51" xfId="0" applyNumberFormat="1" applyFont="1" applyFill="1" applyBorder="1" applyAlignment="1" applyProtection="1">
      <alignment horizontal="center"/>
      <protection locked="0"/>
    </xf>
    <xf numFmtId="165" fontId="11" fillId="0" borderId="22" xfId="0" applyNumberFormat="1" applyFont="1" applyFill="1" applyBorder="1" applyAlignment="1" applyProtection="1">
      <alignment horizontal="center"/>
      <protection locked="0"/>
    </xf>
    <xf numFmtId="164" fontId="11" fillId="0" borderId="22" xfId="0" applyNumberFormat="1" applyFont="1" applyFill="1" applyBorder="1" applyAlignment="1">
      <alignment horizontal="center"/>
    </xf>
    <xf numFmtId="164" fontId="11" fillId="0" borderId="61" xfId="0" applyNumberFormat="1" applyFont="1" applyFill="1" applyBorder="1" applyAlignment="1">
      <alignment horizontal="center"/>
    </xf>
    <xf numFmtId="165" fontId="11" fillId="0" borderId="56" xfId="0" applyNumberFormat="1" applyFont="1" applyFill="1" applyBorder="1" applyAlignment="1">
      <alignment horizontal="center"/>
    </xf>
    <xf numFmtId="164" fontId="11" fillId="0" borderId="52" xfId="0" applyNumberFormat="1" applyFont="1" applyFill="1" applyBorder="1" applyAlignment="1">
      <alignment horizontal="center"/>
    </xf>
    <xf numFmtId="165" fontId="11" fillId="0" borderId="51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6" xfId="0" applyFont="1" applyFill="1" applyBorder="1" applyAlignment="1" applyProtection="1">
      <alignment horizontal="left" wrapText="1"/>
      <protection locked="0"/>
    </xf>
    <xf numFmtId="165" fontId="11" fillId="0" borderId="35" xfId="0" applyNumberFormat="1" applyFont="1" applyFill="1" applyBorder="1" applyAlignment="1" applyProtection="1">
      <alignment horizontal="center"/>
      <protection locked="0"/>
    </xf>
    <xf numFmtId="165" fontId="11" fillId="0" borderId="15" xfId="0" applyNumberFormat="1" applyFont="1" applyFill="1" applyBorder="1" applyAlignment="1" applyProtection="1">
      <alignment horizontal="center"/>
      <protection locked="0"/>
    </xf>
    <xf numFmtId="167" fontId="11" fillId="0" borderId="15" xfId="0" applyNumberFormat="1" applyFont="1" applyFill="1" applyBorder="1" applyAlignment="1">
      <alignment horizontal="center"/>
    </xf>
    <xf numFmtId="164" fontId="11" fillId="0" borderId="4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5" fontId="11" fillId="0" borderId="8" xfId="0" applyNumberFormat="1" applyFont="1" applyFill="1" applyBorder="1" applyAlignment="1" applyProtection="1">
      <alignment horizontal="center"/>
      <protection locked="0"/>
    </xf>
    <xf numFmtId="165" fontId="11" fillId="0" borderId="9" xfId="0" applyNumberFormat="1" applyFont="1" applyFill="1" applyBorder="1" applyAlignment="1" applyProtection="1">
      <alignment horizontal="center"/>
      <protection locked="0"/>
    </xf>
    <xf numFmtId="167" fontId="11" fillId="0" borderId="9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165" fontId="11" fillId="0" borderId="13" xfId="0" applyNumberFormat="1" applyFont="1" applyFill="1" applyBorder="1" applyAlignment="1" applyProtection="1">
      <alignment horizontal="center"/>
      <protection locked="0"/>
    </xf>
    <xf numFmtId="165" fontId="11" fillId="0" borderId="11" xfId="0" applyNumberFormat="1" applyFont="1" applyFill="1" applyBorder="1" applyAlignment="1" applyProtection="1">
      <alignment horizontal="center"/>
      <protection locked="0"/>
    </xf>
    <xf numFmtId="167" fontId="11" fillId="0" borderId="11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5" fontId="15" fillId="0" borderId="13" xfId="0" applyNumberFormat="1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left" wrapText="1"/>
      <protection locked="0"/>
    </xf>
    <xf numFmtId="165" fontId="11" fillId="0" borderId="57" xfId="0" applyNumberFormat="1" applyFont="1" applyFill="1" applyBorder="1" applyAlignment="1" applyProtection="1">
      <alignment horizontal="center"/>
      <protection locked="0"/>
    </xf>
    <xf numFmtId="165" fontId="11" fillId="0" borderId="17" xfId="0" applyNumberFormat="1" applyFont="1" applyFill="1" applyBorder="1" applyAlignment="1" applyProtection="1">
      <alignment horizontal="center"/>
      <protection locked="0"/>
    </xf>
    <xf numFmtId="165" fontId="11" fillId="0" borderId="59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left" wrapText="1"/>
      <protection locked="0"/>
    </xf>
    <xf numFmtId="0" fontId="4" fillId="0" borderId="44" xfId="0" applyFont="1" applyFill="1" applyBorder="1" applyAlignment="1"/>
    <xf numFmtId="0" fontId="10" fillId="0" borderId="3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45" xfId="0" applyFont="1" applyFill="1" applyBorder="1" applyAlignment="1" applyProtection="1">
      <alignment horizontal="left" wrapText="1"/>
      <protection locked="0"/>
    </xf>
    <xf numFmtId="165" fontId="11" fillId="0" borderId="30" xfId="0" applyNumberFormat="1" applyFont="1" applyFill="1" applyBorder="1" applyAlignment="1" applyProtection="1">
      <alignment horizontal="center"/>
      <protection locked="0"/>
    </xf>
    <xf numFmtId="165" fontId="11" fillId="0" borderId="31" xfId="0" applyNumberFormat="1" applyFont="1" applyFill="1" applyBorder="1" applyAlignment="1" applyProtection="1">
      <alignment horizontal="center"/>
      <protection locked="0"/>
    </xf>
    <xf numFmtId="167" fontId="11" fillId="0" borderId="31" xfId="0" applyNumberFormat="1" applyFont="1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center"/>
    </xf>
    <xf numFmtId="165" fontId="11" fillId="0" borderId="63" xfId="0" applyNumberFormat="1" applyFont="1" applyFill="1" applyBorder="1" applyAlignment="1">
      <alignment horizontal="center"/>
    </xf>
    <xf numFmtId="164" fontId="11" fillId="0" borderId="62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 wrapText="1"/>
    </xf>
    <xf numFmtId="49" fontId="10" fillId="0" borderId="26" xfId="0" applyNumberFormat="1" applyFont="1" applyFill="1" applyBorder="1" applyAlignment="1">
      <alignment horizontal="left" wrapText="1"/>
    </xf>
    <xf numFmtId="165" fontId="11" fillId="0" borderId="29" xfId="0" applyNumberFormat="1" applyFont="1" applyFill="1" applyBorder="1" applyAlignment="1" applyProtection="1">
      <alignment horizontal="center"/>
      <protection locked="0"/>
    </xf>
    <xf numFmtId="165" fontId="11" fillId="0" borderId="25" xfId="0" applyNumberFormat="1" applyFont="1" applyFill="1" applyBorder="1" applyAlignment="1" applyProtection="1">
      <alignment horizontal="center"/>
      <protection locked="0"/>
    </xf>
    <xf numFmtId="165" fontId="15" fillId="0" borderId="25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 wrapText="1"/>
    </xf>
    <xf numFmtId="49" fontId="10" fillId="0" borderId="26" xfId="0" applyNumberFormat="1" applyFont="1" applyFill="1" applyBorder="1" applyAlignment="1" applyProtection="1">
      <alignment horizontal="left" wrapText="1"/>
      <protection locked="0"/>
    </xf>
    <xf numFmtId="165" fontId="11" fillId="0" borderId="29" xfId="0" applyNumberFormat="1" applyFont="1" applyFill="1" applyBorder="1" applyAlignment="1" applyProtection="1">
      <alignment horizontal="center"/>
    </xf>
    <xf numFmtId="165" fontId="11" fillId="0" borderId="25" xfId="0" applyNumberFormat="1" applyFont="1" applyFill="1" applyBorder="1" applyAlignment="1" applyProtection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5" fontId="11" fillId="0" borderId="57" xfId="0" applyNumberFormat="1" applyFont="1" applyFill="1" applyBorder="1" applyAlignment="1" applyProtection="1">
      <alignment horizontal="center"/>
    </xf>
    <xf numFmtId="165" fontId="11" fillId="0" borderId="15" xfId="0" applyNumberFormat="1" applyFont="1" applyFill="1" applyBorder="1" applyAlignment="1" applyProtection="1">
      <alignment horizontal="center"/>
    </xf>
    <xf numFmtId="164" fontId="11" fillId="0" borderId="15" xfId="0" applyNumberFormat="1" applyFont="1" applyFill="1" applyBorder="1" applyAlignment="1">
      <alignment horizontal="center"/>
    </xf>
    <xf numFmtId="165" fontId="11" fillId="0" borderId="15" xfId="0" applyNumberFormat="1" applyFont="1" applyFill="1" applyBorder="1" applyAlignment="1">
      <alignment horizontal="center"/>
    </xf>
    <xf numFmtId="165" fontId="11" fillId="0" borderId="57" xfId="0" applyNumberFormat="1" applyFont="1" applyFill="1" applyBorder="1" applyAlignment="1">
      <alignment horizontal="center"/>
    </xf>
    <xf numFmtId="165" fontId="11" fillId="0" borderId="35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5" fontId="11" fillId="0" borderId="17" xfId="0" applyNumberFormat="1" applyFont="1" applyFill="1" applyBorder="1" applyAlignment="1" applyProtection="1">
      <alignment horizontal="center"/>
    </xf>
    <xf numFmtId="165" fontId="11" fillId="0" borderId="9" xfId="0" applyNumberFormat="1" applyFont="1" applyFill="1" applyBorder="1" applyAlignment="1" applyProtection="1">
      <alignment horizontal="center"/>
    </xf>
    <xf numFmtId="165" fontId="11" fillId="0" borderId="9" xfId="0" applyNumberFormat="1" applyFont="1" applyFill="1" applyBorder="1" applyAlignment="1">
      <alignment horizontal="center"/>
    </xf>
    <xf numFmtId="0" fontId="10" fillId="0" borderId="14" xfId="0" applyFont="1" applyFill="1" applyBorder="1" applyAlignment="1" applyProtection="1">
      <alignment horizontal="left" wrapText="1"/>
      <protection locked="0"/>
    </xf>
    <xf numFmtId="165" fontId="11" fillId="0" borderId="17" xfId="0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 wrapText="1"/>
    </xf>
    <xf numFmtId="0" fontId="10" fillId="0" borderId="64" xfId="0" applyFont="1" applyFill="1" applyBorder="1"/>
    <xf numFmtId="165" fontId="11" fillId="0" borderId="56" xfId="0" applyNumberFormat="1" applyFont="1" applyFill="1" applyBorder="1" applyAlignment="1" applyProtection="1">
      <alignment horizontal="center"/>
    </xf>
    <xf numFmtId="165" fontId="11" fillId="0" borderId="22" xfId="0" applyNumberFormat="1" applyFont="1" applyFill="1" applyBorder="1" applyAlignment="1" applyProtection="1">
      <alignment horizontal="center"/>
    </xf>
    <xf numFmtId="0" fontId="10" fillId="0" borderId="32" xfId="0" applyFont="1" applyFill="1" applyBorder="1" applyAlignment="1">
      <alignment horizontal="center"/>
    </xf>
    <xf numFmtId="0" fontId="4" fillId="0" borderId="38" xfId="0" applyFont="1" applyFill="1" applyBorder="1" applyAlignment="1" applyProtection="1">
      <alignment horizontal="left" wrapText="1"/>
      <protection locked="0"/>
    </xf>
    <xf numFmtId="165" fontId="15" fillId="0" borderId="63" xfId="0" applyNumberFormat="1" applyFont="1" applyFill="1" applyBorder="1" applyAlignment="1" applyProtection="1">
      <alignment horizontal="center"/>
    </xf>
    <xf numFmtId="167" fontId="15" fillId="0" borderId="15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wrapText="1"/>
    </xf>
    <xf numFmtId="165" fontId="11" fillId="0" borderId="53" xfId="0" applyNumberFormat="1" applyFont="1" applyFill="1" applyBorder="1" applyAlignment="1" applyProtection="1">
      <alignment horizontal="center"/>
    </xf>
    <xf numFmtId="0" fontId="16" fillId="0" borderId="24" xfId="0" applyFont="1" applyFill="1" applyBorder="1" applyAlignment="1"/>
    <xf numFmtId="0" fontId="31" fillId="0" borderId="28" xfId="0" applyFont="1" applyFill="1" applyBorder="1" applyAlignment="1">
      <alignment horizontal="center"/>
    </xf>
    <xf numFmtId="49" fontId="31" fillId="0" borderId="25" xfId="0" applyNumberFormat="1" applyFont="1" applyFill="1" applyBorder="1" applyAlignment="1">
      <alignment horizontal="center" wrapText="1"/>
    </xf>
    <xf numFmtId="0" fontId="16" fillId="0" borderId="26" xfId="0" applyFont="1" applyFill="1" applyBorder="1" applyAlignment="1" applyProtection="1">
      <alignment horizontal="left" wrapText="1"/>
      <protection locked="0"/>
    </xf>
    <xf numFmtId="165" fontId="17" fillId="0" borderId="24" xfId="0" applyNumberFormat="1" applyFont="1" applyFill="1" applyBorder="1" applyAlignment="1">
      <alignment horizontal="center"/>
    </xf>
    <xf numFmtId="165" fontId="17" fillId="0" borderId="25" xfId="0" applyNumberFormat="1" applyFont="1" applyFill="1" applyBorder="1" applyAlignment="1">
      <alignment horizontal="center"/>
    </xf>
    <xf numFmtId="164" fontId="17" fillId="0" borderId="25" xfId="0" applyNumberFormat="1" applyFont="1" applyFill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/>
    </xf>
    <xf numFmtId="0" fontId="18" fillId="0" borderId="1" xfId="0" applyFont="1" applyFill="1" applyBorder="1"/>
    <xf numFmtId="0" fontId="10" fillId="0" borderId="23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20" xfId="0" applyNumberFormat="1" applyFont="1" applyFill="1" applyBorder="1" applyAlignment="1">
      <alignment wrapText="1"/>
    </xf>
    <xf numFmtId="165" fontId="11" fillId="0" borderId="50" xfId="0" applyNumberFormat="1" applyFont="1" applyFill="1" applyBorder="1" applyAlignment="1" applyProtection="1">
      <alignment horizontal="center"/>
    </xf>
    <xf numFmtId="165" fontId="11" fillId="0" borderId="19" xfId="0" applyNumberFormat="1" applyFont="1" applyFill="1" applyBorder="1" applyAlignment="1" applyProtection="1">
      <alignment horizontal="center"/>
    </xf>
    <xf numFmtId="164" fontId="15" fillId="0" borderId="23" xfId="0" applyNumberFormat="1" applyFont="1" applyFill="1" applyBorder="1" applyAlignment="1">
      <alignment horizontal="center"/>
    </xf>
    <xf numFmtId="10" fontId="11" fillId="0" borderId="22" xfId="0" applyNumberFormat="1" applyFont="1" applyFill="1" applyBorder="1" applyAlignment="1">
      <alignment horizontal="center"/>
    </xf>
    <xf numFmtId="49" fontId="10" fillId="0" borderId="25" xfId="2" applyNumberFormat="1" applyFont="1" applyFill="1" applyBorder="1" applyAlignment="1">
      <alignment horizontal="center" wrapText="1"/>
    </xf>
    <xf numFmtId="49" fontId="10" fillId="0" borderId="26" xfId="2" applyNumberFormat="1" applyFont="1" applyFill="1" applyBorder="1" applyAlignment="1">
      <alignment wrapText="1"/>
    </xf>
    <xf numFmtId="167" fontId="11" fillId="0" borderId="25" xfId="0" applyNumberFormat="1" applyFont="1" applyFill="1" applyBorder="1" applyAlignment="1">
      <alignment horizontal="center"/>
    </xf>
    <xf numFmtId="164" fontId="11" fillId="0" borderId="36" xfId="0" applyNumberFormat="1" applyFont="1" applyFill="1" applyBorder="1" applyAlignment="1">
      <alignment horizontal="center"/>
    </xf>
    <xf numFmtId="165" fontId="15" fillId="0" borderId="5" xfId="0" applyNumberFormat="1" applyFont="1" applyFill="1" applyBorder="1" applyAlignment="1">
      <alignment horizontal="center"/>
    </xf>
    <xf numFmtId="165" fontId="15" fillId="0" borderId="3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5" fontId="15" fillId="0" borderId="11" xfId="0" applyNumberFormat="1" applyFont="1" applyFill="1" applyBorder="1" applyAlignment="1" applyProtection="1">
      <alignment horizontal="center"/>
    </xf>
    <xf numFmtId="165" fontId="11" fillId="0" borderId="13" xfId="0" applyNumberFormat="1" applyFont="1" applyFill="1" applyBorder="1" applyAlignment="1">
      <alignment horizontal="center"/>
    </xf>
    <xf numFmtId="165" fontId="15" fillId="0" borderId="21" xfId="0" applyNumberFormat="1" applyFont="1" applyFill="1" applyBorder="1" applyAlignment="1">
      <alignment horizontal="center"/>
    </xf>
    <xf numFmtId="165" fontId="15" fillId="0" borderId="22" xfId="0" applyNumberFormat="1" applyFont="1" applyFill="1" applyBorder="1" applyAlignment="1" applyProtection="1">
      <alignment horizontal="center"/>
    </xf>
    <xf numFmtId="0" fontId="4" fillId="0" borderId="61" xfId="0" applyFont="1" applyFill="1" applyBorder="1" applyAlignment="1" applyProtection="1">
      <alignment horizontal="left" wrapText="1"/>
      <protection locked="0"/>
    </xf>
    <xf numFmtId="165" fontId="11" fillId="0" borderId="59" xfId="0" applyNumberFormat="1" applyFont="1" applyFill="1" applyBorder="1" applyAlignment="1" applyProtection="1">
      <alignment horizontal="center"/>
    </xf>
    <xf numFmtId="165" fontId="11" fillId="0" borderId="11" xfId="0" applyNumberFormat="1" applyFont="1" applyFill="1" applyBorder="1" applyAlignment="1" applyProtection="1">
      <alignment horizontal="center"/>
    </xf>
    <xf numFmtId="164" fontId="11" fillId="0" borderId="16" xfId="0" applyNumberFormat="1" applyFont="1" applyFill="1" applyBorder="1" applyAlignment="1">
      <alignment horizontal="center"/>
    </xf>
    <xf numFmtId="165" fontId="15" fillId="0" borderId="32" xfId="0" applyNumberFormat="1" applyFont="1" applyFill="1" applyBorder="1" applyAlignment="1" applyProtection="1">
      <alignment horizontal="center"/>
    </xf>
    <xf numFmtId="164" fontId="15" fillId="0" borderId="62" xfId="0" applyNumberFormat="1" applyFont="1" applyFill="1" applyBorder="1" applyAlignment="1">
      <alignment horizontal="center"/>
    </xf>
    <xf numFmtId="0" fontId="13" fillId="0" borderId="1" xfId="0" applyFont="1" applyFill="1" applyBorder="1"/>
    <xf numFmtId="49" fontId="10" fillId="0" borderId="23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10" fillId="0" borderId="20" xfId="0" applyFont="1" applyFill="1" applyBorder="1" applyAlignment="1" applyProtection="1">
      <alignment horizontal="left" wrapText="1"/>
      <protection locked="0"/>
    </xf>
    <xf numFmtId="165" fontId="11" fillId="0" borderId="21" xfId="0" applyNumberFormat="1" applyFont="1" applyFill="1" applyBorder="1" applyAlignment="1" applyProtection="1">
      <alignment horizontal="center"/>
    </xf>
    <xf numFmtId="49" fontId="10" fillId="0" borderId="62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165" fontId="11" fillId="0" borderId="63" xfId="0" applyNumberFormat="1" applyFont="1" applyFill="1" applyBorder="1" applyAlignment="1" applyProtection="1">
      <alignment horizontal="center"/>
    </xf>
    <xf numFmtId="165" fontId="11" fillId="0" borderId="32" xfId="0" applyNumberFormat="1" applyFont="1" applyFill="1" applyBorder="1" applyAlignment="1" applyProtection="1">
      <alignment horizontal="center"/>
    </xf>
    <xf numFmtId="164" fontId="15" fillId="0" borderId="25" xfId="0" applyNumberFormat="1" applyFont="1" applyFill="1" applyBorder="1" applyAlignment="1">
      <alignment horizontal="center"/>
    </xf>
    <xf numFmtId="165" fontId="11" fillId="0" borderId="50" xfId="0" applyNumberFormat="1" applyFont="1" applyFill="1" applyBorder="1" applyAlignment="1">
      <alignment horizontal="center"/>
    </xf>
    <xf numFmtId="165" fontId="15" fillId="0" borderId="29" xfId="0" applyNumberFormat="1" applyFont="1" applyFill="1" applyBorder="1" applyAlignment="1" applyProtection="1">
      <alignment horizontal="center"/>
    </xf>
    <xf numFmtId="165" fontId="15" fillId="0" borderId="25" xfId="0" applyNumberFormat="1" applyFont="1" applyFill="1" applyBorder="1" applyAlignment="1" applyProtection="1">
      <alignment horizontal="center"/>
    </xf>
    <xf numFmtId="0" fontId="16" fillId="0" borderId="2" xfId="0" applyFont="1" applyFill="1" applyBorder="1" applyAlignment="1"/>
    <xf numFmtId="49" fontId="16" fillId="0" borderId="62" xfId="0" applyNumberFormat="1" applyFont="1" applyFill="1" applyBorder="1" applyAlignment="1">
      <alignment horizontal="center"/>
    </xf>
    <xf numFmtId="0" fontId="16" fillId="0" borderId="4" xfId="0" applyFont="1" applyFill="1" applyBorder="1" applyAlignment="1" applyProtection="1">
      <alignment horizontal="left" wrapText="1"/>
      <protection locked="0"/>
    </xf>
    <xf numFmtId="165" fontId="17" fillId="0" borderId="63" xfId="0" applyNumberFormat="1" applyFont="1" applyFill="1" applyBorder="1" applyAlignment="1" applyProtection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4" fontId="17" fillId="0" borderId="3" xfId="0" applyNumberFormat="1" applyFont="1" applyFill="1" applyBorder="1" applyAlignment="1">
      <alignment horizontal="center"/>
    </xf>
    <xf numFmtId="165" fontId="17" fillId="0" borderId="3" xfId="0" applyNumberFormat="1" applyFont="1" applyFill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/>
    </xf>
    <xf numFmtId="165" fontId="17" fillId="0" borderId="63" xfId="0" applyNumberFormat="1" applyFont="1" applyFill="1" applyBorder="1" applyAlignment="1">
      <alignment horizontal="center"/>
    </xf>
    <xf numFmtId="165" fontId="17" fillId="0" borderId="32" xfId="0" applyNumberFormat="1" applyFont="1" applyFill="1" applyBorder="1" applyAlignment="1" applyProtection="1">
      <alignment horizontal="center"/>
    </xf>
    <xf numFmtId="164" fontId="17" fillId="0" borderId="37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4" xfId="2" applyNumberFormat="1" applyFont="1" applyFill="1" applyBorder="1" applyAlignment="1">
      <alignment wrapText="1"/>
    </xf>
    <xf numFmtId="165" fontId="11" fillId="0" borderId="51" xfId="0" applyNumberFormat="1" applyFont="1" applyFill="1" applyBorder="1" applyAlignment="1" applyProtection="1">
      <alignment horizontal="center"/>
    </xf>
    <xf numFmtId="165" fontId="15" fillId="0" borderId="29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 wrapText="1"/>
    </xf>
    <xf numFmtId="165" fontId="11" fillId="0" borderId="27" xfId="0" applyNumberFormat="1" applyFont="1" applyFill="1" applyBorder="1" applyAlignment="1" applyProtection="1">
      <alignment horizontal="center"/>
    </xf>
    <xf numFmtId="1" fontId="16" fillId="0" borderId="11" xfId="0" applyNumberFormat="1" applyFont="1" applyFill="1" applyBorder="1" applyAlignment="1" applyProtection="1">
      <alignment horizontal="center" wrapText="1"/>
      <protection locked="0"/>
    </xf>
    <xf numFmtId="49" fontId="16" fillId="0" borderId="11" xfId="0" applyNumberFormat="1" applyFont="1" applyFill="1" applyBorder="1" applyAlignment="1" applyProtection="1">
      <alignment horizontal="center" wrapText="1"/>
      <protection locked="0"/>
    </xf>
    <xf numFmtId="0" fontId="16" fillId="0" borderId="45" xfId="0" applyFont="1" applyFill="1" applyBorder="1" applyAlignment="1" applyProtection="1">
      <alignment horizontal="left" wrapText="1"/>
      <protection locked="0"/>
    </xf>
    <xf numFmtId="0" fontId="17" fillId="0" borderId="11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49" fontId="16" fillId="0" borderId="62" xfId="0" applyNumberFormat="1" applyFont="1" applyFill="1" applyBorder="1" applyAlignment="1" applyProtection="1">
      <alignment horizontal="center" wrapText="1"/>
      <protection locked="0"/>
    </xf>
    <xf numFmtId="1" fontId="16" fillId="0" borderId="59" xfId="0" applyNumberFormat="1" applyFont="1" applyFill="1" applyBorder="1" applyAlignment="1" applyProtection="1">
      <alignment horizontal="center" wrapText="1"/>
      <protection locked="0"/>
    </xf>
    <xf numFmtId="0" fontId="17" fillId="0" borderId="59" xfId="0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 wrapText="1"/>
    </xf>
    <xf numFmtId="165" fontId="11" fillId="0" borderId="27" xfId="0" applyNumberFormat="1" applyFont="1" applyFill="1" applyBorder="1" applyAlignment="1" applyProtection="1">
      <alignment horizontal="center"/>
      <protection locked="0"/>
    </xf>
    <xf numFmtId="0" fontId="10" fillId="0" borderId="26" xfId="1" applyFont="1" applyFill="1" applyBorder="1" applyAlignment="1" applyProtection="1">
      <alignment horizontal="left" wrapText="1"/>
    </xf>
    <xf numFmtId="0" fontId="4" fillId="0" borderId="26" xfId="0" applyFont="1" applyFill="1" applyBorder="1" applyAlignment="1" applyProtection="1">
      <alignment horizontal="left" wrapText="1"/>
      <protection locked="0"/>
    </xf>
    <xf numFmtId="165" fontId="15" fillId="0" borderId="29" xfId="0" applyNumberFormat="1" applyFont="1" applyFill="1" applyBorder="1" applyAlignment="1" applyProtection="1">
      <alignment horizontal="center"/>
      <protection locked="0"/>
    </xf>
    <xf numFmtId="165" fontId="15" fillId="0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/>
    <xf numFmtId="165" fontId="15" fillId="0" borderId="63" xfId="0" applyNumberFormat="1" applyFont="1" applyFill="1" applyBorder="1" applyAlignment="1" applyProtection="1">
      <alignment horizontal="center"/>
      <protection locked="0"/>
    </xf>
    <xf numFmtId="165" fontId="11" fillId="0" borderId="34" xfId="0" applyNumberFormat="1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/>
    </xf>
    <xf numFmtId="165" fontId="11" fillId="0" borderId="24" xfId="0" applyNumberFormat="1" applyFont="1" applyFill="1" applyBorder="1" applyAlignment="1" applyProtection="1">
      <alignment horizontal="center"/>
      <protection locked="0"/>
    </xf>
    <xf numFmtId="0" fontId="3" fillId="0" borderId="65" xfId="0" applyFont="1" applyFill="1" applyBorder="1"/>
    <xf numFmtId="0" fontId="4" fillId="0" borderId="4" xfId="0" applyFont="1" applyFill="1" applyBorder="1" applyAlignment="1" applyProtection="1">
      <alignment horizontal="left" wrapText="1"/>
      <protection locked="0"/>
    </xf>
    <xf numFmtId="165" fontId="15" fillId="0" borderId="57" xfId="0" applyNumberFormat="1" applyFont="1" applyFill="1" applyBorder="1" applyAlignment="1" applyProtection="1">
      <alignment horizontal="center"/>
      <protection locked="0"/>
    </xf>
    <xf numFmtId="165" fontId="15" fillId="0" borderId="56" xfId="0" applyNumberFormat="1" applyFont="1" applyFill="1" applyBorder="1" applyAlignment="1" applyProtection="1">
      <alignment horizontal="center"/>
      <protection locked="0"/>
    </xf>
    <xf numFmtId="165" fontId="11" fillId="0" borderId="63" xfId="0" applyNumberFormat="1" applyFont="1" applyFill="1" applyBorder="1" applyAlignment="1" applyProtection="1">
      <alignment horizontal="center"/>
      <protection locked="0"/>
    </xf>
    <xf numFmtId="165" fontId="11" fillId="0" borderId="32" xfId="0" applyNumberFormat="1" applyFont="1" applyFill="1" applyBorder="1" applyAlignment="1" applyProtection="1">
      <alignment horizontal="center"/>
      <protection locked="0"/>
    </xf>
    <xf numFmtId="164" fontId="11" fillId="0" borderId="32" xfId="0" applyNumberFormat="1" applyFont="1" applyFill="1" applyBorder="1" applyAlignment="1">
      <alignment horizontal="center"/>
    </xf>
    <xf numFmtId="0" fontId="10" fillId="0" borderId="20" xfId="0" applyFont="1" applyFill="1" applyBorder="1"/>
    <xf numFmtId="165" fontId="11" fillId="0" borderId="21" xfId="0" applyNumberFormat="1" applyFont="1" applyFill="1" applyBorder="1" applyAlignment="1" applyProtection="1">
      <alignment horizontal="center"/>
      <protection locked="0"/>
    </xf>
    <xf numFmtId="2" fontId="4" fillId="0" borderId="46" xfId="0" applyNumberFormat="1" applyFont="1" applyFill="1" applyBorder="1" applyAlignment="1">
      <alignment wrapText="1"/>
    </xf>
    <xf numFmtId="0" fontId="4" fillId="0" borderId="61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 applyProtection="1">
      <alignment horizontal="left" wrapText="1"/>
      <protection locked="0"/>
    </xf>
    <xf numFmtId="164" fontId="11" fillId="0" borderId="3" xfId="0" applyNumberFormat="1" applyFont="1" applyFill="1" applyBorder="1" applyAlignment="1">
      <alignment horizontal="center"/>
    </xf>
    <xf numFmtId="164" fontId="11" fillId="0" borderId="37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 applyProtection="1">
      <alignment wrapText="1"/>
      <protection locked="0"/>
    </xf>
    <xf numFmtId="165" fontId="11" fillId="0" borderId="1" xfId="0" applyNumberFormat="1" applyFont="1" applyFill="1" applyBorder="1" applyAlignment="1" applyProtection="1">
      <alignment horizontal="center"/>
      <protection locked="0"/>
    </xf>
    <xf numFmtId="165" fontId="11" fillId="0" borderId="19" xfId="0" applyNumberFormat="1" applyFont="1" applyFill="1" applyBorder="1" applyAlignment="1" applyProtection="1">
      <alignment horizontal="center"/>
      <protection locked="0"/>
    </xf>
    <xf numFmtId="164" fontId="17" fillId="0" borderId="19" xfId="0" applyNumberFormat="1" applyFont="1" applyFill="1" applyBorder="1" applyAlignment="1">
      <alignment horizontal="center"/>
    </xf>
    <xf numFmtId="165" fontId="17" fillId="0" borderId="19" xfId="0" applyNumberFormat="1" applyFont="1" applyFill="1" applyBorder="1" applyAlignment="1">
      <alignment horizontal="center"/>
    </xf>
    <xf numFmtId="0" fontId="0" fillId="0" borderId="0" xfId="0" applyFont="1" applyFill="1"/>
    <xf numFmtId="0" fontId="10" fillId="0" borderId="25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 wrapText="1"/>
    </xf>
    <xf numFmtId="0" fontId="34" fillId="0" borderId="0" xfId="0" applyFont="1" applyFill="1"/>
    <xf numFmtId="0" fontId="3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164" fontId="38" fillId="0" borderId="0" xfId="0" applyNumberFormat="1" applyFont="1" applyFill="1"/>
    <xf numFmtId="0" fontId="36" fillId="0" borderId="0" xfId="0" applyFont="1" applyFill="1" applyAlignment="1"/>
    <xf numFmtId="165" fontId="3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wrapText="1"/>
    </xf>
    <xf numFmtId="0" fontId="40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7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165" fontId="44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164" fontId="34" fillId="0" borderId="0" xfId="0" applyNumberFormat="1" applyFont="1" applyFill="1" applyAlignment="1">
      <alignment horizontal="center"/>
    </xf>
    <xf numFmtId="167" fontId="34" fillId="0" borderId="0" xfId="0" applyNumberFormat="1" applyFont="1" applyFill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65" fontId="34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center"/>
    </xf>
    <xf numFmtId="165" fontId="48" fillId="0" borderId="0" xfId="0" applyNumberFormat="1" applyFont="1" applyFill="1" applyBorder="1" applyAlignment="1">
      <alignment horizontal="center"/>
    </xf>
    <xf numFmtId="164" fontId="48" fillId="0" borderId="0" xfId="0" applyNumberFormat="1" applyFont="1" applyFill="1" applyBorder="1" applyAlignment="1">
      <alignment horizontal="center"/>
    </xf>
    <xf numFmtId="165" fontId="3" fillId="0" borderId="43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0" fontId="44" fillId="0" borderId="0" xfId="0" applyFont="1" applyFill="1"/>
    <xf numFmtId="165" fontId="3" fillId="0" borderId="0" xfId="0" applyNumberFormat="1" applyFont="1" applyFill="1"/>
    <xf numFmtId="0" fontId="10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6" fillId="0" borderId="66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Dod1" xfId="2"/>
    <cellStyle name="Обычный_ZV1PIV9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H2222"/>
  <sheetViews>
    <sheetView showZeros="0" tabSelected="1" showOutlineSymbols="0" zoomScaleNormal="100" zoomScaleSheetLayoutView="100" workbookViewId="0">
      <selection activeCell="E269" sqref="E269"/>
    </sheetView>
  </sheetViews>
  <sheetFormatPr defaultColWidth="9.140625" defaultRowHeight="12.75" x14ac:dyDescent="0.2"/>
  <cols>
    <col min="1" max="1" width="3.42578125" style="123" customWidth="1"/>
    <col min="2" max="2" width="8" style="504" hidden="1" customWidth="1"/>
    <col min="3" max="4" width="6.140625" style="504" customWidth="1"/>
    <col min="5" max="5" width="59.28515625" style="515" customWidth="1"/>
    <col min="6" max="6" width="12.7109375" style="123" customWidth="1"/>
    <col min="7" max="7" width="12.7109375" style="123" hidden="1" customWidth="1"/>
    <col min="8" max="8" width="12.7109375" style="123" customWidth="1"/>
    <col min="9" max="9" width="10" style="123" customWidth="1"/>
    <col min="10" max="10" width="11.7109375" style="123" customWidth="1"/>
    <col min="11" max="11" width="9.28515625" style="533" customWidth="1"/>
    <col min="12" max="12" width="12.7109375" style="123" customWidth="1"/>
    <col min="13" max="13" width="12.7109375" style="534" customWidth="1"/>
    <col min="14" max="14" width="12.7109375" style="123" hidden="1" customWidth="1"/>
    <col min="15" max="15" width="12.7109375" style="534" customWidth="1"/>
    <col min="16" max="16" width="9.5703125" style="535" customWidth="1"/>
    <col min="17" max="17" width="9.42578125" style="123" customWidth="1"/>
    <col min="18" max="19" width="12.7109375" style="123" customWidth="1"/>
    <col min="20" max="20" width="12.7109375" style="123" hidden="1" customWidth="1"/>
    <col min="21" max="21" width="12.7109375" style="123" customWidth="1"/>
    <col min="22" max="22" width="11.7109375" style="123" customWidth="1"/>
    <col min="23" max="23" width="10.42578125" style="123" customWidth="1"/>
    <col min="24" max="24" width="9.42578125" style="2" bestFit="1" customWidth="1"/>
    <col min="25" max="25" width="18.28515625" style="2" hidden="1" customWidth="1"/>
    <col min="26" max="26" width="21" style="2" hidden="1" customWidth="1"/>
    <col min="27" max="190" width="9.140625" style="2"/>
    <col min="191" max="16384" width="9.140625" style="123"/>
  </cols>
  <sheetData>
    <row r="1" spans="1:47" s="2" customFormat="1" ht="42" customHeight="1" thickBot="1" x14ac:dyDescent="0.3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1" t="s">
        <v>1</v>
      </c>
    </row>
    <row r="2" spans="1:47" s="3" customFormat="1" ht="25.5" customHeight="1" x14ac:dyDescent="0.2">
      <c r="A2" s="551" t="s">
        <v>2</v>
      </c>
      <c r="B2" s="554" t="s">
        <v>3</v>
      </c>
      <c r="C2" s="554" t="s">
        <v>4</v>
      </c>
      <c r="D2" s="554" t="s">
        <v>5</v>
      </c>
      <c r="E2" s="557" t="s">
        <v>6</v>
      </c>
      <c r="F2" s="560" t="s">
        <v>7</v>
      </c>
      <c r="G2" s="561"/>
      <c r="H2" s="561"/>
      <c r="I2" s="561"/>
      <c r="J2" s="561"/>
      <c r="K2" s="562"/>
      <c r="L2" s="563" t="s">
        <v>8</v>
      </c>
      <c r="M2" s="564"/>
      <c r="N2" s="564"/>
      <c r="O2" s="564"/>
      <c r="P2" s="564"/>
      <c r="Q2" s="564"/>
      <c r="R2" s="565" t="s">
        <v>9</v>
      </c>
      <c r="S2" s="561"/>
      <c r="T2" s="561"/>
      <c r="U2" s="561"/>
      <c r="V2" s="561"/>
      <c r="W2" s="562"/>
    </row>
    <row r="3" spans="1:47" s="3" customFormat="1" ht="12.75" customHeight="1" x14ac:dyDescent="0.2">
      <c r="A3" s="552"/>
      <c r="B3" s="555"/>
      <c r="C3" s="555"/>
      <c r="D3" s="555"/>
      <c r="E3" s="558"/>
      <c r="F3" s="548" t="s">
        <v>10</v>
      </c>
      <c r="G3" s="540" t="s">
        <v>11</v>
      </c>
      <c r="H3" s="542" t="s">
        <v>12</v>
      </c>
      <c r="I3" s="542" t="s">
        <v>13</v>
      </c>
      <c r="J3" s="542" t="s">
        <v>14</v>
      </c>
      <c r="K3" s="543" t="s">
        <v>15</v>
      </c>
      <c r="L3" s="548" t="s">
        <v>10</v>
      </c>
      <c r="M3" s="540" t="s">
        <v>16</v>
      </c>
      <c r="N3" s="542" t="str">
        <f>G3</f>
        <v>затверджено на 01.01.2019</v>
      </c>
      <c r="O3" s="542" t="str">
        <f>H3</f>
        <v>виконано станом на 01.01.2019</v>
      </c>
      <c r="P3" s="542" t="s">
        <v>14</v>
      </c>
      <c r="Q3" s="546" t="s">
        <v>15</v>
      </c>
      <c r="R3" s="548" t="s">
        <v>10</v>
      </c>
      <c r="S3" s="540" t="s">
        <v>16</v>
      </c>
      <c r="T3" s="542" t="str">
        <f>G3</f>
        <v>затверджено на 01.01.2019</v>
      </c>
      <c r="U3" s="542" t="str">
        <f>H3</f>
        <v>виконано станом на 01.01.2019</v>
      </c>
      <c r="V3" s="542" t="s">
        <v>14</v>
      </c>
      <c r="W3" s="543" t="s">
        <v>15</v>
      </c>
    </row>
    <row r="4" spans="1:47" s="3" customFormat="1" ht="57" customHeight="1" x14ac:dyDescent="0.25">
      <c r="A4" s="553"/>
      <c r="B4" s="556"/>
      <c r="C4" s="556"/>
      <c r="D4" s="556"/>
      <c r="E4" s="559"/>
      <c r="F4" s="549"/>
      <c r="G4" s="541"/>
      <c r="H4" s="540"/>
      <c r="I4" s="540"/>
      <c r="J4" s="540"/>
      <c r="K4" s="544"/>
      <c r="L4" s="549"/>
      <c r="M4" s="541"/>
      <c r="N4" s="540"/>
      <c r="O4" s="540"/>
      <c r="P4" s="540"/>
      <c r="Q4" s="547"/>
      <c r="R4" s="549"/>
      <c r="S4" s="541"/>
      <c r="T4" s="540"/>
      <c r="U4" s="540"/>
      <c r="V4" s="540"/>
      <c r="W4" s="544"/>
      <c r="Y4" s="545" t="s">
        <v>17</v>
      </c>
      <c r="Z4" s="545"/>
    </row>
    <row r="5" spans="1:47" s="9" customFormat="1" ht="18.75" customHeight="1" x14ac:dyDescent="0.25">
      <c r="A5" s="4">
        <v>1</v>
      </c>
      <c r="B5" s="5">
        <v>2</v>
      </c>
      <c r="C5" s="5">
        <v>2</v>
      </c>
      <c r="D5" s="5">
        <v>3</v>
      </c>
      <c r="E5" s="6">
        <v>4</v>
      </c>
      <c r="F5" s="7">
        <v>5</v>
      </c>
      <c r="G5" s="5">
        <v>6</v>
      </c>
      <c r="H5" s="5">
        <v>6</v>
      </c>
      <c r="I5" s="5">
        <v>7</v>
      </c>
      <c r="J5" s="5">
        <v>8</v>
      </c>
      <c r="K5" s="6">
        <v>9</v>
      </c>
      <c r="L5" s="7">
        <v>10</v>
      </c>
      <c r="M5" s="5">
        <v>11</v>
      </c>
      <c r="N5" s="5">
        <v>13</v>
      </c>
      <c r="O5" s="5">
        <v>12</v>
      </c>
      <c r="P5" s="5">
        <v>13</v>
      </c>
      <c r="Q5" s="8">
        <v>14</v>
      </c>
      <c r="R5" s="4">
        <v>15</v>
      </c>
      <c r="S5" s="5">
        <v>16</v>
      </c>
      <c r="T5" s="5">
        <v>19</v>
      </c>
      <c r="U5" s="5">
        <v>17</v>
      </c>
      <c r="V5" s="5">
        <v>18</v>
      </c>
      <c r="W5" s="6">
        <v>19</v>
      </c>
      <c r="Y5" s="10" t="s">
        <v>7</v>
      </c>
      <c r="Z5" s="11" t="s">
        <v>8</v>
      </c>
    </row>
    <row r="6" spans="1:47" s="2" customFormat="1" ht="29.25" customHeight="1" thickBot="1" x14ac:dyDescent="0.3">
      <c r="A6" s="12"/>
      <c r="B6" s="13"/>
      <c r="C6" s="13"/>
      <c r="D6" s="13"/>
      <c r="E6" s="14" t="s">
        <v>18</v>
      </c>
      <c r="F6" s="15">
        <f>SUM(F225)</f>
        <v>504543.29999999987</v>
      </c>
      <c r="G6" s="16">
        <f>SUM(G225)</f>
        <v>504543.29999999987</v>
      </c>
      <c r="H6" s="16">
        <f>SUM(H225)</f>
        <v>492789.6999999999</v>
      </c>
      <c r="I6" s="17">
        <v>1</v>
      </c>
      <c r="J6" s="18">
        <f>H6-G6</f>
        <v>-11753.599999999977</v>
      </c>
      <c r="K6" s="19">
        <f>H6/G6</f>
        <v>0.97670447709839769</v>
      </c>
      <c r="L6" s="15">
        <f>SUM(L225)</f>
        <v>68346</v>
      </c>
      <c r="M6" s="16">
        <f>SUM(M225)</f>
        <v>75615.3</v>
      </c>
      <c r="N6" s="16">
        <f>SUM(N225)</f>
        <v>75615.3</v>
      </c>
      <c r="O6" s="16">
        <f>SUM(O225)</f>
        <v>65677.7</v>
      </c>
      <c r="P6" s="16">
        <f>O6-N6</f>
        <v>-9937.6000000000058</v>
      </c>
      <c r="Q6" s="20">
        <f>O6/N6</f>
        <v>0.86857686209007956</v>
      </c>
      <c r="R6" s="21">
        <f>SUM(R225)</f>
        <v>572889.29999999993</v>
      </c>
      <c r="S6" s="16">
        <f>SUM(S225)</f>
        <v>580158.59999999986</v>
      </c>
      <c r="T6" s="16">
        <f>SUM(T225)</f>
        <v>580158.59999999986</v>
      </c>
      <c r="U6" s="16">
        <f>SUM(U225)</f>
        <v>558467.40000000014</v>
      </c>
      <c r="V6" s="16">
        <f>U6-T6</f>
        <v>-21691.199999999721</v>
      </c>
      <c r="W6" s="22">
        <f>U6/T6</f>
        <v>0.96261160310301408</v>
      </c>
      <c r="X6" s="23"/>
      <c r="Y6" s="24" t="str">
        <f>IF(J6&lt;=0,"",IF(J6&gt;0,"НІ"))</f>
        <v/>
      </c>
      <c r="Z6" s="24" t="str">
        <f>IF(P6&lt;=0,"",IF(P6&gt;0,"НІ"))</f>
        <v/>
      </c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s="37" customFormat="1" ht="32.25" customHeight="1" thickBot="1" x14ac:dyDescent="0.3">
      <c r="A7" s="26"/>
      <c r="B7" s="27"/>
      <c r="C7" s="27"/>
      <c r="D7" s="27"/>
      <c r="E7" s="28" t="s">
        <v>19</v>
      </c>
      <c r="F7" s="29">
        <f>SUM(F10:F13,F19:F31,F34,F35,F45,F47,F49,F57,F58,F59,F61,F63,F68,F69,F70,F71,F72,F74,F76,F79,F83,F84,F88,F91,F94,F97,F102,F169,F191,F192,F198)</f>
        <v>161873</v>
      </c>
      <c r="G7" s="30">
        <f t="shared" ref="G7:H7" si="0">SUM(G10:G13,G19:G31,G34,G35,G45,G47,G49,G57,G58,G59,G61,G63,G68,G69,G70,G71,G72,G74,G76,G79,G83,G84,G88,G91,G94,G97,G102,G169,G191,G192,G198)</f>
        <v>161873</v>
      </c>
      <c r="H7" s="31">
        <f t="shared" si="0"/>
        <v>153926.9</v>
      </c>
      <c r="I7" s="32">
        <f>H7/H6</f>
        <v>0.31235819255150832</v>
      </c>
      <c r="J7" s="31">
        <f>H7-G7</f>
        <v>-7946.1000000000058</v>
      </c>
      <c r="K7" s="33">
        <f>H7/G7</f>
        <v>0.95091151705349253</v>
      </c>
      <c r="L7" s="29">
        <f>SUM(L10:L13,L19:L31,L34,L35,L45,L47,L49,L57,L58,L59,L61,L63,L68,L69,L70,L71,L72,L74,L76,L79,L83,L84,L88,L91,L94,L97,L102,L169,L191,L192,L198)</f>
        <v>11542.6</v>
      </c>
      <c r="M7" s="30">
        <f t="shared" ref="M7:O7" si="1">SUM(M10:M13,M19:M31,M34,M35,M45,M47,M49,M57,M58,M59,M61,M63,M68,M69,M70,M71,M72,M74,M76,M79,M83,M84,M88,M91,M94,M97,M102,M169,M191,M192,M198)</f>
        <v>11542.6</v>
      </c>
      <c r="N7" s="31">
        <f t="shared" si="1"/>
        <v>11542.6</v>
      </c>
      <c r="O7" s="31">
        <f t="shared" si="1"/>
        <v>8913.7999999999993</v>
      </c>
      <c r="P7" s="31">
        <f>O7-N7</f>
        <v>-2628.8000000000011</v>
      </c>
      <c r="Q7" s="34">
        <f>O7/N7</f>
        <v>0.77225235215635979</v>
      </c>
      <c r="R7" s="29">
        <f>SUM(R10:R13,R19:R31,R34,R35,R45,R47,R49,R57,R58,R59,R61,R63,R68,R69,R70,R71,R72,R74,R76,R79,R83,R84,R88,R91,R94,R97,R102,R169,R191,R192,R198)</f>
        <v>173415.6</v>
      </c>
      <c r="S7" s="30">
        <f t="shared" ref="S7:U7" si="2">SUM(S10:S13,S19:S31,S34,S35,S45,S47,S49,S57,S58,S59,S61,S63,S68,S69,S70,S71,S72,S74,S76,S79,S83,S84,S88,S91,S94,S97,S102,S169,S191,S192,S198)</f>
        <v>173415.6</v>
      </c>
      <c r="T7" s="31">
        <f t="shared" si="2"/>
        <v>173415.6</v>
      </c>
      <c r="U7" s="31">
        <f t="shared" si="2"/>
        <v>162840.69999999998</v>
      </c>
      <c r="V7" s="31">
        <f>U7-T7</f>
        <v>-10574.900000000023</v>
      </c>
      <c r="W7" s="33">
        <f>U7/T7</f>
        <v>0.93901990363035381</v>
      </c>
      <c r="X7" s="35"/>
      <c r="Y7" s="24" t="str">
        <f t="shared" ref="Y7:Y86" si="3">IF(J7&lt;=0,"",IF(J7&gt;0,"НІ"))</f>
        <v/>
      </c>
      <c r="Z7" s="24" t="str">
        <f t="shared" ref="Z7:Z86" si="4">IF(P7&lt;=0,"",IF(P7&gt;0,"НІ"))</f>
        <v/>
      </c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s="2" customFormat="1" ht="26.25" customHeight="1" thickBot="1" x14ac:dyDescent="0.3">
      <c r="A8" s="38">
        <v>1</v>
      </c>
      <c r="B8" s="27" t="s">
        <v>20</v>
      </c>
      <c r="C8" s="27" t="s">
        <v>21</v>
      </c>
      <c r="D8" s="27"/>
      <c r="E8" s="39" t="s">
        <v>22</v>
      </c>
      <c r="F8" s="40">
        <f>SUM(F36:F44,F46,F48,F50:F51,F10:F33)</f>
        <v>79217.899999999994</v>
      </c>
      <c r="G8" s="40">
        <f>SUM(G36:G44,G46,G48,G50:G51,G10:G33)</f>
        <v>79217.899999999994</v>
      </c>
      <c r="H8" s="40">
        <f>SUM(H36:H44,H46,H48,H50:H51,H10:H33)</f>
        <v>75668.299999999988</v>
      </c>
      <c r="I8" s="32">
        <f>H8/H6</f>
        <v>0.15355089605160174</v>
      </c>
      <c r="J8" s="31">
        <f>H8-G8</f>
        <v>-3549.6000000000058</v>
      </c>
      <c r="K8" s="33">
        <f>H8/G8</f>
        <v>0.95519194525479711</v>
      </c>
      <c r="L8" s="40">
        <f>SUM(L36:L44,L46,L48,L50:L51,L10:L33)</f>
        <v>3528.6000000000004</v>
      </c>
      <c r="M8" s="40">
        <f>SUM(M36:M44,M46,M48,M50:M51,M10:M33)</f>
        <v>3624.8</v>
      </c>
      <c r="N8" s="40">
        <f>SUM(N36:N44,N46,N48,N50:N51,N10:N33)</f>
        <v>3624.8</v>
      </c>
      <c r="O8" s="40">
        <f>SUM(O36:O44,O46,O48,O50:O51,O10:O33)</f>
        <v>3430.2000000000003</v>
      </c>
      <c r="P8" s="31">
        <f>O8-N8</f>
        <v>-194.59999999999991</v>
      </c>
      <c r="Q8" s="34">
        <f>O8/N8</f>
        <v>0.94631427940851909</v>
      </c>
      <c r="R8" s="29">
        <f>SUM(R36:R44,R46,R48,R50:R51,R10:R33)</f>
        <v>82746.5</v>
      </c>
      <c r="S8" s="40">
        <f>SUM(S36:S44,S46,S48,S50:S51,S10:S33)</f>
        <v>82842.7</v>
      </c>
      <c r="T8" s="40">
        <f>SUM(T36:T44,T46,T48,T50:T51,T10:T33)</f>
        <v>82842.7</v>
      </c>
      <c r="U8" s="40">
        <f>SUM(U36:U44,U46,U48,U50:U51,U10:U33)</f>
        <v>79098.499999999985</v>
      </c>
      <c r="V8" s="41">
        <f t="shared" ref="V8:V100" si="5">U8-T8</f>
        <v>-3744.2000000000116</v>
      </c>
      <c r="W8" s="33">
        <f t="shared" ref="W8:W100" si="6">U8/T8</f>
        <v>0.95480350109303525</v>
      </c>
      <c r="X8" s="42"/>
      <c r="Y8" s="24" t="str">
        <f t="shared" si="3"/>
        <v/>
      </c>
      <c r="Z8" s="24" t="str">
        <f t="shared" si="4"/>
        <v/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s="2" customFormat="1" ht="30.6" hidden="1" customHeight="1" x14ac:dyDescent="0.25">
      <c r="A9" s="43"/>
      <c r="B9" s="44"/>
      <c r="C9" s="45" t="s">
        <v>23</v>
      </c>
      <c r="D9" s="46"/>
      <c r="E9" s="47" t="s">
        <v>24</v>
      </c>
      <c r="F9" s="48"/>
      <c r="G9" s="49"/>
      <c r="H9" s="49"/>
      <c r="I9" s="50"/>
      <c r="J9" s="51"/>
      <c r="K9" s="50"/>
      <c r="L9" s="52"/>
      <c r="M9" s="52"/>
      <c r="N9" s="52"/>
      <c r="O9" s="52"/>
      <c r="P9" s="53"/>
      <c r="Q9" s="54"/>
      <c r="R9" s="55"/>
      <c r="S9" s="56"/>
      <c r="T9" s="56"/>
      <c r="U9" s="56"/>
      <c r="V9" s="56"/>
      <c r="W9" s="33" t="e">
        <f t="shared" si="6"/>
        <v>#DIV/0!</v>
      </c>
      <c r="X9" s="42"/>
      <c r="Y9" s="24" t="str">
        <f t="shared" si="3"/>
        <v/>
      </c>
      <c r="Z9" s="24" t="str">
        <f t="shared" si="4"/>
        <v/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s="2" customFormat="1" ht="33" customHeight="1" x14ac:dyDescent="0.25">
      <c r="A10" s="57"/>
      <c r="B10" s="58" t="s">
        <v>25</v>
      </c>
      <c r="C10" s="58" t="s">
        <v>26</v>
      </c>
      <c r="D10" s="59">
        <v>1030</v>
      </c>
      <c r="E10" s="60" t="s">
        <v>27</v>
      </c>
      <c r="F10" s="61">
        <v>7092.4</v>
      </c>
      <c r="G10" s="62">
        <v>7092.4</v>
      </c>
      <c r="H10" s="62">
        <v>6355.9</v>
      </c>
      <c r="I10" s="63">
        <f>H10/H6</f>
        <v>1.2897793927105215E-2</v>
      </c>
      <c r="J10" s="64">
        <f>H10-G10</f>
        <v>-736.5</v>
      </c>
      <c r="K10" s="65">
        <f>H10/G10</f>
        <v>0.89615644915684389</v>
      </c>
      <c r="L10" s="66"/>
      <c r="M10" s="64"/>
      <c r="N10" s="64"/>
      <c r="O10" s="62"/>
      <c r="P10" s="64"/>
      <c r="Q10" s="65"/>
      <c r="R10" s="66">
        <f t="shared" ref="R10:R100" si="7">SUM(F10,L10)</f>
        <v>7092.4</v>
      </c>
      <c r="S10" s="64">
        <f t="shared" ref="S10:U100" si="8">SUM(F10,M10)</f>
        <v>7092.4</v>
      </c>
      <c r="T10" s="64">
        <f>SUM(G10,N10)</f>
        <v>7092.4</v>
      </c>
      <c r="U10" s="64">
        <f t="shared" ref="U10:U100" si="9">SUM(H10,O10)</f>
        <v>6355.9</v>
      </c>
      <c r="V10" s="64">
        <f t="shared" si="5"/>
        <v>-736.5</v>
      </c>
      <c r="W10" s="67">
        <f t="shared" si="6"/>
        <v>0.89615644915684389</v>
      </c>
      <c r="X10" s="42"/>
      <c r="Y10" s="24" t="str">
        <f t="shared" si="3"/>
        <v/>
      </c>
      <c r="Z10" s="24" t="str">
        <f t="shared" si="4"/>
        <v/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s="2" customFormat="1" ht="31.5" customHeight="1" x14ac:dyDescent="0.25">
      <c r="A11" s="68"/>
      <c r="B11" s="69" t="s">
        <v>28</v>
      </c>
      <c r="C11" s="69" t="s">
        <v>29</v>
      </c>
      <c r="D11" s="70" t="s">
        <v>30</v>
      </c>
      <c r="E11" s="71" t="s">
        <v>31</v>
      </c>
      <c r="F11" s="72">
        <v>4637.6000000000004</v>
      </c>
      <c r="G11" s="73">
        <v>4637.6000000000004</v>
      </c>
      <c r="H11" s="74">
        <v>2527.5</v>
      </c>
      <c r="I11" s="75">
        <f>H11/H6</f>
        <v>5.1289627197971073E-3</v>
      </c>
      <c r="J11" s="76">
        <f>H11-G11</f>
        <v>-2110.1000000000004</v>
      </c>
      <c r="K11" s="77">
        <f>H11/G11</f>
        <v>0.54500172503018796</v>
      </c>
      <c r="L11" s="78"/>
      <c r="M11" s="79"/>
      <c r="N11" s="79"/>
      <c r="O11" s="74"/>
      <c r="P11" s="79"/>
      <c r="Q11" s="77"/>
      <c r="R11" s="80">
        <f t="shared" si="7"/>
        <v>4637.6000000000004</v>
      </c>
      <c r="S11" s="79">
        <f t="shared" si="8"/>
        <v>4637.6000000000004</v>
      </c>
      <c r="T11" s="79">
        <f>SUM(G11,N11)</f>
        <v>4637.6000000000004</v>
      </c>
      <c r="U11" s="79">
        <f t="shared" si="9"/>
        <v>2527.5</v>
      </c>
      <c r="V11" s="79">
        <f t="shared" si="5"/>
        <v>-2110.1000000000004</v>
      </c>
      <c r="W11" s="81">
        <f t="shared" si="6"/>
        <v>0.54500172503018796</v>
      </c>
      <c r="X11" s="42"/>
      <c r="Y11" s="24" t="str">
        <f t="shared" si="3"/>
        <v/>
      </c>
      <c r="Z11" s="24" t="str">
        <f t="shared" si="4"/>
        <v/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s="2" customFormat="1" ht="30.75" hidden="1" customHeight="1" x14ac:dyDescent="0.25">
      <c r="A12" s="68">
        <v>0</v>
      </c>
      <c r="B12" s="82"/>
      <c r="C12" s="69" t="s">
        <v>32</v>
      </c>
      <c r="D12" s="70"/>
      <c r="E12" s="71" t="s">
        <v>33</v>
      </c>
      <c r="F12" s="72"/>
      <c r="G12" s="72"/>
      <c r="H12" s="74"/>
      <c r="I12" s="75"/>
      <c r="J12" s="76"/>
      <c r="K12" s="77"/>
      <c r="L12" s="72"/>
      <c r="M12" s="74"/>
      <c r="N12" s="74"/>
      <c r="O12" s="74"/>
      <c r="P12" s="79"/>
      <c r="Q12" s="77"/>
      <c r="R12" s="80"/>
      <c r="S12" s="79"/>
      <c r="T12" s="79"/>
      <c r="U12" s="79"/>
      <c r="V12" s="79"/>
      <c r="W12" s="83" t="e">
        <f t="shared" si="6"/>
        <v>#DIV/0!</v>
      </c>
      <c r="X12" s="42"/>
      <c r="Y12" s="24" t="str">
        <f t="shared" si="3"/>
        <v/>
      </c>
      <c r="Z12" s="24" t="str">
        <f t="shared" si="4"/>
        <v/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s="2" customFormat="1" ht="42.75" customHeight="1" x14ac:dyDescent="0.25">
      <c r="A13" s="68"/>
      <c r="B13" s="69" t="s">
        <v>34</v>
      </c>
      <c r="C13" s="69" t="s">
        <v>35</v>
      </c>
      <c r="D13" s="70" t="s">
        <v>30</v>
      </c>
      <c r="E13" s="84" t="s">
        <v>36</v>
      </c>
      <c r="F13" s="72">
        <v>18.100000000000001</v>
      </c>
      <c r="G13" s="73">
        <v>18.100000000000001</v>
      </c>
      <c r="H13" s="74">
        <v>18.100000000000001</v>
      </c>
      <c r="I13" s="85">
        <f>H13/H6</f>
        <v>3.6729663789644968E-5</v>
      </c>
      <c r="J13" s="76">
        <f>H13-G13</f>
        <v>0</v>
      </c>
      <c r="K13" s="77">
        <f>H13/G13</f>
        <v>1</v>
      </c>
      <c r="L13" s="78"/>
      <c r="M13" s="79"/>
      <c r="N13" s="79"/>
      <c r="O13" s="74"/>
      <c r="P13" s="79"/>
      <c r="Q13" s="77"/>
      <c r="R13" s="80">
        <f>SUM(F13,L13)</f>
        <v>18.100000000000001</v>
      </c>
      <c r="S13" s="79">
        <f t="shared" ref="S13:U13" si="10">SUM(F13,M13)</f>
        <v>18.100000000000001</v>
      </c>
      <c r="T13" s="79">
        <f t="shared" si="10"/>
        <v>18.100000000000001</v>
      </c>
      <c r="U13" s="79">
        <f t="shared" si="10"/>
        <v>18.100000000000001</v>
      </c>
      <c r="V13" s="79">
        <f>U13-T13</f>
        <v>0</v>
      </c>
      <c r="W13" s="81">
        <f t="shared" si="6"/>
        <v>1</v>
      </c>
      <c r="X13" s="42"/>
      <c r="Y13" s="24" t="str">
        <f t="shared" si="3"/>
        <v/>
      </c>
      <c r="Z13" s="24" t="str">
        <f t="shared" si="4"/>
        <v/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s="2" customFormat="1" ht="30" hidden="1" customHeight="1" x14ac:dyDescent="0.25">
      <c r="A14" s="68"/>
      <c r="B14" s="69"/>
      <c r="C14" s="86" t="s">
        <v>37</v>
      </c>
      <c r="D14" s="87" t="s">
        <v>38</v>
      </c>
      <c r="E14" s="88" t="s">
        <v>39</v>
      </c>
      <c r="F14" s="72"/>
      <c r="G14" s="72"/>
      <c r="H14" s="74"/>
      <c r="I14" s="75"/>
      <c r="J14" s="76"/>
      <c r="K14" s="77"/>
      <c r="L14" s="78"/>
      <c r="M14" s="79"/>
      <c r="N14" s="79"/>
      <c r="O14" s="74"/>
      <c r="P14" s="79"/>
      <c r="Q14" s="77"/>
      <c r="R14" s="80"/>
      <c r="S14" s="79"/>
      <c r="T14" s="79"/>
      <c r="U14" s="79"/>
      <c r="V14" s="79"/>
      <c r="W14" s="83" t="e">
        <f t="shared" si="6"/>
        <v>#DIV/0!</v>
      </c>
      <c r="X14" s="42"/>
      <c r="Y14" s="24" t="str">
        <f t="shared" si="3"/>
        <v/>
      </c>
      <c r="Z14" s="24" t="str">
        <f t="shared" si="4"/>
        <v/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s="2" customFormat="1" ht="35.25" customHeight="1" x14ac:dyDescent="0.25">
      <c r="A15" s="68"/>
      <c r="B15" s="69" t="s">
        <v>40</v>
      </c>
      <c r="C15" s="86" t="s">
        <v>41</v>
      </c>
      <c r="D15" s="87" t="s">
        <v>38</v>
      </c>
      <c r="E15" s="89" t="s">
        <v>42</v>
      </c>
      <c r="F15" s="90">
        <v>105</v>
      </c>
      <c r="G15" s="74">
        <v>105</v>
      </c>
      <c r="H15" s="74">
        <v>95.3</v>
      </c>
      <c r="I15" s="91">
        <f>H15/H6</f>
        <v>1.9338878227365551E-4</v>
      </c>
      <c r="J15" s="76">
        <f>H15-G15</f>
        <v>-9.7000000000000028</v>
      </c>
      <c r="K15" s="77">
        <f>H15/G15</f>
        <v>0.90761904761904755</v>
      </c>
      <c r="L15" s="78"/>
      <c r="M15" s="79"/>
      <c r="N15" s="79"/>
      <c r="O15" s="74"/>
      <c r="P15" s="79"/>
      <c r="Q15" s="77"/>
      <c r="R15" s="80">
        <f>SUM(F15,L15)</f>
        <v>105</v>
      </c>
      <c r="S15" s="79">
        <f t="shared" ref="S15:U16" si="11">SUM(F15,M15)</f>
        <v>105</v>
      </c>
      <c r="T15" s="79">
        <f t="shared" si="11"/>
        <v>105</v>
      </c>
      <c r="U15" s="79">
        <f t="shared" si="11"/>
        <v>95.3</v>
      </c>
      <c r="V15" s="79">
        <f>U15-T15</f>
        <v>-9.7000000000000028</v>
      </c>
      <c r="W15" s="81">
        <f t="shared" si="6"/>
        <v>0.90761904761904755</v>
      </c>
      <c r="X15" s="42"/>
      <c r="Y15" s="24" t="str">
        <f t="shared" si="3"/>
        <v/>
      </c>
      <c r="Z15" s="24" t="str">
        <f t="shared" si="4"/>
        <v/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s="2" customFormat="1" ht="27" customHeight="1" x14ac:dyDescent="0.25">
      <c r="A16" s="68"/>
      <c r="B16" s="69" t="s">
        <v>43</v>
      </c>
      <c r="C16" s="86" t="s">
        <v>44</v>
      </c>
      <c r="D16" s="87" t="s">
        <v>45</v>
      </c>
      <c r="E16" s="92" t="s">
        <v>46</v>
      </c>
      <c r="F16" s="72">
        <v>418</v>
      </c>
      <c r="G16" s="73">
        <v>418</v>
      </c>
      <c r="H16" s="74">
        <v>418</v>
      </c>
      <c r="I16" s="75">
        <f>H16/H6</f>
        <v>8.482320145895908E-4</v>
      </c>
      <c r="J16" s="76">
        <f>H16-G16</f>
        <v>0</v>
      </c>
      <c r="K16" s="77">
        <f>H16/G16</f>
        <v>1</v>
      </c>
      <c r="L16" s="78"/>
      <c r="M16" s="79"/>
      <c r="N16" s="79"/>
      <c r="O16" s="74"/>
      <c r="P16" s="79"/>
      <c r="Q16" s="77"/>
      <c r="R16" s="80">
        <f>SUM(F16,L16)</f>
        <v>418</v>
      </c>
      <c r="S16" s="79">
        <f t="shared" si="11"/>
        <v>418</v>
      </c>
      <c r="T16" s="79">
        <f t="shared" si="11"/>
        <v>418</v>
      </c>
      <c r="U16" s="79">
        <f t="shared" si="11"/>
        <v>418</v>
      </c>
      <c r="V16" s="79">
        <f>U16-T16</f>
        <v>0</v>
      </c>
      <c r="W16" s="81">
        <f t="shared" si="6"/>
        <v>1</v>
      </c>
      <c r="X16" s="42"/>
      <c r="Y16" s="24" t="str">
        <f t="shared" si="3"/>
        <v/>
      </c>
      <c r="Z16" s="24" t="str">
        <f t="shared" si="4"/>
        <v/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s="2" customFormat="1" ht="30.75" customHeight="1" x14ac:dyDescent="0.25">
      <c r="A17" s="68"/>
      <c r="B17" s="69" t="s">
        <v>47</v>
      </c>
      <c r="C17" s="69" t="s">
        <v>48</v>
      </c>
      <c r="D17" s="70" t="s">
        <v>45</v>
      </c>
      <c r="E17" s="84" t="s">
        <v>49</v>
      </c>
      <c r="F17" s="72">
        <v>2618.9</v>
      </c>
      <c r="G17" s="73">
        <v>2618.9</v>
      </c>
      <c r="H17" s="74">
        <v>2618.5</v>
      </c>
      <c r="I17" s="75">
        <f>H17/H6</f>
        <v>5.3136256703417307E-3</v>
      </c>
      <c r="J17" s="76">
        <f>H17-G17</f>
        <v>-0.40000000000009095</v>
      </c>
      <c r="K17" s="77">
        <f>H17/G17</f>
        <v>0.99984726411852298</v>
      </c>
      <c r="L17" s="78"/>
      <c r="M17" s="79"/>
      <c r="N17" s="79"/>
      <c r="O17" s="74"/>
      <c r="P17" s="79"/>
      <c r="Q17" s="77"/>
      <c r="R17" s="80">
        <f>SUM(F17,L17)</f>
        <v>2618.9</v>
      </c>
      <c r="S17" s="79">
        <f>SUM(F17,M17)</f>
        <v>2618.9</v>
      </c>
      <c r="T17" s="79">
        <f>SUM(G17,N17)</f>
        <v>2618.9</v>
      </c>
      <c r="U17" s="79">
        <f>SUM(H17,O17)</f>
        <v>2618.5</v>
      </c>
      <c r="V17" s="79">
        <f>U17-T17</f>
        <v>-0.40000000000009095</v>
      </c>
      <c r="W17" s="81">
        <f t="shared" si="6"/>
        <v>0.99984726411852298</v>
      </c>
      <c r="X17" s="42"/>
      <c r="Y17" s="24" t="str">
        <f t="shared" si="3"/>
        <v/>
      </c>
      <c r="Z17" s="24" t="str">
        <f t="shared" si="4"/>
        <v/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s="2" customFormat="1" ht="27" hidden="1" customHeight="1" x14ac:dyDescent="0.25">
      <c r="A18" s="68"/>
      <c r="B18" s="69"/>
      <c r="C18" s="69" t="s">
        <v>50</v>
      </c>
      <c r="D18" s="70"/>
      <c r="E18" s="84" t="s">
        <v>51</v>
      </c>
      <c r="F18" s="72"/>
      <c r="G18" s="72"/>
      <c r="H18" s="74"/>
      <c r="I18" s="75"/>
      <c r="J18" s="76"/>
      <c r="K18" s="77"/>
      <c r="L18" s="78"/>
      <c r="M18" s="79"/>
      <c r="N18" s="79"/>
      <c r="O18" s="74"/>
      <c r="P18" s="79"/>
      <c r="Q18" s="77"/>
      <c r="R18" s="80"/>
      <c r="S18" s="79"/>
      <c r="T18" s="79"/>
      <c r="U18" s="79"/>
      <c r="V18" s="79"/>
      <c r="W18" s="83" t="e">
        <f t="shared" si="6"/>
        <v>#DIV/0!</v>
      </c>
      <c r="X18" s="42"/>
      <c r="Y18" s="24" t="str">
        <f t="shared" si="3"/>
        <v/>
      </c>
      <c r="Z18" s="24" t="str">
        <f t="shared" si="4"/>
        <v/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s="2" customFormat="1" ht="24.75" customHeight="1" x14ac:dyDescent="0.25">
      <c r="A19" s="68"/>
      <c r="B19" s="69" t="s">
        <v>52</v>
      </c>
      <c r="C19" s="69" t="s">
        <v>53</v>
      </c>
      <c r="D19" s="70" t="s">
        <v>54</v>
      </c>
      <c r="E19" s="93" t="s">
        <v>55</v>
      </c>
      <c r="F19" s="90">
        <v>415.9</v>
      </c>
      <c r="G19" s="74">
        <v>415.9</v>
      </c>
      <c r="H19" s="74">
        <v>408.9</v>
      </c>
      <c r="I19" s="75">
        <f>H19/H6</f>
        <v>8.2976571953512841E-4</v>
      </c>
      <c r="J19" s="76">
        <f t="shared" ref="J19:J34" si="12">H19-G19</f>
        <v>-7</v>
      </c>
      <c r="K19" s="77">
        <f t="shared" ref="K19:K34" si="13">H19/G19</f>
        <v>0.98316903101707143</v>
      </c>
      <c r="L19" s="78"/>
      <c r="M19" s="79"/>
      <c r="N19" s="79"/>
      <c r="O19" s="74"/>
      <c r="P19" s="79"/>
      <c r="Q19" s="77"/>
      <c r="R19" s="80">
        <f t="shared" si="7"/>
        <v>415.9</v>
      </c>
      <c r="S19" s="79">
        <f t="shared" si="8"/>
        <v>415.9</v>
      </c>
      <c r="T19" s="79">
        <f t="shared" si="8"/>
        <v>415.9</v>
      </c>
      <c r="U19" s="79">
        <f t="shared" si="9"/>
        <v>408.9</v>
      </c>
      <c r="V19" s="79">
        <f t="shared" si="5"/>
        <v>-7</v>
      </c>
      <c r="W19" s="81">
        <f t="shared" si="6"/>
        <v>0.98316903101707143</v>
      </c>
      <c r="X19" s="42"/>
      <c r="Y19" s="24" t="str">
        <f t="shared" si="3"/>
        <v/>
      </c>
      <c r="Z19" s="24" t="str">
        <f t="shared" si="4"/>
        <v/>
      </c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s="2" customFormat="1" ht="24.75" customHeight="1" x14ac:dyDescent="0.25">
      <c r="A20" s="68"/>
      <c r="B20" s="69"/>
      <c r="C20" s="69" t="s">
        <v>56</v>
      </c>
      <c r="D20" s="70" t="s">
        <v>54</v>
      </c>
      <c r="E20" s="94" t="s">
        <v>57</v>
      </c>
      <c r="F20" s="90">
        <v>152.9</v>
      </c>
      <c r="G20" s="74">
        <v>152.9</v>
      </c>
      <c r="H20" s="74">
        <v>117.8</v>
      </c>
      <c r="I20" s="91">
        <f>H20/H6</f>
        <v>2.3904720411161196E-4</v>
      </c>
      <c r="J20" s="76">
        <f t="shared" si="12"/>
        <v>-35.100000000000009</v>
      </c>
      <c r="K20" s="77">
        <f t="shared" si="13"/>
        <v>0.77043819489862653</v>
      </c>
      <c r="L20" s="78"/>
      <c r="M20" s="79"/>
      <c r="N20" s="79"/>
      <c r="O20" s="74"/>
      <c r="P20" s="79"/>
      <c r="Q20" s="77"/>
      <c r="R20" s="80">
        <f t="shared" si="7"/>
        <v>152.9</v>
      </c>
      <c r="S20" s="79">
        <f t="shared" si="8"/>
        <v>152.9</v>
      </c>
      <c r="T20" s="79">
        <f t="shared" si="8"/>
        <v>152.9</v>
      </c>
      <c r="U20" s="79">
        <f t="shared" si="9"/>
        <v>117.8</v>
      </c>
      <c r="V20" s="79">
        <f t="shared" si="5"/>
        <v>-35.100000000000009</v>
      </c>
      <c r="W20" s="81">
        <f t="shared" si="6"/>
        <v>0.77043819489862653</v>
      </c>
      <c r="X20" s="42"/>
      <c r="Y20" s="24" t="str">
        <f t="shared" si="3"/>
        <v/>
      </c>
      <c r="Z20" s="24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2" customFormat="1" ht="24.75" customHeight="1" x14ac:dyDescent="0.25">
      <c r="A21" s="68"/>
      <c r="B21" s="69" t="s">
        <v>58</v>
      </c>
      <c r="C21" s="69" t="s">
        <v>59</v>
      </c>
      <c r="D21" s="70" t="s">
        <v>54</v>
      </c>
      <c r="E21" s="71" t="s">
        <v>60</v>
      </c>
      <c r="F21" s="72">
        <v>24832.799999999999</v>
      </c>
      <c r="G21" s="73">
        <v>24832.799999999999</v>
      </c>
      <c r="H21" s="74">
        <v>24781</v>
      </c>
      <c r="I21" s="75">
        <f>H21/H6</f>
        <v>5.0287171180728826E-2</v>
      </c>
      <c r="J21" s="76">
        <f t="shared" si="12"/>
        <v>-51.799999999999272</v>
      </c>
      <c r="K21" s="77">
        <f t="shared" si="13"/>
        <v>0.99791404916078741</v>
      </c>
      <c r="L21" s="78"/>
      <c r="M21" s="79"/>
      <c r="N21" s="79"/>
      <c r="O21" s="74"/>
      <c r="P21" s="79"/>
      <c r="Q21" s="77"/>
      <c r="R21" s="80">
        <f t="shared" si="7"/>
        <v>24832.799999999999</v>
      </c>
      <c r="S21" s="79">
        <f t="shared" si="8"/>
        <v>24832.799999999999</v>
      </c>
      <c r="T21" s="79">
        <f t="shared" si="8"/>
        <v>24832.799999999999</v>
      </c>
      <c r="U21" s="79">
        <f t="shared" si="9"/>
        <v>24781</v>
      </c>
      <c r="V21" s="79">
        <f t="shared" si="5"/>
        <v>-51.799999999999272</v>
      </c>
      <c r="W21" s="81">
        <f t="shared" si="6"/>
        <v>0.99791404916078741</v>
      </c>
      <c r="X21" s="42"/>
      <c r="Y21" s="24" t="str">
        <f t="shared" si="3"/>
        <v/>
      </c>
      <c r="Z21" s="24" t="str">
        <f t="shared" si="4"/>
        <v/>
      </c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2" customFormat="1" ht="31.5" customHeight="1" x14ac:dyDescent="0.25">
      <c r="A22" s="68"/>
      <c r="B22" s="69" t="s">
        <v>61</v>
      </c>
      <c r="C22" s="69" t="s">
        <v>62</v>
      </c>
      <c r="D22" s="70" t="s">
        <v>54</v>
      </c>
      <c r="E22" s="71" t="s">
        <v>63</v>
      </c>
      <c r="F22" s="90">
        <v>1465.7</v>
      </c>
      <c r="G22" s="74">
        <v>1465.7</v>
      </c>
      <c r="H22" s="74">
        <v>1465.7</v>
      </c>
      <c r="I22" s="75">
        <f>H22/H6</f>
        <v>2.9742910616841227E-3</v>
      </c>
      <c r="J22" s="76">
        <f t="shared" si="12"/>
        <v>0</v>
      </c>
      <c r="K22" s="77">
        <f t="shared" si="13"/>
        <v>1</v>
      </c>
      <c r="L22" s="78"/>
      <c r="M22" s="79"/>
      <c r="N22" s="79"/>
      <c r="O22" s="74"/>
      <c r="P22" s="79"/>
      <c r="Q22" s="77"/>
      <c r="R22" s="80">
        <f t="shared" si="7"/>
        <v>1465.7</v>
      </c>
      <c r="S22" s="79">
        <f>SUM(F22,M22)</f>
        <v>1465.7</v>
      </c>
      <c r="T22" s="79">
        <f t="shared" si="8"/>
        <v>1465.7</v>
      </c>
      <c r="U22" s="79">
        <f t="shared" si="9"/>
        <v>1465.7</v>
      </c>
      <c r="V22" s="79">
        <f t="shared" si="5"/>
        <v>0</v>
      </c>
      <c r="W22" s="81">
        <f t="shared" si="6"/>
        <v>1</v>
      </c>
      <c r="X22" s="42"/>
      <c r="Y22" s="24" t="str">
        <f t="shared" si="3"/>
        <v/>
      </c>
      <c r="Z22" s="24" t="str">
        <f t="shared" si="4"/>
        <v/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s="2" customFormat="1" ht="24.75" customHeight="1" x14ac:dyDescent="0.25">
      <c r="A23" s="68"/>
      <c r="B23" s="69" t="s">
        <v>64</v>
      </c>
      <c r="C23" s="69" t="s">
        <v>65</v>
      </c>
      <c r="D23" s="70" t="s">
        <v>54</v>
      </c>
      <c r="E23" s="71" t="s">
        <v>66</v>
      </c>
      <c r="F23" s="90">
        <v>2449</v>
      </c>
      <c r="G23" s="74">
        <v>2449</v>
      </c>
      <c r="H23" s="74">
        <v>2449</v>
      </c>
      <c r="I23" s="75">
        <f>H23/H6</f>
        <v>4.9696655591624592E-3</v>
      </c>
      <c r="J23" s="76">
        <f t="shared" si="12"/>
        <v>0</v>
      </c>
      <c r="K23" s="77">
        <f t="shared" si="13"/>
        <v>1</v>
      </c>
      <c r="L23" s="78"/>
      <c r="M23" s="79"/>
      <c r="N23" s="79"/>
      <c r="O23" s="74"/>
      <c r="P23" s="79"/>
      <c r="Q23" s="77"/>
      <c r="R23" s="80">
        <f t="shared" si="7"/>
        <v>2449</v>
      </c>
      <c r="S23" s="79">
        <f t="shared" si="8"/>
        <v>2449</v>
      </c>
      <c r="T23" s="79">
        <f t="shared" si="8"/>
        <v>2449</v>
      </c>
      <c r="U23" s="79">
        <f t="shared" si="9"/>
        <v>2449</v>
      </c>
      <c r="V23" s="79">
        <f t="shared" si="5"/>
        <v>0</v>
      </c>
      <c r="W23" s="81">
        <f t="shared" si="6"/>
        <v>1</v>
      </c>
      <c r="X23" s="42"/>
      <c r="Y23" s="24" t="str">
        <f t="shared" si="3"/>
        <v/>
      </c>
      <c r="Z23" s="24" t="str">
        <f t="shared" si="4"/>
        <v/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s="2" customFormat="1" ht="24.75" customHeight="1" x14ac:dyDescent="0.25">
      <c r="A24" s="68"/>
      <c r="B24" s="69" t="s">
        <v>67</v>
      </c>
      <c r="C24" s="69" t="s">
        <v>68</v>
      </c>
      <c r="D24" s="70">
        <v>1040</v>
      </c>
      <c r="E24" s="71" t="s">
        <v>69</v>
      </c>
      <c r="F24" s="90">
        <v>526.70000000000005</v>
      </c>
      <c r="G24" s="74">
        <v>526.70000000000005</v>
      </c>
      <c r="H24" s="74">
        <v>176.9</v>
      </c>
      <c r="I24" s="91">
        <f>H24/H6</f>
        <v>3.5897665880597754E-4</v>
      </c>
      <c r="J24" s="76">
        <f t="shared" si="12"/>
        <v>-349.80000000000007</v>
      </c>
      <c r="K24" s="77">
        <f t="shared" si="13"/>
        <v>0.33586481868236184</v>
      </c>
      <c r="L24" s="78"/>
      <c r="M24" s="79"/>
      <c r="N24" s="79"/>
      <c r="O24" s="74"/>
      <c r="P24" s="79"/>
      <c r="Q24" s="77"/>
      <c r="R24" s="80">
        <f t="shared" si="7"/>
        <v>526.70000000000005</v>
      </c>
      <c r="S24" s="79">
        <f t="shared" si="8"/>
        <v>526.70000000000005</v>
      </c>
      <c r="T24" s="79">
        <f t="shared" si="8"/>
        <v>526.70000000000005</v>
      </c>
      <c r="U24" s="79">
        <f t="shared" si="9"/>
        <v>176.9</v>
      </c>
      <c r="V24" s="79">
        <f t="shared" si="5"/>
        <v>-349.80000000000007</v>
      </c>
      <c r="W24" s="81">
        <f t="shared" si="6"/>
        <v>0.33586481868236184</v>
      </c>
      <c r="X24" s="42"/>
      <c r="Y24" s="24" t="str">
        <f t="shared" si="3"/>
        <v/>
      </c>
      <c r="Z24" s="24" t="str">
        <f t="shared" si="4"/>
        <v/>
      </c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s="2" customFormat="1" ht="24.75" customHeight="1" x14ac:dyDescent="0.25">
      <c r="A25" s="68"/>
      <c r="B25" s="69" t="s">
        <v>70</v>
      </c>
      <c r="C25" s="69" t="s">
        <v>71</v>
      </c>
      <c r="D25" s="70">
        <v>1040</v>
      </c>
      <c r="E25" s="95" t="s">
        <v>72</v>
      </c>
      <c r="F25" s="90">
        <v>6481.6</v>
      </c>
      <c r="G25" s="74">
        <v>6481.6</v>
      </c>
      <c r="H25" s="74">
        <v>6481.6</v>
      </c>
      <c r="I25" s="75">
        <f>H25/H6</f>
        <v>1.3152872310439934E-2</v>
      </c>
      <c r="J25" s="76">
        <f t="shared" si="12"/>
        <v>0</v>
      </c>
      <c r="K25" s="77">
        <f t="shared" si="13"/>
        <v>1</v>
      </c>
      <c r="L25" s="78"/>
      <c r="M25" s="79"/>
      <c r="N25" s="79"/>
      <c r="O25" s="74"/>
      <c r="P25" s="79"/>
      <c r="Q25" s="77"/>
      <c r="R25" s="80">
        <f t="shared" si="7"/>
        <v>6481.6</v>
      </c>
      <c r="S25" s="79">
        <f t="shared" si="8"/>
        <v>6481.6</v>
      </c>
      <c r="T25" s="79">
        <f t="shared" si="8"/>
        <v>6481.6</v>
      </c>
      <c r="U25" s="79">
        <f t="shared" si="9"/>
        <v>6481.6</v>
      </c>
      <c r="V25" s="79">
        <f t="shared" si="5"/>
        <v>0</v>
      </c>
      <c r="W25" s="81">
        <f t="shared" si="6"/>
        <v>1</v>
      </c>
      <c r="X25" s="42"/>
      <c r="Y25" s="24" t="str">
        <f t="shared" si="3"/>
        <v/>
      </c>
      <c r="Z25" s="24" t="str">
        <f t="shared" si="4"/>
        <v/>
      </c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47" s="2" customFormat="1" ht="32.25" customHeight="1" x14ac:dyDescent="0.25">
      <c r="A26" s="68"/>
      <c r="B26" s="69" t="s">
        <v>73</v>
      </c>
      <c r="C26" s="69" t="s">
        <v>74</v>
      </c>
      <c r="D26" s="70" t="s">
        <v>75</v>
      </c>
      <c r="E26" s="71" t="s">
        <v>76</v>
      </c>
      <c r="F26" s="90">
        <v>8833.2999999999993</v>
      </c>
      <c r="G26" s="74">
        <v>8833.2999999999993</v>
      </c>
      <c r="H26" s="74">
        <v>8833.2999999999993</v>
      </c>
      <c r="I26" s="75">
        <f>H26/H6</f>
        <v>1.792509056094314E-2</v>
      </c>
      <c r="J26" s="76">
        <f t="shared" si="12"/>
        <v>0</v>
      </c>
      <c r="K26" s="77">
        <f t="shared" si="13"/>
        <v>1</v>
      </c>
      <c r="L26" s="78"/>
      <c r="M26" s="79"/>
      <c r="N26" s="79"/>
      <c r="O26" s="74"/>
      <c r="P26" s="79"/>
      <c r="Q26" s="77"/>
      <c r="R26" s="80">
        <f t="shared" si="7"/>
        <v>8833.2999999999993</v>
      </c>
      <c r="S26" s="79">
        <f t="shared" si="8"/>
        <v>8833.2999999999993</v>
      </c>
      <c r="T26" s="79">
        <f t="shared" si="8"/>
        <v>8833.2999999999993</v>
      </c>
      <c r="U26" s="79">
        <f t="shared" si="9"/>
        <v>8833.2999999999993</v>
      </c>
      <c r="V26" s="79">
        <f t="shared" si="5"/>
        <v>0</v>
      </c>
      <c r="W26" s="81">
        <f t="shared" si="6"/>
        <v>1</v>
      </c>
      <c r="X26" s="42"/>
      <c r="Y26" s="24" t="str">
        <f t="shared" si="3"/>
        <v/>
      </c>
      <c r="Z26" s="24" t="str">
        <f t="shared" si="4"/>
        <v/>
      </c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</row>
    <row r="27" spans="1:47" s="2" customFormat="1" ht="48" customHeight="1" x14ac:dyDescent="0.25">
      <c r="A27" s="68"/>
      <c r="B27" s="69"/>
      <c r="C27" s="69" t="s">
        <v>77</v>
      </c>
      <c r="D27" s="70" t="s">
        <v>75</v>
      </c>
      <c r="E27" s="71" t="s">
        <v>78</v>
      </c>
      <c r="F27" s="90">
        <v>1316.2</v>
      </c>
      <c r="G27" s="74">
        <v>1316.2</v>
      </c>
      <c r="H27" s="74">
        <v>1316.2</v>
      </c>
      <c r="I27" s="75">
        <f>H27/H6</f>
        <v>2.6709162143608123E-3</v>
      </c>
      <c r="J27" s="76">
        <f t="shared" si="12"/>
        <v>0</v>
      </c>
      <c r="K27" s="77">
        <f t="shared" si="13"/>
        <v>1</v>
      </c>
      <c r="L27" s="78"/>
      <c r="M27" s="79"/>
      <c r="N27" s="79"/>
      <c r="O27" s="74"/>
      <c r="P27" s="79"/>
      <c r="Q27" s="77"/>
      <c r="R27" s="80">
        <f t="shared" si="7"/>
        <v>1316.2</v>
      </c>
      <c r="S27" s="79">
        <f t="shared" si="8"/>
        <v>1316.2</v>
      </c>
      <c r="T27" s="79">
        <f t="shared" si="8"/>
        <v>1316.2</v>
      </c>
      <c r="U27" s="79">
        <f t="shared" si="9"/>
        <v>1316.2</v>
      </c>
      <c r="V27" s="79">
        <f t="shared" si="5"/>
        <v>0</v>
      </c>
      <c r="W27" s="81">
        <f t="shared" si="6"/>
        <v>1</v>
      </c>
      <c r="X27" s="42"/>
      <c r="Y27" s="24"/>
      <c r="Z27" s="24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</row>
    <row r="28" spans="1:47" s="2" customFormat="1" ht="31.5" customHeight="1" x14ac:dyDescent="0.25">
      <c r="A28" s="68"/>
      <c r="B28" s="69" t="s">
        <v>79</v>
      </c>
      <c r="C28" s="69" t="s">
        <v>80</v>
      </c>
      <c r="D28" s="96">
        <v>1010</v>
      </c>
      <c r="E28" s="71" t="s">
        <v>81</v>
      </c>
      <c r="F28" s="90">
        <v>870.1</v>
      </c>
      <c r="G28" s="74">
        <v>870.1</v>
      </c>
      <c r="H28" s="74">
        <v>833.9</v>
      </c>
      <c r="I28" s="75">
        <f>H28/H6</f>
        <v>1.6922025764743056E-3</v>
      </c>
      <c r="J28" s="76">
        <f t="shared" si="12"/>
        <v>-36.200000000000045</v>
      </c>
      <c r="K28" s="77">
        <f t="shared" si="13"/>
        <v>0.95839558671417069</v>
      </c>
      <c r="L28" s="78"/>
      <c r="M28" s="79"/>
      <c r="N28" s="79"/>
      <c r="O28" s="74"/>
      <c r="P28" s="79"/>
      <c r="Q28" s="77"/>
      <c r="R28" s="80">
        <f t="shared" si="7"/>
        <v>870.1</v>
      </c>
      <c r="S28" s="79">
        <f t="shared" si="8"/>
        <v>870.1</v>
      </c>
      <c r="T28" s="79">
        <f>SUM(G28,N28)</f>
        <v>870.1</v>
      </c>
      <c r="U28" s="79">
        <f t="shared" si="9"/>
        <v>833.9</v>
      </c>
      <c r="V28" s="79">
        <f t="shared" si="5"/>
        <v>-36.200000000000045</v>
      </c>
      <c r="W28" s="81">
        <f t="shared" si="6"/>
        <v>0.95839558671417069</v>
      </c>
      <c r="X28" s="42"/>
      <c r="Y28" s="24" t="str">
        <f t="shared" si="3"/>
        <v/>
      </c>
      <c r="Z28" s="24" t="str">
        <f t="shared" si="4"/>
        <v/>
      </c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</row>
    <row r="29" spans="1:47" s="2" customFormat="1" ht="50.25" customHeight="1" x14ac:dyDescent="0.25">
      <c r="A29" s="68"/>
      <c r="B29" s="58"/>
      <c r="C29" s="58" t="s">
        <v>82</v>
      </c>
      <c r="D29" s="97">
        <v>1040</v>
      </c>
      <c r="E29" s="9" t="s">
        <v>83</v>
      </c>
      <c r="F29" s="90">
        <v>30.1</v>
      </c>
      <c r="G29" s="74">
        <v>30.1</v>
      </c>
      <c r="H29" s="74"/>
      <c r="I29" s="75">
        <f>H29/H6</f>
        <v>0</v>
      </c>
      <c r="J29" s="76">
        <f t="shared" si="12"/>
        <v>-30.1</v>
      </c>
      <c r="K29" s="77">
        <f t="shared" si="13"/>
        <v>0</v>
      </c>
      <c r="L29" s="78"/>
      <c r="M29" s="79"/>
      <c r="N29" s="79"/>
      <c r="O29" s="74"/>
      <c r="P29" s="79"/>
      <c r="Q29" s="77"/>
      <c r="R29" s="80">
        <f t="shared" si="7"/>
        <v>30.1</v>
      </c>
      <c r="S29" s="79">
        <f t="shared" si="8"/>
        <v>30.1</v>
      </c>
      <c r="T29" s="79">
        <f t="shared" si="8"/>
        <v>30.1</v>
      </c>
      <c r="U29" s="79">
        <f t="shared" si="9"/>
        <v>0</v>
      </c>
      <c r="V29" s="79">
        <f t="shared" si="5"/>
        <v>-30.1</v>
      </c>
      <c r="W29" s="81">
        <f t="shared" si="6"/>
        <v>0</v>
      </c>
      <c r="X29" s="42"/>
      <c r="Y29" s="24"/>
      <c r="Z29" s="24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1:47" s="2" customFormat="1" ht="45.75" customHeight="1" x14ac:dyDescent="0.25">
      <c r="A30" s="68"/>
      <c r="B30" s="58"/>
      <c r="C30" s="58" t="s">
        <v>84</v>
      </c>
      <c r="D30" s="97">
        <v>1010</v>
      </c>
      <c r="E30" s="92" t="s">
        <v>85</v>
      </c>
      <c r="F30" s="90">
        <v>17.3</v>
      </c>
      <c r="G30" s="74">
        <v>17.3</v>
      </c>
      <c r="H30" s="74">
        <v>16</v>
      </c>
      <c r="I30" s="85">
        <f>H30/H6</f>
        <v>3.246821108476903E-5</v>
      </c>
      <c r="J30" s="76">
        <f t="shared" si="12"/>
        <v>-1.3000000000000007</v>
      </c>
      <c r="K30" s="77">
        <f t="shared" si="13"/>
        <v>0.92485549132947975</v>
      </c>
      <c r="L30" s="78"/>
      <c r="M30" s="79"/>
      <c r="N30" s="79"/>
      <c r="O30" s="74"/>
      <c r="P30" s="79"/>
      <c r="Q30" s="77"/>
      <c r="R30" s="80">
        <f t="shared" si="7"/>
        <v>17.3</v>
      </c>
      <c r="S30" s="79">
        <f t="shared" si="8"/>
        <v>17.3</v>
      </c>
      <c r="T30" s="79">
        <f t="shared" si="8"/>
        <v>17.3</v>
      </c>
      <c r="U30" s="79">
        <f t="shared" si="9"/>
        <v>16</v>
      </c>
      <c r="V30" s="79">
        <f t="shared" si="5"/>
        <v>-1.3000000000000007</v>
      </c>
      <c r="W30" s="81">
        <f t="shared" si="6"/>
        <v>0.92485549132947975</v>
      </c>
      <c r="X30" s="42"/>
      <c r="Y30" s="24"/>
      <c r="Z30" s="24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</row>
    <row r="31" spans="1:47" s="2" customFormat="1" ht="30" customHeight="1" x14ac:dyDescent="0.25">
      <c r="A31" s="68"/>
      <c r="B31" s="58" t="s">
        <v>86</v>
      </c>
      <c r="C31" s="59" t="s">
        <v>87</v>
      </c>
      <c r="D31" s="59" t="s">
        <v>45</v>
      </c>
      <c r="E31" s="9" t="s">
        <v>88</v>
      </c>
      <c r="F31" s="98">
        <v>300.2</v>
      </c>
      <c r="G31" s="74">
        <v>300.2</v>
      </c>
      <c r="H31" s="99">
        <v>300.2</v>
      </c>
      <c r="I31" s="75">
        <f>H31/H6</f>
        <v>6.0918481047797881E-4</v>
      </c>
      <c r="J31" s="76">
        <f t="shared" si="12"/>
        <v>0</v>
      </c>
      <c r="K31" s="77">
        <f t="shared" si="13"/>
        <v>1</v>
      </c>
      <c r="L31" s="78"/>
      <c r="M31" s="79"/>
      <c r="N31" s="79"/>
      <c r="O31" s="74"/>
      <c r="P31" s="79"/>
      <c r="Q31" s="77"/>
      <c r="R31" s="80">
        <f>SUM(F31,L31)</f>
        <v>300.2</v>
      </c>
      <c r="S31" s="79">
        <f t="shared" si="8"/>
        <v>300.2</v>
      </c>
      <c r="T31" s="79">
        <f t="shared" si="8"/>
        <v>300.2</v>
      </c>
      <c r="U31" s="79">
        <f t="shared" si="8"/>
        <v>300.2</v>
      </c>
      <c r="V31" s="79">
        <f>U31-T31</f>
        <v>0</v>
      </c>
      <c r="W31" s="81">
        <f t="shared" si="6"/>
        <v>1</v>
      </c>
      <c r="X31" s="42"/>
      <c r="Y31" s="24" t="str">
        <f t="shared" si="3"/>
        <v/>
      </c>
      <c r="Z31" s="24" t="str">
        <f t="shared" si="4"/>
        <v/>
      </c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</row>
    <row r="32" spans="1:47" s="2" customFormat="1" ht="47.25" customHeight="1" x14ac:dyDescent="0.25">
      <c r="A32" s="68"/>
      <c r="B32" s="69" t="s">
        <v>89</v>
      </c>
      <c r="C32" s="70" t="s">
        <v>90</v>
      </c>
      <c r="D32" s="70" t="s">
        <v>91</v>
      </c>
      <c r="E32" s="100" t="s">
        <v>92</v>
      </c>
      <c r="F32" s="72">
        <v>3573.3</v>
      </c>
      <c r="G32" s="73">
        <v>3573.3</v>
      </c>
      <c r="H32" s="74">
        <v>3513.8</v>
      </c>
      <c r="I32" s="75">
        <f>H32/H6</f>
        <v>7.1304250068538379E-3</v>
      </c>
      <c r="J32" s="76">
        <f t="shared" si="12"/>
        <v>-59.5</v>
      </c>
      <c r="K32" s="77">
        <f t="shared" si="13"/>
        <v>0.98334872526795958</v>
      </c>
      <c r="L32" s="78">
        <v>60.2</v>
      </c>
      <c r="M32" s="79">
        <v>52.5</v>
      </c>
      <c r="N32" s="79">
        <v>52.5</v>
      </c>
      <c r="O32" s="74">
        <v>42.9</v>
      </c>
      <c r="P32" s="79">
        <f>O32-N32</f>
        <v>-9.6000000000000014</v>
      </c>
      <c r="Q32" s="101">
        <f>O32/N32</f>
        <v>0.81714285714285717</v>
      </c>
      <c r="R32" s="80">
        <f t="shared" si="7"/>
        <v>3633.5</v>
      </c>
      <c r="S32" s="79">
        <f t="shared" si="8"/>
        <v>3625.8</v>
      </c>
      <c r="T32" s="79">
        <f>SUM(G32,N32)</f>
        <v>3625.8</v>
      </c>
      <c r="U32" s="79">
        <f t="shared" si="9"/>
        <v>3556.7000000000003</v>
      </c>
      <c r="V32" s="79">
        <f t="shared" si="5"/>
        <v>-69.099999999999909</v>
      </c>
      <c r="W32" s="81">
        <f t="shared" si="6"/>
        <v>0.98094213690771692</v>
      </c>
      <c r="X32" s="42"/>
      <c r="Y32" s="24" t="str">
        <f t="shared" si="3"/>
        <v/>
      </c>
      <c r="Z32" s="24" t="str">
        <f t="shared" si="4"/>
        <v/>
      </c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</row>
    <row r="33" spans="1:190" s="2" customFormat="1" ht="36" customHeight="1" x14ac:dyDescent="0.25">
      <c r="A33" s="68"/>
      <c r="B33" s="69" t="s">
        <v>93</v>
      </c>
      <c r="C33" s="69" t="s">
        <v>94</v>
      </c>
      <c r="D33" s="70" t="s">
        <v>75</v>
      </c>
      <c r="E33" s="71" t="s">
        <v>95</v>
      </c>
      <c r="F33" s="72">
        <v>6924.4</v>
      </c>
      <c r="G33" s="73">
        <v>6924.4</v>
      </c>
      <c r="H33" s="74">
        <v>6860.4</v>
      </c>
      <c r="I33" s="75">
        <f>H33/H6</f>
        <v>1.3921557207871839E-2</v>
      </c>
      <c r="J33" s="76">
        <f t="shared" si="12"/>
        <v>-64</v>
      </c>
      <c r="K33" s="77">
        <f t="shared" si="13"/>
        <v>0.99075732193403043</v>
      </c>
      <c r="L33" s="78">
        <v>647.70000000000005</v>
      </c>
      <c r="M33" s="79">
        <v>751.6</v>
      </c>
      <c r="N33" s="79">
        <v>751.6</v>
      </c>
      <c r="O33" s="74">
        <v>719.6</v>
      </c>
      <c r="P33" s="79">
        <f>O33-N33</f>
        <v>-32</v>
      </c>
      <c r="Q33" s="101">
        <f>O33/N33</f>
        <v>0.95742416178818524</v>
      </c>
      <c r="R33" s="80">
        <f t="shared" si="7"/>
        <v>7572.0999999999995</v>
      </c>
      <c r="S33" s="79">
        <f>SUM(F33,M33)</f>
        <v>7676</v>
      </c>
      <c r="T33" s="79">
        <f>SUM(G33,N33)</f>
        <v>7676</v>
      </c>
      <c r="U33" s="79">
        <f t="shared" si="9"/>
        <v>7580</v>
      </c>
      <c r="V33" s="79">
        <f>U33-T33</f>
        <v>-96</v>
      </c>
      <c r="W33" s="81">
        <f t="shared" si="6"/>
        <v>0.9874934861907243</v>
      </c>
      <c r="X33" s="42"/>
      <c r="Y33" s="24" t="str">
        <f t="shared" si="3"/>
        <v/>
      </c>
      <c r="Z33" s="24" t="str">
        <f t="shared" si="4"/>
        <v/>
      </c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1:190" s="117" customFormat="1" ht="17.25" customHeight="1" x14ac:dyDescent="0.25">
      <c r="A34" s="102"/>
      <c r="B34" s="103"/>
      <c r="C34" s="104"/>
      <c r="D34" s="105"/>
      <c r="E34" s="106" t="s">
        <v>96</v>
      </c>
      <c r="F34" s="107">
        <v>720.8</v>
      </c>
      <c r="G34" s="108">
        <v>720.8</v>
      </c>
      <c r="H34" s="108">
        <v>720.8</v>
      </c>
      <c r="I34" s="75">
        <f>H34/H6</f>
        <v>1.4626929093688446E-3</v>
      </c>
      <c r="J34" s="109">
        <f t="shared" si="12"/>
        <v>0</v>
      </c>
      <c r="K34" s="110">
        <f t="shared" si="13"/>
        <v>1</v>
      </c>
      <c r="L34" s="111"/>
      <c r="M34" s="112"/>
      <c r="N34" s="112"/>
      <c r="O34" s="108"/>
      <c r="P34" s="79">
        <f>O34-N34</f>
        <v>0</v>
      </c>
      <c r="Q34" s="101"/>
      <c r="R34" s="113">
        <f t="shared" si="7"/>
        <v>720.8</v>
      </c>
      <c r="S34" s="112">
        <f>SUM(F34,M34)</f>
        <v>720.8</v>
      </c>
      <c r="T34" s="112">
        <f>SUM(G34,N34)</f>
        <v>720.8</v>
      </c>
      <c r="U34" s="112">
        <f t="shared" si="9"/>
        <v>720.8</v>
      </c>
      <c r="V34" s="112">
        <f>U34-T34</f>
        <v>0</v>
      </c>
      <c r="W34" s="81">
        <f t="shared" si="6"/>
        <v>1</v>
      </c>
      <c r="X34" s="114"/>
      <c r="Y34" s="115" t="str">
        <f t="shared" si="3"/>
        <v/>
      </c>
      <c r="Z34" s="115" t="str">
        <f t="shared" si="4"/>
        <v/>
      </c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</row>
    <row r="35" spans="1:190" s="117" customFormat="1" ht="30" customHeight="1" x14ac:dyDescent="0.25">
      <c r="A35" s="102"/>
      <c r="B35" s="103"/>
      <c r="C35" s="104"/>
      <c r="D35" s="105"/>
      <c r="E35" s="118" t="s">
        <v>97</v>
      </c>
      <c r="F35" s="107"/>
      <c r="G35" s="108"/>
      <c r="H35" s="108"/>
      <c r="I35" s="75"/>
      <c r="J35" s="109"/>
      <c r="K35" s="110"/>
      <c r="L35" s="111">
        <v>283.8</v>
      </c>
      <c r="M35" s="112">
        <v>283.8</v>
      </c>
      <c r="N35" s="112">
        <v>283.8</v>
      </c>
      <c r="O35" s="108">
        <v>251.7</v>
      </c>
      <c r="P35" s="79">
        <f>O35-N35</f>
        <v>-32.100000000000023</v>
      </c>
      <c r="Q35" s="101">
        <f>O35/N35</f>
        <v>0.88689217758985195</v>
      </c>
      <c r="R35" s="113">
        <f t="shared" si="7"/>
        <v>283.8</v>
      </c>
      <c r="S35" s="112">
        <f>SUM(F35,M35)</f>
        <v>283.8</v>
      </c>
      <c r="T35" s="112">
        <f>SUM(G35,N35)</f>
        <v>283.8</v>
      </c>
      <c r="U35" s="112">
        <f t="shared" si="9"/>
        <v>251.7</v>
      </c>
      <c r="V35" s="112">
        <f>U35-T35</f>
        <v>-32.100000000000023</v>
      </c>
      <c r="W35" s="81">
        <f t="shared" si="6"/>
        <v>0.88689217758985195</v>
      </c>
      <c r="X35" s="114"/>
      <c r="Y35" s="115" t="str">
        <f t="shared" si="3"/>
        <v/>
      </c>
      <c r="Z35" s="115" t="str">
        <f t="shared" si="4"/>
        <v/>
      </c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</row>
    <row r="36" spans="1:190" s="2" customFormat="1" ht="29.25" customHeight="1" x14ac:dyDescent="0.25">
      <c r="A36" s="68"/>
      <c r="B36" s="70" t="s">
        <v>98</v>
      </c>
      <c r="C36" s="70" t="s">
        <v>99</v>
      </c>
      <c r="D36" s="70" t="s">
        <v>54</v>
      </c>
      <c r="E36" s="119" t="s">
        <v>100</v>
      </c>
      <c r="F36" s="90">
        <v>27</v>
      </c>
      <c r="G36" s="74">
        <v>27</v>
      </c>
      <c r="H36" s="99">
        <v>26.9</v>
      </c>
      <c r="I36" s="91">
        <f>H36/H6</f>
        <v>5.4587179886267921E-5</v>
      </c>
      <c r="J36" s="76">
        <f>H36-G36</f>
        <v>-0.10000000000000142</v>
      </c>
      <c r="K36" s="77">
        <f>H36/G36</f>
        <v>0.99629629629629624</v>
      </c>
      <c r="L36" s="78"/>
      <c r="M36" s="79"/>
      <c r="N36" s="79"/>
      <c r="O36" s="74"/>
      <c r="P36" s="79"/>
      <c r="Q36" s="77"/>
      <c r="R36" s="80">
        <f t="shared" si="7"/>
        <v>27</v>
      </c>
      <c r="S36" s="79">
        <f t="shared" ref="S36:U41" si="14">SUM(F36,M36)</f>
        <v>27</v>
      </c>
      <c r="T36" s="79">
        <f t="shared" si="14"/>
        <v>27</v>
      </c>
      <c r="U36" s="79">
        <f t="shared" si="9"/>
        <v>26.9</v>
      </c>
      <c r="V36" s="79">
        <f t="shared" ref="V36:V39" si="15">U36-T36</f>
        <v>-0.10000000000000142</v>
      </c>
      <c r="W36" s="81">
        <f t="shared" si="6"/>
        <v>0.99629629629629624</v>
      </c>
      <c r="X36" s="42"/>
      <c r="Y36" s="24" t="str">
        <f t="shared" si="3"/>
        <v/>
      </c>
      <c r="Z36" s="24" t="str">
        <f t="shared" si="4"/>
        <v/>
      </c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190" s="2" customFormat="1" ht="33.75" customHeight="1" x14ac:dyDescent="0.25">
      <c r="A37" s="68"/>
      <c r="B37" s="70" t="s">
        <v>101</v>
      </c>
      <c r="C37" s="70" t="s">
        <v>102</v>
      </c>
      <c r="D37" s="70" t="s">
        <v>54</v>
      </c>
      <c r="E37" s="120" t="s">
        <v>103</v>
      </c>
      <c r="F37" s="90">
        <v>1989</v>
      </c>
      <c r="G37" s="74">
        <v>1989</v>
      </c>
      <c r="H37" s="74">
        <v>1989</v>
      </c>
      <c r="I37" s="75">
        <f>H37/H6</f>
        <v>4.0362044904753494E-3</v>
      </c>
      <c r="J37" s="76">
        <f>H37-G37</f>
        <v>0</v>
      </c>
      <c r="K37" s="77">
        <f>H37/G37</f>
        <v>1</v>
      </c>
      <c r="L37" s="78"/>
      <c r="M37" s="79"/>
      <c r="N37" s="79"/>
      <c r="O37" s="74"/>
      <c r="P37" s="79">
        <f>O37-N37</f>
        <v>0</v>
      </c>
      <c r="Q37" s="101"/>
      <c r="R37" s="80">
        <f t="shared" si="7"/>
        <v>1989</v>
      </c>
      <c r="S37" s="79">
        <f t="shared" si="14"/>
        <v>1989</v>
      </c>
      <c r="T37" s="79">
        <f t="shared" si="14"/>
        <v>1989</v>
      </c>
      <c r="U37" s="79">
        <f t="shared" si="14"/>
        <v>1989</v>
      </c>
      <c r="V37" s="79">
        <f t="shared" si="15"/>
        <v>0</v>
      </c>
      <c r="W37" s="81">
        <f t="shared" si="6"/>
        <v>1</v>
      </c>
      <c r="X37" s="42"/>
      <c r="Y37" s="24" t="str">
        <f t="shared" si="3"/>
        <v/>
      </c>
      <c r="Z37" s="24" t="str">
        <f t="shared" si="4"/>
        <v/>
      </c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190" s="2" customFormat="1" ht="22.9" customHeight="1" x14ac:dyDescent="0.25">
      <c r="A38" s="68"/>
      <c r="B38" s="70"/>
      <c r="C38" s="70" t="s">
        <v>104</v>
      </c>
      <c r="D38" s="70" t="s">
        <v>54</v>
      </c>
      <c r="E38" s="120" t="s">
        <v>105</v>
      </c>
      <c r="F38" s="90">
        <v>20.7</v>
      </c>
      <c r="G38" s="74">
        <v>20.7</v>
      </c>
      <c r="H38" s="74">
        <v>20.7</v>
      </c>
      <c r="I38" s="85">
        <f>H38/H6</f>
        <v>4.2005748090919928E-5</v>
      </c>
      <c r="J38" s="76">
        <f>H38-G38</f>
        <v>0</v>
      </c>
      <c r="K38" s="77">
        <f>H38/G38</f>
        <v>1</v>
      </c>
      <c r="L38" s="78"/>
      <c r="M38" s="79"/>
      <c r="N38" s="79"/>
      <c r="O38" s="74"/>
      <c r="P38" s="79"/>
      <c r="Q38" s="101"/>
      <c r="R38" s="80">
        <f t="shared" si="7"/>
        <v>20.7</v>
      </c>
      <c r="S38" s="79">
        <f t="shared" si="14"/>
        <v>20.7</v>
      </c>
      <c r="T38" s="79">
        <f t="shared" si="14"/>
        <v>20.7</v>
      </c>
      <c r="U38" s="79">
        <f t="shared" si="14"/>
        <v>20.7</v>
      </c>
      <c r="V38" s="79">
        <f>U38-T38</f>
        <v>0</v>
      </c>
      <c r="W38" s="81">
        <f t="shared" si="6"/>
        <v>1</v>
      </c>
      <c r="X38" s="42"/>
      <c r="Y38" s="24"/>
      <c r="Z38" s="24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1:190" ht="20.25" customHeight="1" x14ac:dyDescent="0.25">
      <c r="A39" s="68"/>
      <c r="B39" s="70" t="s">
        <v>106</v>
      </c>
      <c r="C39" s="70" t="s">
        <v>107</v>
      </c>
      <c r="D39" s="70" t="s">
        <v>54</v>
      </c>
      <c r="E39" s="120" t="s">
        <v>108</v>
      </c>
      <c r="F39" s="78">
        <v>1271.5999999999999</v>
      </c>
      <c r="G39" s="121">
        <v>1271.5999999999999</v>
      </c>
      <c r="H39" s="122">
        <v>1271.5</v>
      </c>
      <c r="I39" s="75">
        <f>H39/H6</f>
        <v>2.5802081496427388E-3</v>
      </c>
      <c r="J39" s="76">
        <f t="shared" ref="J39:J102" si="16">H39-G39</f>
        <v>-9.9999999999909051E-2</v>
      </c>
      <c r="K39" s="77">
        <f t="shared" ref="K39:K56" si="17">H39/G39</f>
        <v>0.99992135891789879</v>
      </c>
      <c r="L39" s="78">
        <v>72.5</v>
      </c>
      <c r="M39" s="79">
        <v>72.5</v>
      </c>
      <c r="N39" s="79">
        <v>72.5</v>
      </c>
      <c r="O39" s="79">
        <v>72.5</v>
      </c>
      <c r="P39" s="79">
        <f>O39-N39</f>
        <v>0</v>
      </c>
      <c r="Q39" s="101">
        <f>O39/N39</f>
        <v>1</v>
      </c>
      <c r="R39" s="80">
        <f t="shared" si="7"/>
        <v>1344.1</v>
      </c>
      <c r="S39" s="79">
        <f t="shared" si="14"/>
        <v>1344.1</v>
      </c>
      <c r="T39" s="79">
        <f t="shared" si="14"/>
        <v>1344.1</v>
      </c>
      <c r="U39" s="79">
        <f t="shared" si="14"/>
        <v>1344</v>
      </c>
      <c r="V39" s="79">
        <f t="shared" si="15"/>
        <v>-9.9999999999909051E-2</v>
      </c>
      <c r="W39" s="81">
        <f t="shared" si="6"/>
        <v>0.99992560077375203</v>
      </c>
      <c r="X39" s="42"/>
      <c r="Y39" s="24" t="str">
        <f t="shared" si="3"/>
        <v/>
      </c>
      <c r="Z39" s="24" t="str">
        <f t="shared" si="4"/>
        <v/>
      </c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  <row r="40" spans="1:190" ht="21.75" customHeight="1" x14ac:dyDescent="0.25">
      <c r="A40" s="68"/>
      <c r="B40" s="70" t="s">
        <v>109</v>
      </c>
      <c r="C40" s="70" t="s">
        <v>110</v>
      </c>
      <c r="D40" s="70" t="s">
        <v>54</v>
      </c>
      <c r="E40" s="120" t="s">
        <v>111</v>
      </c>
      <c r="F40" s="78">
        <v>180.1</v>
      </c>
      <c r="G40" s="121">
        <v>180.1</v>
      </c>
      <c r="H40" s="122">
        <v>180.1</v>
      </c>
      <c r="I40" s="91">
        <f>H40/H6</f>
        <v>3.6547030102293136E-4</v>
      </c>
      <c r="J40" s="76">
        <f t="shared" si="16"/>
        <v>0</v>
      </c>
      <c r="K40" s="77">
        <f t="shared" si="17"/>
        <v>1</v>
      </c>
      <c r="L40" s="78"/>
      <c r="M40" s="79"/>
      <c r="N40" s="79"/>
      <c r="O40" s="79"/>
      <c r="P40" s="79"/>
      <c r="Q40" s="77"/>
      <c r="R40" s="80">
        <f t="shared" si="7"/>
        <v>180.1</v>
      </c>
      <c r="S40" s="79">
        <f t="shared" si="14"/>
        <v>180.1</v>
      </c>
      <c r="T40" s="79">
        <f t="shared" si="14"/>
        <v>180.1</v>
      </c>
      <c r="U40" s="79">
        <f t="shared" si="14"/>
        <v>180.1</v>
      </c>
      <c r="V40" s="79">
        <f>U40-T40</f>
        <v>0</v>
      </c>
      <c r="W40" s="81">
        <f t="shared" si="6"/>
        <v>1</v>
      </c>
      <c r="X40" s="42"/>
      <c r="Y40" s="24" t="str">
        <f t="shared" si="3"/>
        <v/>
      </c>
      <c r="Z40" s="24" t="str">
        <f t="shared" si="4"/>
        <v/>
      </c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</row>
    <row r="41" spans="1:190" ht="41.45" customHeight="1" x14ac:dyDescent="0.25">
      <c r="A41" s="68"/>
      <c r="B41" s="70"/>
      <c r="C41" s="70" t="s">
        <v>112</v>
      </c>
      <c r="D41" s="70" t="s">
        <v>54</v>
      </c>
      <c r="E41" s="124" t="s">
        <v>113</v>
      </c>
      <c r="F41" s="78">
        <v>173.1</v>
      </c>
      <c r="G41" s="121">
        <v>173.1</v>
      </c>
      <c r="H41" s="122">
        <v>164.5</v>
      </c>
      <c r="I41" s="91">
        <f>H41/H6</f>
        <v>3.3381379521528156E-4</v>
      </c>
      <c r="J41" s="76">
        <f t="shared" si="16"/>
        <v>-8.5999999999999943</v>
      </c>
      <c r="K41" s="77">
        <f t="shared" si="17"/>
        <v>0.95031773541305609</v>
      </c>
      <c r="L41" s="78"/>
      <c r="M41" s="79"/>
      <c r="N41" s="79"/>
      <c r="O41" s="79"/>
      <c r="P41" s="79"/>
      <c r="Q41" s="77"/>
      <c r="R41" s="80">
        <f t="shared" si="7"/>
        <v>173.1</v>
      </c>
      <c r="S41" s="79">
        <f t="shared" si="14"/>
        <v>173.1</v>
      </c>
      <c r="T41" s="79">
        <f t="shared" si="14"/>
        <v>173.1</v>
      </c>
      <c r="U41" s="79">
        <f t="shared" si="14"/>
        <v>164.5</v>
      </c>
      <c r="V41" s="79">
        <f>U41-T41</f>
        <v>-8.5999999999999943</v>
      </c>
      <c r="W41" s="81">
        <f t="shared" si="6"/>
        <v>0.95031773541305609</v>
      </c>
      <c r="X41" s="42"/>
      <c r="Y41" s="24"/>
      <c r="Z41" s="24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</row>
    <row r="42" spans="1:190" ht="60.75" customHeight="1" x14ac:dyDescent="0.25">
      <c r="A42" s="68"/>
      <c r="B42" s="70" t="s">
        <v>114</v>
      </c>
      <c r="C42" s="70" t="s">
        <v>115</v>
      </c>
      <c r="D42" s="70" t="s">
        <v>75</v>
      </c>
      <c r="E42" s="9" t="s">
        <v>116</v>
      </c>
      <c r="F42" s="78">
        <v>57.2</v>
      </c>
      <c r="G42" s="121">
        <v>57.2</v>
      </c>
      <c r="H42" s="79">
        <v>44.2</v>
      </c>
      <c r="I42" s="91">
        <f>H42/H6</f>
        <v>8.9693433121674441E-5</v>
      </c>
      <c r="J42" s="76">
        <f t="shared" si="16"/>
        <v>-13</v>
      </c>
      <c r="K42" s="77">
        <f t="shared" si="17"/>
        <v>0.77272727272727271</v>
      </c>
      <c r="L42" s="78"/>
      <c r="M42" s="79"/>
      <c r="N42" s="79"/>
      <c r="O42" s="79"/>
      <c r="P42" s="79">
        <f>O42-N42</f>
        <v>0</v>
      </c>
      <c r="Q42" s="77"/>
      <c r="R42" s="80">
        <f t="shared" si="7"/>
        <v>57.2</v>
      </c>
      <c r="S42" s="79">
        <f t="shared" si="8"/>
        <v>57.2</v>
      </c>
      <c r="T42" s="79">
        <f>SUM(G42,N42)</f>
        <v>57.2</v>
      </c>
      <c r="U42" s="79">
        <f t="shared" si="9"/>
        <v>44.2</v>
      </c>
      <c r="V42" s="79">
        <f t="shared" si="5"/>
        <v>-13</v>
      </c>
      <c r="W42" s="81">
        <f t="shared" si="6"/>
        <v>0.77272727272727271</v>
      </c>
      <c r="X42" s="42"/>
      <c r="Y42" s="24" t="str">
        <f t="shared" si="3"/>
        <v/>
      </c>
      <c r="Z42" s="24" t="str">
        <f t="shared" si="4"/>
        <v/>
      </c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</row>
    <row r="43" spans="1:190" ht="32.450000000000003" customHeight="1" x14ac:dyDescent="0.25">
      <c r="A43" s="68"/>
      <c r="B43" s="70"/>
      <c r="C43" s="70" t="s">
        <v>117</v>
      </c>
      <c r="D43" s="70" t="s">
        <v>38</v>
      </c>
      <c r="E43" s="92" t="s">
        <v>118</v>
      </c>
      <c r="F43" s="125">
        <v>62.7</v>
      </c>
      <c r="G43" s="79">
        <v>62.7</v>
      </c>
      <c r="H43" s="79">
        <v>55.4</v>
      </c>
      <c r="I43" s="91">
        <f>H43/H6</f>
        <v>1.1242118088101275E-4</v>
      </c>
      <c r="J43" s="76">
        <f t="shared" si="16"/>
        <v>-7.3000000000000043</v>
      </c>
      <c r="K43" s="77">
        <f t="shared" si="17"/>
        <v>0.88357256778309401</v>
      </c>
      <c r="L43" s="78"/>
      <c r="M43" s="79"/>
      <c r="N43" s="79"/>
      <c r="O43" s="79"/>
      <c r="P43" s="79"/>
      <c r="Q43" s="77"/>
      <c r="R43" s="80">
        <f t="shared" si="7"/>
        <v>62.7</v>
      </c>
      <c r="S43" s="79">
        <f t="shared" si="8"/>
        <v>62.7</v>
      </c>
      <c r="T43" s="79">
        <f t="shared" si="8"/>
        <v>62.7</v>
      </c>
      <c r="U43" s="79">
        <f t="shared" si="9"/>
        <v>55.4</v>
      </c>
      <c r="V43" s="79">
        <f t="shared" si="5"/>
        <v>-7.3000000000000043</v>
      </c>
      <c r="W43" s="81">
        <f t="shared" si="6"/>
        <v>0.88357256778309401</v>
      </c>
      <c r="X43" s="42"/>
      <c r="Y43" s="24"/>
      <c r="Z43" s="24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</row>
    <row r="44" spans="1:190" ht="61.15" customHeight="1" x14ac:dyDescent="0.25">
      <c r="A44" s="68"/>
      <c r="B44" s="70"/>
      <c r="C44" s="70" t="s">
        <v>119</v>
      </c>
      <c r="D44" s="70" t="s">
        <v>30</v>
      </c>
      <c r="E44" s="126" t="s">
        <v>120</v>
      </c>
      <c r="F44" s="125"/>
      <c r="G44" s="79"/>
      <c r="H44" s="79"/>
      <c r="I44" s="75">
        <f>H44/H5</f>
        <v>0</v>
      </c>
      <c r="J44" s="76">
        <f t="shared" si="16"/>
        <v>0</v>
      </c>
      <c r="K44" s="77"/>
      <c r="L44" s="78">
        <v>965.9</v>
      </c>
      <c r="M44" s="79">
        <v>965.9</v>
      </c>
      <c r="N44" s="79">
        <v>965.9</v>
      </c>
      <c r="O44" s="79">
        <v>965.9</v>
      </c>
      <c r="P44" s="79">
        <f>O44-N44</f>
        <v>0</v>
      </c>
      <c r="Q44" s="101">
        <f>O44/N44</f>
        <v>1</v>
      </c>
      <c r="R44" s="80">
        <f t="shared" si="7"/>
        <v>965.9</v>
      </c>
      <c r="S44" s="79">
        <f t="shared" si="8"/>
        <v>965.9</v>
      </c>
      <c r="T44" s="79">
        <f t="shared" si="8"/>
        <v>965.9</v>
      </c>
      <c r="U44" s="79">
        <f t="shared" si="9"/>
        <v>965.9</v>
      </c>
      <c r="V44" s="79">
        <f t="shared" si="5"/>
        <v>0</v>
      </c>
      <c r="W44" s="81">
        <f t="shared" si="6"/>
        <v>1</v>
      </c>
      <c r="X44" s="42"/>
      <c r="Y44" s="24"/>
      <c r="Z44" s="24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</row>
    <row r="45" spans="1:190" s="135" customFormat="1" ht="24.6" customHeight="1" x14ac:dyDescent="0.25">
      <c r="A45" s="102"/>
      <c r="B45" s="127"/>
      <c r="C45" s="128"/>
      <c r="D45" s="104"/>
      <c r="E45" s="129" t="s">
        <v>121</v>
      </c>
      <c r="F45" s="130"/>
      <c r="G45" s="131"/>
      <c r="H45" s="131"/>
      <c r="I45" s="75"/>
      <c r="J45" s="76">
        <f t="shared" si="16"/>
        <v>0</v>
      </c>
      <c r="K45" s="77"/>
      <c r="L45" s="132">
        <v>965.9</v>
      </c>
      <c r="M45" s="133">
        <v>965.9</v>
      </c>
      <c r="N45" s="133">
        <v>965.9</v>
      </c>
      <c r="O45" s="133">
        <v>965.9</v>
      </c>
      <c r="P45" s="122">
        <f t="shared" ref="P45" si="18">O45-N45</f>
        <v>0</v>
      </c>
      <c r="Q45" s="101">
        <f t="shared" ref="Q45" si="19">O45/N45</f>
        <v>1</v>
      </c>
      <c r="R45" s="134">
        <f t="shared" si="7"/>
        <v>965.9</v>
      </c>
      <c r="S45" s="133">
        <f t="shared" si="8"/>
        <v>965.9</v>
      </c>
      <c r="T45" s="133">
        <f t="shared" si="8"/>
        <v>965.9</v>
      </c>
      <c r="U45" s="133">
        <f t="shared" si="9"/>
        <v>965.9</v>
      </c>
      <c r="V45" s="133">
        <f t="shared" si="5"/>
        <v>0</v>
      </c>
      <c r="W45" s="81">
        <f t="shared" si="6"/>
        <v>1</v>
      </c>
      <c r="X45" s="114"/>
      <c r="Y45" s="115"/>
      <c r="Z45" s="115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</row>
    <row r="46" spans="1:190" ht="161.44999999999999" customHeight="1" x14ac:dyDescent="0.25">
      <c r="A46" s="68"/>
      <c r="B46" s="70"/>
      <c r="C46" s="70" t="s">
        <v>122</v>
      </c>
      <c r="D46" s="70" t="s">
        <v>30</v>
      </c>
      <c r="E46" s="126" t="s">
        <v>123</v>
      </c>
      <c r="F46" s="125"/>
      <c r="G46" s="79"/>
      <c r="H46" s="79"/>
      <c r="I46" s="75">
        <f>H46/H6</f>
        <v>0</v>
      </c>
      <c r="J46" s="76">
        <f t="shared" si="16"/>
        <v>0</v>
      </c>
      <c r="K46" s="77"/>
      <c r="L46" s="78">
        <v>1006.9</v>
      </c>
      <c r="M46" s="79">
        <v>1006.9</v>
      </c>
      <c r="N46" s="79">
        <v>1006.9</v>
      </c>
      <c r="O46" s="79">
        <v>853.9</v>
      </c>
      <c r="P46" s="79">
        <f>O46-N46</f>
        <v>-153</v>
      </c>
      <c r="Q46" s="101">
        <f>O46/N46</f>
        <v>0.84804846558744662</v>
      </c>
      <c r="R46" s="80">
        <f t="shared" si="7"/>
        <v>1006.9</v>
      </c>
      <c r="S46" s="79">
        <f t="shared" si="8"/>
        <v>1006.9</v>
      </c>
      <c r="T46" s="79">
        <f t="shared" si="8"/>
        <v>1006.9</v>
      </c>
      <c r="U46" s="79">
        <f t="shared" si="9"/>
        <v>853.9</v>
      </c>
      <c r="V46" s="79">
        <f t="shared" si="5"/>
        <v>-153</v>
      </c>
      <c r="W46" s="81">
        <f t="shared" si="6"/>
        <v>0.84804846558744662</v>
      </c>
      <c r="X46" s="42"/>
      <c r="Y46" s="24"/>
      <c r="Z46" s="24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</row>
    <row r="47" spans="1:190" s="135" customFormat="1" ht="24.6" customHeight="1" x14ac:dyDescent="0.25">
      <c r="A47" s="102"/>
      <c r="B47" s="127"/>
      <c r="C47" s="128"/>
      <c r="D47" s="104"/>
      <c r="E47" s="129" t="s">
        <v>121</v>
      </c>
      <c r="F47" s="130"/>
      <c r="G47" s="131"/>
      <c r="H47" s="131"/>
      <c r="I47" s="75">
        <f>H47/H6</f>
        <v>0</v>
      </c>
      <c r="J47" s="76">
        <f t="shared" si="16"/>
        <v>0</v>
      </c>
      <c r="K47" s="77"/>
      <c r="L47" s="132">
        <v>1006.9</v>
      </c>
      <c r="M47" s="133">
        <v>1006.9</v>
      </c>
      <c r="N47" s="133">
        <v>1006.9</v>
      </c>
      <c r="O47" s="133">
        <v>853.9</v>
      </c>
      <c r="P47" s="122">
        <f t="shared" ref="P47" si="20">O47-N47</f>
        <v>-153</v>
      </c>
      <c r="Q47" s="101">
        <f t="shared" ref="Q47" si="21">O47/N47</f>
        <v>0.84804846558744662</v>
      </c>
      <c r="R47" s="134">
        <f t="shared" si="7"/>
        <v>1006.9</v>
      </c>
      <c r="S47" s="133">
        <f t="shared" si="8"/>
        <v>1006.9</v>
      </c>
      <c r="T47" s="133">
        <f t="shared" si="8"/>
        <v>1006.9</v>
      </c>
      <c r="U47" s="133">
        <f t="shared" si="9"/>
        <v>853.9</v>
      </c>
      <c r="V47" s="133">
        <f t="shared" si="5"/>
        <v>-153</v>
      </c>
      <c r="W47" s="81">
        <f t="shared" si="6"/>
        <v>0.84804846558744662</v>
      </c>
      <c r="X47" s="114"/>
      <c r="Y47" s="115"/>
      <c r="Z47" s="115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</row>
    <row r="48" spans="1:190" ht="162.6" customHeight="1" x14ac:dyDescent="0.25">
      <c r="A48" s="68"/>
      <c r="B48" s="70"/>
      <c r="C48" s="70" t="s">
        <v>124</v>
      </c>
      <c r="D48" s="70" t="s">
        <v>30</v>
      </c>
      <c r="E48" s="92" t="s">
        <v>125</v>
      </c>
      <c r="F48" s="125"/>
      <c r="G48" s="51"/>
      <c r="H48" s="79"/>
      <c r="I48" s="75">
        <f>H48/H6</f>
        <v>0</v>
      </c>
      <c r="J48" s="76">
        <f t="shared" si="16"/>
        <v>0</v>
      </c>
      <c r="K48" s="77"/>
      <c r="L48" s="78">
        <v>775.4</v>
      </c>
      <c r="M48" s="79">
        <v>775.4</v>
      </c>
      <c r="N48" s="79">
        <v>775.4</v>
      </c>
      <c r="O48" s="79">
        <v>775.4</v>
      </c>
      <c r="P48" s="79">
        <f>O48-N48</f>
        <v>0</v>
      </c>
      <c r="Q48" s="101">
        <f>O48/N48</f>
        <v>1</v>
      </c>
      <c r="R48" s="80">
        <f t="shared" si="7"/>
        <v>775.4</v>
      </c>
      <c r="S48" s="79">
        <f t="shared" si="8"/>
        <v>775.4</v>
      </c>
      <c r="T48" s="79">
        <f t="shared" si="8"/>
        <v>775.4</v>
      </c>
      <c r="U48" s="79">
        <f t="shared" si="9"/>
        <v>775.4</v>
      </c>
      <c r="V48" s="79">
        <f t="shared" si="5"/>
        <v>0</v>
      </c>
      <c r="W48" s="81">
        <f t="shared" si="6"/>
        <v>1</v>
      </c>
      <c r="X48" s="42"/>
      <c r="Y48" s="24"/>
      <c r="Z48" s="24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</row>
    <row r="49" spans="1:190" s="135" customFormat="1" ht="27.6" customHeight="1" x14ac:dyDescent="0.25">
      <c r="A49" s="102"/>
      <c r="B49" s="127"/>
      <c r="C49" s="128"/>
      <c r="D49" s="104"/>
      <c r="E49" s="136" t="s">
        <v>121</v>
      </c>
      <c r="F49" s="130"/>
      <c r="G49" s="131"/>
      <c r="H49" s="131"/>
      <c r="I49" s="75">
        <f>H49/H6</f>
        <v>0</v>
      </c>
      <c r="J49" s="76">
        <f t="shared" si="16"/>
        <v>0</v>
      </c>
      <c r="K49" s="77"/>
      <c r="L49" s="132">
        <v>775.4</v>
      </c>
      <c r="M49" s="133">
        <v>775.4</v>
      </c>
      <c r="N49" s="133">
        <v>775.4</v>
      </c>
      <c r="O49" s="133">
        <v>775.4</v>
      </c>
      <c r="P49" s="122">
        <f t="shared" ref="P49" si="22">O49-N49</f>
        <v>0</v>
      </c>
      <c r="Q49" s="101">
        <f t="shared" ref="Q49" si="23">O49/N49</f>
        <v>1</v>
      </c>
      <c r="R49" s="134">
        <f t="shared" si="7"/>
        <v>775.4</v>
      </c>
      <c r="S49" s="133">
        <f t="shared" si="8"/>
        <v>775.4</v>
      </c>
      <c r="T49" s="133">
        <f t="shared" si="8"/>
        <v>775.4</v>
      </c>
      <c r="U49" s="133">
        <f t="shared" si="9"/>
        <v>775.4</v>
      </c>
      <c r="V49" s="133">
        <f t="shared" si="5"/>
        <v>0</v>
      </c>
      <c r="W49" s="81">
        <f t="shared" si="6"/>
        <v>1</v>
      </c>
      <c r="X49" s="114"/>
      <c r="Y49" s="115"/>
      <c r="Z49" s="115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</row>
    <row r="50" spans="1:190" ht="118.15" customHeight="1" x14ac:dyDescent="0.25">
      <c r="A50" s="68"/>
      <c r="B50" s="70"/>
      <c r="C50" s="70" t="s">
        <v>126</v>
      </c>
      <c r="D50" s="70" t="s">
        <v>54</v>
      </c>
      <c r="E50" s="92" t="s">
        <v>127</v>
      </c>
      <c r="F50" s="125">
        <v>10.9</v>
      </c>
      <c r="G50" s="51">
        <v>10.9</v>
      </c>
      <c r="H50" s="79">
        <v>10.9</v>
      </c>
      <c r="I50" s="85">
        <f>H50/H6</f>
        <v>2.2118968801498901E-5</v>
      </c>
      <c r="J50" s="76">
        <f t="shared" si="16"/>
        <v>0</v>
      </c>
      <c r="K50" s="77">
        <f t="shared" ref="K50" si="24">H50/G50</f>
        <v>1</v>
      </c>
      <c r="L50" s="78"/>
      <c r="M50" s="79"/>
      <c r="N50" s="79"/>
      <c r="O50" s="79"/>
      <c r="P50" s="79"/>
      <c r="Q50" s="77"/>
      <c r="R50" s="80">
        <f t="shared" si="7"/>
        <v>10.9</v>
      </c>
      <c r="S50" s="79">
        <f t="shared" si="8"/>
        <v>10.9</v>
      </c>
      <c r="T50" s="79">
        <f t="shared" si="8"/>
        <v>10.9</v>
      </c>
      <c r="U50" s="79">
        <f t="shared" si="9"/>
        <v>10.9</v>
      </c>
      <c r="V50" s="79">
        <f t="shared" si="5"/>
        <v>0</v>
      </c>
      <c r="W50" s="81">
        <f t="shared" si="6"/>
        <v>1</v>
      </c>
      <c r="X50" s="42"/>
      <c r="Y50" s="24"/>
      <c r="Z50" s="24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</row>
    <row r="51" spans="1:190" s="138" customFormat="1" ht="20.25" customHeight="1" thickBot="1" x14ac:dyDescent="0.3">
      <c r="A51" s="68"/>
      <c r="B51" s="69" t="s">
        <v>128</v>
      </c>
      <c r="C51" s="69" t="s">
        <v>129</v>
      </c>
      <c r="D51" s="69" t="s">
        <v>130</v>
      </c>
      <c r="E51" s="93" t="s">
        <v>131</v>
      </c>
      <c r="F51" s="125">
        <v>2346.1</v>
      </c>
      <c r="G51" s="137">
        <v>2346.1</v>
      </c>
      <c r="H51" s="79">
        <v>2317.1</v>
      </c>
      <c r="I51" s="75">
        <f>H51/H6</f>
        <v>4.7020057440323943E-3</v>
      </c>
      <c r="J51" s="79">
        <f t="shared" si="16"/>
        <v>-29</v>
      </c>
      <c r="K51" s="77">
        <f t="shared" si="17"/>
        <v>0.98763906056860318</v>
      </c>
      <c r="L51" s="78"/>
      <c r="M51" s="79"/>
      <c r="N51" s="79"/>
      <c r="O51" s="79"/>
      <c r="P51" s="79"/>
      <c r="Q51" s="77"/>
      <c r="R51" s="78">
        <f t="shared" si="7"/>
        <v>2346.1</v>
      </c>
      <c r="S51" s="79">
        <f t="shared" si="8"/>
        <v>2346.1</v>
      </c>
      <c r="T51" s="79">
        <f>SUM(G51,N51)</f>
        <v>2346.1</v>
      </c>
      <c r="U51" s="79">
        <f t="shared" si="9"/>
        <v>2317.1</v>
      </c>
      <c r="V51" s="79">
        <f t="shared" si="5"/>
        <v>-29</v>
      </c>
      <c r="W51" s="19">
        <f t="shared" si="6"/>
        <v>0.98763906056860318</v>
      </c>
      <c r="X51" s="42"/>
      <c r="Y51" s="24" t="str">
        <f t="shared" si="3"/>
        <v/>
      </c>
      <c r="Z51" s="24" t="str">
        <f t="shared" si="4"/>
        <v/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</row>
    <row r="52" spans="1:190" s="2" customFormat="1" ht="23.25" customHeight="1" thickBot="1" x14ac:dyDescent="0.3">
      <c r="A52" s="38"/>
      <c r="B52" s="139"/>
      <c r="C52" s="139"/>
      <c r="D52" s="139"/>
      <c r="E52" s="140" t="s">
        <v>132</v>
      </c>
      <c r="F52" s="141">
        <f>SUM(F53,F99,F105,F86)</f>
        <v>265420.59999999998</v>
      </c>
      <c r="G52" s="142">
        <f>SUM(G53,G99,G105,G86)</f>
        <v>265420.59999999998</v>
      </c>
      <c r="H52" s="52">
        <f>SUM(H53,H99,H105,H86)</f>
        <v>258659.49999999994</v>
      </c>
      <c r="I52" s="143">
        <f>H52/H6</f>
        <v>0.52488820281755078</v>
      </c>
      <c r="J52" s="52">
        <f t="shared" si="16"/>
        <v>-6761.1000000000349</v>
      </c>
      <c r="K52" s="144">
        <f t="shared" si="17"/>
        <v>0.97452684531645228</v>
      </c>
      <c r="L52" s="29">
        <f>SUM(L53,L99,L105,L86)</f>
        <v>33128.399999999994</v>
      </c>
      <c r="M52" s="31">
        <f>SUM(M53,M99,M105,M86)</f>
        <v>35251.900000000009</v>
      </c>
      <c r="N52" s="31">
        <f>SUM(N53,N99,N105,N86)</f>
        <v>35251.900000000009</v>
      </c>
      <c r="O52" s="31">
        <f>SUM(O53,O99,O105,O86)</f>
        <v>30154.100000000002</v>
      </c>
      <c r="P52" s="31">
        <f t="shared" ref="P52:P73" si="25">O52-N52</f>
        <v>-5097.8000000000065</v>
      </c>
      <c r="Q52" s="34">
        <f t="shared" ref="Q52:Q60" si="26">O52/N52</f>
        <v>0.85538935490001944</v>
      </c>
      <c r="R52" s="29">
        <f t="shared" si="7"/>
        <v>298549</v>
      </c>
      <c r="S52" s="31">
        <f t="shared" si="8"/>
        <v>300672.5</v>
      </c>
      <c r="T52" s="31">
        <f>SUM(G52,N52)</f>
        <v>300672.5</v>
      </c>
      <c r="U52" s="31">
        <f t="shared" si="9"/>
        <v>288813.59999999992</v>
      </c>
      <c r="V52" s="31">
        <f t="shared" si="5"/>
        <v>-11858.900000000081</v>
      </c>
      <c r="W52" s="33">
        <f t="shared" si="6"/>
        <v>0.96055874747441128</v>
      </c>
      <c r="X52" s="42"/>
      <c r="Y52" s="24" t="str">
        <f t="shared" si="3"/>
        <v/>
      </c>
      <c r="Z52" s="24" t="str">
        <f t="shared" si="4"/>
        <v/>
      </c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</row>
    <row r="53" spans="1:190" ht="21" customHeight="1" thickBot="1" x14ac:dyDescent="0.3">
      <c r="A53" s="38">
        <v>2</v>
      </c>
      <c r="B53" s="27" t="s">
        <v>133</v>
      </c>
      <c r="C53" s="27" t="s">
        <v>134</v>
      </c>
      <c r="D53" s="27"/>
      <c r="E53" s="145" t="s">
        <v>135</v>
      </c>
      <c r="F53" s="29">
        <f>SUM(F54,F60,F73,F77:F78,F80:F82,F85)</f>
        <v>187392.69999999998</v>
      </c>
      <c r="G53" s="31">
        <f t="shared" ref="G53:H53" si="27">SUM(G54,G60,G73,G77:G78,G80:G82,G85)</f>
        <v>187392.69999999998</v>
      </c>
      <c r="H53" s="31">
        <f t="shared" si="27"/>
        <v>183615.19999999995</v>
      </c>
      <c r="I53" s="32">
        <f>H53/H6</f>
        <v>0.37260356699825503</v>
      </c>
      <c r="J53" s="31">
        <f t="shared" si="16"/>
        <v>-3777.5000000000291</v>
      </c>
      <c r="K53" s="33">
        <f t="shared" si="17"/>
        <v>0.979841797465963</v>
      </c>
      <c r="L53" s="29">
        <f>SUM(L54,L60,L73,L77:L78,L80:L82,L85)</f>
        <v>20784.999999999996</v>
      </c>
      <c r="M53" s="31">
        <f t="shared" ref="M53:O53" si="28">SUM(M54,M60,M73,M77:M78,M80:M82,M85)</f>
        <v>21948.000000000004</v>
      </c>
      <c r="N53" s="31">
        <f t="shared" si="28"/>
        <v>21948.000000000004</v>
      </c>
      <c r="O53" s="31">
        <f t="shared" si="28"/>
        <v>19144.100000000002</v>
      </c>
      <c r="P53" s="16">
        <f t="shared" si="25"/>
        <v>-2803.9000000000015</v>
      </c>
      <c r="Q53" s="20">
        <f t="shared" si="26"/>
        <v>0.87224804082376517</v>
      </c>
      <c r="R53" s="29">
        <f>SUM(R54,R60,R73,R77:R78,R80:R82,R85)</f>
        <v>208177.7</v>
      </c>
      <c r="S53" s="31">
        <f t="shared" ref="S53:U53" si="29">SUM(S54,S60,S73,S77:S78,S80:S82,S85)</f>
        <v>209340.69999999998</v>
      </c>
      <c r="T53" s="31">
        <f t="shared" si="29"/>
        <v>209340.69999999998</v>
      </c>
      <c r="U53" s="31">
        <f t="shared" si="29"/>
        <v>202759.3</v>
      </c>
      <c r="V53" s="31">
        <f t="shared" si="5"/>
        <v>-6581.3999999999942</v>
      </c>
      <c r="W53" s="33">
        <f t="shared" si="6"/>
        <v>0.96856129744478736</v>
      </c>
      <c r="X53" s="42"/>
      <c r="Y53" s="24" t="str">
        <f t="shared" si="3"/>
        <v/>
      </c>
      <c r="Z53" s="24" t="str">
        <f t="shared" si="4"/>
        <v/>
      </c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</row>
    <row r="54" spans="1:190" ht="18.75" customHeight="1" x14ac:dyDescent="0.25">
      <c r="A54" s="57"/>
      <c r="B54" s="146">
        <v>70101</v>
      </c>
      <c r="C54" s="147">
        <v>1010</v>
      </c>
      <c r="D54" s="58" t="s">
        <v>136</v>
      </c>
      <c r="E54" s="148" t="s">
        <v>137</v>
      </c>
      <c r="F54" s="149">
        <v>61076.3</v>
      </c>
      <c r="G54" s="150">
        <v>61076.3</v>
      </c>
      <c r="H54" s="151">
        <v>59886.5</v>
      </c>
      <c r="I54" s="152">
        <f>H54/H6</f>
        <v>0.12152547019550126</v>
      </c>
      <c r="J54" s="76">
        <f t="shared" si="16"/>
        <v>-1189.8000000000029</v>
      </c>
      <c r="K54" s="153">
        <f t="shared" si="17"/>
        <v>0.98051944862409801</v>
      </c>
      <c r="L54" s="80">
        <v>8993.2999999999993</v>
      </c>
      <c r="M54" s="76">
        <v>9161.2000000000007</v>
      </c>
      <c r="N54" s="76">
        <v>9161.2000000000007</v>
      </c>
      <c r="O54" s="76">
        <v>7447.4</v>
      </c>
      <c r="P54" s="76">
        <f t="shared" si="25"/>
        <v>-1713.8000000000011</v>
      </c>
      <c r="Q54" s="101">
        <f t="shared" si="26"/>
        <v>0.81292843732262143</v>
      </c>
      <c r="R54" s="80">
        <f t="shared" si="7"/>
        <v>70069.600000000006</v>
      </c>
      <c r="S54" s="76">
        <f t="shared" si="8"/>
        <v>70237.5</v>
      </c>
      <c r="T54" s="76">
        <f t="shared" si="8"/>
        <v>70237.5</v>
      </c>
      <c r="U54" s="76">
        <f t="shared" si="9"/>
        <v>67333.899999999994</v>
      </c>
      <c r="V54" s="76">
        <f t="shared" si="5"/>
        <v>-2903.6000000000058</v>
      </c>
      <c r="W54" s="67">
        <f t="shared" si="6"/>
        <v>0.95866025983271042</v>
      </c>
      <c r="X54" s="42"/>
      <c r="Y54" s="24" t="str">
        <f t="shared" si="3"/>
        <v/>
      </c>
      <c r="Z54" s="24" t="str">
        <f t="shared" si="4"/>
        <v/>
      </c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</row>
    <row r="55" spans="1:190" s="135" customFormat="1" ht="43.5" hidden="1" customHeight="1" thickBot="1" x14ac:dyDescent="0.3">
      <c r="A55" s="102"/>
      <c r="B55" s="127"/>
      <c r="C55" s="128"/>
      <c r="D55" s="104"/>
      <c r="E55" s="118" t="s">
        <v>138</v>
      </c>
      <c r="F55" s="154"/>
      <c r="G55" s="155"/>
      <c r="H55" s="156"/>
      <c r="I55" s="157">
        <f>H55/H6</f>
        <v>0</v>
      </c>
      <c r="J55" s="109">
        <f t="shared" si="16"/>
        <v>0</v>
      </c>
      <c r="K55" s="158" t="e">
        <f t="shared" si="17"/>
        <v>#DIV/0!</v>
      </c>
      <c r="L55" s="111"/>
      <c r="M55" s="112"/>
      <c r="N55" s="112"/>
      <c r="O55" s="112"/>
      <c r="P55" s="112">
        <f t="shared" si="25"/>
        <v>0</v>
      </c>
      <c r="Q55" s="110" t="e">
        <f t="shared" si="26"/>
        <v>#DIV/0!</v>
      </c>
      <c r="R55" s="113">
        <f t="shared" si="7"/>
        <v>0</v>
      </c>
      <c r="S55" s="112">
        <f t="shared" si="8"/>
        <v>0</v>
      </c>
      <c r="T55" s="112">
        <f t="shared" si="8"/>
        <v>0</v>
      </c>
      <c r="U55" s="112">
        <f t="shared" si="9"/>
        <v>0</v>
      </c>
      <c r="V55" s="112">
        <f t="shared" si="5"/>
        <v>0</v>
      </c>
      <c r="W55" s="159" t="e">
        <f t="shared" si="6"/>
        <v>#DIV/0!</v>
      </c>
      <c r="X55" s="114"/>
      <c r="Y55" s="115" t="str">
        <f t="shared" si="3"/>
        <v/>
      </c>
      <c r="Z55" s="115" t="str">
        <f t="shared" si="4"/>
        <v/>
      </c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</row>
    <row r="56" spans="1:190" s="135" customFormat="1" ht="29.25" hidden="1" customHeight="1" x14ac:dyDescent="0.25">
      <c r="A56" s="102"/>
      <c r="B56" s="127"/>
      <c r="C56" s="128"/>
      <c r="D56" s="104"/>
      <c r="E56" s="160" t="s">
        <v>139</v>
      </c>
      <c r="F56" s="154"/>
      <c r="G56" s="155"/>
      <c r="H56" s="156"/>
      <c r="I56" s="157">
        <f>H56/H6</f>
        <v>0</v>
      </c>
      <c r="J56" s="109">
        <f t="shared" si="16"/>
        <v>0</v>
      </c>
      <c r="K56" s="158" t="e">
        <f t="shared" si="17"/>
        <v>#DIV/0!</v>
      </c>
      <c r="L56" s="111"/>
      <c r="M56" s="112"/>
      <c r="N56" s="112"/>
      <c r="O56" s="112"/>
      <c r="P56" s="112">
        <f t="shared" si="25"/>
        <v>0</v>
      </c>
      <c r="Q56" s="110" t="e">
        <f t="shared" si="26"/>
        <v>#DIV/0!</v>
      </c>
      <c r="R56" s="113">
        <f t="shared" si="7"/>
        <v>0</v>
      </c>
      <c r="S56" s="112">
        <f t="shared" si="8"/>
        <v>0</v>
      </c>
      <c r="T56" s="112">
        <f t="shared" si="8"/>
        <v>0</v>
      </c>
      <c r="U56" s="112">
        <f t="shared" si="9"/>
        <v>0</v>
      </c>
      <c r="V56" s="112">
        <f t="shared" si="5"/>
        <v>0</v>
      </c>
      <c r="W56" s="161" t="e">
        <f t="shared" si="6"/>
        <v>#DIV/0!</v>
      </c>
      <c r="X56" s="114"/>
      <c r="Y56" s="115"/>
      <c r="Z56" s="115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</row>
    <row r="57" spans="1:190" s="135" customFormat="1" ht="29.25" customHeight="1" x14ac:dyDescent="0.25">
      <c r="A57" s="102"/>
      <c r="B57" s="127"/>
      <c r="C57" s="128"/>
      <c r="D57" s="104"/>
      <c r="E57" s="160" t="s">
        <v>140</v>
      </c>
      <c r="F57" s="154"/>
      <c r="G57" s="155"/>
      <c r="H57" s="156"/>
      <c r="I57" s="157"/>
      <c r="J57" s="109"/>
      <c r="K57" s="158"/>
      <c r="L57" s="111">
        <v>2866.3</v>
      </c>
      <c r="M57" s="112">
        <v>2866.3</v>
      </c>
      <c r="N57" s="112">
        <v>2866.3</v>
      </c>
      <c r="O57" s="112">
        <v>1512</v>
      </c>
      <c r="P57" s="112">
        <f t="shared" si="25"/>
        <v>-1354.3000000000002</v>
      </c>
      <c r="Q57" s="110">
        <f t="shared" si="26"/>
        <v>0.52750933258905208</v>
      </c>
      <c r="R57" s="113">
        <f t="shared" si="7"/>
        <v>2866.3</v>
      </c>
      <c r="S57" s="112">
        <f t="shared" si="8"/>
        <v>2866.3</v>
      </c>
      <c r="T57" s="112">
        <f t="shared" si="8"/>
        <v>2866.3</v>
      </c>
      <c r="U57" s="112">
        <f t="shared" si="9"/>
        <v>1512</v>
      </c>
      <c r="V57" s="112">
        <f t="shared" si="5"/>
        <v>-1354.3000000000002</v>
      </c>
      <c r="W57" s="162">
        <f t="shared" si="6"/>
        <v>0.52750933258905208</v>
      </c>
      <c r="X57" s="114"/>
      <c r="Y57" s="115"/>
      <c r="Z57" s="115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</row>
    <row r="58" spans="1:190" s="135" customFormat="1" ht="42" customHeight="1" x14ac:dyDescent="0.25">
      <c r="A58" s="102"/>
      <c r="B58" s="127"/>
      <c r="C58" s="128"/>
      <c r="D58" s="104"/>
      <c r="E58" s="163" t="s">
        <v>141</v>
      </c>
      <c r="F58" s="130"/>
      <c r="G58" s="131"/>
      <c r="H58" s="131"/>
      <c r="I58" s="164">
        <f>H58/H6</f>
        <v>0</v>
      </c>
      <c r="J58" s="109">
        <f t="shared" si="16"/>
        <v>0</v>
      </c>
      <c r="K58" s="162"/>
      <c r="L58" s="132">
        <v>552</v>
      </c>
      <c r="M58" s="133">
        <v>552</v>
      </c>
      <c r="N58" s="133">
        <v>552</v>
      </c>
      <c r="O58" s="133">
        <v>552</v>
      </c>
      <c r="P58" s="122">
        <f t="shared" si="25"/>
        <v>0</v>
      </c>
      <c r="Q58" s="101">
        <f t="shared" si="26"/>
        <v>1</v>
      </c>
      <c r="R58" s="134">
        <f t="shared" si="7"/>
        <v>552</v>
      </c>
      <c r="S58" s="133">
        <f t="shared" si="8"/>
        <v>552</v>
      </c>
      <c r="T58" s="133">
        <f t="shared" si="8"/>
        <v>552</v>
      </c>
      <c r="U58" s="133">
        <f t="shared" si="9"/>
        <v>552</v>
      </c>
      <c r="V58" s="133">
        <f t="shared" si="5"/>
        <v>0</v>
      </c>
      <c r="W58" s="81">
        <f t="shared" si="6"/>
        <v>1</v>
      </c>
      <c r="X58" s="114"/>
      <c r="Y58" s="115"/>
      <c r="Z58" s="115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</row>
    <row r="59" spans="1:190" s="135" customFormat="1" ht="30" customHeight="1" x14ac:dyDescent="0.25">
      <c r="A59" s="102"/>
      <c r="B59" s="127"/>
      <c r="C59" s="128"/>
      <c r="D59" s="104"/>
      <c r="E59" s="118" t="s">
        <v>142</v>
      </c>
      <c r="F59" s="130"/>
      <c r="G59" s="131"/>
      <c r="H59" s="131"/>
      <c r="I59" s="164">
        <f>H59/H7</f>
        <v>0</v>
      </c>
      <c r="J59" s="109">
        <f t="shared" si="16"/>
        <v>0</v>
      </c>
      <c r="K59" s="162"/>
      <c r="L59" s="132">
        <v>250</v>
      </c>
      <c r="M59" s="133">
        <v>250</v>
      </c>
      <c r="N59" s="133">
        <v>250</v>
      </c>
      <c r="O59" s="133">
        <v>250</v>
      </c>
      <c r="P59" s="122">
        <f t="shared" si="25"/>
        <v>0</v>
      </c>
      <c r="Q59" s="101">
        <f t="shared" si="26"/>
        <v>1</v>
      </c>
      <c r="R59" s="134">
        <f t="shared" si="7"/>
        <v>250</v>
      </c>
      <c r="S59" s="133">
        <f t="shared" si="8"/>
        <v>250</v>
      </c>
      <c r="T59" s="133">
        <f t="shared" si="8"/>
        <v>250</v>
      </c>
      <c r="U59" s="133">
        <f t="shared" si="9"/>
        <v>250</v>
      </c>
      <c r="V59" s="133">
        <f t="shared" si="5"/>
        <v>0</v>
      </c>
      <c r="W59" s="81">
        <f t="shared" si="6"/>
        <v>1</v>
      </c>
      <c r="X59" s="114"/>
      <c r="Y59" s="115"/>
      <c r="Z59" s="115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</row>
    <row r="60" spans="1:190" ht="54.75" customHeight="1" x14ac:dyDescent="0.25">
      <c r="A60" s="68"/>
      <c r="B60" s="165" t="s">
        <v>143</v>
      </c>
      <c r="C60" s="166">
        <v>1020</v>
      </c>
      <c r="D60" s="165" t="s">
        <v>144</v>
      </c>
      <c r="E60" s="148" t="s">
        <v>145</v>
      </c>
      <c r="F60" s="167">
        <v>110549.5</v>
      </c>
      <c r="G60" s="168">
        <v>110549.5</v>
      </c>
      <c r="H60" s="169">
        <v>108569.3</v>
      </c>
      <c r="I60" s="75">
        <f>H60/H6</f>
        <v>0.22031568435785087</v>
      </c>
      <c r="J60" s="76">
        <f t="shared" si="16"/>
        <v>-1980.1999999999971</v>
      </c>
      <c r="K60" s="81">
        <f>H60/G60</f>
        <v>0.98208766208802389</v>
      </c>
      <c r="L60" s="78">
        <v>9831.2999999999993</v>
      </c>
      <c r="M60" s="79">
        <v>10822.1</v>
      </c>
      <c r="N60" s="79">
        <v>10822.1</v>
      </c>
      <c r="O60" s="79">
        <v>9835</v>
      </c>
      <c r="P60" s="79">
        <f t="shared" si="25"/>
        <v>-987.10000000000036</v>
      </c>
      <c r="Q60" s="77">
        <f t="shared" si="26"/>
        <v>0.90878849761136926</v>
      </c>
      <c r="R60" s="80">
        <f t="shared" si="7"/>
        <v>120380.8</v>
      </c>
      <c r="S60" s="79">
        <f t="shared" si="8"/>
        <v>121371.6</v>
      </c>
      <c r="T60" s="79">
        <f t="shared" si="8"/>
        <v>121371.6</v>
      </c>
      <c r="U60" s="79">
        <f t="shared" si="9"/>
        <v>118404.3</v>
      </c>
      <c r="V60" s="79">
        <f t="shared" si="5"/>
        <v>-2967.3000000000029</v>
      </c>
      <c r="W60" s="81">
        <f t="shared" si="6"/>
        <v>0.97555194131081735</v>
      </c>
      <c r="X60" s="42"/>
      <c r="Y60" s="24" t="str">
        <f t="shared" si="3"/>
        <v/>
      </c>
      <c r="Z60" s="24" t="str">
        <f t="shared" si="4"/>
        <v/>
      </c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1:190" s="180" customFormat="1" ht="18" customHeight="1" x14ac:dyDescent="0.25">
      <c r="A61" s="102"/>
      <c r="B61" s="170"/>
      <c r="C61" s="171"/>
      <c r="D61" s="170"/>
      <c r="E61" s="172" t="s">
        <v>146</v>
      </c>
      <c r="F61" s="173">
        <v>60038.5</v>
      </c>
      <c r="G61" s="154">
        <v>60038.5</v>
      </c>
      <c r="H61" s="156">
        <v>58425.8</v>
      </c>
      <c r="I61" s="164">
        <f>H61/H6</f>
        <v>0.11856132544978114</v>
      </c>
      <c r="J61" s="109">
        <f t="shared" si="16"/>
        <v>-1612.6999999999971</v>
      </c>
      <c r="K61" s="162">
        <f>H61/G61</f>
        <v>0.97313890253753843</v>
      </c>
      <c r="L61" s="174"/>
      <c r="M61" s="175"/>
      <c r="N61" s="175"/>
      <c r="O61" s="175"/>
      <c r="P61" s="112">
        <f t="shared" si="25"/>
        <v>0</v>
      </c>
      <c r="Q61" s="110"/>
      <c r="R61" s="113">
        <f t="shared" si="7"/>
        <v>60038.5</v>
      </c>
      <c r="S61" s="112">
        <f t="shared" si="8"/>
        <v>60038.5</v>
      </c>
      <c r="T61" s="112">
        <f t="shared" si="8"/>
        <v>60038.5</v>
      </c>
      <c r="U61" s="112">
        <f t="shared" si="9"/>
        <v>58425.8</v>
      </c>
      <c r="V61" s="112">
        <f t="shared" si="5"/>
        <v>-1612.6999999999971</v>
      </c>
      <c r="W61" s="81">
        <f t="shared" si="6"/>
        <v>0.97313890253753843</v>
      </c>
      <c r="X61" s="176"/>
      <c r="Y61" s="177" t="str">
        <f t="shared" si="3"/>
        <v/>
      </c>
      <c r="Z61" s="177" t="str">
        <f t="shared" si="4"/>
        <v/>
      </c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79"/>
      <c r="FL61" s="179"/>
      <c r="FM61" s="179"/>
      <c r="FN61" s="179"/>
      <c r="FO61" s="179"/>
      <c r="FP61" s="179"/>
      <c r="FQ61" s="179"/>
      <c r="FR61" s="179"/>
      <c r="FS61" s="179"/>
      <c r="FT61" s="179"/>
      <c r="FU61" s="179"/>
      <c r="FV61" s="179"/>
      <c r="FW61" s="179"/>
      <c r="FX61" s="179"/>
      <c r="FY61" s="179"/>
      <c r="FZ61" s="179"/>
      <c r="GA61" s="179"/>
      <c r="GB61" s="179"/>
      <c r="GC61" s="179"/>
      <c r="GD61" s="179"/>
      <c r="GE61" s="179"/>
      <c r="GF61" s="179"/>
      <c r="GG61" s="179"/>
      <c r="GH61" s="179"/>
    </row>
    <row r="62" spans="1:190" s="180" customFormat="1" ht="30" hidden="1" customHeight="1" thickBot="1" x14ac:dyDescent="0.3">
      <c r="A62" s="102"/>
      <c r="B62" s="170"/>
      <c r="C62" s="171"/>
      <c r="D62" s="170"/>
      <c r="E62" s="118" t="s">
        <v>147</v>
      </c>
      <c r="F62" s="181"/>
      <c r="G62" s="182"/>
      <c r="H62" s="183"/>
      <c r="I62" s="164">
        <f t="shared" ref="I62" si="30">H62/H7</f>
        <v>0</v>
      </c>
      <c r="J62" s="109">
        <f t="shared" si="16"/>
        <v>0</v>
      </c>
      <c r="K62" s="162" t="e">
        <f t="shared" ref="K62:K64" si="31">H62/G62</f>
        <v>#DIV/0!</v>
      </c>
      <c r="L62" s="174"/>
      <c r="M62" s="175"/>
      <c r="N62" s="175"/>
      <c r="O62" s="175"/>
      <c r="P62" s="112">
        <f t="shared" si="25"/>
        <v>0</v>
      </c>
      <c r="Q62" s="110" t="e">
        <f t="shared" ref="Q62" si="32">O62/N62</f>
        <v>#DIV/0!</v>
      </c>
      <c r="R62" s="113">
        <f t="shared" si="7"/>
        <v>0</v>
      </c>
      <c r="S62" s="112">
        <f t="shared" si="8"/>
        <v>0</v>
      </c>
      <c r="T62" s="112">
        <f t="shared" si="8"/>
        <v>0</v>
      </c>
      <c r="U62" s="112">
        <f t="shared" si="9"/>
        <v>0</v>
      </c>
      <c r="V62" s="112">
        <f t="shared" si="5"/>
        <v>0</v>
      </c>
      <c r="W62" s="83" t="e">
        <f t="shared" si="6"/>
        <v>#DIV/0!</v>
      </c>
      <c r="X62" s="176"/>
      <c r="Y62" s="115" t="str">
        <f t="shared" si="3"/>
        <v/>
      </c>
      <c r="Z62" s="115" t="str">
        <f t="shared" si="4"/>
        <v/>
      </c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  <c r="FL62" s="179"/>
      <c r="FM62" s="179"/>
      <c r="FN62" s="179"/>
      <c r="FO62" s="179"/>
      <c r="FP62" s="179"/>
      <c r="FQ62" s="179"/>
      <c r="FR62" s="179"/>
      <c r="FS62" s="179"/>
      <c r="FT62" s="179"/>
      <c r="FU62" s="179"/>
      <c r="FV62" s="179"/>
      <c r="FW62" s="179"/>
      <c r="FX62" s="179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/>
    </row>
    <row r="63" spans="1:190" s="180" customFormat="1" ht="30.75" customHeight="1" x14ac:dyDescent="0.25">
      <c r="A63" s="102"/>
      <c r="B63" s="170"/>
      <c r="C63" s="171"/>
      <c r="D63" s="170"/>
      <c r="E63" s="160" t="s">
        <v>148</v>
      </c>
      <c r="F63" s="173">
        <v>199</v>
      </c>
      <c r="G63" s="155">
        <v>199</v>
      </c>
      <c r="H63" s="156">
        <v>199</v>
      </c>
      <c r="I63" s="184">
        <f>H63/H6</f>
        <v>4.0382337536681477E-4</v>
      </c>
      <c r="J63" s="109">
        <f t="shared" si="16"/>
        <v>0</v>
      </c>
      <c r="K63" s="162">
        <f t="shared" si="31"/>
        <v>1</v>
      </c>
      <c r="L63" s="174"/>
      <c r="M63" s="175"/>
      <c r="N63" s="175"/>
      <c r="O63" s="175"/>
      <c r="P63" s="112">
        <f t="shared" si="25"/>
        <v>0</v>
      </c>
      <c r="Q63" s="110"/>
      <c r="R63" s="113">
        <f t="shared" si="7"/>
        <v>199</v>
      </c>
      <c r="S63" s="112">
        <f t="shared" si="8"/>
        <v>199</v>
      </c>
      <c r="T63" s="112">
        <f t="shared" si="8"/>
        <v>199</v>
      </c>
      <c r="U63" s="112">
        <f t="shared" si="9"/>
        <v>199</v>
      </c>
      <c r="V63" s="112">
        <f t="shared" si="5"/>
        <v>0</v>
      </c>
      <c r="W63" s="162">
        <f t="shared" si="6"/>
        <v>1</v>
      </c>
      <c r="X63" s="176"/>
      <c r="Y63" s="115" t="str">
        <f t="shared" si="3"/>
        <v/>
      </c>
      <c r="Z63" s="115" t="str">
        <f t="shared" si="4"/>
        <v/>
      </c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  <c r="FL63" s="179"/>
      <c r="FM63" s="179"/>
      <c r="FN63" s="179"/>
      <c r="FO63" s="179"/>
      <c r="FP63" s="179"/>
      <c r="FQ63" s="179"/>
      <c r="FR63" s="179"/>
      <c r="FS63" s="179"/>
      <c r="FT63" s="179"/>
      <c r="FU63" s="179"/>
      <c r="FV63" s="179"/>
      <c r="FW63" s="179"/>
      <c r="FX63" s="179"/>
      <c r="FY63" s="179"/>
      <c r="FZ63" s="179"/>
      <c r="GA63" s="179"/>
      <c r="GB63" s="179"/>
      <c r="GC63" s="179"/>
      <c r="GD63" s="179"/>
      <c r="GE63" s="179"/>
      <c r="GF63" s="179"/>
      <c r="GG63" s="179"/>
      <c r="GH63" s="179"/>
    </row>
    <row r="64" spans="1:190" s="180" customFormat="1" ht="47.25" hidden="1" customHeight="1" thickBot="1" x14ac:dyDescent="0.3">
      <c r="A64" s="102"/>
      <c r="B64" s="170"/>
      <c r="C64" s="171"/>
      <c r="D64" s="170"/>
      <c r="E64" s="172" t="s">
        <v>149</v>
      </c>
      <c r="F64" s="185"/>
      <c r="G64" s="182"/>
      <c r="H64" s="183"/>
      <c r="I64" s="164">
        <f>H64/H6</f>
        <v>0</v>
      </c>
      <c r="J64" s="109">
        <f>H64-G64</f>
        <v>0</v>
      </c>
      <c r="K64" s="162" t="e">
        <f t="shared" si="31"/>
        <v>#DIV/0!</v>
      </c>
      <c r="L64" s="174"/>
      <c r="M64" s="175"/>
      <c r="N64" s="175"/>
      <c r="O64" s="175"/>
      <c r="P64" s="112">
        <f t="shared" si="25"/>
        <v>0</v>
      </c>
      <c r="Q64" s="110" t="e">
        <f t="shared" ref="Q64:Q73" si="33">O64/N64</f>
        <v>#DIV/0!</v>
      </c>
      <c r="R64" s="113">
        <f t="shared" si="7"/>
        <v>0</v>
      </c>
      <c r="S64" s="112">
        <f t="shared" si="8"/>
        <v>0</v>
      </c>
      <c r="T64" s="112">
        <f t="shared" si="8"/>
        <v>0</v>
      </c>
      <c r="U64" s="112">
        <f t="shared" si="9"/>
        <v>0</v>
      </c>
      <c r="V64" s="112">
        <f t="shared" si="5"/>
        <v>0</v>
      </c>
      <c r="W64" s="159" t="e">
        <f t="shared" si="6"/>
        <v>#DIV/0!</v>
      </c>
      <c r="X64" s="176"/>
      <c r="Y64" s="115" t="str">
        <f t="shared" si="3"/>
        <v/>
      </c>
      <c r="Z64" s="115" t="str">
        <f t="shared" si="4"/>
        <v/>
      </c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  <c r="FL64" s="179"/>
      <c r="FM64" s="179"/>
      <c r="FN64" s="179"/>
      <c r="FO64" s="179"/>
      <c r="FP64" s="179"/>
      <c r="FQ64" s="179"/>
      <c r="FR64" s="179"/>
      <c r="FS64" s="179"/>
      <c r="FT64" s="179"/>
      <c r="FU64" s="179"/>
      <c r="FV64" s="179"/>
      <c r="FW64" s="179"/>
      <c r="FX64" s="179"/>
      <c r="FY64" s="179"/>
      <c r="FZ64" s="179"/>
      <c r="GA64" s="179"/>
      <c r="GB64" s="179"/>
      <c r="GC64" s="179"/>
      <c r="GD64" s="179"/>
      <c r="GE64" s="179"/>
      <c r="GF64" s="179"/>
      <c r="GG64" s="179"/>
      <c r="GH64" s="179"/>
    </row>
    <row r="65" spans="1:190" s="196" customFormat="1" ht="27.75" hidden="1" customHeight="1" thickBot="1" x14ac:dyDescent="0.3">
      <c r="A65" s="68"/>
      <c r="B65" s="165"/>
      <c r="C65" s="166"/>
      <c r="D65" s="165"/>
      <c r="E65" s="186" t="s">
        <v>150</v>
      </c>
      <c r="F65" s="187"/>
      <c r="G65" s="188"/>
      <c r="H65" s="189"/>
      <c r="I65" s="75"/>
      <c r="J65" s="76"/>
      <c r="K65" s="81"/>
      <c r="L65" s="190"/>
      <c r="M65" s="191"/>
      <c r="N65" s="191"/>
      <c r="O65" s="191"/>
      <c r="P65" s="79">
        <f t="shared" si="25"/>
        <v>0</v>
      </c>
      <c r="Q65" s="77" t="e">
        <f t="shared" si="33"/>
        <v>#DIV/0!</v>
      </c>
      <c r="R65" s="80">
        <f>SUM(F65,L65)</f>
        <v>0</v>
      </c>
      <c r="S65" s="79">
        <f t="shared" si="8"/>
        <v>0</v>
      </c>
      <c r="T65" s="79">
        <f t="shared" si="8"/>
        <v>0</v>
      </c>
      <c r="U65" s="79">
        <f t="shared" si="8"/>
        <v>0</v>
      </c>
      <c r="V65" s="79">
        <f>U65-T65</f>
        <v>0</v>
      </c>
      <c r="W65" s="192" t="e">
        <f t="shared" si="6"/>
        <v>#DIV/0!</v>
      </c>
      <c r="X65" s="193"/>
      <c r="Y65" s="24" t="str">
        <f t="shared" si="3"/>
        <v/>
      </c>
      <c r="Z65" s="24" t="str">
        <f t="shared" si="4"/>
        <v/>
      </c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  <c r="FP65" s="195"/>
      <c r="FQ65" s="195"/>
      <c r="FR65" s="195"/>
      <c r="FS65" s="195"/>
      <c r="FT65" s="195"/>
      <c r="FU65" s="195"/>
      <c r="FV65" s="195"/>
      <c r="FW65" s="195"/>
      <c r="FX65" s="195"/>
      <c r="FY65" s="195"/>
      <c r="FZ65" s="195"/>
      <c r="GA65" s="195"/>
      <c r="GB65" s="195"/>
      <c r="GC65" s="195"/>
      <c r="GD65" s="195"/>
      <c r="GE65" s="195"/>
      <c r="GF65" s="195"/>
      <c r="GG65" s="195"/>
      <c r="GH65" s="195"/>
    </row>
    <row r="66" spans="1:190" s="200" customFormat="1" ht="27.75" hidden="1" customHeight="1" thickBot="1" x14ac:dyDescent="0.3">
      <c r="A66" s="68"/>
      <c r="B66" s="165"/>
      <c r="C66" s="166"/>
      <c r="D66" s="165"/>
      <c r="E66" s="186" t="s">
        <v>151</v>
      </c>
      <c r="F66" s="187"/>
      <c r="G66" s="188"/>
      <c r="H66" s="189"/>
      <c r="I66" s="75"/>
      <c r="J66" s="76">
        <f>H66-G66</f>
        <v>0</v>
      </c>
      <c r="K66" s="81"/>
      <c r="L66" s="190"/>
      <c r="M66" s="191"/>
      <c r="N66" s="191"/>
      <c r="O66" s="191"/>
      <c r="P66" s="79">
        <f t="shared" si="25"/>
        <v>0</v>
      </c>
      <c r="Q66" s="77" t="e">
        <f t="shared" si="33"/>
        <v>#DIV/0!</v>
      </c>
      <c r="R66" s="80">
        <f>SUM(F66,L66)</f>
        <v>0</v>
      </c>
      <c r="S66" s="79">
        <f t="shared" si="8"/>
        <v>0</v>
      </c>
      <c r="T66" s="79">
        <f t="shared" si="8"/>
        <v>0</v>
      </c>
      <c r="U66" s="79">
        <f t="shared" si="8"/>
        <v>0</v>
      </c>
      <c r="V66" s="79">
        <f>U66-T66</f>
        <v>0</v>
      </c>
      <c r="W66" s="192" t="e">
        <f t="shared" si="6"/>
        <v>#DIV/0!</v>
      </c>
      <c r="X66" s="197"/>
      <c r="Y66" s="24" t="str">
        <f t="shared" si="3"/>
        <v/>
      </c>
      <c r="Z66" s="24" t="str">
        <f t="shared" si="4"/>
        <v/>
      </c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199"/>
      <c r="DZ66" s="199"/>
      <c r="EA66" s="199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199"/>
      <c r="EZ66" s="199"/>
      <c r="FA66" s="199"/>
      <c r="FB66" s="199"/>
      <c r="FC66" s="199"/>
      <c r="FD66" s="199"/>
      <c r="FE66" s="199"/>
      <c r="FF66" s="199"/>
      <c r="FG66" s="199"/>
      <c r="FH66" s="199"/>
      <c r="FI66" s="199"/>
      <c r="FJ66" s="199"/>
      <c r="FK66" s="199"/>
      <c r="FL66" s="199"/>
      <c r="FM66" s="199"/>
      <c r="FN66" s="199"/>
      <c r="FO66" s="199"/>
      <c r="FP66" s="199"/>
      <c r="FQ66" s="199"/>
      <c r="FR66" s="199"/>
      <c r="FS66" s="199"/>
      <c r="FT66" s="199"/>
      <c r="FU66" s="199"/>
      <c r="FV66" s="199"/>
      <c r="FW66" s="199"/>
      <c r="FX66" s="199"/>
      <c r="FY66" s="199"/>
      <c r="FZ66" s="199"/>
      <c r="GA66" s="199"/>
      <c r="GB66" s="199"/>
      <c r="GC66" s="199"/>
      <c r="GD66" s="199"/>
      <c r="GE66" s="199"/>
      <c r="GF66" s="199"/>
      <c r="GG66" s="199"/>
      <c r="GH66" s="199"/>
    </row>
    <row r="67" spans="1:190" s="200" customFormat="1" ht="25.5" hidden="1" customHeight="1" x14ac:dyDescent="0.25">
      <c r="A67" s="68"/>
      <c r="B67" s="165"/>
      <c r="C67" s="201"/>
      <c r="D67" s="202"/>
      <c r="E67" s="9"/>
      <c r="F67" s="203"/>
      <c r="G67" s="204"/>
      <c r="H67" s="204"/>
      <c r="I67" s="205"/>
      <c r="J67" s="205"/>
      <c r="K67" s="206"/>
      <c r="L67" s="203"/>
      <c r="M67" s="204"/>
      <c r="N67" s="204"/>
      <c r="O67" s="204"/>
      <c r="P67" s="51">
        <f t="shared" si="25"/>
        <v>0</v>
      </c>
      <c r="Q67" s="207" t="e">
        <f t="shared" si="33"/>
        <v>#DIV/0!</v>
      </c>
      <c r="R67" s="208"/>
      <c r="S67" s="205"/>
      <c r="T67" s="205"/>
      <c r="U67" s="205"/>
      <c r="V67" s="205"/>
      <c r="W67" s="161" t="e">
        <f t="shared" si="6"/>
        <v>#DIV/0!</v>
      </c>
      <c r="X67" s="197"/>
      <c r="Y67" s="24" t="str">
        <f t="shared" si="3"/>
        <v/>
      </c>
      <c r="Z67" s="24" t="str">
        <f t="shared" si="4"/>
        <v/>
      </c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199"/>
      <c r="EZ67" s="199"/>
      <c r="FA67" s="199"/>
      <c r="FB67" s="199"/>
      <c r="FC67" s="199"/>
      <c r="FD67" s="199"/>
      <c r="FE67" s="199"/>
      <c r="FF67" s="199"/>
      <c r="FG67" s="199"/>
      <c r="FH67" s="199"/>
      <c r="FI67" s="199"/>
      <c r="FJ67" s="199"/>
      <c r="FK67" s="199"/>
      <c r="FL67" s="199"/>
      <c r="FM67" s="199"/>
      <c r="FN67" s="199"/>
      <c r="FO67" s="199"/>
      <c r="FP67" s="199"/>
      <c r="FQ67" s="199"/>
      <c r="FR67" s="199"/>
      <c r="FS67" s="199"/>
      <c r="FT67" s="199"/>
      <c r="FU67" s="199"/>
      <c r="FV67" s="199"/>
      <c r="FW67" s="199"/>
      <c r="FX67" s="199"/>
      <c r="FY67" s="199"/>
      <c r="FZ67" s="199"/>
      <c r="GA67" s="199"/>
      <c r="GB67" s="199"/>
      <c r="GC67" s="199"/>
      <c r="GD67" s="199"/>
      <c r="GE67" s="199"/>
      <c r="GF67" s="199"/>
      <c r="GG67" s="199"/>
      <c r="GH67" s="199"/>
    </row>
    <row r="68" spans="1:190" s="213" customFormat="1" ht="33.75" customHeight="1" x14ac:dyDescent="0.25">
      <c r="A68" s="209"/>
      <c r="B68" s="170"/>
      <c r="C68" s="171"/>
      <c r="D68" s="170"/>
      <c r="E68" s="118" t="s">
        <v>147</v>
      </c>
      <c r="F68" s="131">
        <v>283.5</v>
      </c>
      <c r="G68" s="131">
        <v>283.5</v>
      </c>
      <c r="H68" s="131">
        <v>168.1</v>
      </c>
      <c r="I68" s="184">
        <f>H68/H6</f>
        <v>3.4111914270935456E-4</v>
      </c>
      <c r="J68" s="109">
        <f t="shared" ref="J68:J70" si="34">H68-G68</f>
        <v>-115.4</v>
      </c>
      <c r="K68" s="162">
        <f>H68/G68</f>
        <v>0.59294532627865959</v>
      </c>
      <c r="L68" s="210">
        <v>62.7</v>
      </c>
      <c r="M68" s="131">
        <v>62.7</v>
      </c>
      <c r="N68" s="131">
        <v>62.7</v>
      </c>
      <c r="O68" s="131">
        <v>47.5</v>
      </c>
      <c r="P68" s="79">
        <f t="shared" si="25"/>
        <v>-15.200000000000003</v>
      </c>
      <c r="Q68" s="77">
        <f t="shared" si="33"/>
        <v>0.75757575757575757</v>
      </c>
      <c r="R68" s="113">
        <f t="shared" ref="R68:R72" si="35">SUM(F68,L68)</f>
        <v>346.2</v>
      </c>
      <c r="S68" s="112">
        <f t="shared" ref="S68:U83" si="36">SUM(F68,M68)</f>
        <v>346.2</v>
      </c>
      <c r="T68" s="112">
        <f t="shared" si="36"/>
        <v>346.2</v>
      </c>
      <c r="U68" s="112">
        <f t="shared" si="36"/>
        <v>215.6</v>
      </c>
      <c r="V68" s="112">
        <f t="shared" ref="V68:V72" si="37">U68-T68</f>
        <v>-130.6</v>
      </c>
      <c r="W68" s="81">
        <f t="shared" si="6"/>
        <v>0.6227614095898325</v>
      </c>
      <c r="X68" s="211"/>
      <c r="Y68" s="115"/>
      <c r="Z68" s="115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  <c r="DU68" s="212"/>
      <c r="DV68" s="212"/>
      <c r="DW68" s="212"/>
      <c r="DX68" s="212"/>
      <c r="DY68" s="212"/>
      <c r="DZ68" s="212"/>
      <c r="EA68" s="212"/>
      <c r="EB68" s="212"/>
      <c r="EC68" s="212"/>
      <c r="ED68" s="212"/>
      <c r="EE68" s="212"/>
      <c r="EF68" s="212"/>
      <c r="EG68" s="212"/>
      <c r="EH68" s="212"/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  <c r="ES68" s="212"/>
      <c r="ET68" s="212"/>
      <c r="EU68" s="212"/>
      <c r="EV68" s="212"/>
      <c r="EW68" s="212"/>
      <c r="EX68" s="212"/>
      <c r="EY68" s="212"/>
      <c r="EZ68" s="212"/>
      <c r="FA68" s="212"/>
      <c r="FB68" s="212"/>
      <c r="FC68" s="212"/>
      <c r="FD68" s="212"/>
      <c r="FE68" s="212"/>
      <c r="FF68" s="212"/>
      <c r="FG68" s="212"/>
      <c r="FH68" s="212"/>
      <c r="FI68" s="212"/>
      <c r="FJ68" s="212"/>
      <c r="FK68" s="212"/>
      <c r="FL68" s="212"/>
      <c r="FM68" s="212"/>
      <c r="FN68" s="212"/>
      <c r="FO68" s="212"/>
      <c r="FP68" s="212"/>
      <c r="FQ68" s="212"/>
      <c r="FR68" s="212"/>
      <c r="FS68" s="212"/>
      <c r="FT68" s="212"/>
      <c r="FU68" s="212"/>
      <c r="FV68" s="212"/>
      <c r="FW68" s="212"/>
      <c r="FX68" s="212"/>
      <c r="FY68" s="212"/>
      <c r="FZ68" s="212"/>
      <c r="GA68" s="212"/>
      <c r="GB68" s="212"/>
      <c r="GC68" s="212"/>
      <c r="GD68" s="212"/>
      <c r="GE68" s="212"/>
      <c r="GF68" s="212"/>
      <c r="GG68" s="212"/>
      <c r="GH68" s="212"/>
    </row>
    <row r="69" spans="1:190" s="213" customFormat="1" ht="45" customHeight="1" x14ac:dyDescent="0.25">
      <c r="A69" s="209"/>
      <c r="B69" s="170"/>
      <c r="C69" s="171"/>
      <c r="D69" s="170"/>
      <c r="E69" s="118" t="s">
        <v>152</v>
      </c>
      <c r="F69" s="131">
        <v>888.8</v>
      </c>
      <c r="G69" s="131">
        <v>888.8</v>
      </c>
      <c r="H69" s="131">
        <v>863.7</v>
      </c>
      <c r="I69" s="164">
        <f>H69/H6</f>
        <v>1.7526746196196881E-3</v>
      </c>
      <c r="J69" s="109">
        <f t="shared" si="34"/>
        <v>-25.099999999999909</v>
      </c>
      <c r="K69" s="162">
        <f>H69/G69</f>
        <v>0.97175967596759683</v>
      </c>
      <c r="L69" s="214"/>
      <c r="M69" s="215"/>
      <c r="N69" s="215"/>
      <c r="O69" s="215"/>
      <c r="P69" s="79">
        <f t="shared" si="25"/>
        <v>0</v>
      </c>
      <c r="Q69" s="77"/>
      <c r="R69" s="113">
        <f t="shared" si="35"/>
        <v>888.8</v>
      </c>
      <c r="S69" s="112">
        <f t="shared" si="36"/>
        <v>888.8</v>
      </c>
      <c r="T69" s="112">
        <f t="shared" si="36"/>
        <v>888.8</v>
      </c>
      <c r="U69" s="112">
        <f t="shared" si="36"/>
        <v>863.7</v>
      </c>
      <c r="V69" s="112">
        <f t="shared" si="37"/>
        <v>-25.099999999999909</v>
      </c>
      <c r="W69" s="83">
        <f t="shared" si="6"/>
        <v>0.97175967596759683</v>
      </c>
      <c r="X69" s="211"/>
      <c r="Y69" s="115"/>
      <c r="Z69" s="115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12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12"/>
      <c r="EH69" s="212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12"/>
      <c r="ET69" s="212"/>
      <c r="EU69" s="212"/>
      <c r="EV69" s="212"/>
      <c r="EW69" s="212"/>
      <c r="EX69" s="212"/>
      <c r="EY69" s="212"/>
      <c r="EZ69" s="212"/>
      <c r="FA69" s="212"/>
      <c r="FB69" s="212"/>
      <c r="FC69" s="212"/>
      <c r="FD69" s="212"/>
      <c r="FE69" s="212"/>
      <c r="FF69" s="212"/>
      <c r="FG69" s="212"/>
      <c r="FH69" s="212"/>
      <c r="FI69" s="212"/>
      <c r="FJ69" s="212"/>
      <c r="FK69" s="212"/>
      <c r="FL69" s="212"/>
      <c r="FM69" s="212"/>
      <c r="FN69" s="212"/>
      <c r="FO69" s="212"/>
      <c r="FP69" s="212"/>
      <c r="FQ69" s="212"/>
      <c r="FR69" s="212"/>
      <c r="FS69" s="212"/>
      <c r="FT69" s="212"/>
      <c r="FU69" s="212"/>
      <c r="FV69" s="212"/>
      <c r="FW69" s="212"/>
      <c r="FX69" s="212"/>
      <c r="FY69" s="212"/>
      <c r="FZ69" s="212"/>
      <c r="GA69" s="212"/>
      <c r="GB69" s="212"/>
      <c r="GC69" s="212"/>
      <c r="GD69" s="212"/>
      <c r="GE69" s="212"/>
      <c r="GF69" s="212"/>
      <c r="GG69" s="212"/>
      <c r="GH69" s="212"/>
    </row>
    <row r="70" spans="1:190" s="213" customFormat="1" ht="30" customHeight="1" x14ac:dyDescent="0.25">
      <c r="A70" s="209"/>
      <c r="B70" s="170"/>
      <c r="C70" s="171"/>
      <c r="D70" s="170"/>
      <c r="E70" s="118" t="s">
        <v>153</v>
      </c>
      <c r="F70" s="216"/>
      <c r="G70" s="215"/>
      <c r="H70" s="215"/>
      <c r="I70" s="164">
        <f>H70/H6</f>
        <v>0</v>
      </c>
      <c r="J70" s="109">
        <f t="shared" si="34"/>
        <v>0</v>
      </c>
      <c r="K70" s="162"/>
      <c r="L70" s="210">
        <v>980.2</v>
      </c>
      <c r="M70" s="131">
        <v>980.2</v>
      </c>
      <c r="N70" s="131">
        <v>980.2</v>
      </c>
      <c r="O70" s="131">
        <v>971.8</v>
      </c>
      <c r="P70" s="79">
        <f t="shared" si="25"/>
        <v>-8.4000000000000909</v>
      </c>
      <c r="Q70" s="77">
        <f t="shared" ref="Q70:Q72" si="38">O70/N70</f>
        <v>0.99143032034278711</v>
      </c>
      <c r="R70" s="113">
        <f t="shared" si="35"/>
        <v>980.2</v>
      </c>
      <c r="S70" s="112">
        <f t="shared" si="36"/>
        <v>980.2</v>
      </c>
      <c r="T70" s="112">
        <f t="shared" si="36"/>
        <v>980.2</v>
      </c>
      <c r="U70" s="112">
        <f t="shared" si="36"/>
        <v>971.8</v>
      </c>
      <c r="V70" s="112">
        <f t="shared" si="37"/>
        <v>-8.4000000000000909</v>
      </c>
      <c r="W70" s="217">
        <f t="shared" si="6"/>
        <v>0.99143032034278711</v>
      </c>
      <c r="X70" s="211"/>
      <c r="Y70" s="115"/>
      <c r="Z70" s="115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</row>
    <row r="71" spans="1:190" s="213" customFormat="1" ht="29.25" customHeight="1" x14ac:dyDescent="0.25">
      <c r="A71" s="209"/>
      <c r="B71" s="170"/>
      <c r="C71" s="171"/>
      <c r="D71" s="170"/>
      <c r="E71" s="118" t="s">
        <v>154</v>
      </c>
      <c r="F71" s="216"/>
      <c r="G71" s="215"/>
      <c r="H71" s="215"/>
      <c r="I71" s="164"/>
      <c r="J71" s="109"/>
      <c r="K71" s="162"/>
      <c r="L71" s="132">
        <v>732</v>
      </c>
      <c r="M71" s="133">
        <v>732</v>
      </c>
      <c r="N71" s="133">
        <v>732</v>
      </c>
      <c r="O71" s="133">
        <v>700</v>
      </c>
      <c r="P71" s="79">
        <f t="shared" si="25"/>
        <v>-32</v>
      </c>
      <c r="Q71" s="77">
        <f t="shared" si="38"/>
        <v>0.95628415300546443</v>
      </c>
      <c r="R71" s="113">
        <f t="shared" si="35"/>
        <v>732</v>
      </c>
      <c r="S71" s="112">
        <f t="shared" si="36"/>
        <v>732</v>
      </c>
      <c r="T71" s="112">
        <f t="shared" si="36"/>
        <v>732</v>
      </c>
      <c r="U71" s="112">
        <f t="shared" si="36"/>
        <v>700</v>
      </c>
      <c r="V71" s="112">
        <f t="shared" si="37"/>
        <v>-32</v>
      </c>
      <c r="W71" s="217">
        <f t="shared" si="6"/>
        <v>0.95628415300546443</v>
      </c>
      <c r="X71" s="211"/>
      <c r="Y71" s="115"/>
      <c r="Z71" s="115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2"/>
      <c r="EH71" s="212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  <c r="ES71" s="212"/>
      <c r="ET71" s="212"/>
      <c r="EU71" s="212"/>
      <c r="EV71" s="212"/>
      <c r="EW71" s="212"/>
      <c r="EX71" s="212"/>
      <c r="EY71" s="212"/>
      <c r="EZ71" s="212"/>
      <c r="FA71" s="212"/>
      <c r="FB71" s="212"/>
      <c r="FC71" s="212"/>
      <c r="FD71" s="212"/>
      <c r="FE71" s="212"/>
      <c r="FF71" s="212"/>
      <c r="FG71" s="212"/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12"/>
      <c r="FS71" s="212"/>
      <c r="FT71" s="212"/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2"/>
      <c r="GF71" s="212"/>
      <c r="GG71" s="212"/>
      <c r="GH71" s="212"/>
    </row>
    <row r="72" spans="1:190" s="213" customFormat="1" ht="46.5" customHeight="1" x14ac:dyDescent="0.25">
      <c r="A72" s="209"/>
      <c r="B72" s="170"/>
      <c r="C72" s="171"/>
      <c r="D72" s="170"/>
      <c r="E72" s="118" t="s">
        <v>155</v>
      </c>
      <c r="F72" s="216"/>
      <c r="G72" s="215"/>
      <c r="H72" s="215"/>
      <c r="I72" s="164">
        <f>H72/H6</f>
        <v>0</v>
      </c>
      <c r="J72" s="109">
        <f t="shared" ref="J72" si="39">H72-G72</f>
        <v>0</v>
      </c>
      <c r="K72" s="162"/>
      <c r="L72" s="132">
        <v>300</v>
      </c>
      <c r="M72" s="133">
        <v>300</v>
      </c>
      <c r="N72" s="133">
        <v>300</v>
      </c>
      <c r="O72" s="133">
        <v>300</v>
      </c>
      <c r="P72" s="122">
        <f t="shared" si="25"/>
        <v>0</v>
      </c>
      <c r="Q72" s="218">
        <f t="shared" si="38"/>
        <v>1</v>
      </c>
      <c r="R72" s="134">
        <f t="shared" si="35"/>
        <v>300</v>
      </c>
      <c r="S72" s="133">
        <f t="shared" si="36"/>
        <v>300</v>
      </c>
      <c r="T72" s="133">
        <f t="shared" si="36"/>
        <v>300</v>
      </c>
      <c r="U72" s="133">
        <f t="shared" si="36"/>
        <v>300</v>
      </c>
      <c r="V72" s="133">
        <f t="shared" si="37"/>
        <v>0</v>
      </c>
      <c r="W72" s="217">
        <f t="shared" si="6"/>
        <v>1</v>
      </c>
      <c r="X72" s="211"/>
      <c r="Y72" s="115"/>
      <c r="Z72" s="115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  <c r="EV72" s="212"/>
      <c r="EW72" s="212"/>
      <c r="EX72" s="212"/>
      <c r="EY72" s="212"/>
      <c r="EZ72" s="212"/>
      <c r="FA72" s="212"/>
      <c r="FB72" s="212"/>
      <c r="FC72" s="212"/>
      <c r="FD72" s="212"/>
      <c r="FE72" s="212"/>
      <c r="FF72" s="212"/>
      <c r="FG72" s="212"/>
      <c r="FH72" s="212"/>
      <c r="FI72" s="212"/>
      <c r="FJ72" s="212"/>
      <c r="FK72" s="212"/>
      <c r="FL72" s="212"/>
      <c r="FM72" s="212"/>
      <c r="FN72" s="212"/>
      <c r="FO72" s="212"/>
      <c r="FP72" s="212"/>
      <c r="FQ72" s="212"/>
      <c r="FR72" s="212"/>
      <c r="FS72" s="212"/>
      <c r="FT72" s="212"/>
      <c r="FU72" s="212"/>
      <c r="FV72" s="212"/>
      <c r="FW72" s="212"/>
      <c r="FX72" s="212"/>
      <c r="FY72" s="212"/>
      <c r="FZ72" s="212"/>
      <c r="GA72" s="212"/>
      <c r="GB72" s="212"/>
      <c r="GC72" s="212"/>
      <c r="GD72" s="212"/>
      <c r="GE72" s="212"/>
      <c r="GF72" s="212"/>
      <c r="GG72" s="212"/>
      <c r="GH72" s="212"/>
    </row>
    <row r="73" spans="1:190" ht="63.75" customHeight="1" x14ac:dyDescent="0.25">
      <c r="A73" s="68"/>
      <c r="B73" s="165" t="s">
        <v>156</v>
      </c>
      <c r="C73" s="166">
        <v>1070</v>
      </c>
      <c r="D73" s="165" t="s">
        <v>157</v>
      </c>
      <c r="E73" s="219" t="s">
        <v>158</v>
      </c>
      <c r="F73" s="220">
        <v>489.6</v>
      </c>
      <c r="G73" s="168">
        <v>489.6</v>
      </c>
      <c r="H73" s="169">
        <v>445.8</v>
      </c>
      <c r="I73" s="75">
        <f>H73/H6</f>
        <v>9.0464553134937708E-4</v>
      </c>
      <c r="J73" s="79">
        <f t="shared" si="16"/>
        <v>-43.800000000000011</v>
      </c>
      <c r="K73" s="81">
        <f t="shared" ref="K73:K97" si="40">H73/G73</f>
        <v>0.91053921568627449</v>
      </c>
      <c r="L73" s="78">
        <v>23.8</v>
      </c>
      <c r="M73" s="79">
        <v>23.8</v>
      </c>
      <c r="N73" s="79">
        <v>23.8</v>
      </c>
      <c r="O73" s="79">
        <v>17.5</v>
      </c>
      <c r="P73" s="79">
        <f t="shared" si="25"/>
        <v>-6.3000000000000007</v>
      </c>
      <c r="Q73" s="77">
        <f t="shared" si="33"/>
        <v>0.73529411764705876</v>
      </c>
      <c r="R73" s="78">
        <f t="shared" si="7"/>
        <v>513.4</v>
      </c>
      <c r="S73" s="79">
        <f t="shared" si="8"/>
        <v>513.4</v>
      </c>
      <c r="T73" s="79">
        <f t="shared" si="36"/>
        <v>513.4</v>
      </c>
      <c r="U73" s="79">
        <f t="shared" si="9"/>
        <v>463.3</v>
      </c>
      <c r="V73" s="79">
        <f t="shared" si="5"/>
        <v>-50.099999999999966</v>
      </c>
      <c r="W73" s="217">
        <f t="shared" si="6"/>
        <v>0.90241527074405925</v>
      </c>
      <c r="X73" s="42"/>
      <c r="Y73" s="24" t="str">
        <f t="shared" si="3"/>
        <v/>
      </c>
      <c r="Z73" s="24" t="str">
        <f t="shared" si="4"/>
        <v/>
      </c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</row>
    <row r="74" spans="1:190" s="135" customFormat="1" ht="18.75" customHeight="1" x14ac:dyDescent="0.25">
      <c r="A74" s="102"/>
      <c r="B74" s="170"/>
      <c r="C74" s="171"/>
      <c r="D74" s="170"/>
      <c r="E74" s="172" t="s">
        <v>159</v>
      </c>
      <c r="F74" s="221">
        <v>400.2</v>
      </c>
      <c r="G74" s="155">
        <v>400.2</v>
      </c>
      <c r="H74" s="156">
        <v>385.5</v>
      </c>
      <c r="I74" s="164">
        <f>H74/H6</f>
        <v>7.8228096082365371E-4</v>
      </c>
      <c r="J74" s="109">
        <f>H74-G74</f>
        <v>-14.699999999999989</v>
      </c>
      <c r="K74" s="162">
        <f t="shared" si="40"/>
        <v>0.96326836581709152</v>
      </c>
      <c r="L74" s="111"/>
      <c r="M74" s="112"/>
      <c r="N74" s="112"/>
      <c r="O74" s="112"/>
      <c r="P74" s="112"/>
      <c r="Q74" s="110"/>
      <c r="R74" s="113">
        <f>SUM(F74,L74)</f>
        <v>400.2</v>
      </c>
      <c r="S74" s="112">
        <f>SUM(F74,M74)</f>
        <v>400.2</v>
      </c>
      <c r="T74" s="112">
        <f t="shared" si="36"/>
        <v>400.2</v>
      </c>
      <c r="U74" s="112">
        <f>SUM(H74,O74)</f>
        <v>385.5</v>
      </c>
      <c r="V74" s="112">
        <f>U74-T74</f>
        <v>-14.699999999999989</v>
      </c>
      <c r="W74" s="81">
        <f t="shared" si="6"/>
        <v>0.96326836581709152</v>
      </c>
      <c r="X74" s="114"/>
      <c r="Y74" s="115" t="str">
        <f t="shared" si="3"/>
        <v/>
      </c>
      <c r="Z74" s="115" t="str">
        <f t="shared" si="4"/>
        <v/>
      </c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7"/>
      <c r="FK74" s="117"/>
      <c r="FL74" s="117"/>
      <c r="FM74" s="117"/>
      <c r="FN74" s="117"/>
      <c r="FO74" s="117"/>
      <c r="FP74" s="117"/>
      <c r="FQ74" s="117"/>
      <c r="FR74" s="117"/>
      <c r="FS74" s="117"/>
      <c r="FT74" s="117"/>
      <c r="FU74" s="117"/>
      <c r="FV74" s="117"/>
      <c r="FW74" s="117"/>
      <c r="FX74" s="117"/>
      <c r="FY74" s="117"/>
      <c r="FZ74" s="117"/>
      <c r="GA74" s="117"/>
      <c r="GB74" s="117"/>
      <c r="GC74" s="117"/>
      <c r="GD74" s="117"/>
      <c r="GE74" s="117"/>
      <c r="GF74" s="117"/>
      <c r="GG74" s="117"/>
      <c r="GH74" s="117"/>
    </row>
    <row r="75" spans="1:190" s="135" customFormat="1" ht="30" hidden="1" customHeight="1" x14ac:dyDescent="0.25">
      <c r="A75" s="102"/>
      <c r="B75" s="170"/>
      <c r="C75" s="171"/>
      <c r="D75" s="170"/>
      <c r="E75" s="172" t="s">
        <v>147</v>
      </c>
      <c r="F75" s="185"/>
      <c r="G75" s="182"/>
      <c r="H75" s="183"/>
      <c r="I75" s="164">
        <f>H75/H6</f>
        <v>0</v>
      </c>
      <c r="J75" s="109">
        <f>H75-G75</f>
        <v>0</v>
      </c>
      <c r="K75" s="162" t="e">
        <f t="shared" si="40"/>
        <v>#DIV/0!</v>
      </c>
      <c r="L75" s="111"/>
      <c r="M75" s="112"/>
      <c r="N75" s="112"/>
      <c r="O75" s="112"/>
      <c r="P75" s="112">
        <f t="shared" ref="P75:P76" si="41">O75-N75</f>
        <v>0</v>
      </c>
      <c r="Q75" s="110" t="e">
        <f t="shared" ref="Q75:Q76" si="42">O75/N75</f>
        <v>#DIV/0!</v>
      </c>
      <c r="R75" s="113">
        <f>SUM(F75,L75)</f>
        <v>0</v>
      </c>
      <c r="S75" s="112">
        <f>SUM(F75,M75)</f>
        <v>0</v>
      </c>
      <c r="T75" s="112">
        <f t="shared" si="36"/>
        <v>0</v>
      </c>
      <c r="U75" s="112">
        <f>SUM(H75,O75)</f>
        <v>0</v>
      </c>
      <c r="V75" s="112">
        <f>U75-T75</f>
        <v>0</v>
      </c>
      <c r="W75" s="83" t="e">
        <f t="shared" si="6"/>
        <v>#DIV/0!</v>
      </c>
      <c r="X75" s="114"/>
      <c r="Y75" s="115" t="str">
        <f t="shared" si="3"/>
        <v/>
      </c>
      <c r="Z75" s="115" t="str">
        <f t="shared" si="4"/>
        <v/>
      </c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</row>
    <row r="76" spans="1:190" s="135" customFormat="1" ht="30" customHeight="1" x14ac:dyDescent="0.25">
      <c r="A76" s="102"/>
      <c r="B76" s="170"/>
      <c r="C76" s="171"/>
      <c r="D76" s="170"/>
      <c r="E76" s="118" t="s">
        <v>147</v>
      </c>
      <c r="F76" s="173">
        <v>51</v>
      </c>
      <c r="G76" s="154">
        <v>51</v>
      </c>
      <c r="H76" s="156">
        <v>21.8</v>
      </c>
      <c r="I76" s="222">
        <f>H76/H6</f>
        <v>4.4237937602997802E-5</v>
      </c>
      <c r="J76" s="109">
        <f>H76-G76</f>
        <v>-29.2</v>
      </c>
      <c r="K76" s="162">
        <f t="shared" si="40"/>
        <v>0.4274509803921569</v>
      </c>
      <c r="L76" s="111">
        <v>23.8</v>
      </c>
      <c r="M76" s="112">
        <v>23.8</v>
      </c>
      <c r="N76" s="112">
        <v>23.8</v>
      </c>
      <c r="O76" s="112">
        <v>17.5</v>
      </c>
      <c r="P76" s="112">
        <f t="shared" si="41"/>
        <v>-6.3000000000000007</v>
      </c>
      <c r="Q76" s="77">
        <f t="shared" si="42"/>
        <v>0.73529411764705876</v>
      </c>
      <c r="R76" s="113">
        <f>SUM(F76,L76)</f>
        <v>74.8</v>
      </c>
      <c r="S76" s="112">
        <f>SUM(F76,M76)</f>
        <v>74.8</v>
      </c>
      <c r="T76" s="112">
        <f t="shared" si="36"/>
        <v>74.8</v>
      </c>
      <c r="U76" s="112">
        <f>SUM(H76,O76)</f>
        <v>39.299999999999997</v>
      </c>
      <c r="V76" s="112">
        <f>U76-T76</f>
        <v>-35.5</v>
      </c>
      <c r="W76" s="81">
        <f t="shared" si="6"/>
        <v>0.52540106951871657</v>
      </c>
      <c r="X76" s="114"/>
      <c r="Y76" s="115"/>
      <c r="Z76" s="115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</row>
    <row r="77" spans="1:190" ht="34.5" customHeight="1" x14ac:dyDescent="0.25">
      <c r="A77" s="68"/>
      <c r="B77" s="165" t="s">
        <v>160</v>
      </c>
      <c r="C77" s="70" t="s">
        <v>130</v>
      </c>
      <c r="D77" s="70" t="s">
        <v>161</v>
      </c>
      <c r="E77" s="223" t="s">
        <v>162</v>
      </c>
      <c r="F77" s="224">
        <v>3379.4</v>
      </c>
      <c r="G77" s="220">
        <v>3379.4</v>
      </c>
      <c r="H77" s="169">
        <v>3133.4</v>
      </c>
      <c r="I77" s="75">
        <f>H77/H6</f>
        <v>6.3584932883134545E-3</v>
      </c>
      <c r="J77" s="76">
        <f t="shared" si="16"/>
        <v>-246</v>
      </c>
      <c r="K77" s="81">
        <f t="shared" si="40"/>
        <v>0.92720601290169857</v>
      </c>
      <c r="L77" s="78">
        <v>16</v>
      </c>
      <c r="M77" s="79">
        <v>28.4</v>
      </c>
      <c r="N77" s="79">
        <v>28.4</v>
      </c>
      <c r="O77" s="79">
        <v>27.3</v>
      </c>
      <c r="P77" s="79">
        <f>O77-N77</f>
        <v>-1.0999999999999979</v>
      </c>
      <c r="Q77" s="77">
        <f>O77/N77</f>
        <v>0.96126760563380287</v>
      </c>
      <c r="R77" s="80">
        <f t="shared" si="7"/>
        <v>3395.4</v>
      </c>
      <c r="S77" s="79">
        <f t="shared" si="8"/>
        <v>3407.8</v>
      </c>
      <c r="T77" s="79">
        <f t="shared" si="36"/>
        <v>3407.8</v>
      </c>
      <c r="U77" s="79">
        <f t="shared" si="9"/>
        <v>3160.7000000000003</v>
      </c>
      <c r="V77" s="79">
        <f t="shared" si="5"/>
        <v>-247.09999999999991</v>
      </c>
      <c r="W77" s="217">
        <f t="shared" si="6"/>
        <v>0.92748987616644174</v>
      </c>
      <c r="X77" s="42"/>
      <c r="Y77" s="24" t="str">
        <f t="shared" si="3"/>
        <v/>
      </c>
      <c r="Z77" s="24" t="str">
        <f t="shared" si="4"/>
        <v/>
      </c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</row>
    <row r="78" spans="1:190" ht="46.5" customHeight="1" x14ac:dyDescent="0.25">
      <c r="A78" s="68"/>
      <c r="B78" s="165"/>
      <c r="C78" s="70" t="s">
        <v>163</v>
      </c>
      <c r="D78" s="70" t="s">
        <v>161</v>
      </c>
      <c r="E78" s="89" t="s">
        <v>164</v>
      </c>
      <c r="F78" s="224">
        <v>5514.2</v>
      </c>
      <c r="G78" s="220">
        <v>5514.2</v>
      </c>
      <c r="H78" s="169">
        <v>5504.6</v>
      </c>
      <c r="I78" s="75">
        <f>H78/H6</f>
        <v>1.1170282171076224E-2</v>
      </c>
      <c r="J78" s="76">
        <f t="shared" si="16"/>
        <v>-9.5999999999994543</v>
      </c>
      <c r="K78" s="81">
        <f t="shared" si="40"/>
        <v>0.99825904029596324</v>
      </c>
      <c r="L78" s="78">
        <v>1473.5</v>
      </c>
      <c r="M78" s="79">
        <v>1465.4</v>
      </c>
      <c r="N78" s="79">
        <v>1465.4</v>
      </c>
      <c r="O78" s="79">
        <v>1423.4</v>
      </c>
      <c r="P78" s="79">
        <f>O78-N78</f>
        <v>-42</v>
      </c>
      <c r="Q78" s="77">
        <f>O78/N78</f>
        <v>0.97133888358127474</v>
      </c>
      <c r="R78" s="80">
        <f t="shared" si="7"/>
        <v>6987.7</v>
      </c>
      <c r="S78" s="79">
        <f t="shared" si="8"/>
        <v>6979.6</v>
      </c>
      <c r="T78" s="79">
        <f t="shared" si="36"/>
        <v>6979.6</v>
      </c>
      <c r="U78" s="79">
        <f t="shared" si="9"/>
        <v>6928</v>
      </c>
      <c r="V78" s="79">
        <f t="shared" si="5"/>
        <v>-51.600000000000364</v>
      </c>
      <c r="W78" s="217">
        <f t="shared" si="6"/>
        <v>0.99260702619061258</v>
      </c>
      <c r="X78" s="42"/>
      <c r="Y78" s="24"/>
      <c r="Z78" s="24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</row>
    <row r="79" spans="1:190" s="135" customFormat="1" ht="30" customHeight="1" x14ac:dyDescent="0.25">
      <c r="A79" s="102"/>
      <c r="B79" s="170"/>
      <c r="C79" s="171"/>
      <c r="D79" s="170"/>
      <c r="E79" s="118" t="s">
        <v>154</v>
      </c>
      <c r="F79" s="173"/>
      <c r="G79" s="154"/>
      <c r="H79" s="156"/>
      <c r="I79" s="164"/>
      <c r="J79" s="109">
        <f>H79-G79</f>
        <v>0</v>
      </c>
      <c r="K79" s="162"/>
      <c r="L79" s="111">
        <v>42</v>
      </c>
      <c r="M79" s="112">
        <v>42</v>
      </c>
      <c r="N79" s="112">
        <v>42</v>
      </c>
      <c r="O79" s="112">
        <v>0</v>
      </c>
      <c r="P79" s="112">
        <f t="shared" ref="P79" si="43">O79-N79</f>
        <v>-42</v>
      </c>
      <c r="Q79" s="77">
        <f t="shared" ref="Q79" si="44">O79/N79</f>
        <v>0</v>
      </c>
      <c r="R79" s="113">
        <f>SUM(F79,L79)</f>
        <v>42</v>
      </c>
      <c r="S79" s="112">
        <f>SUM(F79,M79)</f>
        <v>42</v>
      </c>
      <c r="T79" s="112">
        <f t="shared" si="36"/>
        <v>42</v>
      </c>
      <c r="U79" s="112">
        <f>SUM(H79,O79)</f>
        <v>0</v>
      </c>
      <c r="V79" s="112">
        <f>U79-T79</f>
        <v>-42</v>
      </c>
      <c r="W79" s="81">
        <f t="shared" si="6"/>
        <v>0</v>
      </c>
      <c r="X79" s="114"/>
      <c r="Y79" s="115"/>
      <c r="Z79" s="115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  <c r="FG79" s="117"/>
      <c r="FH79" s="117"/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7"/>
      <c r="FY79" s="117"/>
      <c r="FZ79" s="117"/>
      <c r="GA79" s="117"/>
      <c r="GB79" s="117"/>
      <c r="GC79" s="117"/>
      <c r="GD79" s="117"/>
      <c r="GE79" s="117"/>
      <c r="GF79" s="117"/>
      <c r="GG79" s="117"/>
      <c r="GH79" s="117"/>
    </row>
    <row r="80" spans="1:190" ht="32.25" customHeight="1" x14ac:dyDescent="0.25">
      <c r="A80" s="68"/>
      <c r="B80" s="165" t="s">
        <v>165</v>
      </c>
      <c r="C80" s="70" t="s">
        <v>166</v>
      </c>
      <c r="D80" s="70" t="s">
        <v>167</v>
      </c>
      <c r="E80" s="223" t="s">
        <v>168</v>
      </c>
      <c r="F80" s="225">
        <v>229.4</v>
      </c>
      <c r="G80" s="168">
        <v>229.4</v>
      </c>
      <c r="H80" s="169">
        <v>227.3</v>
      </c>
      <c r="I80" s="91">
        <f>H80/H6</f>
        <v>4.61251523723E-4</v>
      </c>
      <c r="J80" s="76">
        <f t="shared" si="16"/>
        <v>-2.0999999999999943</v>
      </c>
      <c r="K80" s="81">
        <f t="shared" si="40"/>
        <v>0.9908456843940715</v>
      </c>
      <c r="L80" s="78"/>
      <c r="M80" s="79"/>
      <c r="N80" s="79"/>
      <c r="O80" s="79"/>
      <c r="P80" s="79"/>
      <c r="Q80" s="77"/>
      <c r="R80" s="80">
        <f t="shared" si="7"/>
        <v>229.4</v>
      </c>
      <c r="S80" s="79">
        <f t="shared" si="8"/>
        <v>229.4</v>
      </c>
      <c r="T80" s="79">
        <f t="shared" si="36"/>
        <v>229.4</v>
      </c>
      <c r="U80" s="79">
        <f t="shared" si="9"/>
        <v>227.3</v>
      </c>
      <c r="V80" s="79">
        <f t="shared" si="5"/>
        <v>-2.0999999999999943</v>
      </c>
      <c r="W80" s="217">
        <f t="shared" si="6"/>
        <v>0.9908456843940715</v>
      </c>
      <c r="X80" s="42"/>
      <c r="Y80" s="24" t="str">
        <f t="shared" si="3"/>
        <v/>
      </c>
      <c r="Z80" s="24" t="str">
        <f t="shared" si="4"/>
        <v/>
      </c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</row>
    <row r="81" spans="1:190" ht="20.25" customHeight="1" x14ac:dyDescent="0.25">
      <c r="A81" s="68"/>
      <c r="B81" s="165" t="s">
        <v>169</v>
      </c>
      <c r="C81" s="70" t="s">
        <v>170</v>
      </c>
      <c r="D81" s="70" t="s">
        <v>171</v>
      </c>
      <c r="E81" s="223" t="s">
        <v>172</v>
      </c>
      <c r="F81" s="225">
        <v>1566.4</v>
      </c>
      <c r="G81" s="168">
        <v>1566.4</v>
      </c>
      <c r="H81" s="169">
        <v>1526</v>
      </c>
      <c r="I81" s="75">
        <f>H81/H6</f>
        <v>3.0966556322098459E-3</v>
      </c>
      <c r="J81" s="76">
        <f t="shared" si="16"/>
        <v>-40.400000000000091</v>
      </c>
      <c r="K81" s="81">
        <f t="shared" si="40"/>
        <v>0.97420837589376907</v>
      </c>
      <c r="L81" s="78"/>
      <c r="M81" s="79"/>
      <c r="N81" s="79"/>
      <c r="O81" s="79"/>
      <c r="P81" s="79">
        <f t="shared" ref="P81:P105" si="45">O81-N81</f>
        <v>0</v>
      </c>
      <c r="Q81" s="77"/>
      <c r="R81" s="80">
        <f t="shared" si="7"/>
        <v>1566.4</v>
      </c>
      <c r="S81" s="79">
        <f t="shared" si="8"/>
        <v>1566.4</v>
      </c>
      <c r="T81" s="79">
        <f t="shared" si="36"/>
        <v>1566.4</v>
      </c>
      <c r="U81" s="79">
        <f t="shared" si="9"/>
        <v>1526</v>
      </c>
      <c r="V81" s="79">
        <f t="shared" si="5"/>
        <v>-40.400000000000091</v>
      </c>
      <c r="W81" s="217">
        <f t="shared" si="6"/>
        <v>0.97420837589376907</v>
      </c>
      <c r="X81" s="42"/>
      <c r="Y81" s="24" t="str">
        <f t="shared" si="3"/>
        <v/>
      </c>
      <c r="Z81" s="24" t="str">
        <f t="shared" si="4"/>
        <v/>
      </c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</row>
    <row r="82" spans="1:190" ht="19.5" customHeight="1" x14ac:dyDescent="0.25">
      <c r="A82" s="68"/>
      <c r="B82" s="165" t="s">
        <v>173</v>
      </c>
      <c r="C82" s="70" t="s">
        <v>174</v>
      </c>
      <c r="D82" s="70" t="s">
        <v>171</v>
      </c>
      <c r="E82" s="223" t="s">
        <v>175</v>
      </c>
      <c r="F82" s="225">
        <v>4471.8999999999996</v>
      </c>
      <c r="G82" s="168">
        <v>4471.8999999999996</v>
      </c>
      <c r="H82" s="169">
        <v>4225.8999999999996</v>
      </c>
      <c r="I82" s="75">
        <f>H82/H6</f>
        <v>8.575463326445338E-3</v>
      </c>
      <c r="J82" s="76">
        <f t="shared" si="16"/>
        <v>-246</v>
      </c>
      <c r="K82" s="81">
        <f t="shared" si="40"/>
        <v>0.94498982535387643</v>
      </c>
      <c r="L82" s="78">
        <v>408.1</v>
      </c>
      <c r="M82" s="79">
        <v>408.1</v>
      </c>
      <c r="N82" s="79">
        <v>408.1</v>
      </c>
      <c r="O82" s="79">
        <v>361</v>
      </c>
      <c r="P82" s="79">
        <f t="shared" si="45"/>
        <v>-47.100000000000023</v>
      </c>
      <c r="Q82" s="77">
        <f t="shared" ref="Q82:Q87" si="46">O82/N82</f>
        <v>0.88458711100220533</v>
      </c>
      <c r="R82" s="80">
        <f t="shared" si="7"/>
        <v>4880</v>
      </c>
      <c r="S82" s="79">
        <f t="shared" si="8"/>
        <v>4880</v>
      </c>
      <c r="T82" s="79">
        <f t="shared" si="36"/>
        <v>4880</v>
      </c>
      <c r="U82" s="79">
        <f t="shared" si="9"/>
        <v>4586.8999999999996</v>
      </c>
      <c r="V82" s="79">
        <f t="shared" si="5"/>
        <v>-293.10000000000036</v>
      </c>
      <c r="W82" s="81">
        <f t="shared" si="6"/>
        <v>0.93993852459016392</v>
      </c>
      <c r="X82" s="42"/>
      <c r="Y82" s="24" t="str">
        <f t="shared" si="3"/>
        <v/>
      </c>
      <c r="Z82" s="24" t="str">
        <f t="shared" si="4"/>
        <v/>
      </c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</row>
    <row r="83" spans="1:190" s="135" customFormat="1" ht="32.450000000000003" customHeight="1" x14ac:dyDescent="0.25">
      <c r="A83" s="102"/>
      <c r="B83" s="170"/>
      <c r="C83" s="105"/>
      <c r="D83" s="105"/>
      <c r="E83" s="118" t="s">
        <v>147</v>
      </c>
      <c r="F83" s="221"/>
      <c r="G83" s="155"/>
      <c r="H83" s="156"/>
      <c r="I83" s="164"/>
      <c r="J83" s="109"/>
      <c r="K83" s="162"/>
      <c r="L83" s="226">
        <v>188.9</v>
      </c>
      <c r="M83" s="227">
        <v>188.9</v>
      </c>
      <c r="N83" s="227">
        <v>188.9</v>
      </c>
      <c r="O83" s="227">
        <v>184</v>
      </c>
      <c r="P83" s="227">
        <f t="shared" si="45"/>
        <v>-4.9000000000000057</v>
      </c>
      <c r="Q83" s="110">
        <f t="shared" si="46"/>
        <v>0.97406034939121222</v>
      </c>
      <c r="R83" s="113">
        <f t="shared" si="7"/>
        <v>188.9</v>
      </c>
      <c r="S83" s="112">
        <f t="shared" si="8"/>
        <v>188.9</v>
      </c>
      <c r="T83" s="112">
        <f t="shared" si="36"/>
        <v>188.9</v>
      </c>
      <c r="U83" s="112">
        <f t="shared" si="9"/>
        <v>184</v>
      </c>
      <c r="V83" s="112">
        <f t="shared" si="5"/>
        <v>-4.9000000000000057</v>
      </c>
      <c r="W83" s="81">
        <f t="shared" si="6"/>
        <v>0.97406034939121222</v>
      </c>
      <c r="X83" s="114"/>
      <c r="Y83" s="115"/>
      <c r="Z83" s="115" t="str">
        <f t="shared" si="4"/>
        <v/>
      </c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  <c r="DV83" s="117"/>
      <c r="DW83" s="117"/>
      <c r="DX83" s="117"/>
      <c r="DY83" s="117"/>
      <c r="DZ83" s="117"/>
      <c r="EA83" s="117"/>
      <c r="EB83" s="117"/>
      <c r="EC83" s="117"/>
      <c r="ED83" s="117"/>
      <c r="EE83" s="117"/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7"/>
      <c r="EU83" s="117"/>
      <c r="EV83" s="117"/>
      <c r="EW83" s="117"/>
      <c r="EX83" s="117"/>
      <c r="EY83" s="117"/>
      <c r="EZ83" s="117"/>
      <c r="FA83" s="117"/>
      <c r="FB83" s="117"/>
      <c r="FC83" s="117"/>
      <c r="FD83" s="117"/>
      <c r="FE83" s="117"/>
      <c r="FF83" s="117"/>
      <c r="FG83" s="117"/>
      <c r="FH83" s="117"/>
      <c r="FI83" s="117"/>
      <c r="FJ83" s="117"/>
      <c r="FK83" s="117"/>
      <c r="FL83" s="117"/>
      <c r="FM83" s="117"/>
      <c r="FN83" s="117"/>
      <c r="FO83" s="117"/>
      <c r="FP83" s="117"/>
      <c r="FQ83" s="117"/>
      <c r="FR83" s="117"/>
      <c r="FS83" s="117"/>
      <c r="FT83" s="117"/>
      <c r="FU83" s="117"/>
      <c r="FV83" s="117"/>
      <c r="FW83" s="117"/>
      <c r="FX83" s="117"/>
      <c r="FY83" s="117"/>
      <c r="FZ83" s="117"/>
      <c r="GA83" s="117"/>
      <c r="GB83" s="117"/>
      <c r="GC83" s="117"/>
      <c r="GD83" s="117"/>
      <c r="GE83" s="117"/>
      <c r="GF83" s="117"/>
      <c r="GG83" s="117"/>
      <c r="GH83" s="117"/>
    </row>
    <row r="84" spans="1:190" s="135" customFormat="1" ht="26.45" customHeight="1" x14ac:dyDescent="0.25">
      <c r="A84" s="102"/>
      <c r="B84" s="170"/>
      <c r="C84" s="105"/>
      <c r="D84" s="105"/>
      <c r="E84" s="118" t="s">
        <v>154</v>
      </c>
      <c r="F84" s="221"/>
      <c r="G84" s="155"/>
      <c r="H84" s="156"/>
      <c r="I84" s="164"/>
      <c r="J84" s="109"/>
      <c r="K84" s="162"/>
      <c r="L84" s="226">
        <v>42</v>
      </c>
      <c r="M84" s="227">
        <v>42</v>
      </c>
      <c r="N84" s="227">
        <v>42</v>
      </c>
      <c r="O84" s="227">
        <v>0</v>
      </c>
      <c r="P84" s="227">
        <f t="shared" si="45"/>
        <v>-42</v>
      </c>
      <c r="Q84" s="110">
        <f t="shared" si="46"/>
        <v>0</v>
      </c>
      <c r="R84" s="113">
        <f t="shared" si="7"/>
        <v>42</v>
      </c>
      <c r="S84" s="112">
        <f t="shared" si="8"/>
        <v>42</v>
      </c>
      <c r="T84" s="112">
        <f t="shared" si="8"/>
        <v>42</v>
      </c>
      <c r="U84" s="112">
        <f t="shared" si="9"/>
        <v>0</v>
      </c>
      <c r="V84" s="112">
        <f t="shared" si="5"/>
        <v>-42</v>
      </c>
      <c r="W84" s="81">
        <f t="shared" si="6"/>
        <v>0</v>
      </c>
      <c r="X84" s="114"/>
      <c r="Y84" s="115"/>
      <c r="Z84" s="115" t="str">
        <f t="shared" si="4"/>
        <v/>
      </c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7"/>
      <c r="FE84" s="117"/>
      <c r="FF84" s="117"/>
      <c r="FG84" s="117"/>
      <c r="FH84" s="117"/>
      <c r="FI84" s="117"/>
      <c r="FJ84" s="117"/>
      <c r="FK84" s="117"/>
      <c r="FL84" s="117"/>
      <c r="FM84" s="117"/>
      <c r="FN84" s="117"/>
      <c r="FO84" s="117"/>
      <c r="FP84" s="117"/>
      <c r="FQ84" s="117"/>
      <c r="FR84" s="117"/>
      <c r="FS84" s="117"/>
      <c r="FT84" s="117"/>
      <c r="FU84" s="117"/>
      <c r="FV84" s="117"/>
      <c r="FW84" s="117"/>
      <c r="FX84" s="117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</row>
    <row r="85" spans="1:190" ht="19.5" customHeight="1" thickBot="1" x14ac:dyDescent="0.3">
      <c r="A85" s="68"/>
      <c r="B85" s="165" t="s">
        <v>173</v>
      </c>
      <c r="C85" s="70" t="s">
        <v>176</v>
      </c>
      <c r="D85" s="70" t="s">
        <v>171</v>
      </c>
      <c r="E85" s="223" t="s">
        <v>177</v>
      </c>
      <c r="F85" s="228">
        <v>116</v>
      </c>
      <c r="G85" s="229">
        <v>116</v>
      </c>
      <c r="H85" s="169">
        <v>96.4</v>
      </c>
      <c r="I85" s="91">
        <f>H85/H6</f>
        <v>1.956209717857334E-4</v>
      </c>
      <c r="J85" s="76">
        <f t="shared" si="16"/>
        <v>-19.599999999999994</v>
      </c>
      <c r="K85" s="81">
        <f t="shared" si="40"/>
        <v>0.83103448275862069</v>
      </c>
      <c r="L85" s="230">
        <v>39</v>
      </c>
      <c r="M85" s="137">
        <v>39</v>
      </c>
      <c r="N85" s="137">
        <v>39</v>
      </c>
      <c r="O85" s="137">
        <v>32.5</v>
      </c>
      <c r="P85" s="137">
        <f t="shared" si="45"/>
        <v>-6.5</v>
      </c>
      <c r="Q85" s="231">
        <f t="shared" si="46"/>
        <v>0.83333333333333337</v>
      </c>
      <c r="R85" s="80">
        <f t="shared" si="7"/>
        <v>155</v>
      </c>
      <c r="S85" s="79">
        <f t="shared" si="8"/>
        <v>155</v>
      </c>
      <c r="T85" s="79">
        <f t="shared" si="8"/>
        <v>155</v>
      </c>
      <c r="U85" s="79">
        <f t="shared" si="9"/>
        <v>128.9</v>
      </c>
      <c r="V85" s="79">
        <f t="shared" si="5"/>
        <v>-26.099999999999994</v>
      </c>
      <c r="W85" s="159">
        <f t="shared" si="6"/>
        <v>0.8316129032258065</v>
      </c>
      <c r="X85" s="42"/>
      <c r="Y85" s="24" t="str">
        <f t="shared" si="3"/>
        <v/>
      </c>
      <c r="Z85" s="24" t="str">
        <f t="shared" si="4"/>
        <v/>
      </c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</row>
    <row r="86" spans="1:190" s="234" customFormat="1" ht="27" customHeight="1" thickBot="1" x14ac:dyDescent="0.3">
      <c r="A86" s="38">
        <v>3</v>
      </c>
      <c r="B86" s="27" t="s">
        <v>178</v>
      </c>
      <c r="C86" s="27" t="s">
        <v>179</v>
      </c>
      <c r="D86" s="27"/>
      <c r="E86" s="140" t="s">
        <v>180</v>
      </c>
      <c r="F86" s="232">
        <f>SUM(F98,F96,F95,F93,F92,F90,F87)</f>
        <v>69538.599999999991</v>
      </c>
      <c r="G86" s="233">
        <f t="shared" ref="G86:H86" si="47">SUM(G98,G96,G95,G93,G92,G90,G87)</f>
        <v>69538.599999999991</v>
      </c>
      <c r="H86" s="31">
        <f t="shared" si="47"/>
        <v>66763.899999999994</v>
      </c>
      <c r="I86" s="32">
        <f>H86/H6</f>
        <v>0.13548152487765067</v>
      </c>
      <c r="J86" s="31">
        <f t="shared" si="16"/>
        <v>-2774.6999999999971</v>
      </c>
      <c r="K86" s="33">
        <f t="shared" si="40"/>
        <v>0.96009842015801294</v>
      </c>
      <c r="L86" s="232">
        <f>SUM(L98,L96,L95,L93,L92,L90,L87)</f>
        <v>11288.3</v>
      </c>
      <c r="M86" s="233">
        <f t="shared" ref="M86:O86" si="48">SUM(M98,M96,M95,M93,M92,M90,M87)</f>
        <v>12193.7</v>
      </c>
      <c r="N86" s="233">
        <f t="shared" si="48"/>
        <v>12193.7</v>
      </c>
      <c r="O86" s="31">
        <f t="shared" si="48"/>
        <v>9941.5999999999985</v>
      </c>
      <c r="P86" s="31">
        <f t="shared" si="45"/>
        <v>-2252.1000000000022</v>
      </c>
      <c r="Q86" s="34">
        <f t="shared" si="46"/>
        <v>0.81530626471046508</v>
      </c>
      <c r="R86" s="232">
        <f>SUM(R98,R96,R95,R93,R92,R90,R87)</f>
        <v>80826.899999999994</v>
      </c>
      <c r="S86" s="233">
        <f t="shared" ref="S86:V86" si="49">SUM(S98,S96,S95,S93,S92,S90,S87)</f>
        <v>81732.299999999988</v>
      </c>
      <c r="T86" s="233">
        <f t="shared" si="49"/>
        <v>81732.299999999988</v>
      </c>
      <c r="U86" s="233">
        <f t="shared" si="49"/>
        <v>76705.5</v>
      </c>
      <c r="V86" s="31">
        <f t="shared" si="49"/>
        <v>-5026.7999999999938</v>
      </c>
      <c r="W86" s="33">
        <f t="shared" si="6"/>
        <v>0.93849677544862942</v>
      </c>
      <c r="X86" s="42"/>
      <c r="Y86" s="24" t="str">
        <f t="shared" si="3"/>
        <v/>
      </c>
      <c r="Z86" s="24" t="str">
        <f t="shared" si="4"/>
        <v/>
      </c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</row>
    <row r="87" spans="1:190" ht="27" customHeight="1" x14ac:dyDescent="0.25">
      <c r="A87" s="43"/>
      <c r="B87" s="45" t="s">
        <v>181</v>
      </c>
      <c r="C87" s="46" t="s">
        <v>182</v>
      </c>
      <c r="D87" s="46" t="s">
        <v>183</v>
      </c>
      <c r="E87" s="235" t="s">
        <v>184</v>
      </c>
      <c r="F87" s="236">
        <v>61310.2</v>
      </c>
      <c r="G87" s="64">
        <v>61310.2</v>
      </c>
      <c r="H87" s="76">
        <v>61248.7</v>
      </c>
      <c r="I87" s="152">
        <f>H87/H6</f>
        <v>0.12428973251673078</v>
      </c>
      <c r="J87" s="76">
        <f t="shared" si="16"/>
        <v>-61.5</v>
      </c>
      <c r="K87" s="101">
        <f t="shared" si="40"/>
        <v>0.99899690426715293</v>
      </c>
      <c r="L87" s="66">
        <v>10820.3</v>
      </c>
      <c r="M87" s="64">
        <v>11725.7</v>
      </c>
      <c r="N87" s="64">
        <v>11725.7</v>
      </c>
      <c r="O87" s="64">
        <v>9491.7999999999993</v>
      </c>
      <c r="P87" s="64">
        <f t="shared" si="45"/>
        <v>-2233.9000000000015</v>
      </c>
      <c r="Q87" s="65">
        <f t="shared" si="46"/>
        <v>0.80948685366332063</v>
      </c>
      <c r="R87" s="66">
        <f t="shared" si="7"/>
        <v>72130.5</v>
      </c>
      <c r="S87" s="64">
        <f t="shared" si="8"/>
        <v>73035.899999999994</v>
      </c>
      <c r="T87" s="64">
        <f t="shared" si="8"/>
        <v>73035.899999999994</v>
      </c>
      <c r="U87" s="64">
        <f t="shared" si="9"/>
        <v>70740.5</v>
      </c>
      <c r="V87" s="64">
        <f t="shared" si="5"/>
        <v>-2295.3999999999942</v>
      </c>
      <c r="W87" s="67">
        <f t="shared" si="6"/>
        <v>0.96857162025798282</v>
      </c>
      <c r="X87" s="42"/>
      <c r="Y87" s="24" t="str">
        <f t="shared" ref="Y87:Y176" si="50">IF(J87&lt;=0,"",IF(J87&gt;0,"НІ"))</f>
        <v/>
      </c>
      <c r="Z87" s="24" t="str">
        <f t="shared" ref="Z87:Z176" si="51">IF(P87&lt;=0,"",IF(P87&gt;0,"НІ"))</f>
        <v/>
      </c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</row>
    <row r="88" spans="1:190" s="180" customFormat="1" ht="44.45" customHeight="1" x14ac:dyDescent="0.25">
      <c r="A88" s="102"/>
      <c r="B88" s="104"/>
      <c r="C88" s="105"/>
      <c r="D88" s="105"/>
      <c r="E88" s="237" t="s">
        <v>185</v>
      </c>
      <c r="F88" s="238">
        <v>34618.5</v>
      </c>
      <c r="G88" s="238">
        <v>34618.5</v>
      </c>
      <c r="H88" s="238">
        <v>34618.5</v>
      </c>
      <c r="I88" s="157">
        <f>H88/H6</f>
        <v>7.0250047839879787E-2</v>
      </c>
      <c r="J88" s="109">
        <f t="shared" si="16"/>
        <v>0</v>
      </c>
      <c r="K88" s="239">
        <f t="shared" si="40"/>
        <v>1</v>
      </c>
      <c r="L88" s="111"/>
      <c r="M88" s="112"/>
      <c r="N88" s="112"/>
      <c r="O88" s="112"/>
      <c r="P88" s="112">
        <f t="shared" si="45"/>
        <v>0</v>
      </c>
      <c r="Q88" s="110"/>
      <c r="R88" s="113">
        <f t="shared" si="7"/>
        <v>34618.5</v>
      </c>
      <c r="S88" s="112">
        <f t="shared" si="8"/>
        <v>34618.5</v>
      </c>
      <c r="T88" s="112">
        <f t="shared" si="8"/>
        <v>34618.5</v>
      </c>
      <c r="U88" s="112">
        <f t="shared" si="9"/>
        <v>34618.5</v>
      </c>
      <c r="V88" s="112">
        <f t="shared" si="5"/>
        <v>0</v>
      </c>
      <c r="W88" s="81">
        <f t="shared" si="6"/>
        <v>1</v>
      </c>
      <c r="X88" s="176"/>
      <c r="Y88" s="177" t="str">
        <f t="shared" si="50"/>
        <v/>
      </c>
      <c r="Z88" s="177" t="str">
        <f t="shared" si="51"/>
        <v/>
      </c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79"/>
      <c r="DH88" s="179"/>
      <c r="DI88" s="179"/>
      <c r="DJ88" s="179"/>
      <c r="DK88" s="179"/>
      <c r="DL88" s="179"/>
      <c r="DM88" s="179"/>
      <c r="DN88" s="179"/>
      <c r="DO88" s="179"/>
      <c r="DP88" s="179"/>
      <c r="DQ88" s="179"/>
      <c r="DR88" s="179"/>
      <c r="DS88" s="179"/>
      <c r="DT88" s="179"/>
      <c r="DU88" s="179"/>
      <c r="DV88" s="179"/>
      <c r="DW88" s="179"/>
      <c r="DX88" s="179"/>
      <c r="DY88" s="179"/>
      <c r="DZ88" s="179"/>
      <c r="EA88" s="179"/>
      <c r="EB88" s="179"/>
      <c r="EC88" s="179"/>
      <c r="ED88" s="179"/>
      <c r="EE88" s="179"/>
      <c r="EF88" s="179"/>
      <c r="EG88" s="179"/>
      <c r="EH88" s="179"/>
      <c r="EI88" s="179"/>
      <c r="EJ88" s="179"/>
      <c r="EK88" s="179"/>
      <c r="EL88" s="179"/>
      <c r="EM88" s="179"/>
      <c r="EN88" s="179"/>
      <c r="EO88" s="179"/>
      <c r="EP88" s="179"/>
      <c r="EQ88" s="179"/>
      <c r="ER88" s="179"/>
      <c r="ES88" s="179"/>
      <c r="ET88" s="179"/>
      <c r="EU88" s="179"/>
      <c r="EV88" s="179"/>
      <c r="EW88" s="179"/>
      <c r="EX88" s="179"/>
      <c r="EY88" s="179"/>
      <c r="EZ88" s="179"/>
      <c r="FA88" s="179"/>
      <c r="FB88" s="179"/>
      <c r="FC88" s="179"/>
      <c r="FD88" s="179"/>
      <c r="FE88" s="179"/>
      <c r="FF88" s="179"/>
      <c r="FG88" s="179"/>
      <c r="FH88" s="179"/>
      <c r="FI88" s="179"/>
      <c r="FJ88" s="179"/>
      <c r="FK88" s="179"/>
      <c r="FL88" s="179"/>
      <c r="FM88" s="179"/>
      <c r="FN88" s="179"/>
      <c r="FO88" s="179"/>
      <c r="FP88" s="179"/>
      <c r="FQ88" s="179"/>
      <c r="FR88" s="179"/>
      <c r="FS88" s="179"/>
      <c r="FT88" s="179"/>
      <c r="FU88" s="179"/>
      <c r="FV88" s="179"/>
      <c r="FW88" s="179"/>
      <c r="FX88" s="179"/>
      <c r="FY88" s="179"/>
      <c r="FZ88" s="179"/>
      <c r="GA88" s="179"/>
      <c r="GB88" s="179"/>
      <c r="GC88" s="179"/>
      <c r="GD88" s="179"/>
      <c r="GE88" s="179"/>
      <c r="GF88" s="179"/>
      <c r="GG88" s="179"/>
      <c r="GH88" s="179"/>
    </row>
    <row r="89" spans="1:190" ht="18.75" hidden="1" customHeight="1" thickBot="1" x14ac:dyDescent="0.3">
      <c r="A89" s="68"/>
      <c r="B89" s="69"/>
      <c r="C89" s="70" t="s">
        <v>186</v>
      </c>
      <c r="D89" s="70"/>
      <c r="E89" s="93" t="s">
        <v>187</v>
      </c>
      <c r="F89" s="121"/>
      <c r="G89" s="79"/>
      <c r="H89" s="79"/>
      <c r="I89" s="79"/>
      <c r="J89" s="79"/>
      <c r="K89" s="240"/>
      <c r="L89" s="78">
        <f t="shared" ref="L89:Q89" si="52">SUM(L92:L95)</f>
        <v>0</v>
      </c>
      <c r="M89" s="79">
        <f t="shared" si="52"/>
        <v>0</v>
      </c>
      <c r="N89" s="79">
        <f t="shared" si="52"/>
        <v>0</v>
      </c>
      <c r="O89" s="79">
        <f t="shared" si="52"/>
        <v>0</v>
      </c>
      <c r="P89" s="51">
        <f t="shared" si="52"/>
        <v>0</v>
      </c>
      <c r="Q89" s="241">
        <f t="shared" si="52"/>
        <v>0</v>
      </c>
      <c r="R89" s="80">
        <f>SUM(F89,L89)</f>
        <v>0</v>
      </c>
      <c r="S89" s="79">
        <f>SUM(F89,M89)</f>
        <v>0</v>
      </c>
      <c r="T89" s="79">
        <f t="shared" si="8"/>
        <v>0</v>
      </c>
      <c r="U89" s="79">
        <f>SUM(H89,O89)</f>
        <v>0</v>
      </c>
      <c r="V89" s="79">
        <f>U89-T89</f>
        <v>0</v>
      </c>
      <c r="W89" s="159" t="e">
        <f t="shared" si="6"/>
        <v>#DIV/0!</v>
      </c>
      <c r="X89" s="42"/>
      <c r="Y89" s="24" t="str">
        <f t="shared" si="50"/>
        <v/>
      </c>
      <c r="Z89" s="24" t="str">
        <f t="shared" si="51"/>
        <v/>
      </c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</row>
    <row r="90" spans="1:190" ht="34.5" customHeight="1" x14ac:dyDescent="0.25">
      <c r="A90" s="68"/>
      <c r="B90" s="69"/>
      <c r="C90" s="70" t="s">
        <v>188</v>
      </c>
      <c r="D90" s="70" t="s">
        <v>189</v>
      </c>
      <c r="E90" s="242" t="s">
        <v>190</v>
      </c>
      <c r="F90" s="121">
        <v>2841.1</v>
      </c>
      <c r="G90" s="121">
        <v>2841.1</v>
      </c>
      <c r="H90" s="79">
        <v>193.6</v>
      </c>
      <c r="I90" s="243">
        <f>H90/H6</f>
        <v>3.9286535412570521E-4</v>
      </c>
      <c r="J90" s="109">
        <f t="shared" ref="J90:J91" si="53">H90-G90</f>
        <v>-2647.5</v>
      </c>
      <c r="K90" s="239">
        <f t="shared" ref="K90:K91" si="54">H90/G90</f>
        <v>6.8142620815881169E-2</v>
      </c>
      <c r="L90" s="78">
        <v>468</v>
      </c>
      <c r="M90" s="79">
        <v>468</v>
      </c>
      <c r="N90" s="79">
        <v>468</v>
      </c>
      <c r="O90" s="79">
        <v>449.8</v>
      </c>
      <c r="P90" s="79">
        <f t="shared" ref="P90:P91" si="55">O90-N90</f>
        <v>-18.199999999999989</v>
      </c>
      <c r="Q90" s="81">
        <f>O90/N90</f>
        <v>0.96111111111111114</v>
      </c>
      <c r="R90" s="113">
        <f t="shared" ref="R90:R91" si="56">SUM(F90,L90)</f>
        <v>3309.1</v>
      </c>
      <c r="S90" s="112">
        <f t="shared" ref="S90:S91" si="57">SUM(F90,M90)</f>
        <v>3309.1</v>
      </c>
      <c r="T90" s="112">
        <f t="shared" si="8"/>
        <v>3309.1</v>
      </c>
      <c r="U90" s="112">
        <f t="shared" si="8"/>
        <v>643.4</v>
      </c>
      <c r="V90" s="112">
        <f t="shared" ref="V90:V91" si="58">U90-T90</f>
        <v>-2665.7</v>
      </c>
      <c r="W90" s="81">
        <f t="shared" si="6"/>
        <v>0.19443353177601161</v>
      </c>
      <c r="X90" s="42"/>
      <c r="Y90" s="24"/>
      <c r="Z90" s="24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</row>
    <row r="91" spans="1:190" s="180" customFormat="1" ht="21" customHeight="1" x14ac:dyDescent="0.25">
      <c r="A91" s="102"/>
      <c r="B91" s="104"/>
      <c r="C91" s="105"/>
      <c r="D91" s="105"/>
      <c r="E91" s="237" t="s">
        <v>191</v>
      </c>
      <c r="F91" s="238">
        <v>2670.1</v>
      </c>
      <c r="G91" s="238">
        <v>2670.1</v>
      </c>
      <c r="H91" s="238">
        <v>39.799999999999997</v>
      </c>
      <c r="I91" s="157">
        <f>H91/H6</f>
        <v>8.0764675073362948E-5</v>
      </c>
      <c r="J91" s="109">
        <f t="shared" si="53"/>
        <v>-2630.2999999999997</v>
      </c>
      <c r="K91" s="239">
        <f t="shared" si="54"/>
        <v>1.490580877120707E-2</v>
      </c>
      <c r="L91" s="111"/>
      <c r="M91" s="112"/>
      <c r="N91" s="112"/>
      <c r="O91" s="112"/>
      <c r="P91" s="112">
        <f t="shared" si="55"/>
        <v>0</v>
      </c>
      <c r="Q91" s="110"/>
      <c r="R91" s="113">
        <f t="shared" si="56"/>
        <v>2670.1</v>
      </c>
      <c r="S91" s="112">
        <f t="shared" si="57"/>
        <v>2670.1</v>
      </c>
      <c r="T91" s="112">
        <f t="shared" si="8"/>
        <v>2670.1</v>
      </c>
      <c r="U91" s="112">
        <f t="shared" si="8"/>
        <v>39.799999999999997</v>
      </c>
      <c r="V91" s="112">
        <f t="shared" si="58"/>
        <v>-2630.2999999999997</v>
      </c>
      <c r="W91" s="81">
        <f t="shared" si="6"/>
        <v>1.490580877120707E-2</v>
      </c>
      <c r="X91" s="176"/>
      <c r="Y91" s="177" t="str">
        <f t="shared" ref="Y91" si="59">IF(J91&lt;=0,"",IF(J91&gt;0,"НІ"))</f>
        <v/>
      </c>
      <c r="Z91" s="177" t="str">
        <f t="shared" ref="Z91" si="60">IF(P91&lt;=0,"",IF(P91&gt;0,"НІ"))</f>
        <v/>
      </c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79"/>
      <c r="DE91" s="179"/>
      <c r="DF91" s="179"/>
      <c r="DG91" s="179"/>
      <c r="DH91" s="179"/>
      <c r="DI91" s="179"/>
      <c r="DJ91" s="179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9"/>
      <c r="EF91" s="179"/>
      <c r="EG91" s="179"/>
      <c r="EH91" s="179"/>
      <c r="EI91" s="179"/>
      <c r="EJ91" s="179"/>
      <c r="EK91" s="179"/>
      <c r="EL91" s="179"/>
      <c r="EM91" s="179"/>
      <c r="EN91" s="179"/>
      <c r="EO91" s="179"/>
      <c r="EP91" s="179"/>
      <c r="EQ91" s="179"/>
      <c r="ER91" s="179"/>
      <c r="ES91" s="179"/>
      <c r="ET91" s="179"/>
      <c r="EU91" s="179"/>
      <c r="EV91" s="179"/>
      <c r="EW91" s="179"/>
      <c r="EX91" s="179"/>
      <c r="EY91" s="179"/>
      <c r="EZ91" s="179"/>
      <c r="FA91" s="179"/>
      <c r="FB91" s="179"/>
      <c r="FC91" s="179"/>
      <c r="FD91" s="179"/>
      <c r="FE91" s="179"/>
      <c r="FF91" s="179"/>
      <c r="FG91" s="179"/>
      <c r="FH91" s="179"/>
      <c r="FI91" s="179"/>
      <c r="FJ91" s="179"/>
      <c r="FK91" s="179"/>
      <c r="FL91" s="179"/>
      <c r="FM91" s="179"/>
      <c r="FN91" s="179"/>
      <c r="FO91" s="179"/>
      <c r="FP91" s="179"/>
      <c r="FQ91" s="179"/>
      <c r="FR91" s="179"/>
      <c r="FS91" s="179"/>
      <c r="FT91" s="179"/>
      <c r="FU91" s="179"/>
      <c r="FV91" s="179"/>
      <c r="FW91" s="179"/>
      <c r="FX91" s="179"/>
      <c r="FY91" s="179"/>
      <c r="FZ91" s="179"/>
      <c r="GA91" s="179"/>
      <c r="GB91" s="179"/>
      <c r="GC91" s="179"/>
      <c r="GD91" s="179"/>
      <c r="GE91" s="179"/>
      <c r="GF91" s="179"/>
      <c r="GG91" s="179"/>
      <c r="GH91" s="179"/>
    </row>
    <row r="92" spans="1:190" ht="24.75" customHeight="1" x14ac:dyDescent="0.25">
      <c r="A92" s="68"/>
      <c r="B92" s="69" t="s">
        <v>192</v>
      </c>
      <c r="C92" s="69" t="s">
        <v>193</v>
      </c>
      <c r="D92" s="69" t="s">
        <v>194</v>
      </c>
      <c r="E92" s="244" t="s">
        <v>195</v>
      </c>
      <c r="F92" s="78">
        <v>106.2</v>
      </c>
      <c r="G92" s="121">
        <v>106.2</v>
      </c>
      <c r="H92" s="79">
        <v>105.9</v>
      </c>
      <c r="I92" s="152">
        <f>H92/H6</f>
        <v>2.1489897211731502E-4</v>
      </c>
      <c r="J92" s="76">
        <f t="shared" si="16"/>
        <v>-0.29999999999999716</v>
      </c>
      <c r="K92" s="101">
        <f t="shared" si="40"/>
        <v>0.99717514124293793</v>
      </c>
      <c r="L92" s="78"/>
      <c r="M92" s="79"/>
      <c r="N92" s="79"/>
      <c r="O92" s="79"/>
      <c r="P92" s="79">
        <f t="shared" si="45"/>
        <v>0</v>
      </c>
      <c r="Q92" s="77"/>
      <c r="R92" s="80">
        <f t="shared" si="7"/>
        <v>106.2</v>
      </c>
      <c r="S92" s="79">
        <f t="shared" si="8"/>
        <v>106.2</v>
      </c>
      <c r="T92" s="79">
        <f t="shared" si="8"/>
        <v>106.2</v>
      </c>
      <c r="U92" s="79">
        <f t="shared" si="9"/>
        <v>105.9</v>
      </c>
      <c r="V92" s="79">
        <f t="shared" si="5"/>
        <v>-0.29999999999999716</v>
      </c>
      <c r="W92" s="81">
        <f t="shared" si="6"/>
        <v>0.99717514124293793</v>
      </c>
      <c r="X92" s="42"/>
      <c r="Y92" s="24" t="str">
        <f t="shared" si="50"/>
        <v/>
      </c>
      <c r="Z92" s="24" t="str">
        <f t="shared" si="51"/>
        <v/>
      </c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</row>
    <row r="93" spans="1:190" ht="33" customHeight="1" x14ac:dyDescent="0.25">
      <c r="A93" s="68"/>
      <c r="B93" s="69" t="s">
        <v>196</v>
      </c>
      <c r="C93" s="69" t="s">
        <v>197</v>
      </c>
      <c r="D93" s="69" t="s">
        <v>194</v>
      </c>
      <c r="E93" s="244" t="s">
        <v>198</v>
      </c>
      <c r="F93" s="78">
        <v>1177.9000000000001</v>
      </c>
      <c r="G93" s="121">
        <v>1177.9000000000001</v>
      </c>
      <c r="H93" s="79">
        <v>1177.9000000000001</v>
      </c>
      <c r="I93" s="152">
        <f>H93/H6</f>
        <v>2.39026911479684E-3</v>
      </c>
      <c r="J93" s="76">
        <f t="shared" si="16"/>
        <v>0</v>
      </c>
      <c r="K93" s="101">
        <f t="shared" si="40"/>
        <v>1</v>
      </c>
      <c r="L93" s="78"/>
      <c r="M93" s="79"/>
      <c r="N93" s="79"/>
      <c r="O93" s="79"/>
      <c r="P93" s="79">
        <f t="shared" si="45"/>
        <v>0</v>
      </c>
      <c r="Q93" s="77"/>
      <c r="R93" s="80">
        <f t="shared" si="7"/>
        <v>1177.9000000000001</v>
      </c>
      <c r="S93" s="79">
        <f t="shared" si="8"/>
        <v>1177.9000000000001</v>
      </c>
      <c r="T93" s="79">
        <f t="shared" si="8"/>
        <v>1177.9000000000001</v>
      </c>
      <c r="U93" s="79">
        <f t="shared" si="9"/>
        <v>1177.9000000000001</v>
      </c>
      <c r="V93" s="79">
        <f t="shared" si="5"/>
        <v>0</v>
      </c>
      <c r="W93" s="81">
        <f t="shared" si="6"/>
        <v>1</v>
      </c>
      <c r="X93" s="42"/>
      <c r="Y93" s="24" t="str">
        <f t="shared" si="50"/>
        <v/>
      </c>
      <c r="Z93" s="24" t="str">
        <f t="shared" si="51"/>
        <v/>
      </c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</row>
    <row r="94" spans="1:190" s="135" customFormat="1" ht="41.25" customHeight="1" x14ac:dyDescent="0.25">
      <c r="A94" s="102"/>
      <c r="B94" s="104"/>
      <c r="C94" s="104"/>
      <c r="D94" s="104"/>
      <c r="E94" s="245" t="s">
        <v>199</v>
      </c>
      <c r="F94" s="246">
        <v>672.9</v>
      </c>
      <c r="G94" s="112">
        <v>672.9</v>
      </c>
      <c r="H94" s="112">
        <v>672.9</v>
      </c>
      <c r="I94" s="157">
        <f>H94/H6</f>
        <v>1.3654912024338172E-3</v>
      </c>
      <c r="J94" s="109">
        <f t="shared" si="16"/>
        <v>0</v>
      </c>
      <c r="K94" s="239">
        <f t="shared" si="40"/>
        <v>1</v>
      </c>
      <c r="L94" s="111"/>
      <c r="M94" s="112"/>
      <c r="N94" s="112"/>
      <c r="O94" s="112"/>
      <c r="P94" s="112"/>
      <c r="Q94" s="110"/>
      <c r="R94" s="111">
        <f t="shared" si="7"/>
        <v>672.9</v>
      </c>
      <c r="S94" s="112">
        <f t="shared" si="8"/>
        <v>672.9</v>
      </c>
      <c r="T94" s="112">
        <f t="shared" si="8"/>
        <v>672.9</v>
      </c>
      <c r="U94" s="112">
        <f t="shared" si="9"/>
        <v>672.9</v>
      </c>
      <c r="V94" s="112">
        <f t="shared" si="5"/>
        <v>0</v>
      </c>
      <c r="W94" s="81">
        <f t="shared" si="6"/>
        <v>1</v>
      </c>
      <c r="X94" s="114"/>
      <c r="Y94" s="177" t="str">
        <f t="shared" si="50"/>
        <v/>
      </c>
      <c r="Z94" s="177" t="str">
        <f t="shared" si="51"/>
        <v/>
      </c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</row>
    <row r="95" spans="1:190" ht="24.75" customHeight="1" x14ac:dyDescent="0.25">
      <c r="A95" s="68"/>
      <c r="B95" s="247" t="s">
        <v>200</v>
      </c>
      <c r="C95" s="69" t="s">
        <v>201</v>
      </c>
      <c r="D95" s="69" t="s">
        <v>194</v>
      </c>
      <c r="E95" s="248" t="s">
        <v>202</v>
      </c>
      <c r="F95" s="78">
        <v>841.9</v>
      </c>
      <c r="G95" s="121">
        <v>841.9</v>
      </c>
      <c r="H95" s="79">
        <v>841.9</v>
      </c>
      <c r="I95" s="152">
        <f>H95/H6</f>
        <v>1.7084366820166901E-3</v>
      </c>
      <c r="J95" s="76">
        <f t="shared" si="16"/>
        <v>0</v>
      </c>
      <c r="K95" s="101">
        <f t="shared" si="40"/>
        <v>1</v>
      </c>
      <c r="L95" s="78"/>
      <c r="M95" s="79"/>
      <c r="N95" s="79"/>
      <c r="O95" s="56"/>
      <c r="P95" s="76">
        <f t="shared" si="45"/>
        <v>0</v>
      </c>
      <c r="Q95" s="101"/>
      <c r="R95" s="80">
        <f t="shared" si="7"/>
        <v>841.9</v>
      </c>
      <c r="S95" s="76">
        <f t="shared" si="8"/>
        <v>841.9</v>
      </c>
      <c r="T95" s="76">
        <f t="shared" si="8"/>
        <v>841.9</v>
      </c>
      <c r="U95" s="76">
        <f t="shared" si="9"/>
        <v>841.9</v>
      </c>
      <c r="V95" s="76">
        <f t="shared" si="5"/>
        <v>0</v>
      </c>
      <c r="W95" s="81">
        <f t="shared" si="6"/>
        <v>1</v>
      </c>
      <c r="X95" s="42"/>
      <c r="Y95" s="24" t="str">
        <f t="shared" si="50"/>
        <v/>
      </c>
      <c r="Z95" s="24" t="str">
        <f t="shared" si="51"/>
        <v/>
      </c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</row>
    <row r="96" spans="1:190" ht="30.75" customHeight="1" x14ac:dyDescent="0.25">
      <c r="A96" s="68"/>
      <c r="B96" s="247"/>
      <c r="C96" s="69" t="s">
        <v>203</v>
      </c>
      <c r="D96" s="247" t="s">
        <v>194</v>
      </c>
      <c r="E96" s="249" t="s">
        <v>204</v>
      </c>
      <c r="F96" s="125">
        <v>1296.0999999999999</v>
      </c>
      <c r="G96" s="79">
        <v>1296.0999999999999</v>
      </c>
      <c r="H96" s="79">
        <v>1239.3</v>
      </c>
      <c r="I96" s="152">
        <f>H96/H6</f>
        <v>2.5148658748346407E-3</v>
      </c>
      <c r="J96" s="76">
        <f t="shared" si="16"/>
        <v>-56.799999999999955</v>
      </c>
      <c r="K96" s="101">
        <f t="shared" si="40"/>
        <v>0.95617622097060417</v>
      </c>
      <c r="L96" s="78"/>
      <c r="M96" s="79"/>
      <c r="N96" s="79"/>
      <c r="O96" s="79"/>
      <c r="P96" s="76">
        <f t="shared" si="45"/>
        <v>0</v>
      </c>
      <c r="Q96" s="101"/>
      <c r="R96" s="80">
        <f t="shared" si="7"/>
        <v>1296.0999999999999</v>
      </c>
      <c r="S96" s="76">
        <f t="shared" si="8"/>
        <v>1296.0999999999999</v>
      </c>
      <c r="T96" s="76">
        <f t="shared" si="8"/>
        <v>1296.0999999999999</v>
      </c>
      <c r="U96" s="76">
        <f t="shared" si="9"/>
        <v>1239.3</v>
      </c>
      <c r="V96" s="76">
        <f t="shared" si="5"/>
        <v>-56.799999999999955</v>
      </c>
      <c r="W96" s="81">
        <f t="shared" si="6"/>
        <v>0.95617622097060417</v>
      </c>
      <c r="X96" s="42"/>
      <c r="Y96" s="24"/>
      <c r="Z96" s="24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</row>
    <row r="97" spans="1:190" s="135" customFormat="1" ht="32.25" customHeight="1" x14ac:dyDescent="0.25">
      <c r="A97" s="250"/>
      <c r="B97" s="251"/>
      <c r="C97" s="251"/>
      <c r="D97" s="104"/>
      <c r="E97" s="245" t="s">
        <v>205</v>
      </c>
      <c r="F97" s="246">
        <v>1296.0999999999999</v>
      </c>
      <c r="G97" s="112">
        <v>1296.0999999999999</v>
      </c>
      <c r="H97" s="112">
        <v>1239.3</v>
      </c>
      <c r="I97" s="157">
        <f>H97/H6</f>
        <v>2.5148658748346407E-3</v>
      </c>
      <c r="J97" s="109">
        <f t="shared" si="16"/>
        <v>-56.799999999999955</v>
      </c>
      <c r="K97" s="239">
        <f t="shared" si="40"/>
        <v>0.95617622097060417</v>
      </c>
      <c r="L97" s="252"/>
      <c r="M97" s="253"/>
      <c r="N97" s="253"/>
      <c r="O97" s="112"/>
      <c r="P97" s="109">
        <f t="shared" si="45"/>
        <v>0</v>
      </c>
      <c r="Q97" s="239"/>
      <c r="R97" s="113">
        <f t="shared" si="7"/>
        <v>1296.0999999999999</v>
      </c>
      <c r="S97" s="109">
        <f t="shared" si="8"/>
        <v>1296.0999999999999</v>
      </c>
      <c r="T97" s="109">
        <f t="shared" si="8"/>
        <v>1296.0999999999999</v>
      </c>
      <c r="U97" s="109">
        <f t="shared" si="9"/>
        <v>1239.3</v>
      </c>
      <c r="V97" s="109">
        <f t="shared" si="5"/>
        <v>-56.799999999999955</v>
      </c>
      <c r="W97" s="81">
        <f t="shared" si="6"/>
        <v>0.95617622097060417</v>
      </c>
      <c r="X97" s="114"/>
      <c r="Y97" s="115"/>
      <c r="Z97" s="115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7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7"/>
      <c r="FH97" s="117"/>
      <c r="FI97" s="117"/>
      <c r="FJ97" s="117"/>
      <c r="FK97" s="117"/>
      <c r="FL97" s="117"/>
      <c r="FM97" s="117"/>
      <c r="FN97" s="117"/>
      <c r="FO97" s="117"/>
      <c r="FP97" s="117"/>
      <c r="FQ97" s="117"/>
      <c r="FR97" s="117"/>
      <c r="FS97" s="117"/>
      <c r="FT97" s="117"/>
      <c r="FU97" s="117"/>
      <c r="FV97" s="117"/>
      <c r="FW97" s="117"/>
      <c r="FX97" s="117"/>
      <c r="FY97" s="117"/>
      <c r="FZ97" s="117"/>
      <c r="GA97" s="117"/>
      <c r="GB97" s="117"/>
      <c r="GC97" s="117"/>
      <c r="GD97" s="117"/>
      <c r="GE97" s="117"/>
      <c r="GF97" s="117"/>
      <c r="GG97" s="117"/>
      <c r="GH97" s="117"/>
    </row>
    <row r="98" spans="1:190" ht="21.75" customHeight="1" thickBot="1" x14ac:dyDescent="0.3">
      <c r="A98" s="68"/>
      <c r="B98" s="69" t="s">
        <v>206</v>
      </c>
      <c r="C98" s="70" t="s">
        <v>207</v>
      </c>
      <c r="D98" s="70" t="s">
        <v>194</v>
      </c>
      <c r="E98" s="254" t="s">
        <v>208</v>
      </c>
      <c r="F98" s="230">
        <v>1965.2</v>
      </c>
      <c r="G98" s="255">
        <v>1965.2</v>
      </c>
      <c r="H98" s="79">
        <v>1956.6</v>
      </c>
      <c r="I98" s="152">
        <f>H98/H6</f>
        <v>3.970456363028692E-3</v>
      </c>
      <c r="J98" s="76">
        <f>H98-G98</f>
        <v>-8.6000000000001364</v>
      </c>
      <c r="K98" s="101">
        <f>H98/G98</f>
        <v>0.99562385507836348</v>
      </c>
      <c r="L98" s="78"/>
      <c r="M98" s="79"/>
      <c r="N98" s="79"/>
      <c r="O98" s="79"/>
      <c r="P98" s="79">
        <f>O98-N98</f>
        <v>0</v>
      </c>
      <c r="Q98" s="77"/>
      <c r="R98" s="80">
        <f>SUM(F98,L98)</f>
        <v>1965.2</v>
      </c>
      <c r="S98" s="76">
        <f t="shared" si="8"/>
        <v>1965.2</v>
      </c>
      <c r="T98" s="76">
        <f t="shared" si="8"/>
        <v>1965.2</v>
      </c>
      <c r="U98" s="76">
        <f t="shared" si="8"/>
        <v>1956.6</v>
      </c>
      <c r="V98" s="76">
        <f>U98-T98</f>
        <v>-8.6000000000001364</v>
      </c>
      <c r="W98" s="159">
        <f t="shared" si="6"/>
        <v>0.99562385507836348</v>
      </c>
      <c r="X98" s="42"/>
      <c r="Y98" s="24" t="str">
        <f t="shared" si="50"/>
        <v/>
      </c>
      <c r="Z98" s="24" t="str">
        <f t="shared" si="51"/>
        <v/>
      </c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</row>
    <row r="99" spans="1:190" s="234" customFormat="1" ht="27" customHeight="1" thickBot="1" x14ac:dyDescent="0.3">
      <c r="A99" s="38">
        <v>4</v>
      </c>
      <c r="B99" s="27" t="s">
        <v>209</v>
      </c>
      <c r="C99" s="27" t="s">
        <v>210</v>
      </c>
      <c r="D99" s="27"/>
      <c r="E99" s="256" t="s">
        <v>211</v>
      </c>
      <c r="F99" s="29">
        <f>SUM(F100:F101,F103:F104)</f>
        <v>6253.5</v>
      </c>
      <c r="G99" s="40">
        <f t="shared" ref="G99:H99" si="61">SUM(G100:G101,G103:G104)</f>
        <v>6253.5</v>
      </c>
      <c r="H99" s="31">
        <f t="shared" si="61"/>
        <v>6121.4</v>
      </c>
      <c r="I99" s="32">
        <f>H99/H6</f>
        <v>1.242193170839407E-2</v>
      </c>
      <c r="J99" s="31">
        <f t="shared" ref="J99" si="62">H99-G99</f>
        <v>-132.10000000000036</v>
      </c>
      <c r="K99" s="33">
        <f>H99/G99</f>
        <v>0.97887582953546004</v>
      </c>
      <c r="L99" s="29">
        <f>SUM(L100:L101,L103:L104)</f>
        <v>878.30000000000007</v>
      </c>
      <c r="M99" s="40">
        <f t="shared" ref="M99:O99" si="63">SUM(M100:M101,M103:M104)</f>
        <v>924.90000000000009</v>
      </c>
      <c r="N99" s="31">
        <f t="shared" si="63"/>
        <v>924.90000000000009</v>
      </c>
      <c r="O99" s="31">
        <f t="shared" si="63"/>
        <v>893</v>
      </c>
      <c r="P99" s="31">
        <f t="shared" si="45"/>
        <v>-31.900000000000091</v>
      </c>
      <c r="Q99" s="34">
        <f>O99/N99</f>
        <v>0.96550978484160443</v>
      </c>
      <c r="R99" s="29">
        <f>SUM(R100:R101,R103:R104)</f>
        <v>7131.8</v>
      </c>
      <c r="S99" s="40">
        <f t="shared" ref="S99:U99" si="64">SUM(S100:S101,S103:S104)</f>
        <v>7178.4</v>
      </c>
      <c r="T99" s="31">
        <f t="shared" si="64"/>
        <v>7178.4</v>
      </c>
      <c r="U99" s="31">
        <f t="shared" si="64"/>
        <v>7014.4000000000005</v>
      </c>
      <c r="V99" s="31">
        <f>SUM(V100,V101,V103,V104)</f>
        <v>-164.00000000000011</v>
      </c>
      <c r="W99" s="33">
        <f t="shared" si="6"/>
        <v>0.97715368327203844</v>
      </c>
      <c r="X99" s="42"/>
      <c r="Y99" s="24" t="str">
        <f t="shared" si="50"/>
        <v/>
      </c>
      <c r="Z99" s="24" t="str">
        <f t="shared" si="51"/>
        <v/>
      </c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</row>
    <row r="100" spans="1:190" ht="24.75" customHeight="1" x14ac:dyDescent="0.25">
      <c r="A100" s="57"/>
      <c r="B100" s="58" t="s">
        <v>212</v>
      </c>
      <c r="C100" s="70" t="s">
        <v>213</v>
      </c>
      <c r="D100" s="70" t="s">
        <v>214</v>
      </c>
      <c r="E100" s="119" t="s">
        <v>215</v>
      </c>
      <c r="F100" s="66">
        <v>2707.7</v>
      </c>
      <c r="G100" s="257">
        <v>2707.7</v>
      </c>
      <c r="H100" s="76">
        <v>2696.6</v>
      </c>
      <c r="I100" s="152">
        <f>H100/H6</f>
        <v>5.47211112569926E-3</v>
      </c>
      <c r="J100" s="76">
        <f t="shared" si="16"/>
        <v>-11.099999999999909</v>
      </c>
      <c r="K100" s="153">
        <f>H100/G100</f>
        <v>0.99590057982789826</v>
      </c>
      <c r="L100" s="257">
        <v>188.3</v>
      </c>
      <c r="M100" s="76">
        <v>243.8</v>
      </c>
      <c r="N100" s="76">
        <v>243.8</v>
      </c>
      <c r="O100" s="76">
        <v>235</v>
      </c>
      <c r="P100" s="76">
        <f t="shared" si="45"/>
        <v>-8.8000000000000114</v>
      </c>
      <c r="Q100" s="101">
        <f t="shared" ref="Q100:Q105" si="65">O100/N100</f>
        <v>0.96390484003281374</v>
      </c>
      <c r="R100" s="80">
        <f t="shared" si="7"/>
        <v>2896</v>
      </c>
      <c r="S100" s="76">
        <f t="shared" si="8"/>
        <v>2951.5</v>
      </c>
      <c r="T100" s="76">
        <f>SUM(G100,N100)</f>
        <v>2951.5</v>
      </c>
      <c r="U100" s="76">
        <f t="shared" si="9"/>
        <v>2931.6</v>
      </c>
      <c r="V100" s="76">
        <f t="shared" si="5"/>
        <v>-19.900000000000091</v>
      </c>
      <c r="W100" s="67">
        <f t="shared" si="6"/>
        <v>0.99325766559376583</v>
      </c>
      <c r="X100" s="42"/>
      <c r="Y100" s="24" t="str">
        <f t="shared" si="50"/>
        <v/>
      </c>
      <c r="Z100" s="24" t="str">
        <f t="shared" si="51"/>
        <v/>
      </c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1:190" ht="31.5" customHeight="1" x14ac:dyDescent="0.25">
      <c r="A101" s="68"/>
      <c r="B101" s="69" t="s">
        <v>216</v>
      </c>
      <c r="C101" s="70" t="s">
        <v>217</v>
      </c>
      <c r="D101" s="70" t="s">
        <v>218</v>
      </c>
      <c r="E101" s="100" t="s">
        <v>219</v>
      </c>
      <c r="F101" s="78">
        <v>1277.5999999999999</v>
      </c>
      <c r="G101" s="121">
        <v>1277.5999999999999</v>
      </c>
      <c r="H101" s="79">
        <v>1222.5999999999999</v>
      </c>
      <c r="I101" s="75">
        <f>H101/H6</f>
        <v>2.480977179514913E-3</v>
      </c>
      <c r="J101" s="76">
        <f t="shared" si="16"/>
        <v>-55</v>
      </c>
      <c r="K101" s="81">
        <f>H101/G101</f>
        <v>0.95695053224796489</v>
      </c>
      <c r="L101" s="121">
        <v>445.1</v>
      </c>
      <c r="M101" s="79">
        <v>374.8</v>
      </c>
      <c r="N101" s="79">
        <v>374.8</v>
      </c>
      <c r="O101" s="79">
        <v>374.8</v>
      </c>
      <c r="P101" s="79">
        <f t="shared" si="45"/>
        <v>0</v>
      </c>
      <c r="Q101" s="77">
        <f t="shared" si="65"/>
        <v>1</v>
      </c>
      <c r="R101" s="80">
        <f t="shared" ref="R101:R201" si="66">SUM(F101,L101)</f>
        <v>1722.6999999999998</v>
      </c>
      <c r="S101" s="79">
        <f t="shared" ref="S101:U197" si="67">SUM(F101,M101)</f>
        <v>1652.3999999999999</v>
      </c>
      <c r="T101" s="79">
        <f t="shared" si="67"/>
        <v>1652.3999999999999</v>
      </c>
      <c r="U101" s="79">
        <f t="shared" si="67"/>
        <v>1597.3999999999999</v>
      </c>
      <c r="V101" s="79">
        <f t="shared" ref="V101:V201" si="68">U101-T101</f>
        <v>-55</v>
      </c>
      <c r="W101" s="81">
        <f t="shared" ref="W101:W168" si="69">U101/T101</f>
        <v>0.96671508109416604</v>
      </c>
      <c r="X101" s="42"/>
      <c r="Y101" s="24" t="str">
        <f t="shared" si="50"/>
        <v/>
      </c>
      <c r="Z101" s="24" t="str">
        <f t="shared" si="51"/>
        <v/>
      </c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1:190" s="135" customFormat="1" ht="31.5" customHeight="1" x14ac:dyDescent="0.25">
      <c r="A102" s="102"/>
      <c r="B102" s="104"/>
      <c r="C102" s="105"/>
      <c r="D102" s="105"/>
      <c r="E102" s="160" t="s">
        <v>220</v>
      </c>
      <c r="F102" s="111">
        <v>91.6</v>
      </c>
      <c r="G102" s="238">
        <v>91.6</v>
      </c>
      <c r="H102" s="112">
        <v>91.6</v>
      </c>
      <c r="I102" s="164">
        <f>H102/H6</f>
        <v>1.8588050846030267E-4</v>
      </c>
      <c r="J102" s="109">
        <f t="shared" si="16"/>
        <v>0</v>
      </c>
      <c r="K102" s="162">
        <f>H102/G102</f>
        <v>1</v>
      </c>
      <c r="L102" s="238"/>
      <c r="M102" s="112"/>
      <c r="N102" s="112"/>
      <c r="O102" s="112"/>
      <c r="P102" s="112"/>
      <c r="Q102" s="110"/>
      <c r="R102" s="113">
        <f t="shared" si="66"/>
        <v>91.6</v>
      </c>
      <c r="S102" s="112">
        <f t="shared" si="67"/>
        <v>91.6</v>
      </c>
      <c r="T102" s="112">
        <f t="shared" si="67"/>
        <v>91.6</v>
      </c>
      <c r="U102" s="112">
        <f t="shared" si="67"/>
        <v>91.6</v>
      </c>
      <c r="V102" s="112">
        <f t="shared" si="68"/>
        <v>0</v>
      </c>
      <c r="W102" s="162">
        <f t="shared" si="69"/>
        <v>1</v>
      </c>
      <c r="X102" s="114"/>
      <c r="Y102" s="115"/>
      <c r="Z102" s="115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17"/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7"/>
      <c r="EU102" s="117"/>
      <c r="EV102" s="117"/>
      <c r="EW102" s="117"/>
      <c r="EX102" s="117"/>
      <c r="EY102" s="117"/>
      <c r="EZ102" s="117"/>
      <c r="FA102" s="117"/>
      <c r="FB102" s="117"/>
      <c r="FC102" s="117"/>
      <c r="FD102" s="117"/>
      <c r="FE102" s="117"/>
      <c r="FF102" s="117"/>
      <c r="FG102" s="117"/>
      <c r="FH102" s="117"/>
      <c r="FI102" s="117"/>
      <c r="FJ102" s="117"/>
      <c r="FK102" s="117"/>
      <c r="FL102" s="117"/>
      <c r="FM102" s="117"/>
      <c r="FN102" s="117"/>
      <c r="FO102" s="117"/>
      <c r="FP102" s="117"/>
      <c r="FQ102" s="117"/>
      <c r="FR102" s="117"/>
      <c r="FS102" s="117"/>
      <c r="FT102" s="117"/>
      <c r="FU102" s="117"/>
      <c r="FV102" s="117"/>
      <c r="FW102" s="117"/>
      <c r="FX102" s="117"/>
      <c r="FY102" s="117"/>
      <c r="FZ102" s="117"/>
      <c r="GA102" s="117"/>
      <c r="GB102" s="117"/>
      <c r="GC102" s="117"/>
      <c r="GD102" s="117"/>
      <c r="GE102" s="117"/>
      <c r="GF102" s="117"/>
      <c r="GG102" s="117"/>
      <c r="GH102" s="117"/>
    </row>
    <row r="103" spans="1:190" ht="31.5" customHeight="1" x14ac:dyDescent="0.25">
      <c r="A103" s="68"/>
      <c r="B103" s="69" t="s">
        <v>221</v>
      </c>
      <c r="C103" s="70" t="s">
        <v>222</v>
      </c>
      <c r="D103" s="70" t="s">
        <v>223</v>
      </c>
      <c r="E103" s="119" t="s">
        <v>224</v>
      </c>
      <c r="F103" s="78">
        <v>1275.4000000000001</v>
      </c>
      <c r="G103" s="121">
        <v>1275.4000000000001</v>
      </c>
      <c r="H103" s="79">
        <v>1256.0999999999999</v>
      </c>
      <c r="I103" s="75">
        <f>H103/H6</f>
        <v>2.5489574964736483E-3</v>
      </c>
      <c r="J103" s="76">
        <f t="shared" ref="J103:J181" si="70">H103-G103</f>
        <v>-19.300000000000182</v>
      </c>
      <c r="K103" s="81">
        <f t="shared" ref="K103:K115" si="71">H103/G103</f>
        <v>0.9848674925513563</v>
      </c>
      <c r="L103" s="121">
        <v>244.9</v>
      </c>
      <c r="M103" s="79">
        <v>306.3</v>
      </c>
      <c r="N103" s="79">
        <v>306.3</v>
      </c>
      <c r="O103" s="79">
        <v>283.2</v>
      </c>
      <c r="P103" s="79">
        <f t="shared" si="45"/>
        <v>-23.100000000000023</v>
      </c>
      <c r="Q103" s="77">
        <f t="shared" si="65"/>
        <v>0.92458374142997057</v>
      </c>
      <c r="R103" s="80">
        <f t="shared" si="66"/>
        <v>1520.3000000000002</v>
      </c>
      <c r="S103" s="79">
        <f t="shared" si="67"/>
        <v>1581.7</v>
      </c>
      <c r="T103" s="79">
        <f t="shared" si="67"/>
        <v>1581.7</v>
      </c>
      <c r="U103" s="79">
        <f t="shared" si="67"/>
        <v>1539.3</v>
      </c>
      <c r="V103" s="79">
        <f t="shared" si="68"/>
        <v>-42.400000000000091</v>
      </c>
      <c r="W103" s="81">
        <f t="shared" si="69"/>
        <v>0.97319339950685968</v>
      </c>
      <c r="X103" s="42"/>
      <c r="Y103" s="24" t="str">
        <f t="shared" si="50"/>
        <v/>
      </c>
      <c r="Z103" s="24" t="str">
        <f t="shared" si="51"/>
        <v/>
      </c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1:190" ht="24.75" customHeight="1" thickBot="1" x14ac:dyDescent="0.3">
      <c r="A104" s="258"/>
      <c r="B104" s="86" t="s">
        <v>225</v>
      </c>
      <c r="C104" s="70" t="s">
        <v>226</v>
      </c>
      <c r="D104" s="70" t="s">
        <v>223</v>
      </c>
      <c r="E104" s="259" t="s">
        <v>227</v>
      </c>
      <c r="F104" s="260">
        <v>992.8</v>
      </c>
      <c r="G104" s="137">
        <v>992.8</v>
      </c>
      <c r="H104" s="51">
        <v>946.1</v>
      </c>
      <c r="I104" s="50">
        <f>H104/H6</f>
        <v>1.9198859067062486E-3</v>
      </c>
      <c r="J104" s="137">
        <f t="shared" si="70"/>
        <v>-46.699999999999932</v>
      </c>
      <c r="K104" s="217">
        <f t="shared" si="71"/>
        <v>0.95296132151490742</v>
      </c>
      <c r="L104" s="261"/>
      <c r="M104" s="51"/>
      <c r="N104" s="51"/>
      <c r="O104" s="51"/>
      <c r="P104" s="51">
        <f t="shared" si="45"/>
        <v>0</v>
      </c>
      <c r="Q104" s="207"/>
      <c r="R104" s="230">
        <f t="shared" si="66"/>
        <v>992.8</v>
      </c>
      <c r="S104" s="137">
        <f t="shared" si="67"/>
        <v>992.8</v>
      </c>
      <c r="T104" s="137">
        <f t="shared" si="67"/>
        <v>992.8</v>
      </c>
      <c r="U104" s="137">
        <f t="shared" si="67"/>
        <v>946.1</v>
      </c>
      <c r="V104" s="137">
        <f t="shared" si="68"/>
        <v>-46.699999999999932</v>
      </c>
      <c r="W104" s="159">
        <f t="shared" si="69"/>
        <v>0.95296132151490742</v>
      </c>
      <c r="X104" s="42"/>
      <c r="Y104" s="24" t="str">
        <f t="shared" si="50"/>
        <v/>
      </c>
      <c r="Z104" s="24" t="str">
        <f t="shared" si="51"/>
        <v/>
      </c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</row>
    <row r="105" spans="1:190" s="263" customFormat="1" ht="26.25" customHeight="1" thickBot="1" x14ac:dyDescent="0.3">
      <c r="A105" s="38">
        <v>5</v>
      </c>
      <c r="B105" s="27" t="s">
        <v>228</v>
      </c>
      <c r="C105" s="27" t="s">
        <v>229</v>
      </c>
      <c r="D105" s="27"/>
      <c r="E105" s="262" t="s">
        <v>230</v>
      </c>
      <c r="F105" s="29">
        <f>SUM(F107,F108,F110)</f>
        <v>2235.8000000000002</v>
      </c>
      <c r="G105" s="40">
        <f>SUM(G107,G108,G110)</f>
        <v>2235.8000000000002</v>
      </c>
      <c r="H105" s="31">
        <f>SUM(H107,H108,H110)</f>
        <v>2159</v>
      </c>
      <c r="I105" s="32">
        <f>H105/H6</f>
        <v>4.3811792332510207E-3</v>
      </c>
      <c r="J105" s="31">
        <f t="shared" si="70"/>
        <v>-76.800000000000182</v>
      </c>
      <c r="K105" s="34">
        <f t="shared" si="71"/>
        <v>0.96564987923785661</v>
      </c>
      <c r="L105" s="29">
        <f>SUM(L107,L108,L110)</f>
        <v>176.8</v>
      </c>
      <c r="M105" s="31">
        <f>SUM(M107,M108,M110)</f>
        <v>185.3</v>
      </c>
      <c r="N105" s="31">
        <f>SUM(N107,N108,N110)</f>
        <v>185.3</v>
      </c>
      <c r="O105" s="31">
        <f>SUM(O107,O108,O110)</f>
        <v>175.4</v>
      </c>
      <c r="P105" s="31">
        <f t="shared" si="45"/>
        <v>-9.9000000000000057</v>
      </c>
      <c r="Q105" s="34">
        <f t="shared" si="65"/>
        <v>0.94657312466270904</v>
      </c>
      <c r="R105" s="232">
        <f>SUM(R107,R108,R110)</f>
        <v>2412.6</v>
      </c>
      <c r="S105" s="233">
        <f>SUM(S107,S108,S110)</f>
        <v>2421.1</v>
      </c>
      <c r="T105" s="233">
        <f>SUM(T107,T108,T110)</f>
        <v>2421.1</v>
      </c>
      <c r="U105" s="233">
        <f>SUM(U107,U108,U110)</f>
        <v>2334.4</v>
      </c>
      <c r="V105" s="31">
        <f>SUM(V107,V108,V110)</f>
        <v>-86.699999999999818</v>
      </c>
      <c r="W105" s="33">
        <f t="shared" si="69"/>
        <v>0.96418983106852263</v>
      </c>
      <c r="X105" s="42"/>
      <c r="Y105" s="24" t="str">
        <f t="shared" si="50"/>
        <v/>
      </c>
      <c r="Z105" s="24" t="str">
        <f t="shared" si="51"/>
        <v/>
      </c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</row>
    <row r="106" spans="1:190" ht="22.5" hidden="1" customHeight="1" thickBot="1" x14ac:dyDescent="0.3">
      <c r="A106" s="57"/>
      <c r="B106" s="58" t="s">
        <v>231</v>
      </c>
      <c r="C106" s="70" t="s">
        <v>232</v>
      </c>
      <c r="D106" s="70"/>
      <c r="E106" s="264" t="s">
        <v>233</v>
      </c>
      <c r="F106" s="80"/>
      <c r="G106" s="76"/>
      <c r="H106" s="76"/>
      <c r="I106" s="152">
        <f>H106/H6</f>
        <v>0</v>
      </c>
      <c r="J106" s="76">
        <f t="shared" si="70"/>
        <v>0</v>
      </c>
      <c r="K106" s="101" t="e">
        <f t="shared" si="71"/>
        <v>#DIV/0!</v>
      </c>
      <c r="L106" s="80"/>
      <c r="M106" s="76"/>
      <c r="N106" s="76"/>
      <c r="O106" s="76"/>
      <c r="P106" s="76"/>
      <c r="Q106" s="101"/>
      <c r="R106" s="80">
        <f>SUM(F106,L106)</f>
        <v>0</v>
      </c>
      <c r="S106" s="79">
        <f t="shared" ref="S106:U109" si="72">SUM(F106,M106)</f>
        <v>0</v>
      </c>
      <c r="T106" s="79">
        <f t="shared" si="72"/>
        <v>0</v>
      </c>
      <c r="U106" s="79">
        <f t="shared" si="72"/>
        <v>0</v>
      </c>
      <c r="V106" s="79">
        <f>U106-T106</f>
        <v>0</v>
      </c>
      <c r="W106" s="33" t="e">
        <f t="shared" si="69"/>
        <v>#DIV/0!</v>
      </c>
      <c r="X106" s="42"/>
      <c r="Y106" s="24" t="str">
        <f t="shared" si="50"/>
        <v/>
      </c>
      <c r="Z106" s="24" t="str">
        <f t="shared" si="51"/>
        <v/>
      </c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</row>
    <row r="107" spans="1:190" ht="29.25" customHeight="1" x14ac:dyDescent="0.25">
      <c r="A107" s="258"/>
      <c r="B107" s="58" t="s">
        <v>231</v>
      </c>
      <c r="C107" s="70" t="s">
        <v>234</v>
      </c>
      <c r="D107" s="70" t="s">
        <v>235</v>
      </c>
      <c r="E107" s="119" t="s">
        <v>236</v>
      </c>
      <c r="F107" s="265">
        <v>273.7</v>
      </c>
      <c r="G107" s="121">
        <v>273.7</v>
      </c>
      <c r="H107" s="79">
        <v>273.7</v>
      </c>
      <c r="I107" s="50">
        <f>H107/H6</f>
        <v>5.5540933586883012E-4</v>
      </c>
      <c r="J107" s="79">
        <f t="shared" si="70"/>
        <v>0</v>
      </c>
      <c r="K107" s="81">
        <f t="shared" si="71"/>
        <v>1</v>
      </c>
      <c r="L107" s="78"/>
      <c r="M107" s="79"/>
      <c r="N107" s="79"/>
      <c r="O107" s="79"/>
      <c r="P107" s="79"/>
      <c r="Q107" s="77"/>
      <c r="R107" s="78">
        <f>SUM(F107,L107)</f>
        <v>273.7</v>
      </c>
      <c r="S107" s="79">
        <f t="shared" si="72"/>
        <v>273.7</v>
      </c>
      <c r="T107" s="79">
        <f t="shared" si="72"/>
        <v>273.7</v>
      </c>
      <c r="U107" s="79">
        <f t="shared" si="72"/>
        <v>273.7</v>
      </c>
      <c r="V107" s="79">
        <f>U107-T107</f>
        <v>0</v>
      </c>
      <c r="W107" s="81">
        <f t="shared" si="69"/>
        <v>1</v>
      </c>
      <c r="X107" s="42"/>
      <c r="Y107" s="24" t="str">
        <f t="shared" si="50"/>
        <v/>
      </c>
      <c r="Z107" s="24" t="str">
        <f t="shared" si="51"/>
        <v/>
      </c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</row>
    <row r="108" spans="1:190" ht="29.25" customHeight="1" x14ac:dyDescent="0.25">
      <c r="A108" s="68"/>
      <c r="B108" s="58" t="s">
        <v>231</v>
      </c>
      <c r="C108" s="70" t="s">
        <v>237</v>
      </c>
      <c r="D108" s="70" t="s">
        <v>235</v>
      </c>
      <c r="E108" s="119" t="s">
        <v>238</v>
      </c>
      <c r="F108" s="265">
        <v>82.4</v>
      </c>
      <c r="G108" s="121">
        <v>82.4</v>
      </c>
      <c r="H108" s="79">
        <v>82.4</v>
      </c>
      <c r="I108" s="50">
        <f>H108/H6</f>
        <v>1.6721128708656051E-4</v>
      </c>
      <c r="J108" s="79">
        <f t="shared" si="70"/>
        <v>0</v>
      </c>
      <c r="K108" s="81">
        <f t="shared" si="71"/>
        <v>1</v>
      </c>
      <c r="L108" s="78"/>
      <c r="M108" s="79"/>
      <c r="N108" s="79"/>
      <c r="O108" s="79"/>
      <c r="P108" s="79"/>
      <c r="Q108" s="77"/>
      <c r="R108" s="78">
        <f>SUM(F108,L108)</f>
        <v>82.4</v>
      </c>
      <c r="S108" s="79">
        <f t="shared" si="72"/>
        <v>82.4</v>
      </c>
      <c r="T108" s="79">
        <f t="shared" si="72"/>
        <v>82.4</v>
      </c>
      <c r="U108" s="79">
        <f t="shared" si="72"/>
        <v>82.4</v>
      </c>
      <c r="V108" s="79">
        <f>U108-T108</f>
        <v>0</v>
      </c>
      <c r="W108" s="81">
        <f t="shared" si="69"/>
        <v>1</v>
      </c>
      <c r="X108" s="42"/>
      <c r="Y108" s="24" t="str">
        <f t="shared" si="50"/>
        <v/>
      </c>
      <c r="Z108" s="24" t="str">
        <f t="shared" si="51"/>
        <v/>
      </c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</row>
    <row r="109" spans="1:190" ht="21" hidden="1" customHeight="1" thickBot="1" x14ac:dyDescent="0.3">
      <c r="A109" s="266"/>
      <c r="B109" s="69"/>
      <c r="C109" s="70" t="s">
        <v>239</v>
      </c>
      <c r="D109" s="70"/>
      <c r="E109" s="119" t="s">
        <v>240</v>
      </c>
      <c r="F109" s="78"/>
      <c r="G109" s="79">
        <f t="shared" ref="G109:Q109" si="73">SUM(G110)</f>
        <v>1879.7</v>
      </c>
      <c r="H109" s="79"/>
      <c r="I109" s="79"/>
      <c r="J109" s="76"/>
      <c r="K109" s="79">
        <f t="shared" si="73"/>
        <v>0.95914241634303343</v>
      </c>
      <c r="L109" s="79"/>
      <c r="M109" s="79"/>
      <c r="N109" s="79">
        <f t="shared" si="73"/>
        <v>185.3</v>
      </c>
      <c r="O109" s="79">
        <f t="shared" si="73"/>
        <v>175.4</v>
      </c>
      <c r="P109" s="79">
        <f t="shared" si="73"/>
        <v>-9.9000000000000057</v>
      </c>
      <c r="Q109" s="240">
        <f t="shared" si="73"/>
        <v>0.94657312466270904</v>
      </c>
      <c r="R109" s="267">
        <f>SUM(F109,L109)</f>
        <v>0</v>
      </c>
      <c r="S109" s="268">
        <f t="shared" si="72"/>
        <v>0</v>
      </c>
      <c r="T109" s="268">
        <f t="shared" si="72"/>
        <v>2065</v>
      </c>
      <c r="U109" s="268">
        <f t="shared" si="72"/>
        <v>175.4</v>
      </c>
      <c r="V109" s="268">
        <f>U109-T109</f>
        <v>-1889.6</v>
      </c>
      <c r="W109" s="81">
        <f t="shared" si="69"/>
        <v>8.4939467312348665E-2</v>
      </c>
      <c r="X109" s="42"/>
      <c r="Y109" s="24" t="str">
        <f t="shared" si="50"/>
        <v/>
      </c>
      <c r="Z109" s="24" t="str">
        <f t="shared" si="51"/>
        <v/>
      </c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</row>
    <row r="110" spans="1:190" s="274" customFormat="1" ht="33" customHeight="1" thickBot="1" x14ac:dyDescent="0.3">
      <c r="A110" s="269"/>
      <c r="B110" s="270" t="s">
        <v>241</v>
      </c>
      <c r="C110" s="271" t="s">
        <v>242</v>
      </c>
      <c r="D110" s="271" t="s">
        <v>235</v>
      </c>
      <c r="E110" s="272" t="s">
        <v>243</v>
      </c>
      <c r="F110" s="260">
        <v>1879.7</v>
      </c>
      <c r="G110" s="137">
        <v>1879.7</v>
      </c>
      <c r="H110" s="137">
        <v>1802.9</v>
      </c>
      <c r="I110" s="273">
        <f>H110/H6</f>
        <v>3.6585586102956301E-3</v>
      </c>
      <c r="J110" s="137">
        <f t="shared" si="70"/>
        <v>-76.799999999999955</v>
      </c>
      <c r="K110" s="231">
        <f t="shared" si="71"/>
        <v>0.95914241634303343</v>
      </c>
      <c r="L110" s="230">
        <v>176.8</v>
      </c>
      <c r="M110" s="137">
        <v>185.3</v>
      </c>
      <c r="N110" s="137">
        <v>185.3</v>
      </c>
      <c r="O110" s="137">
        <v>175.4</v>
      </c>
      <c r="P110" s="137">
        <f>O110-N110</f>
        <v>-9.9000000000000057</v>
      </c>
      <c r="Q110" s="231">
        <f>O110/N110</f>
        <v>0.94657312466270904</v>
      </c>
      <c r="R110" s="267">
        <f t="shared" si="66"/>
        <v>2056.5</v>
      </c>
      <c r="S110" s="268">
        <f t="shared" si="67"/>
        <v>2065</v>
      </c>
      <c r="T110" s="268">
        <f t="shared" si="67"/>
        <v>2065</v>
      </c>
      <c r="U110" s="268">
        <f t="shared" si="67"/>
        <v>1978.3000000000002</v>
      </c>
      <c r="V110" s="268">
        <f t="shared" si="68"/>
        <v>-86.699999999999818</v>
      </c>
      <c r="W110" s="81">
        <f t="shared" si="69"/>
        <v>0.95801452784503638</v>
      </c>
      <c r="X110" s="42"/>
      <c r="Y110" s="24" t="str">
        <f t="shared" si="50"/>
        <v/>
      </c>
      <c r="Z110" s="24" t="str">
        <f t="shared" si="51"/>
        <v/>
      </c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</row>
    <row r="111" spans="1:190" s="263" customFormat="1" ht="66.75" customHeight="1" thickBot="1" x14ac:dyDescent="0.3">
      <c r="A111" s="38">
        <v>6</v>
      </c>
      <c r="B111" s="27" t="s">
        <v>244</v>
      </c>
      <c r="C111" s="27" t="s">
        <v>245</v>
      </c>
      <c r="D111" s="27" t="s">
        <v>246</v>
      </c>
      <c r="E111" s="275" t="s">
        <v>247</v>
      </c>
      <c r="F111" s="232">
        <v>22151.5</v>
      </c>
      <c r="G111" s="31">
        <v>22151.5</v>
      </c>
      <c r="H111" s="31">
        <v>22094.799999999999</v>
      </c>
      <c r="I111" s="32">
        <f>H111/H6</f>
        <v>4.4836164392234666E-2</v>
      </c>
      <c r="J111" s="31">
        <f t="shared" si="70"/>
        <v>-56.700000000000728</v>
      </c>
      <c r="K111" s="33">
        <f t="shared" si="71"/>
        <v>0.99744035392637065</v>
      </c>
      <c r="L111" s="40">
        <v>422.5</v>
      </c>
      <c r="M111" s="31">
        <v>2808.4</v>
      </c>
      <c r="N111" s="31">
        <v>2808.4</v>
      </c>
      <c r="O111" s="31">
        <v>2807.2</v>
      </c>
      <c r="P111" s="31">
        <f>O111-N111</f>
        <v>-1.2000000000002728</v>
      </c>
      <c r="Q111" s="34">
        <f>O111/N111</f>
        <v>0.9995727104401082</v>
      </c>
      <c r="R111" s="29">
        <f t="shared" si="66"/>
        <v>22574</v>
      </c>
      <c r="S111" s="31">
        <f t="shared" si="67"/>
        <v>24959.9</v>
      </c>
      <c r="T111" s="31">
        <f t="shared" si="67"/>
        <v>24959.9</v>
      </c>
      <c r="U111" s="31">
        <f t="shared" si="67"/>
        <v>24902</v>
      </c>
      <c r="V111" s="31">
        <f t="shared" si="68"/>
        <v>-57.900000000001455</v>
      </c>
      <c r="W111" s="33">
        <f t="shared" si="69"/>
        <v>0.99768027916778512</v>
      </c>
      <c r="X111" s="42"/>
      <c r="Y111" s="24" t="str">
        <f t="shared" si="50"/>
        <v/>
      </c>
      <c r="Z111" s="24" t="str">
        <f t="shared" si="51"/>
        <v/>
      </c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</row>
    <row r="112" spans="1:190" s="276" customFormat="1" ht="44.25" customHeight="1" thickBot="1" x14ac:dyDescent="0.3">
      <c r="A112" s="38">
        <v>7</v>
      </c>
      <c r="B112" s="27" t="s">
        <v>244</v>
      </c>
      <c r="C112" s="27" t="s">
        <v>248</v>
      </c>
      <c r="D112" s="27" t="s">
        <v>246</v>
      </c>
      <c r="E112" s="275" t="s">
        <v>249</v>
      </c>
      <c r="F112" s="232">
        <v>20204.599999999999</v>
      </c>
      <c r="G112" s="31">
        <v>20204.599999999999</v>
      </c>
      <c r="H112" s="31">
        <v>19979.7</v>
      </c>
      <c r="I112" s="32">
        <f>H112/H6</f>
        <v>4.0544069813147482E-2</v>
      </c>
      <c r="J112" s="31">
        <f>H112-G112</f>
        <v>-224.89999999999782</v>
      </c>
      <c r="K112" s="33">
        <f>H112/G112</f>
        <v>0.98886887144511659</v>
      </c>
      <c r="L112" s="40">
        <v>179.6</v>
      </c>
      <c r="M112" s="31">
        <v>180.5</v>
      </c>
      <c r="N112" s="31">
        <v>180.5</v>
      </c>
      <c r="O112" s="31">
        <v>171</v>
      </c>
      <c r="P112" s="31">
        <f>O112-N112</f>
        <v>-9.5</v>
      </c>
      <c r="Q112" s="34">
        <f>O112/N112</f>
        <v>0.94736842105263153</v>
      </c>
      <c r="R112" s="29">
        <f>SUM(F112,L112)</f>
        <v>20384.199999999997</v>
      </c>
      <c r="S112" s="31">
        <f t="shared" si="67"/>
        <v>20385.099999999999</v>
      </c>
      <c r="T112" s="31">
        <f t="shared" si="67"/>
        <v>20385.099999999999</v>
      </c>
      <c r="U112" s="31">
        <f t="shared" si="67"/>
        <v>20150.7</v>
      </c>
      <c r="V112" s="31">
        <f>U112-T112</f>
        <v>-234.39999999999782</v>
      </c>
      <c r="W112" s="33">
        <f t="shared" si="69"/>
        <v>0.98850140543828591</v>
      </c>
      <c r="X112" s="42"/>
      <c r="Y112" s="24" t="str">
        <f t="shared" si="50"/>
        <v/>
      </c>
      <c r="Z112" s="24" t="str">
        <f t="shared" si="51"/>
        <v/>
      </c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</row>
    <row r="113" spans="1:190" s="276" customFormat="1" ht="24" customHeight="1" thickBot="1" x14ac:dyDescent="0.3">
      <c r="A113" s="38">
        <v>8</v>
      </c>
      <c r="B113" s="27" t="s">
        <v>244</v>
      </c>
      <c r="C113" s="27" t="s">
        <v>250</v>
      </c>
      <c r="D113" s="27" t="s">
        <v>251</v>
      </c>
      <c r="E113" s="275" t="s">
        <v>252</v>
      </c>
      <c r="F113" s="232">
        <v>300</v>
      </c>
      <c r="G113" s="31">
        <v>300</v>
      </c>
      <c r="H113" s="31">
        <v>241.7</v>
      </c>
      <c r="I113" s="32">
        <f>H113/H6</f>
        <v>4.9047291369929205E-4</v>
      </c>
      <c r="J113" s="31">
        <f>H113-G113</f>
        <v>-58.300000000000011</v>
      </c>
      <c r="K113" s="33">
        <f>H113/G113</f>
        <v>0.80566666666666664</v>
      </c>
      <c r="L113" s="40"/>
      <c r="M113" s="31"/>
      <c r="N113" s="31"/>
      <c r="O113" s="31"/>
      <c r="P113" s="31">
        <f>O113-N113</f>
        <v>0</v>
      </c>
      <c r="Q113" s="34"/>
      <c r="R113" s="29">
        <f>SUM(F113,L113)</f>
        <v>300</v>
      </c>
      <c r="S113" s="31">
        <f t="shared" si="67"/>
        <v>300</v>
      </c>
      <c r="T113" s="31">
        <f t="shared" si="67"/>
        <v>300</v>
      </c>
      <c r="U113" s="31">
        <f t="shared" si="67"/>
        <v>241.7</v>
      </c>
      <c r="V113" s="31">
        <f>U113-T113</f>
        <v>-58.300000000000011</v>
      </c>
      <c r="W113" s="33">
        <f t="shared" si="69"/>
        <v>0.80566666666666664</v>
      </c>
      <c r="X113" s="42"/>
      <c r="Y113" s="24" t="str">
        <f t="shared" si="50"/>
        <v/>
      </c>
      <c r="Z113" s="24" t="str">
        <f t="shared" si="51"/>
        <v/>
      </c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</row>
    <row r="114" spans="1:190" s="276" customFormat="1" ht="24" customHeight="1" thickBot="1" x14ac:dyDescent="0.3">
      <c r="A114" s="38">
        <v>9</v>
      </c>
      <c r="B114" s="27" t="s">
        <v>253</v>
      </c>
      <c r="C114" s="27" t="s">
        <v>254</v>
      </c>
      <c r="D114" s="27"/>
      <c r="E114" s="277" t="s">
        <v>255</v>
      </c>
      <c r="F114" s="232">
        <f>SUM(F136,F135,F134,F132,F129,F124,F123,F121,F120,F115,F116,F117,F118,F119,F125,F126,F127,F133,F128)</f>
        <v>59489.1</v>
      </c>
      <c r="G114" s="233">
        <f t="shared" ref="G114:H114" si="74">SUM(G136,G135,G134,G132,G129,G124,G123,G121,G120,G115,G116,G117,G118,G119,G125,G126,G127,G133,G128)</f>
        <v>59489.1</v>
      </c>
      <c r="H114" s="31">
        <f t="shared" si="74"/>
        <v>58977.399999999994</v>
      </c>
      <c r="I114" s="34">
        <f>H114/H6</f>
        <v>0.11968066702692853</v>
      </c>
      <c r="J114" s="16">
        <f>H114-G114</f>
        <v>-511.70000000000437</v>
      </c>
      <c r="K114" s="33">
        <f t="shared" si="71"/>
        <v>0.99139842424914804</v>
      </c>
      <c r="L114" s="232">
        <f>SUM(L136,L135,L134,L132,L129,L124,L123,L121,L120,L115,L116,L117,L118,L119,L125,L126,L127,L133,L128)</f>
        <v>20113.900000000001</v>
      </c>
      <c r="M114" s="233">
        <f t="shared" ref="M114:O114" si="75">SUM(M136,M135,M134,M132,M129,M124,M123,M121,M120,M115,M116,M117,M118,M119,M125,M126,M127,M133,M128)</f>
        <v>20708.300000000003</v>
      </c>
      <c r="N114" s="31">
        <f t="shared" si="75"/>
        <v>20708.300000000003</v>
      </c>
      <c r="O114" s="31">
        <f t="shared" si="75"/>
        <v>18255.7</v>
      </c>
      <c r="P114" s="31">
        <f>O114-N114</f>
        <v>-2452.6000000000022</v>
      </c>
      <c r="Q114" s="34">
        <f>O114/N114</f>
        <v>0.88156439688434096</v>
      </c>
      <c r="R114" s="232">
        <f>SUM(R136,R135,R134,R132,R129,R124,R123,R121,R120,R115,R116,R117,R118,R119,R125,R126,R127,R133,R128)</f>
        <v>79603</v>
      </c>
      <c r="S114" s="233">
        <f t="shared" ref="S114:U114" si="76">SUM(S136,S135,S134,S132,S129,S124,S123,S121,S120,S115,S116,S117,S118,S119,S125,S126,S127,S133,S128)</f>
        <v>80197.399999999994</v>
      </c>
      <c r="T114" s="31">
        <f t="shared" si="76"/>
        <v>80197.399999999994</v>
      </c>
      <c r="U114" s="31">
        <f t="shared" si="76"/>
        <v>77233.100000000006</v>
      </c>
      <c r="V114" s="31">
        <f>U114-T114</f>
        <v>-2964.2999999999884</v>
      </c>
      <c r="W114" s="33">
        <f t="shared" si="69"/>
        <v>0.96303745507959126</v>
      </c>
      <c r="X114" s="42"/>
      <c r="Y114" s="24" t="str">
        <f t="shared" si="50"/>
        <v/>
      </c>
      <c r="Z114" s="24" t="str">
        <f t="shared" si="51"/>
        <v/>
      </c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</row>
    <row r="115" spans="1:190" ht="33" hidden="1" customHeight="1" thickBot="1" x14ac:dyDescent="0.3">
      <c r="A115" s="43"/>
      <c r="B115" s="45" t="s">
        <v>256</v>
      </c>
      <c r="C115" s="46" t="s">
        <v>257</v>
      </c>
      <c r="D115" s="46" t="s">
        <v>258</v>
      </c>
      <c r="E115" s="235" t="s">
        <v>259</v>
      </c>
      <c r="F115" s="80"/>
      <c r="G115" s="76"/>
      <c r="H115" s="76"/>
      <c r="I115" s="152">
        <f>H115/H6</f>
        <v>0</v>
      </c>
      <c r="J115" s="76">
        <f t="shared" si="70"/>
        <v>0</v>
      </c>
      <c r="K115" s="81" t="e">
        <f t="shared" si="71"/>
        <v>#DIV/0!</v>
      </c>
      <c r="L115" s="257"/>
      <c r="M115" s="76"/>
      <c r="N115" s="76"/>
      <c r="O115" s="76"/>
      <c r="P115" s="76">
        <f t="shared" ref="P115:P178" si="77">O115-N115</f>
        <v>0</v>
      </c>
      <c r="Q115" s="101"/>
      <c r="R115" s="80">
        <f t="shared" si="66"/>
        <v>0</v>
      </c>
      <c r="S115" s="76">
        <f t="shared" si="67"/>
        <v>0</v>
      </c>
      <c r="T115" s="76">
        <f t="shared" si="67"/>
        <v>0</v>
      </c>
      <c r="U115" s="76">
        <f t="shared" si="67"/>
        <v>0</v>
      </c>
      <c r="V115" s="76">
        <f t="shared" si="68"/>
        <v>0</v>
      </c>
      <c r="W115" s="33" t="e">
        <f t="shared" si="69"/>
        <v>#DIV/0!</v>
      </c>
      <c r="X115" s="42"/>
      <c r="Y115" s="24" t="str">
        <f t="shared" si="50"/>
        <v/>
      </c>
      <c r="Z115" s="24" t="str">
        <f t="shared" si="51"/>
        <v/>
      </c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</row>
    <row r="116" spans="1:190" ht="17.45" customHeight="1" x14ac:dyDescent="0.25">
      <c r="A116" s="43"/>
      <c r="B116" s="278"/>
      <c r="C116" s="46" t="s">
        <v>260</v>
      </c>
      <c r="D116" s="46" t="s">
        <v>261</v>
      </c>
      <c r="E116" s="235" t="s">
        <v>262</v>
      </c>
      <c r="F116" s="80"/>
      <c r="G116" s="76"/>
      <c r="H116" s="76"/>
      <c r="I116" s="152">
        <f>H116/H6</f>
        <v>0</v>
      </c>
      <c r="J116" s="76">
        <f t="shared" si="70"/>
        <v>0</v>
      </c>
      <c r="K116" s="81"/>
      <c r="L116" s="257">
        <v>7906.7</v>
      </c>
      <c r="M116" s="76">
        <v>7906.7</v>
      </c>
      <c r="N116" s="76">
        <v>7906.7</v>
      </c>
      <c r="O116" s="76">
        <v>7275.1</v>
      </c>
      <c r="P116" s="79">
        <f t="shared" si="77"/>
        <v>-631.59999999999945</v>
      </c>
      <c r="Q116" s="77">
        <f t="shared" ref="Q116:Q131" si="78">O116/N116</f>
        <v>0.92011838061390983</v>
      </c>
      <c r="R116" s="80">
        <f t="shared" si="66"/>
        <v>7906.7</v>
      </c>
      <c r="S116" s="76">
        <f t="shared" si="67"/>
        <v>7906.7</v>
      </c>
      <c r="T116" s="76">
        <f t="shared" si="67"/>
        <v>7906.7</v>
      </c>
      <c r="U116" s="76">
        <f t="shared" si="67"/>
        <v>7275.1</v>
      </c>
      <c r="V116" s="76">
        <f t="shared" si="68"/>
        <v>-631.59999999999945</v>
      </c>
      <c r="W116" s="67">
        <f t="shared" si="69"/>
        <v>0.92011838061390983</v>
      </c>
      <c r="X116" s="42"/>
      <c r="Y116" s="24"/>
      <c r="Z116" s="24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</row>
    <row r="117" spans="1:190" ht="30" customHeight="1" thickBot="1" x14ac:dyDescent="0.3">
      <c r="A117" s="266"/>
      <c r="B117" s="279"/>
      <c r="C117" s="59" t="s">
        <v>263</v>
      </c>
      <c r="D117" s="59" t="s">
        <v>261</v>
      </c>
      <c r="E117" s="280" t="s">
        <v>264</v>
      </c>
      <c r="F117" s="80">
        <v>78.400000000000006</v>
      </c>
      <c r="G117" s="76">
        <v>78.400000000000006</v>
      </c>
      <c r="H117" s="76">
        <v>74.400000000000006</v>
      </c>
      <c r="I117" s="281">
        <f>H117/H6</f>
        <v>1.5097718154417599E-4</v>
      </c>
      <c r="J117" s="76">
        <f t="shared" si="70"/>
        <v>-4</v>
      </c>
      <c r="K117" s="81">
        <f t="shared" ref="K117:K118" si="79">H117/G117</f>
        <v>0.94897959183673475</v>
      </c>
      <c r="L117" s="257">
        <v>142.69999999999999</v>
      </c>
      <c r="M117" s="76">
        <v>142.69999999999999</v>
      </c>
      <c r="N117" s="76">
        <v>142.69999999999999</v>
      </c>
      <c r="O117" s="76">
        <v>141.9</v>
      </c>
      <c r="P117" s="79">
        <f t="shared" si="77"/>
        <v>-0.79999999999998295</v>
      </c>
      <c r="Q117" s="77">
        <f t="shared" si="78"/>
        <v>0.99439383321653829</v>
      </c>
      <c r="R117" s="80">
        <f t="shared" si="66"/>
        <v>221.1</v>
      </c>
      <c r="S117" s="76">
        <f t="shared" si="67"/>
        <v>221.1</v>
      </c>
      <c r="T117" s="76">
        <f t="shared" si="67"/>
        <v>221.1</v>
      </c>
      <c r="U117" s="76">
        <f t="shared" si="67"/>
        <v>216.3</v>
      </c>
      <c r="V117" s="76">
        <f t="shared" si="68"/>
        <v>-4.7999999999999829</v>
      </c>
      <c r="W117" s="81">
        <f t="shared" si="69"/>
        <v>0.97829036635006794</v>
      </c>
      <c r="X117" s="42"/>
      <c r="Y117" s="24"/>
      <c r="Z117" s="24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</row>
    <row r="118" spans="1:190" ht="18" customHeight="1" thickBot="1" x14ac:dyDescent="0.3">
      <c r="A118" s="68"/>
      <c r="B118" s="278" t="s">
        <v>256</v>
      </c>
      <c r="C118" s="70" t="s">
        <v>265</v>
      </c>
      <c r="D118" s="282" t="s">
        <v>261</v>
      </c>
      <c r="E118" s="283" t="s">
        <v>266</v>
      </c>
      <c r="F118" s="80">
        <v>300</v>
      </c>
      <c r="G118" s="76">
        <v>300</v>
      </c>
      <c r="H118" s="76">
        <v>279.2</v>
      </c>
      <c r="I118" s="152">
        <f>H118/H6</f>
        <v>5.6657028342921951E-4</v>
      </c>
      <c r="J118" s="76">
        <f t="shared" si="70"/>
        <v>-20.800000000000011</v>
      </c>
      <c r="K118" s="81">
        <f t="shared" si="79"/>
        <v>0.93066666666666664</v>
      </c>
      <c r="L118" s="257"/>
      <c r="M118" s="76"/>
      <c r="N118" s="76"/>
      <c r="O118" s="76"/>
      <c r="P118" s="79">
        <f t="shared" si="77"/>
        <v>0</v>
      </c>
      <c r="Q118" s="77"/>
      <c r="R118" s="80">
        <f t="shared" si="66"/>
        <v>300</v>
      </c>
      <c r="S118" s="76">
        <f t="shared" si="67"/>
        <v>300</v>
      </c>
      <c r="T118" s="76">
        <f t="shared" si="67"/>
        <v>300</v>
      </c>
      <c r="U118" s="76">
        <f t="shared" si="67"/>
        <v>279.2</v>
      </c>
      <c r="V118" s="76">
        <f t="shared" si="68"/>
        <v>-20.800000000000011</v>
      </c>
      <c r="W118" s="81">
        <f t="shared" si="69"/>
        <v>0.93066666666666664</v>
      </c>
      <c r="X118" s="42"/>
      <c r="Y118" s="24" t="str">
        <f t="shared" ref="Y118:Y119" si="80">IF(J118&lt;=0,"",IF(J118&gt;0,"НІ"))</f>
        <v/>
      </c>
      <c r="Z118" s="24" t="str">
        <f t="shared" ref="Z118:Z119" si="81">IF(P118&lt;=0,"",IF(P118&gt;0,"НІ"))</f>
        <v/>
      </c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</row>
    <row r="119" spans="1:190" ht="18" customHeight="1" thickBot="1" x14ac:dyDescent="0.3">
      <c r="A119" s="57"/>
      <c r="B119" s="278" t="s">
        <v>256</v>
      </c>
      <c r="C119" s="59" t="s">
        <v>267</v>
      </c>
      <c r="D119" s="70" t="s">
        <v>261</v>
      </c>
      <c r="E119" s="124" t="s">
        <v>268</v>
      </c>
      <c r="F119" s="80">
        <v>0</v>
      </c>
      <c r="G119" s="76"/>
      <c r="H119" s="76"/>
      <c r="I119" s="152">
        <f>H119/H6</f>
        <v>0</v>
      </c>
      <c r="J119" s="76">
        <f t="shared" si="70"/>
        <v>0</v>
      </c>
      <c r="K119" s="81"/>
      <c r="L119" s="257">
        <v>8037.2</v>
      </c>
      <c r="M119" s="76">
        <v>8037.2</v>
      </c>
      <c r="N119" s="76">
        <v>8037.2</v>
      </c>
      <c r="O119" s="76">
        <v>7361.8</v>
      </c>
      <c r="P119" s="76">
        <f t="shared" si="77"/>
        <v>-675.39999999999964</v>
      </c>
      <c r="Q119" s="77">
        <f t="shared" si="78"/>
        <v>0.91596575921962875</v>
      </c>
      <c r="R119" s="80">
        <f t="shared" si="66"/>
        <v>8037.2</v>
      </c>
      <c r="S119" s="76">
        <f t="shared" si="67"/>
        <v>8037.2</v>
      </c>
      <c r="T119" s="76">
        <f t="shared" si="67"/>
        <v>8037.2</v>
      </c>
      <c r="U119" s="76">
        <f t="shared" si="67"/>
        <v>7361.8</v>
      </c>
      <c r="V119" s="76">
        <f t="shared" si="68"/>
        <v>-675.39999999999964</v>
      </c>
      <c r="W119" s="81">
        <f t="shared" si="69"/>
        <v>0.91596575921962875</v>
      </c>
      <c r="X119" s="42"/>
      <c r="Y119" s="24" t="str">
        <f t="shared" si="80"/>
        <v/>
      </c>
      <c r="Z119" s="24" t="str">
        <f t="shared" si="81"/>
        <v/>
      </c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</row>
    <row r="120" spans="1:190" ht="21.75" hidden="1" customHeight="1" thickBot="1" x14ac:dyDescent="0.3">
      <c r="A120" s="68"/>
      <c r="B120" s="284" t="s">
        <v>269</v>
      </c>
      <c r="C120" s="70" t="s">
        <v>270</v>
      </c>
      <c r="D120" s="70" t="s">
        <v>258</v>
      </c>
      <c r="E120" s="285" t="s">
        <v>271</v>
      </c>
      <c r="F120" s="78"/>
      <c r="G120" s="79"/>
      <c r="H120" s="79"/>
      <c r="I120" s="75"/>
      <c r="J120" s="76">
        <f t="shared" si="70"/>
        <v>0</v>
      </c>
      <c r="K120" s="22"/>
      <c r="L120" s="257"/>
      <c r="M120" s="76"/>
      <c r="N120" s="79"/>
      <c r="O120" s="79"/>
      <c r="P120" s="79">
        <f>O120-N120</f>
        <v>0</v>
      </c>
      <c r="Q120" s="77" t="e">
        <f t="shared" si="78"/>
        <v>#DIV/0!</v>
      </c>
      <c r="R120" s="80">
        <f t="shared" si="66"/>
        <v>0</v>
      </c>
      <c r="S120" s="79">
        <f t="shared" si="67"/>
        <v>0</v>
      </c>
      <c r="T120" s="79">
        <f t="shared" si="67"/>
        <v>0</v>
      </c>
      <c r="U120" s="79">
        <f t="shared" si="67"/>
        <v>0</v>
      </c>
      <c r="V120" s="79">
        <f t="shared" si="68"/>
        <v>0</v>
      </c>
      <c r="W120" s="159" t="e">
        <f t="shared" si="69"/>
        <v>#DIV/0!</v>
      </c>
      <c r="X120" s="42"/>
      <c r="Y120" s="24" t="str">
        <f t="shared" si="50"/>
        <v/>
      </c>
      <c r="Z120" s="24" t="str">
        <f t="shared" si="51"/>
        <v/>
      </c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</row>
    <row r="121" spans="1:190" ht="20.25" hidden="1" customHeight="1" thickBot="1" x14ac:dyDescent="0.3">
      <c r="A121" s="68"/>
      <c r="B121" s="284"/>
      <c r="C121" s="69" t="s">
        <v>272</v>
      </c>
      <c r="D121" s="69" t="s">
        <v>258</v>
      </c>
      <c r="E121" s="285" t="s">
        <v>273</v>
      </c>
      <c r="F121" s="78"/>
      <c r="G121" s="79"/>
      <c r="H121" s="79"/>
      <c r="I121" s="75"/>
      <c r="J121" s="76"/>
      <c r="K121" s="22"/>
      <c r="L121" s="121"/>
      <c r="M121" s="79"/>
      <c r="N121" s="79"/>
      <c r="O121" s="79"/>
      <c r="P121" s="79">
        <f>O121-N121</f>
        <v>0</v>
      </c>
      <c r="Q121" s="77" t="e">
        <f t="shared" si="78"/>
        <v>#DIV/0!</v>
      </c>
      <c r="R121" s="80">
        <f t="shared" si="66"/>
        <v>0</v>
      </c>
      <c r="S121" s="79">
        <f t="shared" si="67"/>
        <v>0</v>
      </c>
      <c r="T121" s="79">
        <f t="shared" si="67"/>
        <v>0</v>
      </c>
      <c r="U121" s="79">
        <f t="shared" si="67"/>
        <v>0</v>
      </c>
      <c r="V121" s="79">
        <f t="shared" si="68"/>
        <v>0</v>
      </c>
      <c r="W121" s="192" t="e">
        <f t="shared" si="69"/>
        <v>#DIV/0!</v>
      </c>
      <c r="X121" s="42"/>
      <c r="Y121" s="24" t="str">
        <f t="shared" si="50"/>
        <v/>
      </c>
      <c r="Z121" s="24" t="str">
        <f t="shared" si="51"/>
        <v/>
      </c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</row>
    <row r="122" spans="1:190" s="135" customFormat="1" ht="43.5" hidden="1" customHeight="1" thickBot="1" x14ac:dyDescent="0.3">
      <c r="A122" s="102"/>
      <c r="B122" s="286"/>
      <c r="C122" s="104"/>
      <c r="D122" s="104"/>
      <c r="E122" s="118" t="s">
        <v>274</v>
      </c>
      <c r="F122" s="238"/>
      <c r="G122" s="112"/>
      <c r="H122" s="112"/>
      <c r="I122" s="164"/>
      <c r="J122" s="109"/>
      <c r="K122" s="287"/>
      <c r="L122" s="238"/>
      <c r="M122" s="112"/>
      <c r="N122" s="112"/>
      <c r="O122" s="112"/>
      <c r="P122" s="112">
        <f>O122-N122</f>
        <v>0</v>
      </c>
      <c r="Q122" s="110" t="e">
        <f t="shared" si="78"/>
        <v>#DIV/0!</v>
      </c>
      <c r="R122" s="113">
        <f t="shared" si="66"/>
        <v>0</v>
      </c>
      <c r="S122" s="112">
        <f t="shared" si="67"/>
        <v>0</v>
      </c>
      <c r="T122" s="112">
        <f t="shared" si="67"/>
        <v>0</v>
      </c>
      <c r="U122" s="112">
        <f t="shared" si="67"/>
        <v>0</v>
      </c>
      <c r="V122" s="112">
        <f t="shared" si="68"/>
        <v>0</v>
      </c>
      <c r="W122" s="192" t="e">
        <f t="shared" si="69"/>
        <v>#DIV/0!</v>
      </c>
      <c r="X122" s="114"/>
      <c r="Y122" s="115"/>
      <c r="Z122" s="115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7"/>
      <c r="DE122" s="117"/>
      <c r="DF122" s="117"/>
      <c r="DG122" s="117"/>
      <c r="DH122" s="117"/>
      <c r="DI122" s="117"/>
      <c r="DJ122" s="117"/>
      <c r="DK122" s="117"/>
      <c r="DL122" s="117"/>
      <c r="DM122" s="117"/>
      <c r="DN122" s="117"/>
      <c r="DO122" s="117"/>
      <c r="DP122" s="117"/>
      <c r="DQ122" s="117"/>
      <c r="DR122" s="117"/>
      <c r="DS122" s="117"/>
      <c r="DT122" s="117"/>
      <c r="DU122" s="117"/>
      <c r="DV122" s="117"/>
      <c r="DW122" s="117"/>
      <c r="DX122" s="117"/>
      <c r="DY122" s="117"/>
      <c r="DZ122" s="117"/>
      <c r="EA122" s="117"/>
      <c r="EB122" s="117"/>
      <c r="EC122" s="117"/>
      <c r="ED122" s="117"/>
      <c r="EE122" s="117"/>
      <c r="EF122" s="117"/>
      <c r="EG122" s="117"/>
      <c r="EH122" s="117"/>
      <c r="EI122" s="117"/>
      <c r="EJ122" s="117"/>
      <c r="EK122" s="117"/>
      <c r="EL122" s="117"/>
      <c r="EM122" s="117"/>
      <c r="EN122" s="117"/>
      <c r="EO122" s="117"/>
      <c r="EP122" s="117"/>
      <c r="EQ122" s="117"/>
      <c r="ER122" s="117"/>
      <c r="ES122" s="117"/>
      <c r="ET122" s="117"/>
      <c r="EU122" s="117"/>
      <c r="EV122" s="117"/>
      <c r="EW122" s="117"/>
      <c r="EX122" s="117"/>
      <c r="EY122" s="117"/>
      <c r="EZ122" s="117"/>
      <c r="FA122" s="117"/>
      <c r="FB122" s="117"/>
      <c r="FC122" s="117"/>
      <c r="FD122" s="117"/>
      <c r="FE122" s="117"/>
      <c r="FF122" s="117"/>
      <c r="FG122" s="117"/>
      <c r="FH122" s="117"/>
      <c r="FI122" s="117"/>
      <c r="FJ122" s="117"/>
      <c r="FK122" s="117"/>
      <c r="FL122" s="117"/>
      <c r="FM122" s="117"/>
      <c r="FN122" s="117"/>
      <c r="FO122" s="117"/>
      <c r="FP122" s="117"/>
      <c r="FQ122" s="117"/>
      <c r="FR122" s="117"/>
      <c r="FS122" s="117"/>
      <c r="FT122" s="117"/>
      <c r="FU122" s="117"/>
      <c r="FV122" s="117"/>
      <c r="FW122" s="117"/>
      <c r="FX122" s="117"/>
      <c r="FY122" s="117"/>
      <c r="FZ122" s="117"/>
      <c r="GA122" s="117"/>
      <c r="GB122" s="117"/>
      <c r="GC122" s="117"/>
      <c r="GD122" s="117"/>
      <c r="GE122" s="117"/>
      <c r="GF122" s="117"/>
      <c r="GG122" s="117"/>
      <c r="GH122" s="117"/>
    </row>
    <row r="123" spans="1:190" ht="21" hidden="1" customHeight="1" thickBot="1" x14ac:dyDescent="0.3">
      <c r="A123" s="68"/>
      <c r="B123" s="284" t="s">
        <v>275</v>
      </c>
      <c r="C123" s="69" t="s">
        <v>276</v>
      </c>
      <c r="D123" s="69" t="s">
        <v>261</v>
      </c>
      <c r="E123" s="288" t="s">
        <v>277</v>
      </c>
      <c r="F123" s="79"/>
      <c r="G123" s="79"/>
      <c r="H123" s="79"/>
      <c r="I123" s="75">
        <f>H123/H6</f>
        <v>0</v>
      </c>
      <c r="J123" s="76">
        <f t="shared" si="70"/>
        <v>0</v>
      </c>
      <c r="K123" s="81" t="e">
        <f t="shared" ref="K123:K126" si="82">H123/G123</f>
        <v>#DIV/0!</v>
      </c>
      <c r="L123" s="121"/>
      <c r="M123" s="79"/>
      <c r="N123" s="79"/>
      <c r="O123" s="79"/>
      <c r="P123" s="79">
        <f t="shared" si="77"/>
        <v>0</v>
      </c>
      <c r="Q123" s="77" t="e">
        <f t="shared" si="78"/>
        <v>#DIV/0!</v>
      </c>
      <c r="R123" s="80">
        <f t="shared" si="66"/>
        <v>0</v>
      </c>
      <c r="S123" s="79">
        <f t="shared" si="67"/>
        <v>0</v>
      </c>
      <c r="T123" s="79">
        <f t="shared" si="67"/>
        <v>0</v>
      </c>
      <c r="U123" s="79">
        <f t="shared" si="67"/>
        <v>0</v>
      </c>
      <c r="V123" s="79">
        <f t="shared" si="68"/>
        <v>0</v>
      </c>
      <c r="W123" s="192" t="e">
        <f t="shared" si="69"/>
        <v>#DIV/0!</v>
      </c>
      <c r="X123" s="42"/>
      <c r="Y123" s="24" t="str">
        <f t="shared" si="50"/>
        <v/>
      </c>
      <c r="Z123" s="24" t="str">
        <f t="shared" si="51"/>
        <v/>
      </c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</row>
    <row r="124" spans="1:190" ht="32.450000000000003" hidden="1" customHeight="1" thickBot="1" x14ac:dyDescent="0.3">
      <c r="A124" s="68"/>
      <c r="B124" s="284" t="s">
        <v>275</v>
      </c>
      <c r="C124" s="69" t="s">
        <v>278</v>
      </c>
      <c r="D124" s="69" t="s">
        <v>261</v>
      </c>
      <c r="E124" s="289" t="s">
        <v>279</v>
      </c>
      <c r="F124" s="79"/>
      <c r="G124" s="79"/>
      <c r="H124" s="79"/>
      <c r="I124" s="75">
        <f>H124/H6</f>
        <v>0</v>
      </c>
      <c r="J124" s="76">
        <f t="shared" si="70"/>
        <v>0</v>
      </c>
      <c r="K124" s="81" t="e">
        <f t="shared" si="82"/>
        <v>#DIV/0!</v>
      </c>
      <c r="L124" s="257"/>
      <c r="M124" s="76"/>
      <c r="N124" s="79"/>
      <c r="O124" s="79"/>
      <c r="P124" s="79">
        <f>O124-N124</f>
        <v>0</v>
      </c>
      <c r="Q124" s="77" t="e">
        <f>O124/N124</f>
        <v>#DIV/0!</v>
      </c>
      <c r="R124" s="80">
        <f t="shared" si="66"/>
        <v>0</v>
      </c>
      <c r="S124" s="79">
        <f t="shared" si="67"/>
        <v>0</v>
      </c>
      <c r="T124" s="79">
        <f t="shared" si="67"/>
        <v>0</v>
      </c>
      <c r="U124" s="79">
        <f t="shared" si="67"/>
        <v>0</v>
      </c>
      <c r="V124" s="79">
        <f t="shared" si="68"/>
        <v>0</v>
      </c>
      <c r="W124" s="161" t="e">
        <f t="shared" si="69"/>
        <v>#DIV/0!</v>
      </c>
      <c r="X124" s="42"/>
      <c r="Y124" s="24" t="str">
        <f t="shared" si="50"/>
        <v/>
      </c>
      <c r="Z124" s="24" t="str">
        <f t="shared" si="51"/>
        <v/>
      </c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</row>
    <row r="125" spans="1:190" ht="27.75" customHeight="1" thickBot="1" x14ac:dyDescent="0.3">
      <c r="A125" s="57"/>
      <c r="B125" s="278" t="s">
        <v>256</v>
      </c>
      <c r="C125" s="59" t="s">
        <v>280</v>
      </c>
      <c r="D125" s="70" t="s">
        <v>261</v>
      </c>
      <c r="E125" s="124" t="s">
        <v>281</v>
      </c>
      <c r="F125" s="80">
        <v>2337.1</v>
      </c>
      <c r="G125" s="76">
        <v>2337.1</v>
      </c>
      <c r="H125" s="76">
        <v>1905.7</v>
      </c>
      <c r="I125" s="152">
        <f>H125/H6</f>
        <v>3.867166866515271E-3</v>
      </c>
      <c r="J125" s="76">
        <f t="shared" si="70"/>
        <v>-431.39999999999986</v>
      </c>
      <c r="K125" s="81">
        <f t="shared" si="82"/>
        <v>0.81541226306105863</v>
      </c>
      <c r="L125" s="257"/>
      <c r="M125" s="76"/>
      <c r="N125" s="76"/>
      <c r="O125" s="76"/>
      <c r="P125" s="79">
        <f t="shared" ref="P125:P128" si="83">O125-N125</f>
        <v>0</v>
      </c>
      <c r="Q125" s="77"/>
      <c r="R125" s="80">
        <f t="shared" si="66"/>
        <v>2337.1</v>
      </c>
      <c r="S125" s="76">
        <f t="shared" si="67"/>
        <v>2337.1</v>
      </c>
      <c r="T125" s="76">
        <f t="shared" si="67"/>
        <v>2337.1</v>
      </c>
      <c r="U125" s="76">
        <f t="shared" si="67"/>
        <v>1905.7</v>
      </c>
      <c r="V125" s="76">
        <f t="shared" si="68"/>
        <v>-431.39999999999986</v>
      </c>
      <c r="W125" s="81">
        <f t="shared" si="69"/>
        <v>0.81541226306105863</v>
      </c>
      <c r="X125" s="42"/>
      <c r="Y125" s="24" t="str">
        <f t="shared" si="50"/>
        <v/>
      </c>
      <c r="Z125" s="24" t="str">
        <f t="shared" si="51"/>
        <v/>
      </c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</row>
    <row r="126" spans="1:190" ht="43.9" customHeight="1" x14ac:dyDescent="0.25">
      <c r="A126" s="57"/>
      <c r="B126" s="278" t="s">
        <v>256</v>
      </c>
      <c r="C126" s="59" t="s">
        <v>282</v>
      </c>
      <c r="D126" s="70" t="s">
        <v>261</v>
      </c>
      <c r="E126" s="126" t="s">
        <v>283</v>
      </c>
      <c r="F126" s="80">
        <v>3147.4</v>
      </c>
      <c r="G126" s="76">
        <v>3147.4</v>
      </c>
      <c r="H126" s="76">
        <v>3147.4</v>
      </c>
      <c r="I126" s="152">
        <f>H126/H6</f>
        <v>6.3869029730126278E-3</v>
      </c>
      <c r="J126" s="76">
        <f t="shared" si="70"/>
        <v>0</v>
      </c>
      <c r="K126" s="81">
        <f t="shared" si="82"/>
        <v>1</v>
      </c>
      <c r="L126" s="257"/>
      <c r="M126" s="76"/>
      <c r="N126" s="76"/>
      <c r="O126" s="76"/>
      <c r="P126" s="79">
        <f t="shared" si="83"/>
        <v>0</v>
      </c>
      <c r="Q126" s="77"/>
      <c r="R126" s="80">
        <f t="shared" si="66"/>
        <v>3147.4</v>
      </c>
      <c r="S126" s="76">
        <f t="shared" si="67"/>
        <v>3147.4</v>
      </c>
      <c r="T126" s="76">
        <f t="shared" si="67"/>
        <v>3147.4</v>
      </c>
      <c r="U126" s="76">
        <f t="shared" si="67"/>
        <v>3147.4</v>
      </c>
      <c r="V126" s="76">
        <f t="shared" si="68"/>
        <v>0</v>
      </c>
      <c r="W126" s="81">
        <f t="shared" si="69"/>
        <v>1</v>
      </c>
      <c r="X126" s="42"/>
      <c r="Y126" s="24" t="str">
        <f t="shared" si="50"/>
        <v/>
      </c>
      <c r="Z126" s="24" t="str">
        <f t="shared" si="51"/>
        <v/>
      </c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</row>
    <row r="127" spans="1:190" ht="21.75" customHeight="1" x14ac:dyDescent="0.25">
      <c r="A127" s="68"/>
      <c r="B127" s="284" t="s">
        <v>284</v>
      </c>
      <c r="C127" s="70" t="s">
        <v>285</v>
      </c>
      <c r="D127" s="70" t="s">
        <v>261</v>
      </c>
      <c r="E127" s="290" t="s">
        <v>286</v>
      </c>
      <c r="F127" s="90">
        <v>15897.5</v>
      </c>
      <c r="G127" s="74">
        <v>15897.5</v>
      </c>
      <c r="H127" s="74">
        <v>15842</v>
      </c>
      <c r="I127" s="50">
        <f>H127/H6</f>
        <v>3.2147587500306933E-2</v>
      </c>
      <c r="J127" s="79">
        <f t="shared" si="70"/>
        <v>-55.5</v>
      </c>
      <c r="K127" s="81">
        <f>H127/G127</f>
        <v>0.99650888504481838</v>
      </c>
      <c r="L127" s="78">
        <v>3027.3</v>
      </c>
      <c r="M127" s="79">
        <v>3621.7</v>
      </c>
      <c r="N127" s="79">
        <v>3621.7</v>
      </c>
      <c r="O127" s="79">
        <v>3476.9</v>
      </c>
      <c r="P127" s="79">
        <f t="shared" si="83"/>
        <v>-144.79999999999973</v>
      </c>
      <c r="Q127" s="77">
        <f>O127/N127</f>
        <v>0.96001877571306304</v>
      </c>
      <c r="R127" s="78">
        <f t="shared" si="66"/>
        <v>18924.8</v>
      </c>
      <c r="S127" s="79">
        <f t="shared" si="67"/>
        <v>19519.2</v>
      </c>
      <c r="T127" s="79">
        <f t="shared" si="67"/>
        <v>19519.2</v>
      </c>
      <c r="U127" s="79">
        <f t="shared" si="67"/>
        <v>19318.900000000001</v>
      </c>
      <c r="V127" s="79">
        <f t="shared" si="68"/>
        <v>-200.29999999999927</v>
      </c>
      <c r="W127" s="81">
        <f t="shared" si="69"/>
        <v>0.98973830894708803</v>
      </c>
      <c r="X127" s="42"/>
      <c r="Y127" s="24" t="str">
        <f t="shared" si="50"/>
        <v/>
      </c>
      <c r="Z127" s="24" t="str">
        <f t="shared" si="51"/>
        <v/>
      </c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</row>
    <row r="128" spans="1:190" ht="76.150000000000006" customHeight="1" x14ac:dyDescent="0.25">
      <c r="A128" s="68"/>
      <c r="B128" s="284" t="s">
        <v>284</v>
      </c>
      <c r="C128" s="70" t="s">
        <v>287</v>
      </c>
      <c r="D128" s="70" t="s">
        <v>288</v>
      </c>
      <c r="E128" s="290" t="s">
        <v>289</v>
      </c>
      <c r="F128" s="90">
        <v>37728.699999999997</v>
      </c>
      <c r="G128" s="74">
        <v>37728.699999999997</v>
      </c>
      <c r="H128" s="291">
        <v>37728.699999999997</v>
      </c>
      <c r="I128" s="75">
        <f>H128/H6</f>
        <v>7.6561462222120319E-2</v>
      </c>
      <c r="J128" s="79">
        <f t="shared" si="70"/>
        <v>0</v>
      </c>
      <c r="K128" s="83">
        <f>H128/G128</f>
        <v>1</v>
      </c>
      <c r="L128" s="78"/>
      <c r="M128" s="79"/>
      <c r="N128" s="56"/>
      <c r="O128" s="56"/>
      <c r="P128" s="79">
        <f t="shared" si="83"/>
        <v>0</v>
      </c>
      <c r="Q128" s="77"/>
      <c r="R128" s="78">
        <f t="shared" si="66"/>
        <v>37728.699999999997</v>
      </c>
      <c r="S128" s="79">
        <f t="shared" si="67"/>
        <v>37728.699999999997</v>
      </c>
      <c r="T128" s="79">
        <f t="shared" si="67"/>
        <v>37728.699999999997</v>
      </c>
      <c r="U128" s="51">
        <f t="shared" si="67"/>
        <v>37728.699999999997</v>
      </c>
      <c r="V128" s="79">
        <f t="shared" si="68"/>
        <v>0</v>
      </c>
      <c r="W128" s="81">
        <f t="shared" si="69"/>
        <v>1</v>
      </c>
      <c r="X128" s="42"/>
      <c r="Y128" s="24" t="str">
        <f t="shared" si="50"/>
        <v/>
      </c>
      <c r="Z128" s="24" t="str">
        <f t="shared" si="51"/>
        <v/>
      </c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</row>
    <row r="129" spans="1:190" ht="31.5" customHeight="1" thickBot="1" x14ac:dyDescent="0.3">
      <c r="A129" s="68"/>
      <c r="B129" s="284" t="s">
        <v>284</v>
      </c>
      <c r="C129" s="70" t="s">
        <v>290</v>
      </c>
      <c r="D129" s="70" t="s">
        <v>258</v>
      </c>
      <c r="E129" s="290" t="s">
        <v>291</v>
      </c>
      <c r="F129" s="90"/>
      <c r="G129" s="292"/>
      <c r="H129" s="293"/>
      <c r="I129" s="294">
        <f>H129/H6</f>
        <v>0</v>
      </c>
      <c r="J129" s="268">
        <f t="shared" si="70"/>
        <v>0</v>
      </c>
      <c r="K129" s="295"/>
      <c r="L129" s="267">
        <v>1000</v>
      </c>
      <c r="M129" s="268">
        <v>1000</v>
      </c>
      <c r="N129" s="137">
        <v>1000</v>
      </c>
      <c r="O129" s="137"/>
      <c r="P129" s="79">
        <f t="shared" si="77"/>
        <v>-1000</v>
      </c>
      <c r="Q129" s="77">
        <f>O129/N129</f>
        <v>0</v>
      </c>
      <c r="R129" s="267">
        <f t="shared" si="66"/>
        <v>1000</v>
      </c>
      <c r="S129" s="268">
        <f t="shared" si="67"/>
        <v>1000</v>
      </c>
      <c r="T129" s="268">
        <f t="shared" si="67"/>
        <v>1000</v>
      </c>
      <c r="U129" s="137">
        <f t="shared" si="67"/>
        <v>0</v>
      </c>
      <c r="V129" s="268">
        <f t="shared" si="68"/>
        <v>-1000</v>
      </c>
      <c r="W129" s="159">
        <f t="shared" si="69"/>
        <v>0</v>
      </c>
      <c r="X129" s="42"/>
      <c r="Y129" s="24" t="str">
        <f t="shared" si="50"/>
        <v/>
      </c>
      <c r="Z129" s="24" t="str">
        <f t="shared" si="51"/>
        <v/>
      </c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</row>
    <row r="130" spans="1:190" s="196" customFormat="1" ht="18.75" hidden="1" customHeight="1" thickBot="1" x14ac:dyDescent="0.3">
      <c r="A130" s="68"/>
      <c r="B130" s="284"/>
      <c r="C130" s="69"/>
      <c r="D130" s="69"/>
      <c r="E130" s="288" t="s">
        <v>292</v>
      </c>
      <c r="F130" s="72"/>
      <c r="G130" s="296"/>
      <c r="H130" s="296"/>
      <c r="I130" s="152">
        <f>H130/H6</f>
        <v>0</v>
      </c>
      <c r="J130" s="76">
        <f>H130-G130</f>
        <v>0</v>
      </c>
      <c r="K130" s="153"/>
      <c r="L130" s="257"/>
      <c r="M130" s="76"/>
      <c r="N130" s="76"/>
      <c r="O130" s="76"/>
      <c r="P130" s="79">
        <f t="shared" si="77"/>
        <v>0</v>
      </c>
      <c r="Q130" s="101"/>
      <c r="R130" s="80">
        <f t="shared" si="66"/>
        <v>0</v>
      </c>
      <c r="S130" s="76">
        <f t="shared" si="67"/>
        <v>0</v>
      </c>
      <c r="T130" s="76">
        <f t="shared" si="67"/>
        <v>0</v>
      </c>
      <c r="U130" s="76">
        <f t="shared" si="67"/>
        <v>0</v>
      </c>
      <c r="V130" s="76">
        <f t="shared" si="68"/>
        <v>0</v>
      </c>
      <c r="W130" s="33" t="e">
        <f t="shared" si="69"/>
        <v>#DIV/0!</v>
      </c>
      <c r="X130" s="193"/>
      <c r="Y130" s="24" t="str">
        <f t="shared" si="50"/>
        <v/>
      </c>
      <c r="Z130" s="24" t="str">
        <f t="shared" si="51"/>
        <v/>
      </c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  <c r="BI130" s="195"/>
      <c r="BJ130" s="195"/>
      <c r="BK130" s="195"/>
      <c r="BL130" s="195"/>
      <c r="BM130" s="195"/>
      <c r="BN130" s="195"/>
      <c r="BO130" s="195"/>
      <c r="BP130" s="195"/>
      <c r="BQ130" s="195"/>
      <c r="BR130" s="195"/>
      <c r="BS130" s="195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  <c r="CI130" s="195"/>
      <c r="CJ130" s="195"/>
      <c r="CK130" s="195"/>
      <c r="CL130" s="195"/>
      <c r="CM130" s="195"/>
      <c r="CN130" s="195"/>
      <c r="CO130" s="195"/>
      <c r="CP130" s="195"/>
      <c r="CQ130" s="195"/>
      <c r="CR130" s="195"/>
      <c r="CS130" s="195"/>
      <c r="CT130" s="195"/>
      <c r="CU130" s="195"/>
      <c r="CV130" s="195"/>
      <c r="CW130" s="195"/>
      <c r="CX130" s="195"/>
      <c r="CY130" s="195"/>
      <c r="CZ130" s="195"/>
      <c r="DA130" s="195"/>
      <c r="DB130" s="195"/>
      <c r="DC130" s="195"/>
      <c r="DD130" s="195"/>
      <c r="DE130" s="195"/>
      <c r="DF130" s="195"/>
      <c r="DG130" s="195"/>
      <c r="DH130" s="195"/>
      <c r="DI130" s="195"/>
      <c r="DJ130" s="195"/>
      <c r="DK130" s="195"/>
      <c r="DL130" s="195"/>
      <c r="DM130" s="195"/>
      <c r="DN130" s="195"/>
      <c r="DO130" s="195"/>
      <c r="DP130" s="195"/>
      <c r="DQ130" s="195"/>
      <c r="DR130" s="195"/>
      <c r="DS130" s="195"/>
      <c r="DT130" s="195"/>
      <c r="DU130" s="195"/>
      <c r="DV130" s="195"/>
      <c r="DW130" s="195"/>
      <c r="DX130" s="195"/>
      <c r="DY130" s="195"/>
      <c r="DZ130" s="195"/>
      <c r="EA130" s="195"/>
      <c r="EB130" s="195"/>
      <c r="EC130" s="195"/>
      <c r="ED130" s="195"/>
      <c r="EE130" s="195"/>
      <c r="EF130" s="195"/>
      <c r="EG130" s="195"/>
      <c r="EH130" s="195"/>
      <c r="EI130" s="195"/>
      <c r="EJ130" s="195"/>
      <c r="EK130" s="195"/>
      <c r="EL130" s="195"/>
      <c r="EM130" s="195"/>
      <c r="EN130" s="195"/>
      <c r="EO130" s="195"/>
      <c r="EP130" s="195"/>
      <c r="EQ130" s="195"/>
      <c r="ER130" s="195"/>
      <c r="ES130" s="195"/>
      <c r="ET130" s="195"/>
      <c r="EU130" s="195"/>
      <c r="EV130" s="195"/>
      <c r="EW130" s="195"/>
      <c r="EX130" s="195"/>
      <c r="EY130" s="195"/>
      <c r="EZ130" s="195"/>
      <c r="FA130" s="195"/>
      <c r="FB130" s="195"/>
      <c r="FC130" s="195"/>
      <c r="FD130" s="195"/>
      <c r="FE130" s="195"/>
      <c r="FF130" s="195"/>
      <c r="FG130" s="195"/>
      <c r="FH130" s="195"/>
      <c r="FI130" s="195"/>
      <c r="FJ130" s="195"/>
      <c r="FK130" s="195"/>
      <c r="FL130" s="195"/>
      <c r="FM130" s="195"/>
      <c r="FN130" s="195"/>
      <c r="FO130" s="195"/>
      <c r="FP130" s="195"/>
      <c r="FQ130" s="195"/>
      <c r="FR130" s="195"/>
      <c r="FS130" s="195"/>
      <c r="FT130" s="195"/>
      <c r="FU130" s="195"/>
      <c r="FV130" s="195"/>
      <c r="FW130" s="195"/>
      <c r="FX130" s="195"/>
      <c r="FY130" s="195"/>
      <c r="FZ130" s="195"/>
      <c r="GA130" s="195"/>
      <c r="GB130" s="195"/>
      <c r="GC130" s="195"/>
      <c r="GD130" s="195"/>
      <c r="GE130" s="195"/>
      <c r="GF130" s="195"/>
      <c r="GG130" s="195"/>
      <c r="GH130" s="195"/>
    </row>
    <row r="131" spans="1:190" ht="18.75" hidden="1" customHeight="1" thickBot="1" x14ac:dyDescent="0.3">
      <c r="A131" s="68"/>
      <c r="B131" s="284"/>
      <c r="C131" s="69"/>
      <c r="D131" s="69"/>
      <c r="E131" s="288" t="s">
        <v>293</v>
      </c>
      <c r="F131" s="72"/>
      <c r="G131" s="74"/>
      <c r="H131" s="74"/>
      <c r="I131" s="75"/>
      <c r="J131" s="76">
        <f t="shared" si="70"/>
        <v>0</v>
      </c>
      <c r="K131" s="22"/>
      <c r="L131" s="121"/>
      <c r="M131" s="79"/>
      <c r="N131" s="79"/>
      <c r="O131" s="79"/>
      <c r="P131" s="79">
        <f t="shared" si="77"/>
        <v>0</v>
      </c>
      <c r="Q131" s="77" t="e">
        <f t="shared" si="78"/>
        <v>#DIV/0!</v>
      </c>
      <c r="R131" s="80">
        <f t="shared" si="66"/>
        <v>0</v>
      </c>
      <c r="S131" s="79">
        <f t="shared" si="67"/>
        <v>0</v>
      </c>
      <c r="T131" s="79">
        <f t="shared" si="67"/>
        <v>0</v>
      </c>
      <c r="U131" s="79">
        <f t="shared" si="67"/>
        <v>0</v>
      </c>
      <c r="V131" s="79">
        <f t="shared" si="68"/>
        <v>0</v>
      </c>
      <c r="W131" s="33" t="e">
        <f t="shared" si="69"/>
        <v>#DIV/0!</v>
      </c>
      <c r="X131" s="42"/>
      <c r="Y131" s="24" t="str">
        <f t="shared" si="50"/>
        <v/>
      </c>
      <c r="Z131" s="24" t="str">
        <f t="shared" si="51"/>
        <v/>
      </c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</row>
    <row r="132" spans="1:190" s="138" customFormat="1" ht="34.5" hidden="1" customHeight="1" thickBot="1" x14ac:dyDescent="0.3">
      <c r="A132" s="68"/>
      <c r="B132" s="284" t="s">
        <v>294</v>
      </c>
      <c r="C132" s="70" t="s">
        <v>295</v>
      </c>
      <c r="D132" s="70" t="s">
        <v>261</v>
      </c>
      <c r="E132" s="290" t="s">
        <v>281</v>
      </c>
      <c r="F132" s="72"/>
      <c r="G132" s="74"/>
      <c r="H132" s="74"/>
      <c r="I132" s="75">
        <f>H132/H6</f>
        <v>0</v>
      </c>
      <c r="J132" s="79">
        <f t="shared" si="70"/>
        <v>0</v>
      </c>
      <c r="K132" s="81"/>
      <c r="L132" s="121"/>
      <c r="M132" s="79"/>
      <c r="N132" s="79"/>
      <c r="O132" s="79"/>
      <c r="P132" s="79">
        <f t="shared" si="77"/>
        <v>0</v>
      </c>
      <c r="Q132" s="77"/>
      <c r="R132" s="78">
        <f t="shared" si="66"/>
        <v>0</v>
      </c>
      <c r="S132" s="79">
        <f t="shared" si="67"/>
        <v>0</v>
      </c>
      <c r="T132" s="79">
        <f t="shared" si="67"/>
        <v>0</v>
      </c>
      <c r="U132" s="79">
        <f t="shared" si="67"/>
        <v>0</v>
      </c>
      <c r="V132" s="79">
        <f t="shared" si="68"/>
        <v>0</v>
      </c>
      <c r="W132" s="33" t="e">
        <f t="shared" si="69"/>
        <v>#DIV/0!</v>
      </c>
      <c r="X132" s="42"/>
      <c r="Y132" s="24" t="str">
        <f t="shared" si="50"/>
        <v/>
      </c>
      <c r="Z132" s="24" t="str">
        <f t="shared" si="51"/>
        <v/>
      </c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</row>
    <row r="133" spans="1:190" s="138" customFormat="1" ht="21.75" hidden="1" customHeight="1" thickBot="1" x14ac:dyDescent="0.3">
      <c r="A133" s="68"/>
      <c r="B133" s="284" t="s">
        <v>294</v>
      </c>
      <c r="C133" s="70" t="s">
        <v>296</v>
      </c>
      <c r="D133" s="70" t="s">
        <v>261</v>
      </c>
      <c r="E133" s="93" t="s">
        <v>297</v>
      </c>
      <c r="F133" s="72"/>
      <c r="G133" s="74"/>
      <c r="H133" s="74"/>
      <c r="I133" s="75">
        <f>H133/H6</f>
        <v>0</v>
      </c>
      <c r="J133" s="79">
        <f t="shared" si="70"/>
        <v>0</v>
      </c>
      <c r="K133" s="81"/>
      <c r="L133" s="121"/>
      <c r="M133" s="79"/>
      <c r="N133" s="79"/>
      <c r="O133" s="79"/>
      <c r="P133" s="79">
        <f t="shared" si="77"/>
        <v>0</v>
      </c>
      <c r="Q133" s="77"/>
      <c r="R133" s="78">
        <f t="shared" si="66"/>
        <v>0</v>
      </c>
      <c r="S133" s="79">
        <f t="shared" si="67"/>
        <v>0</v>
      </c>
      <c r="T133" s="79">
        <f t="shared" si="67"/>
        <v>0</v>
      </c>
      <c r="U133" s="79">
        <f t="shared" si="67"/>
        <v>0</v>
      </c>
      <c r="V133" s="79">
        <f t="shared" si="68"/>
        <v>0</v>
      </c>
      <c r="W133" s="33" t="e">
        <f t="shared" si="69"/>
        <v>#DIV/0!</v>
      </c>
      <c r="X133" s="42"/>
      <c r="Y133" s="24" t="str">
        <f t="shared" si="50"/>
        <v/>
      </c>
      <c r="Z133" s="24" t="str">
        <f t="shared" si="51"/>
        <v/>
      </c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</row>
    <row r="134" spans="1:190" ht="51" hidden="1" customHeight="1" thickBot="1" x14ac:dyDescent="0.3">
      <c r="A134" s="68"/>
      <c r="B134" s="284" t="s">
        <v>298</v>
      </c>
      <c r="C134" s="69" t="s">
        <v>299</v>
      </c>
      <c r="D134" s="69" t="s">
        <v>261</v>
      </c>
      <c r="E134" s="242" t="s">
        <v>300</v>
      </c>
      <c r="F134" s="78"/>
      <c r="G134" s="79"/>
      <c r="H134" s="74"/>
      <c r="I134" s="75">
        <f>H134/H6</f>
        <v>0</v>
      </c>
      <c r="J134" s="79">
        <f t="shared" si="70"/>
        <v>0</v>
      </c>
      <c r="K134" s="81"/>
      <c r="L134" s="121"/>
      <c r="M134" s="79"/>
      <c r="N134" s="79"/>
      <c r="O134" s="79"/>
      <c r="P134" s="79">
        <f t="shared" si="77"/>
        <v>0</v>
      </c>
      <c r="Q134" s="77"/>
      <c r="R134" s="78">
        <f t="shared" si="66"/>
        <v>0</v>
      </c>
      <c r="S134" s="79">
        <f t="shared" si="67"/>
        <v>0</v>
      </c>
      <c r="T134" s="79">
        <f t="shared" si="67"/>
        <v>0</v>
      </c>
      <c r="U134" s="79">
        <f t="shared" si="67"/>
        <v>0</v>
      </c>
      <c r="V134" s="79">
        <f t="shared" si="68"/>
        <v>0</v>
      </c>
      <c r="W134" s="33" t="e">
        <f t="shared" si="69"/>
        <v>#DIV/0!</v>
      </c>
      <c r="X134" s="42"/>
      <c r="Y134" s="24" t="str">
        <f t="shared" si="50"/>
        <v/>
      </c>
      <c r="Z134" s="24" t="str">
        <f t="shared" si="51"/>
        <v/>
      </c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</row>
    <row r="135" spans="1:190" ht="77.25" hidden="1" customHeight="1" thickBot="1" x14ac:dyDescent="0.3">
      <c r="A135" s="68"/>
      <c r="B135" s="284" t="s">
        <v>301</v>
      </c>
      <c r="C135" s="69" t="s">
        <v>302</v>
      </c>
      <c r="D135" s="69" t="s">
        <v>288</v>
      </c>
      <c r="E135" s="297" t="s">
        <v>289</v>
      </c>
      <c r="F135" s="78"/>
      <c r="G135" s="79"/>
      <c r="H135" s="74"/>
      <c r="I135" s="75">
        <f>H135/H6</f>
        <v>0</v>
      </c>
      <c r="J135" s="79">
        <f t="shared" si="70"/>
        <v>0</v>
      </c>
      <c r="K135" s="81"/>
      <c r="L135" s="121"/>
      <c r="M135" s="79"/>
      <c r="N135" s="79"/>
      <c r="O135" s="74"/>
      <c r="P135" s="79">
        <f t="shared" si="77"/>
        <v>0</v>
      </c>
      <c r="Q135" s="77"/>
      <c r="R135" s="78">
        <f t="shared" si="66"/>
        <v>0</v>
      </c>
      <c r="S135" s="79">
        <f t="shared" si="67"/>
        <v>0</v>
      </c>
      <c r="T135" s="79">
        <f t="shared" si="67"/>
        <v>0</v>
      </c>
      <c r="U135" s="79">
        <f t="shared" si="67"/>
        <v>0</v>
      </c>
      <c r="V135" s="79">
        <f t="shared" si="68"/>
        <v>0</v>
      </c>
      <c r="W135" s="33" t="e">
        <f t="shared" si="69"/>
        <v>#DIV/0!</v>
      </c>
      <c r="X135" s="42"/>
      <c r="Y135" s="24" t="str">
        <f t="shared" si="50"/>
        <v/>
      </c>
      <c r="Z135" s="24" t="str">
        <f t="shared" si="51"/>
        <v/>
      </c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</row>
    <row r="136" spans="1:190" ht="135.75" hidden="1" customHeight="1" thickBot="1" x14ac:dyDescent="0.3">
      <c r="A136" s="266"/>
      <c r="B136" s="298" t="s">
        <v>303</v>
      </c>
      <c r="C136" s="247" t="s">
        <v>304</v>
      </c>
      <c r="D136" s="247" t="s">
        <v>288</v>
      </c>
      <c r="E136" s="299" t="s">
        <v>305</v>
      </c>
      <c r="F136" s="300"/>
      <c r="G136" s="291"/>
      <c r="H136" s="291"/>
      <c r="I136" s="301">
        <f>H136/H6</f>
        <v>0</v>
      </c>
      <c r="J136" s="56">
        <f t="shared" si="70"/>
        <v>0</v>
      </c>
      <c r="K136" s="83"/>
      <c r="L136" s="302"/>
      <c r="M136" s="302"/>
      <c r="N136" s="302"/>
      <c r="O136" s="291"/>
      <c r="P136" s="56">
        <f t="shared" si="77"/>
        <v>0</v>
      </c>
      <c r="Q136" s="77" t="e">
        <f t="shared" ref="Q136:Q150" si="84">O136/N136</f>
        <v>#DIV/0!</v>
      </c>
      <c r="R136" s="55">
        <f t="shared" si="66"/>
        <v>0</v>
      </c>
      <c r="S136" s="56">
        <f t="shared" si="67"/>
        <v>0</v>
      </c>
      <c r="T136" s="56">
        <f t="shared" si="67"/>
        <v>0</v>
      </c>
      <c r="U136" s="56">
        <f t="shared" si="67"/>
        <v>0</v>
      </c>
      <c r="V136" s="56">
        <f t="shared" si="68"/>
        <v>0</v>
      </c>
      <c r="W136" s="33" t="e">
        <f t="shared" si="69"/>
        <v>#DIV/0!</v>
      </c>
      <c r="X136" s="42"/>
      <c r="Y136" s="24" t="str">
        <f t="shared" si="50"/>
        <v/>
      </c>
      <c r="Z136" s="24" t="str">
        <f t="shared" si="51"/>
        <v/>
      </c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</row>
    <row r="137" spans="1:190" s="274" customFormat="1" ht="27.75" hidden="1" customHeight="1" thickBot="1" x14ac:dyDescent="0.3">
      <c r="A137" s="269">
        <v>9</v>
      </c>
      <c r="B137" s="303">
        <v>150101</v>
      </c>
      <c r="C137" s="304" t="s">
        <v>306</v>
      </c>
      <c r="D137" s="304" t="s">
        <v>307</v>
      </c>
      <c r="E137" s="305" t="s">
        <v>308</v>
      </c>
      <c r="F137" s="306"/>
      <c r="G137" s="307"/>
      <c r="H137" s="307">
        <v>0</v>
      </c>
      <c r="I137" s="308"/>
      <c r="J137" s="137">
        <f t="shared" si="70"/>
        <v>0</v>
      </c>
      <c r="K137" s="309"/>
      <c r="L137" s="310">
        <f>SUM(L138:L154)</f>
        <v>0</v>
      </c>
      <c r="M137" s="18">
        <f>SUM(M138:M154)</f>
        <v>0</v>
      </c>
      <c r="N137" s="18">
        <f>SUM(N138:N154)</f>
        <v>0</v>
      </c>
      <c r="O137" s="18">
        <f>SUM(O138:O154)</f>
        <v>0</v>
      </c>
      <c r="P137" s="18">
        <f t="shared" si="77"/>
        <v>0</v>
      </c>
      <c r="Q137" s="311" t="e">
        <f t="shared" si="84"/>
        <v>#DIV/0!</v>
      </c>
      <c r="R137" s="312">
        <f t="shared" si="66"/>
        <v>0</v>
      </c>
      <c r="S137" s="18">
        <f t="shared" si="67"/>
        <v>0</v>
      </c>
      <c r="T137" s="18">
        <f t="shared" si="67"/>
        <v>0</v>
      </c>
      <c r="U137" s="18">
        <f t="shared" si="67"/>
        <v>0</v>
      </c>
      <c r="V137" s="18">
        <f t="shared" si="68"/>
        <v>0</v>
      </c>
      <c r="W137" s="33" t="e">
        <f t="shared" si="69"/>
        <v>#DIV/0!</v>
      </c>
      <c r="X137" s="42"/>
      <c r="Y137" s="24" t="str">
        <f t="shared" si="50"/>
        <v/>
      </c>
      <c r="Z137" s="24" t="str">
        <f t="shared" si="51"/>
        <v/>
      </c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</row>
    <row r="138" spans="1:190" ht="28.5" hidden="1" customHeight="1" thickBot="1" x14ac:dyDescent="0.3">
      <c r="A138" s="57"/>
      <c r="B138" s="313"/>
      <c r="C138" s="97"/>
      <c r="D138" s="97"/>
      <c r="E138" s="314" t="s">
        <v>309</v>
      </c>
      <c r="F138" s="315"/>
      <c r="G138" s="316"/>
      <c r="H138" s="316"/>
      <c r="I138" s="317"/>
      <c r="J138" s="76">
        <f t="shared" si="70"/>
        <v>0</v>
      </c>
      <c r="K138" s="318"/>
      <c r="L138" s="257"/>
      <c r="M138" s="76"/>
      <c r="N138" s="76"/>
      <c r="O138" s="76"/>
      <c r="P138" s="76">
        <f t="shared" si="77"/>
        <v>0</v>
      </c>
      <c r="Q138" s="101" t="e">
        <f t="shared" si="84"/>
        <v>#DIV/0!</v>
      </c>
      <c r="R138" s="80">
        <f t="shared" si="66"/>
        <v>0</v>
      </c>
      <c r="S138" s="76">
        <f t="shared" si="67"/>
        <v>0</v>
      </c>
      <c r="T138" s="76">
        <f t="shared" si="67"/>
        <v>0</v>
      </c>
      <c r="U138" s="76">
        <f t="shared" si="67"/>
        <v>0</v>
      </c>
      <c r="V138" s="76">
        <f t="shared" si="68"/>
        <v>0</v>
      </c>
      <c r="W138" s="33" t="e">
        <f t="shared" si="69"/>
        <v>#DIV/0!</v>
      </c>
      <c r="X138" s="42"/>
      <c r="Y138" s="24" t="str">
        <f t="shared" si="50"/>
        <v/>
      </c>
      <c r="Z138" s="24" t="str">
        <f t="shared" si="51"/>
        <v/>
      </c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</row>
    <row r="139" spans="1:190" s="2" customFormat="1" ht="28.5" hidden="1" customHeight="1" thickBot="1" x14ac:dyDescent="0.3">
      <c r="A139" s="68"/>
      <c r="B139" s="319"/>
      <c r="C139" s="96"/>
      <c r="D139" s="96"/>
      <c r="E139" s="186" t="s">
        <v>310</v>
      </c>
      <c r="F139" s="320"/>
      <c r="G139" s="321"/>
      <c r="H139" s="321"/>
      <c r="I139" s="322"/>
      <c r="J139" s="76">
        <f t="shared" si="70"/>
        <v>0</v>
      </c>
      <c r="K139" s="22"/>
      <c r="L139" s="121"/>
      <c r="M139" s="79"/>
      <c r="N139" s="79"/>
      <c r="O139" s="79"/>
      <c r="P139" s="79">
        <f t="shared" si="77"/>
        <v>0</v>
      </c>
      <c r="Q139" s="77" t="e">
        <f t="shared" si="84"/>
        <v>#DIV/0!</v>
      </c>
      <c r="R139" s="80">
        <f t="shared" si="66"/>
        <v>0</v>
      </c>
      <c r="S139" s="79">
        <f t="shared" si="67"/>
        <v>0</v>
      </c>
      <c r="T139" s="79">
        <f t="shared" si="67"/>
        <v>0</v>
      </c>
      <c r="U139" s="79">
        <f t="shared" si="67"/>
        <v>0</v>
      </c>
      <c r="V139" s="79">
        <f t="shared" si="68"/>
        <v>0</v>
      </c>
      <c r="W139" s="33" t="e">
        <f t="shared" si="69"/>
        <v>#DIV/0!</v>
      </c>
      <c r="X139" s="42"/>
      <c r="Y139" s="24" t="str">
        <f t="shared" si="50"/>
        <v/>
      </c>
      <c r="Z139" s="24" t="str">
        <f t="shared" si="51"/>
        <v/>
      </c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</row>
    <row r="140" spans="1:190" s="2" customFormat="1" ht="28.5" hidden="1" customHeight="1" thickBot="1" x14ac:dyDescent="0.3">
      <c r="A140" s="68"/>
      <c r="B140" s="319"/>
      <c r="C140" s="96"/>
      <c r="D140" s="96"/>
      <c r="E140" s="71" t="s">
        <v>311</v>
      </c>
      <c r="F140" s="320"/>
      <c r="G140" s="321"/>
      <c r="H140" s="321"/>
      <c r="I140" s="322"/>
      <c r="J140" s="79">
        <f t="shared" si="70"/>
        <v>0</v>
      </c>
      <c r="K140" s="22"/>
      <c r="L140" s="121"/>
      <c r="M140" s="79"/>
      <c r="N140" s="79"/>
      <c r="O140" s="79"/>
      <c r="P140" s="79">
        <f>O140-N140</f>
        <v>0</v>
      </c>
      <c r="Q140" s="77" t="e">
        <f>O140/N140</f>
        <v>#DIV/0!</v>
      </c>
      <c r="R140" s="78">
        <f t="shared" si="66"/>
        <v>0</v>
      </c>
      <c r="S140" s="79">
        <f t="shared" si="67"/>
        <v>0</v>
      </c>
      <c r="T140" s="79">
        <f t="shared" si="67"/>
        <v>0</v>
      </c>
      <c r="U140" s="79">
        <f t="shared" si="67"/>
        <v>0</v>
      </c>
      <c r="V140" s="79">
        <f t="shared" si="68"/>
        <v>0</v>
      </c>
      <c r="W140" s="33" t="e">
        <f t="shared" si="69"/>
        <v>#DIV/0!</v>
      </c>
      <c r="X140" s="42"/>
      <c r="Y140" s="24" t="str">
        <f t="shared" si="50"/>
        <v/>
      </c>
      <c r="Z140" s="24" t="str">
        <f t="shared" si="51"/>
        <v/>
      </c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</row>
    <row r="141" spans="1:190" s="330" customFormat="1" ht="28.5" hidden="1" customHeight="1" thickBot="1" x14ac:dyDescent="0.3">
      <c r="A141" s="258"/>
      <c r="B141" s="323"/>
      <c r="C141" s="324"/>
      <c r="D141" s="324"/>
      <c r="E141" s="325" t="s">
        <v>312</v>
      </c>
      <c r="F141" s="326"/>
      <c r="G141" s="327"/>
      <c r="H141" s="327"/>
      <c r="I141" s="328"/>
      <c r="J141" s="51">
        <f t="shared" si="70"/>
        <v>0</v>
      </c>
      <c r="K141" s="329"/>
      <c r="L141" s="121"/>
      <c r="M141" s="79"/>
      <c r="N141" s="79"/>
      <c r="O141" s="79"/>
      <c r="P141" s="79">
        <f t="shared" si="77"/>
        <v>0</v>
      </c>
      <c r="Q141" s="77" t="e">
        <f t="shared" si="84"/>
        <v>#DIV/0!</v>
      </c>
      <c r="R141" s="80">
        <f t="shared" si="66"/>
        <v>0</v>
      </c>
      <c r="S141" s="76">
        <f t="shared" si="67"/>
        <v>0</v>
      </c>
      <c r="T141" s="76">
        <f t="shared" si="67"/>
        <v>0</v>
      </c>
      <c r="U141" s="76">
        <f t="shared" si="67"/>
        <v>0</v>
      </c>
      <c r="V141" s="76">
        <f t="shared" si="68"/>
        <v>0</v>
      </c>
      <c r="W141" s="33" t="e">
        <f t="shared" si="69"/>
        <v>#DIV/0!</v>
      </c>
      <c r="X141" s="42"/>
      <c r="Y141" s="24" t="str">
        <f t="shared" si="50"/>
        <v/>
      </c>
      <c r="Z141" s="24" t="str">
        <f t="shared" si="51"/>
        <v/>
      </c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</row>
    <row r="142" spans="1:190" s="330" customFormat="1" ht="44.25" hidden="1" customHeight="1" thickBot="1" x14ac:dyDescent="0.3">
      <c r="A142" s="57"/>
      <c r="B142" s="313"/>
      <c r="C142" s="97"/>
      <c r="D142" s="97"/>
      <c r="E142" s="288" t="s">
        <v>313</v>
      </c>
      <c r="F142" s="315"/>
      <c r="G142" s="316"/>
      <c r="H142" s="316"/>
      <c r="I142" s="317"/>
      <c r="J142" s="76"/>
      <c r="K142" s="318"/>
      <c r="L142" s="121"/>
      <c r="M142" s="79"/>
      <c r="N142" s="79"/>
      <c r="O142" s="79"/>
      <c r="P142" s="79">
        <f>O142-N142</f>
        <v>0</v>
      </c>
      <c r="Q142" s="77" t="e">
        <f t="shared" si="84"/>
        <v>#DIV/0!</v>
      </c>
      <c r="R142" s="331">
        <f t="shared" si="66"/>
        <v>0</v>
      </c>
      <c r="S142" s="79">
        <f t="shared" si="67"/>
        <v>0</v>
      </c>
      <c r="T142" s="79">
        <f t="shared" si="67"/>
        <v>0</v>
      </c>
      <c r="U142" s="51">
        <f t="shared" si="67"/>
        <v>0</v>
      </c>
      <c r="V142" s="79">
        <f t="shared" si="68"/>
        <v>0</v>
      </c>
      <c r="W142" s="33" t="e">
        <f t="shared" si="69"/>
        <v>#DIV/0!</v>
      </c>
      <c r="X142" s="42"/>
      <c r="Y142" s="24"/>
      <c r="Z142" s="24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</row>
    <row r="143" spans="1:190" s="330" customFormat="1" ht="31.5" hidden="1" customHeight="1" thickBot="1" x14ac:dyDescent="0.3">
      <c r="A143" s="57"/>
      <c r="B143" s="313"/>
      <c r="C143" s="97"/>
      <c r="D143" s="97"/>
      <c r="E143" s="314" t="s">
        <v>314</v>
      </c>
      <c r="F143" s="315"/>
      <c r="G143" s="316"/>
      <c r="H143" s="316"/>
      <c r="I143" s="317"/>
      <c r="J143" s="76"/>
      <c r="K143" s="318"/>
      <c r="L143" s="121"/>
      <c r="M143" s="79"/>
      <c r="N143" s="79"/>
      <c r="O143" s="79"/>
      <c r="P143" s="79">
        <f>O143-N143</f>
        <v>0</v>
      </c>
      <c r="Q143" s="77" t="e">
        <f t="shared" si="84"/>
        <v>#DIV/0!</v>
      </c>
      <c r="R143" s="331">
        <f t="shared" si="66"/>
        <v>0</v>
      </c>
      <c r="S143" s="79">
        <f t="shared" si="67"/>
        <v>0</v>
      </c>
      <c r="T143" s="79">
        <f t="shared" si="67"/>
        <v>0</v>
      </c>
      <c r="U143" s="51">
        <f t="shared" si="67"/>
        <v>0</v>
      </c>
      <c r="V143" s="79">
        <f t="shared" si="68"/>
        <v>0</v>
      </c>
      <c r="W143" s="33" t="e">
        <f t="shared" si="69"/>
        <v>#DIV/0!</v>
      </c>
      <c r="X143" s="42"/>
      <c r="Y143" s="24"/>
      <c r="Z143" s="24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</row>
    <row r="144" spans="1:190" s="2" customFormat="1" ht="21" hidden="1" customHeight="1" thickBot="1" x14ac:dyDescent="0.3">
      <c r="A144" s="57"/>
      <c r="B144" s="313"/>
      <c r="C144" s="97"/>
      <c r="D144" s="97"/>
      <c r="E144" s="314" t="s">
        <v>315</v>
      </c>
      <c r="F144" s="315"/>
      <c r="G144" s="316"/>
      <c r="H144" s="316"/>
      <c r="I144" s="317"/>
      <c r="J144" s="76">
        <f t="shared" si="70"/>
        <v>0</v>
      </c>
      <c r="K144" s="318"/>
      <c r="L144" s="121"/>
      <c r="M144" s="79"/>
      <c r="N144" s="79"/>
      <c r="O144" s="79"/>
      <c r="P144" s="79">
        <f>O144-N144</f>
        <v>0</v>
      </c>
      <c r="Q144" s="77" t="e">
        <f t="shared" si="84"/>
        <v>#DIV/0!</v>
      </c>
      <c r="R144" s="78">
        <f>SUM(F144,L144)</f>
        <v>0</v>
      </c>
      <c r="S144" s="76">
        <f>SUM(F144,M144)</f>
        <v>0</v>
      </c>
      <c r="T144" s="76">
        <f t="shared" si="67"/>
        <v>0</v>
      </c>
      <c r="U144" s="79">
        <f t="shared" si="67"/>
        <v>0</v>
      </c>
      <c r="V144" s="76">
        <f t="shared" si="68"/>
        <v>0</v>
      </c>
      <c r="W144" s="33" t="e">
        <f t="shared" si="69"/>
        <v>#DIV/0!</v>
      </c>
      <c r="X144" s="42"/>
      <c r="Y144" s="24" t="str">
        <f t="shared" si="50"/>
        <v/>
      </c>
      <c r="Z144" s="24" t="str">
        <f t="shared" si="51"/>
        <v/>
      </c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</row>
    <row r="145" spans="1:190" ht="18.75" hidden="1" customHeight="1" thickBot="1" x14ac:dyDescent="0.3">
      <c r="A145" s="57"/>
      <c r="B145" s="313"/>
      <c r="C145" s="97"/>
      <c r="D145" s="97"/>
      <c r="E145" s="332" t="s">
        <v>316</v>
      </c>
      <c r="F145" s="333"/>
      <c r="G145" s="316"/>
      <c r="H145" s="316"/>
      <c r="I145" s="317"/>
      <c r="J145" s="76">
        <f t="shared" si="70"/>
        <v>0</v>
      </c>
      <c r="K145" s="318"/>
      <c r="L145" s="257"/>
      <c r="M145" s="76"/>
      <c r="N145" s="76"/>
      <c r="O145" s="76"/>
      <c r="P145" s="76">
        <f t="shared" si="77"/>
        <v>0</v>
      </c>
      <c r="Q145" s="101" t="e">
        <f t="shared" si="84"/>
        <v>#DIV/0!</v>
      </c>
      <c r="R145" s="80">
        <f t="shared" si="66"/>
        <v>0</v>
      </c>
      <c r="S145" s="76">
        <f t="shared" si="67"/>
        <v>0</v>
      </c>
      <c r="T145" s="76">
        <f t="shared" si="67"/>
        <v>0</v>
      </c>
      <c r="U145" s="76">
        <f t="shared" si="67"/>
        <v>0</v>
      </c>
      <c r="V145" s="76">
        <f t="shared" si="68"/>
        <v>0</v>
      </c>
      <c r="W145" s="33" t="e">
        <f t="shared" si="69"/>
        <v>#DIV/0!</v>
      </c>
      <c r="X145" s="42"/>
      <c r="Y145" s="24" t="str">
        <f t="shared" si="50"/>
        <v/>
      </c>
      <c r="Z145" s="24" t="str">
        <f t="shared" si="51"/>
        <v/>
      </c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</row>
    <row r="146" spans="1:190" ht="30" hidden="1" customHeight="1" thickBot="1" x14ac:dyDescent="0.3">
      <c r="A146" s="68"/>
      <c r="B146" s="319"/>
      <c r="C146" s="96"/>
      <c r="D146" s="96"/>
      <c r="E146" s="297" t="s">
        <v>317</v>
      </c>
      <c r="F146" s="334"/>
      <c r="G146" s="321"/>
      <c r="H146" s="321"/>
      <c r="I146" s="322"/>
      <c r="J146" s="76">
        <f t="shared" si="70"/>
        <v>0</v>
      </c>
      <c r="K146" s="22"/>
      <c r="L146" s="121"/>
      <c r="M146" s="79"/>
      <c r="N146" s="79"/>
      <c r="O146" s="79"/>
      <c r="P146" s="79">
        <f t="shared" si="77"/>
        <v>0</v>
      </c>
      <c r="Q146" s="77" t="e">
        <f t="shared" si="84"/>
        <v>#DIV/0!</v>
      </c>
      <c r="R146" s="80">
        <f t="shared" si="66"/>
        <v>0</v>
      </c>
      <c r="S146" s="79">
        <f t="shared" si="67"/>
        <v>0</v>
      </c>
      <c r="T146" s="79">
        <f t="shared" si="67"/>
        <v>0</v>
      </c>
      <c r="U146" s="79">
        <f t="shared" si="67"/>
        <v>0</v>
      </c>
      <c r="V146" s="79">
        <f t="shared" si="68"/>
        <v>0</v>
      </c>
      <c r="W146" s="33" t="e">
        <f t="shared" si="69"/>
        <v>#DIV/0!</v>
      </c>
      <c r="X146" s="42"/>
      <c r="Y146" s="24" t="str">
        <f t="shared" si="50"/>
        <v/>
      </c>
      <c r="Z146" s="24" t="str">
        <f t="shared" si="51"/>
        <v/>
      </c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</row>
    <row r="147" spans="1:190" ht="8.25" hidden="1" customHeight="1" thickBot="1" x14ac:dyDescent="0.3">
      <c r="A147" s="68"/>
      <c r="B147" s="319"/>
      <c r="C147" s="96"/>
      <c r="D147" s="96"/>
      <c r="E147" s="288" t="s">
        <v>318</v>
      </c>
      <c r="F147" s="334"/>
      <c r="G147" s="321"/>
      <c r="H147" s="321"/>
      <c r="I147" s="322"/>
      <c r="J147" s="76">
        <f t="shared" si="70"/>
        <v>0</v>
      </c>
      <c r="K147" s="22"/>
      <c r="L147" s="121"/>
      <c r="M147" s="79"/>
      <c r="N147" s="79"/>
      <c r="O147" s="79"/>
      <c r="P147" s="79">
        <f t="shared" si="77"/>
        <v>0</v>
      </c>
      <c r="Q147" s="77" t="e">
        <f t="shared" si="84"/>
        <v>#DIV/0!</v>
      </c>
      <c r="R147" s="80">
        <f t="shared" si="66"/>
        <v>0</v>
      </c>
      <c r="S147" s="79">
        <f t="shared" si="67"/>
        <v>0</v>
      </c>
      <c r="T147" s="79">
        <f t="shared" si="67"/>
        <v>0</v>
      </c>
      <c r="U147" s="79">
        <f t="shared" si="67"/>
        <v>0</v>
      </c>
      <c r="V147" s="79">
        <f t="shared" si="68"/>
        <v>0</v>
      </c>
      <c r="W147" s="33" t="e">
        <f t="shared" si="69"/>
        <v>#DIV/0!</v>
      </c>
      <c r="X147" s="42"/>
      <c r="Y147" s="24" t="str">
        <f t="shared" si="50"/>
        <v/>
      </c>
      <c r="Z147" s="24" t="str">
        <f t="shared" si="51"/>
        <v/>
      </c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</row>
    <row r="148" spans="1:190" ht="18.75" hidden="1" customHeight="1" thickBot="1" x14ac:dyDescent="0.3">
      <c r="A148" s="68"/>
      <c r="B148" s="319"/>
      <c r="C148" s="96"/>
      <c r="D148" s="96"/>
      <c r="E148" s="288" t="s">
        <v>319</v>
      </c>
      <c r="F148" s="334"/>
      <c r="G148" s="321"/>
      <c r="H148" s="321"/>
      <c r="I148" s="322"/>
      <c r="J148" s="79">
        <f t="shared" si="70"/>
        <v>0</v>
      </c>
      <c r="K148" s="22"/>
      <c r="L148" s="121"/>
      <c r="M148" s="79"/>
      <c r="N148" s="79"/>
      <c r="O148" s="79"/>
      <c r="P148" s="79">
        <f t="shared" si="77"/>
        <v>0</v>
      </c>
      <c r="Q148" s="77" t="e">
        <f t="shared" si="84"/>
        <v>#DIV/0!</v>
      </c>
      <c r="R148" s="78">
        <f t="shared" si="66"/>
        <v>0</v>
      </c>
      <c r="S148" s="79">
        <f t="shared" si="67"/>
        <v>0</v>
      </c>
      <c r="T148" s="79">
        <f t="shared" si="67"/>
        <v>0</v>
      </c>
      <c r="U148" s="79">
        <f t="shared" si="67"/>
        <v>0</v>
      </c>
      <c r="V148" s="79">
        <f t="shared" si="68"/>
        <v>0</v>
      </c>
      <c r="W148" s="33" t="e">
        <f t="shared" si="69"/>
        <v>#DIV/0!</v>
      </c>
      <c r="X148" s="42"/>
      <c r="Y148" s="24" t="str">
        <f t="shared" si="50"/>
        <v/>
      </c>
      <c r="Z148" s="24" t="str">
        <f t="shared" si="51"/>
        <v/>
      </c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</row>
    <row r="149" spans="1:190" ht="21" hidden="1" customHeight="1" thickBot="1" x14ac:dyDescent="0.3">
      <c r="A149" s="68"/>
      <c r="B149" s="319"/>
      <c r="C149" s="96"/>
      <c r="D149" s="96"/>
      <c r="E149" s="297" t="s">
        <v>320</v>
      </c>
      <c r="F149" s="334"/>
      <c r="G149" s="321"/>
      <c r="H149" s="321"/>
      <c r="I149" s="322"/>
      <c r="J149" s="76">
        <f t="shared" si="70"/>
        <v>0</v>
      </c>
      <c r="K149" s="22"/>
      <c r="L149" s="121"/>
      <c r="M149" s="121"/>
      <c r="N149" s="121"/>
      <c r="O149" s="79"/>
      <c r="P149" s="79">
        <f t="shared" si="77"/>
        <v>0</v>
      </c>
      <c r="Q149" s="77" t="e">
        <f t="shared" si="84"/>
        <v>#DIV/0!</v>
      </c>
      <c r="R149" s="80">
        <f t="shared" si="66"/>
        <v>0</v>
      </c>
      <c r="S149" s="76">
        <f t="shared" si="67"/>
        <v>0</v>
      </c>
      <c r="T149" s="76">
        <f t="shared" si="67"/>
        <v>0</v>
      </c>
      <c r="U149" s="76">
        <f t="shared" si="67"/>
        <v>0</v>
      </c>
      <c r="V149" s="76">
        <f t="shared" si="68"/>
        <v>0</v>
      </c>
      <c r="W149" s="33" t="e">
        <f t="shared" si="69"/>
        <v>#DIV/0!</v>
      </c>
      <c r="X149" s="42"/>
      <c r="Y149" s="24" t="str">
        <f t="shared" si="50"/>
        <v/>
      </c>
      <c r="Z149" s="24" t="str">
        <f t="shared" si="51"/>
        <v/>
      </c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</row>
    <row r="150" spans="1:190" ht="21" hidden="1" customHeight="1" thickBot="1" x14ac:dyDescent="0.3">
      <c r="A150" s="68"/>
      <c r="B150" s="319"/>
      <c r="C150" s="96"/>
      <c r="D150" s="96"/>
      <c r="E150" s="297" t="s">
        <v>321</v>
      </c>
      <c r="F150" s="334"/>
      <c r="G150" s="321"/>
      <c r="H150" s="321"/>
      <c r="I150" s="322"/>
      <c r="J150" s="76">
        <f t="shared" si="70"/>
        <v>0</v>
      </c>
      <c r="K150" s="22"/>
      <c r="L150" s="121"/>
      <c r="M150" s="121"/>
      <c r="N150" s="121"/>
      <c r="O150" s="79"/>
      <c r="P150" s="79">
        <f>O150-N150</f>
        <v>0</v>
      </c>
      <c r="Q150" s="77" t="e">
        <f t="shared" si="84"/>
        <v>#DIV/0!</v>
      </c>
      <c r="R150" s="80">
        <f t="shared" si="66"/>
        <v>0</v>
      </c>
      <c r="S150" s="79">
        <f t="shared" si="67"/>
        <v>0</v>
      </c>
      <c r="T150" s="79">
        <f t="shared" si="67"/>
        <v>0</v>
      </c>
      <c r="U150" s="79">
        <f t="shared" si="67"/>
        <v>0</v>
      </c>
      <c r="V150" s="79">
        <f t="shared" si="68"/>
        <v>0</v>
      </c>
      <c r="W150" s="33" t="e">
        <f t="shared" si="69"/>
        <v>#DIV/0!</v>
      </c>
      <c r="X150" s="42"/>
      <c r="Y150" s="24" t="str">
        <f t="shared" si="50"/>
        <v/>
      </c>
      <c r="Z150" s="24" t="str">
        <f t="shared" si="51"/>
        <v/>
      </c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</row>
    <row r="151" spans="1:190" ht="29.25" hidden="1" customHeight="1" thickBot="1" x14ac:dyDescent="0.3">
      <c r="A151" s="68"/>
      <c r="B151" s="319"/>
      <c r="C151" s="96"/>
      <c r="D151" s="96"/>
      <c r="E151" s="297" t="s">
        <v>322</v>
      </c>
      <c r="F151" s="334"/>
      <c r="G151" s="321"/>
      <c r="H151" s="321"/>
      <c r="I151" s="322"/>
      <c r="J151" s="76">
        <f t="shared" si="70"/>
        <v>0</v>
      </c>
      <c r="K151" s="22"/>
      <c r="L151" s="121"/>
      <c r="M151" s="79"/>
      <c r="N151" s="79"/>
      <c r="O151" s="79"/>
      <c r="P151" s="79">
        <f>O151-N151</f>
        <v>0</v>
      </c>
      <c r="Q151" s="77" t="e">
        <f>O151/N151</f>
        <v>#DIV/0!</v>
      </c>
      <c r="R151" s="80">
        <f t="shared" si="66"/>
        <v>0</v>
      </c>
      <c r="S151" s="79">
        <f t="shared" si="67"/>
        <v>0</v>
      </c>
      <c r="T151" s="79">
        <f t="shared" si="67"/>
        <v>0</v>
      </c>
      <c r="U151" s="79">
        <f t="shared" si="67"/>
        <v>0</v>
      </c>
      <c r="V151" s="79">
        <f t="shared" si="68"/>
        <v>0</v>
      </c>
      <c r="W151" s="33" t="e">
        <f t="shared" si="69"/>
        <v>#DIV/0!</v>
      </c>
      <c r="X151" s="42"/>
      <c r="Y151" s="24" t="str">
        <f t="shared" si="50"/>
        <v/>
      </c>
      <c r="Z151" s="24" t="str">
        <f t="shared" si="51"/>
        <v/>
      </c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</row>
    <row r="152" spans="1:190" ht="32.25" hidden="1" customHeight="1" thickBot="1" x14ac:dyDescent="0.3">
      <c r="A152" s="258"/>
      <c r="B152" s="323"/>
      <c r="C152" s="324"/>
      <c r="D152" s="324"/>
      <c r="E152" s="297" t="s">
        <v>323</v>
      </c>
      <c r="F152" s="335"/>
      <c r="G152" s="327"/>
      <c r="H152" s="327"/>
      <c r="I152" s="328"/>
      <c r="J152" s="79"/>
      <c r="K152" s="329"/>
      <c r="L152" s="261"/>
      <c r="M152" s="51"/>
      <c r="N152" s="51"/>
      <c r="O152" s="79"/>
      <c r="P152" s="51">
        <f>O152-N152</f>
        <v>0</v>
      </c>
      <c r="Q152" s="207" t="e">
        <f>O152/N152</f>
        <v>#DIV/0!</v>
      </c>
      <c r="R152" s="78">
        <f t="shared" si="66"/>
        <v>0</v>
      </c>
      <c r="S152" s="79">
        <f t="shared" si="67"/>
        <v>0</v>
      </c>
      <c r="T152" s="79">
        <f t="shared" si="67"/>
        <v>0</v>
      </c>
      <c r="U152" s="79">
        <f>SUM(H152,O152)</f>
        <v>0</v>
      </c>
      <c r="V152" s="79">
        <f>U152-T152</f>
        <v>0</v>
      </c>
      <c r="W152" s="33" t="e">
        <f t="shared" si="69"/>
        <v>#DIV/0!</v>
      </c>
      <c r="X152" s="42"/>
      <c r="Y152" s="24" t="str">
        <f t="shared" si="50"/>
        <v/>
      </c>
      <c r="Z152" s="24" t="str">
        <f t="shared" si="51"/>
        <v/>
      </c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</row>
    <row r="153" spans="1:190" ht="21" hidden="1" customHeight="1" thickBot="1" x14ac:dyDescent="0.3">
      <c r="A153" s="258"/>
      <c r="B153" s="323"/>
      <c r="C153" s="324"/>
      <c r="D153" s="324"/>
      <c r="E153" s="336" t="s">
        <v>324</v>
      </c>
      <c r="F153" s="335"/>
      <c r="G153" s="327"/>
      <c r="H153" s="327"/>
      <c r="I153" s="328"/>
      <c r="J153" s="79"/>
      <c r="K153" s="329"/>
      <c r="L153" s="261"/>
      <c r="M153" s="51"/>
      <c r="N153" s="51"/>
      <c r="O153" s="51"/>
      <c r="P153" s="51">
        <f>O153-N153</f>
        <v>0</v>
      </c>
      <c r="Q153" s="207" t="e">
        <f>O153/N153</f>
        <v>#DIV/0!</v>
      </c>
      <c r="R153" s="55">
        <f t="shared" si="66"/>
        <v>0</v>
      </c>
      <c r="S153" s="79">
        <f t="shared" si="67"/>
        <v>0</v>
      </c>
      <c r="T153" s="79">
        <f t="shared" si="67"/>
        <v>0</v>
      </c>
      <c r="U153" s="56">
        <v>728.8</v>
      </c>
      <c r="V153" s="79">
        <f>U153-T153</f>
        <v>728.8</v>
      </c>
      <c r="W153" s="33" t="e">
        <f t="shared" si="69"/>
        <v>#DIV/0!</v>
      </c>
      <c r="X153" s="42"/>
      <c r="Y153" s="24"/>
      <c r="Z153" s="24" t="str">
        <f t="shared" si="51"/>
        <v/>
      </c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</row>
    <row r="154" spans="1:190" ht="45.75" hidden="1" customHeight="1" thickBot="1" x14ac:dyDescent="0.3">
      <c r="A154" s="258"/>
      <c r="B154" s="323"/>
      <c r="C154" s="324"/>
      <c r="D154" s="324"/>
      <c r="E154" s="337" t="s">
        <v>325</v>
      </c>
      <c r="F154" s="335"/>
      <c r="G154" s="327"/>
      <c r="H154" s="327"/>
      <c r="I154" s="328"/>
      <c r="J154" s="268">
        <f t="shared" si="70"/>
        <v>0</v>
      </c>
      <c r="K154" s="309"/>
      <c r="L154" s="255"/>
      <c r="M154" s="137"/>
      <c r="N154" s="137"/>
      <c r="O154" s="137"/>
      <c r="P154" s="137">
        <f t="shared" si="77"/>
        <v>0</v>
      </c>
      <c r="Q154" s="231" t="e">
        <f>O154/N154</f>
        <v>#DIV/0!</v>
      </c>
      <c r="R154" s="230">
        <f t="shared" si="66"/>
        <v>0</v>
      </c>
      <c r="S154" s="268">
        <f t="shared" si="67"/>
        <v>0</v>
      </c>
      <c r="T154" s="268">
        <f t="shared" si="67"/>
        <v>0</v>
      </c>
      <c r="U154" s="137">
        <f>SUM(H154,O154)</f>
        <v>0</v>
      </c>
      <c r="V154" s="268">
        <f>U154-T154</f>
        <v>0</v>
      </c>
      <c r="W154" s="33" t="e">
        <f t="shared" si="69"/>
        <v>#DIV/0!</v>
      </c>
      <c r="X154" s="42"/>
      <c r="Y154" s="24" t="str">
        <f t="shared" si="50"/>
        <v/>
      </c>
      <c r="Z154" s="24" t="str">
        <f t="shared" si="51"/>
        <v/>
      </c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</row>
    <row r="155" spans="1:190" ht="41.25" hidden="1" customHeight="1" thickBot="1" x14ac:dyDescent="0.3">
      <c r="A155" s="338">
        <v>9</v>
      </c>
      <c r="B155" s="339">
        <v>150118</v>
      </c>
      <c r="C155" s="340"/>
      <c r="D155" s="340"/>
      <c r="E155" s="341" t="s">
        <v>326</v>
      </c>
      <c r="F155" s="342"/>
      <c r="G155" s="343"/>
      <c r="H155" s="343"/>
      <c r="I155" s="344"/>
      <c r="J155" s="56">
        <f t="shared" si="70"/>
        <v>0</v>
      </c>
      <c r="K155" s="345"/>
      <c r="L155" s="346"/>
      <c r="M155" s="53"/>
      <c r="N155" s="53"/>
      <c r="O155" s="53"/>
      <c r="P155" s="53">
        <f>O155-N155</f>
        <v>0</v>
      </c>
      <c r="Q155" s="347" t="e">
        <f>O155/N155</f>
        <v>#DIV/0!</v>
      </c>
      <c r="R155" s="55">
        <f t="shared" si="66"/>
        <v>0</v>
      </c>
      <c r="S155" s="56">
        <f t="shared" si="67"/>
        <v>0</v>
      </c>
      <c r="T155" s="56">
        <f t="shared" si="67"/>
        <v>0</v>
      </c>
      <c r="U155" s="56">
        <f>SUM(H155,O155)</f>
        <v>0</v>
      </c>
      <c r="V155" s="56">
        <f>U155-T155</f>
        <v>0</v>
      </c>
      <c r="W155" s="33" t="e">
        <f t="shared" si="69"/>
        <v>#DIV/0!</v>
      </c>
      <c r="X155" s="42"/>
      <c r="Y155" s="24" t="str">
        <f t="shared" si="50"/>
        <v/>
      </c>
      <c r="Z155" s="24" t="str">
        <f t="shared" si="51"/>
        <v/>
      </c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</row>
    <row r="156" spans="1:190" ht="27" hidden="1" customHeight="1" thickBot="1" x14ac:dyDescent="0.3">
      <c r="A156" s="38">
        <v>10</v>
      </c>
      <c r="B156" s="348">
        <v>160101</v>
      </c>
      <c r="C156" s="349" t="s">
        <v>327</v>
      </c>
      <c r="D156" s="349" t="s">
        <v>328</v>
      </c>
      <c r="E156" s="350" t="s">
        <v>329</v>
      </c>
      <c r="F156" s="351"/>
      <c r="G156" s="352"/>
      <c r="H156" s="352"/>
      <c r="I156" s="32">
        <f>H156/H6</f>
        <v>0</v>
      </c>
      <c r="J156" s="31">
        <f t="shared" si="70"/>
        <v>0</v>
      </c>
      <c r="K156" s="33"/>
      <c r="L156" s="40"/>
      <c r="M156" s="31"/>
      <c r="N156" s="31"/>
      <c r="O156" s="31"/>
      <c r="P156" s="31">
        <f t="shared" si="77"/>
        <v>0</v>
      </c>
      <c r="Q156" s="34"/>
      <c r="R156" s="29">
        <f t="shared" si="66"/>
        <v>0</v>
      </c>
      <c r="S156" s="31">
        <f t="shared" si="67"/>
        <v>0</v>
      </c>
      <c r="T156" s="31">
        <f t="shared" si="67"/>
        <v>0</v>
      </c>
      <c r="U156" s="353">
        <f>SUM(H156,O156)</f>
        <v>0</v>
      </c>
      <c r="V156" s="353">
        <f>U156-T156</f>
        <v>0</v>
      </c>
      <c r="W156" s="33" t="e">
        <f t="shared" si="69"/>
        <v>#DIV/0!</v>
      </c>
      <c r="X156" s="42"/>
      <c r="Y156" s="24" t="str">
        <f t="shared" si="50"/>
        <v/>
      </c>
      <c r="Z156" s="24" t="str">
        <f t="shared" si="51"/>
        <v/>
      </c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</row>
    <row r="157" spans="1:190" ht="33" hidden="1" customHeight="1" thickBot="1" x14ac:dyDescent="0.3">
      <c r="A157" s="38">
        <v>10</v>
      </c>
      <c r="B157" s="354" t="s">
        <v>47</v>
      </c>
      <c r="C157" s="27"/>
      <c r="D157" s="27"/>
      <c r="E157" s="355" t="s">
        <v>330</v>
      </c>
      <c r="F157" s="40"/>
      <c r="G157" s="31"/>
      <c r="H157" s="31"/>
      <c r="I157" s="32">
        <f>H157/H6</f>
        <v>0</v>
      </c>
      <c r="J157" s="16">
        <f t="shared" si="70"/>
        <v>0</v>
      </c>
      <c r="K157" s="33"/>
      <c r="L157" s="40"/>
      <c r="M157" s="31"/>
      <c r="N157" s="31"/>
      <c r="O157" s="31"/>
      <c r="P157" s="31">
        <f t="shared" si="77"/>
        <v>0</v>
      </c>
      <c r="Q157" s="34"/>
      <c r="R157" s="29">
        <f t="shared" si="66"/>
        <v>0</v>
      </c>
      <c r="S157" s="31">
        <f t="shared" si="67"/>
        <v>0</v>
      </c>
      <c r="T157" s="31">
        <f t="shared" si="67"/>
        <v>0</v>
      </c>
      <c r="U157" s="31">
        <f t="shared" si="67"/>
        <v>0</v>
      </c>
      <c r="V157" s="31">
        <f t="shared" si="68"/>
        <v>0</v>
      </c>
      <c r="W157" s="33" t="e">
        <f t="shared" si="69"/>
        <v>#DIV/0!</v>
      </c>
      <c r="X157" s="42"/>
      <c r="Y157" s="24" t="str">
        <f t="shared" si="50"/>
        <v/>
      </c>
      <c r="Z157" s="24" t="str">
        <f t="shared" si="51"/>
        <v/>
      </c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</row>
    <row r="158" spans="1:190" s="234" customFormat="1" ht="25.5" hidden="1" customHeight="1" thickBot="1" x14ac:dyDescent="0.3">
      <c r="A158" s="38">
        <v>11</v>
      </c>
      <c r="B158" s="348">
        <v>170703</v>
      </c>
      <c r="C158" s="349" t="s">
        <v>331</v>
      </c>
      <c r="D158" s="349" t="s">
        <v>332</v>
      </c>
      <c r="E158" s="356" t="s">
        <v>333</v>
      </c>
      <c r="F158" s="357"/>
      <c r="G158" s="358"/>
      <c r="H158" s="358"/>
      <c r="I158" s="32">
        <f>H158/H6</f>
        <v>0</v>
      </c>
      <c r="J158" s="31">
        <f t="shared" si="70"/>
        <v>0</v>
      </c>
      <c r="K158" s="33"/>
      <c r="L158" s="40"/>
      <c r="M158" s="31"/>
      <c r="N158" s="31"/>
      <c r="O158" s="31"/>
      <c r="P158" s="31">
        <f t="shared" si="77"/>
        <v>0</v>
      </c>
      <c r="Q158" s="34" t="e">
        <f>O158/N158</f>
        <v>#DIV/0!</v>
      </c>
      <c r="R158" s="29">
        <f t="shared" si="66"/>
        <v>0</v>
      </c>
      <c r="S158" s="31">
        <f t="shared" si="67"/>
        <v>0</v>
      </c>
      <c r="T158" s="31">
        <f t="shared" si="67"/>
        <v>0</v>
      </c>
      <c r="U158" s="31">
        <f t="shared" si="67"/>
        <v>0</v>
      </c>
      <c r="V158" s="31">
        <f t="shared" si="68"/>
        <v>0</v>
      </c>
      <c r="W158" s="33" t="e">
        <f t="shared" si="69"/>
        <v>#DIV/0!</v>
      </c>
      <c r="X158" s="359"/>
      <c r="Y158" s="24" t="str">
        <f t="shared" si="50"/>
        <v/>
      </c>
      <c r="Z158" s="24" t="str">
        <f t="shared" si="51"/>
        <v/>
      </c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</row>
    <row r="159" spans="1:190" ht="30.75" hidden="1" customHeight="1" thickBot="1" x14ac:dyDescent="0.3">
      <c r="A159" s="57"/>
      <c r="B159" s="360"/>
      <c r="C159" s="361"/>
      <c r="D159" s="361"/>
      <c r="E159" s="332" t="s">
        <v>334</v>
      </c>
      <c r="F159" s="362"/>
      <c r="G159" s="363"/>
      <c r="H159" s="363"/>
      <c r="I159" s="364"/>
      <c r="J159" s="365">
        <f t="shared" si="70"/>
        <v>0</v>
      </c>
      <c r="K159" s="318"/>
      <c r="L159" s="366"/>
      <c r="M159" s="76"/>
      <c r="N159" s="76"/>
      <c r="O159" s="76"/>
      <c r="P159" s="76">
        <f t="shared" si="77"/>
        <v>0</v>
      </c>
      <c r="Q159" s="101" t="e">
        <f>O159/N159</f>
        <v>#DIV/0!</v>
      </c>
      <c r="R159" s="367">
        <f t="shared" si="66"/>
        <v>0</v>
      </c>
      <c r="S159" s="365">
        <f t="shared" si="67"/>
        <v>0</v>
      </c>
      <c r="T159" s="365">
        <f t="shared" si="67"/>
        <v>0</v>
      </c>
      <c r="U159" s="365">
        <f t="shared" si="67"/>
        <v>0</v>
      </c>
      <c r="V159" s="365">
        <f t="shared" si="68"/>
        <v>0</v>
      </c>
      <c r="W159" s="33" t="e">
        <f t="shared" si="69"/>
        <v>#DIV/0!</v>
      </c>
      <c r="X159" s="42"/>
      <c r="Y159" s="24" t="str">
        <f t="shared" si="50"/>
        <v/>
      </c>
      <c r="Z159" s="24" t="str">
        <f t="shared" si="51"/>
        <v/>
      </c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</row>
    <row r="160" spans="1:190" ht="31.5" hidden="1" customHeight="1" thickBot="1" x14ac:dyDescent="0.3">
      <c r="A160" s="68"/>
      <c r="B160" s="368"/>
      <c r="C160" s="369"/>
      <c r="D160" s="369"/>
      <c r="E160" s="288" t="s">
        <v>335</v>
      </c>
      <c r="F160" s="370"/>
      <c r="G160" s="371"/>
      <c r="H160" s="371"/>
      <c r="I160" s="322"/>
      <c r="J160" s="365">
        <f t="shared" si="70"/>
        <v>0</v>
      </c>
      <c r="K160" s="22"/>
      <c r="L160" s="121"/>
      <c r="M160" s="79"/>
      <c r="N160" s="79"/>
      <c r="O160" s="79"/>
      <c r="P160" s="79">
        <f>O160-N160</f>
        <v>0</v>
      </c>
      <c r="Q160" s="77" t="e">
        <f>O160/N160</f>
        <v>#DIV/0!</v>
      </c>
      <c r="R160" s="367">
        <f t="shared" si="66"/>
        <v>0</v>
      </c>
      <c r="S160" s="372">
        <f t="shared" si="67"/>
        <v>0</v>
      </c>
      <c r="T160" s="372">
        <f t="shared" si="67"/>
        <v>0</v>
      </c>
      <c r="U160" s="372">
        <f t="shared" si="67"/>
        <v>0</v>
      </c>
      <c r="V160" s="372">
        <f t="shared" si="68"/>
        <v>0</v>
      </c>
      <c r="W160" s="33" t="e">
        <f t="shared" si="69"/>
        <v>#DIV/0!</v>
      </c>
      <c r="X160" s="42"/>
      <c r="Y160" s="24" t="str">
        <f t="shared" si="50"/>
        <v/>
      </c>
      <c r="Z160" s="24" t="str">
        <f t="shared" si="51"/>
        <v/>
      </c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</row>
    <row r="161" spans="1:190" s="234" customFormat="1" ht="27" hidden="1" customHeight="1" thickBot="1" x14ac:dyDescent="0.3">
      <c r="A161" s="68">
        <v>14</v>
      </c>
      <c r="B161" s="368">
        <v>180000</v>
      </c>
      <c r="C161" s="369"/>
      <c r="D161" s="369"/>
      <c r="E161" s="373" t="s">
        <v>336</v>
      </c>
      <c r="F161" s="370"/>
      <c r="G161" s="371"/>
      <c r="H161" s="371"/>
      <c r="I161" s="322"/>
      <c r="J161" s="365">
        <f t="shared" si="70"/>
        <v>0</v>
      </c>
      <c r="K161" s="22"/>
      <c r="L161" s="374"/>
      <c r="M161" s="372"/>
      <c r="N161" s="372"/>
      <c r="O161" s="321"/>
      <c r="P161" s="372"/>
      <c r="Q161" s="375"/>
      <c r="R161" s="367">
        <f t="shared" si="66"/>
        <v>0</v>
      </c>
      <c r="S161" s="372">
        <f t="shared" si="67"/>
        <v>0</v>
      </c>
      <c r="T161" s="372">
        <f t="shared" si="67"/>
        <v>0</v>
      </c>
      <c r="U161" s="372">
        <f t="shared" si="67"/>
        <v>0</v>
      </c>
      <c r="V161" s="372">
        <f t="shared" si="68"/>
        <v>0</v>
      </c>
      <c r="W161" s="33" t="e">
        <f t="shared" si="69"/>
        <v>#DIV/0!</v>
      </c>
      <c r="X161" s="359"/>
      <c r="Y161" s="24" t="str">
        <f t="shared" si="50"/>
        <v/>
      </c>
      <c r="Z161" s="24" t="str">
        <f t="shared" si="51"/>
        <v/>
      </c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</row>
    <row r="162" spans="1:190" s="276" customFormat="1" ht="24.75" hidden="1" customHeight="1" thickBot="1" x14ac:dyDescent="0.3">
      <c r="A162" s="269">
        <v>12</v>
      </c>
      <c r="B162" s="303">
        <v>180107</v>
      </c>
      <c r="C162" s="304" t="s">
        <v>337</v>
      </c>
      <c r="D162" s="376" t="s">
        <v>338</v>
      </c>
      <c r="E162" s="377" t="s">
        <v>339</v>
      </c>
      <c r="F162" s="378"/>
      <c r="G162" s="379"/>
      <c r="H162" s="379"/>
      <c r="I162" s="308">
        <f>H162/H6</f>
        <v>0</v>
      </c>
      <c r="J162" s="16">
        <f t="shared" si="70"/>
        <v>0</v>
      </c>
      <c r="K162" s="33"/>
      <c r="L162" s="310"/>
      <c r="M162" s="18"/>
      <c r="N162" s="18"/>
      <c r="O162" s="379"/>
      <c r="P162" s="31">
        <f t="shared" si="77"/>
        <v>0</v>
      </c>
      <c r="Q162" s="34" t="e">
        <f>O162/N162</f>
        <v>#DIV/0!</v>
      </c>
      <c r="R162" s="21">
        <f t="shared" si="66"/>
        <v>0</v>
      </c>
      <c r="S162" s="18">
        <f t="shared" si="67"/>
        <v>0</v>
      </c>
      <c r="T162" s="18">
        <f t="shared" si="67"/>
        <v>0</v>
      </c>
      <c r="U162" s="18">
        <f t="shared" si="67"/>
        <v>0</v>
      </c>
      <c r="V162" s="18">
        <f t="shared" si="68"/>
        <v>0</v>
      </c>
      <c r="W162" s="33" t="e">
        <f t="shared" si="69"/>
        <v>#DIV/0!</v>
      </c>
      <c r="X162" s="42"/>
      <c r="Y162" s="24" t="str">
        <f t="shared" si="50"/>
        <v/>
      </c>
      <c r="Z162" s="24" t="str">
        <f t="shared" si="51"/>
        <v/>
      </c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</row>
    <row r="163" spans="1:190" ht="27" hidden="1" customHeight="1" thickBot="1" x14ac:dyDescent="0.3">
      <c r="A163" s="57"/>
      <c r="B163" s="360"/>
      <c r="C163" s="380"/>
      <c r="D163" s="380"/>
      <c r="E163" s="381" t="s">
        <v>340</v>
      </c>
      <c r="F163" s="382"/>
      <c r="G163" s="151"/>
      <c r="H163" s="151"/>
      <c r="I163" s="383">
        <f>H163/H6</f>
        <v>0</v>
      </c>
      <c r="J163" s="365">
        <f t="shared" si="70"/>
        <v>0</v>
      </c>
      <c r="K163" s="345"/>
      <c r="L163" s="366"/>
      <c r="M163" s="365"/>
      <c r="N163" s="365"/>
      <c r="O163" s="363"/>
      <c r="P163" s="365"/>
      <c r="Q163" s="347"/>
      <c r="R163" s="367">
        <f t="shared" si="66"/>
        <v>0</v>
      </c>
      <c r="S163" s="365">
        <f t="shared" si="67"/>
        <v>0</v>
      </c>
      <c r="T163" s="365">
        <f t="shared" si="67"/>
        <v>0</v>
      </c>
      <c r="U163" s="365">
        <f t="shared" si="67"/>
        <v>0</v>
      </c>
      <c r="V163" s="365">
        <f t="shared" si="68"/>
        <v>0</v>
      </c>
      <c r="W163" s="33" t="e">
        <f t="shared" si="69"/>
        <v>#DIV/0!</v>
      </c>
      <c r="X163" s="42"/>
      <c r="Y163" s="24" t="str">
        <f t="shared" si="50"/>
        <v/>
      </c>
      <c r="Z163" s="24" t="str">
        <f t="shared" si="51"/>
        <v/>
      </c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</row>
    <row r="164" spans="1:190" s="276" customFormat="1" ht="23.25" customHeight="1" thickBot="1" x14ac:dyDescent="0.3">
      <c r="A164" s="269">
        <v>10</v>
      </c>
      <c r="B164" s="303">
        <v>180404</v>
      </c>
      <c r="C164" s="349" t="s">
        <v>327</v>
      </c>
      <c r="D164" s="349" t="s">
        <v>341</v>
      </c>
      <c r="E164" s="384" t="s">
        <v>342</v>
      </c>
      <c r="F164" s="385"/>
      <c r="G164" s="379"/>
      <c r="H164" s="379"/>
      <c r="I164" s="308">
        <f>H164/H6</f>
        <v>0</v>
      </c>
      <c r="J164" s="18">
        <f t="shared" si="70"/>
        <v>0</v>
      </c>
      <c r="K164" s="309"/>
      <c r="L164" s="310">
        <v>450</v>
      </c>
      <c r="M164" s="18">
        <v>450</v>
      </c>
      <c r="N164" s="18">
        <v>450</v>
      </c>
      <c r="O164" s="379">
        <v>110</v>
      </c>
      <c r="P164" s="31">
        <f t="shared" ref="P164:P171" si="85">O164-N164</f>
        <v>-340</v>
      </c>
      <c r="Q164" s="192">
        <f>O164/N164</f>
        <v>0.24444444444444444</v>
      </c>
      <c r="R164" s="312">
        <f t="shared" si="66"/>
        <v>450</v>
      </c>
      <c r="S164" s="18">
        <f t="shared" si="67"/>
        <v>450</v>
      </c>
      <c r="T164" s="18">
        <f t="shared" si="67"/>
        <v>450</v>
      </c>
      <c r="U164" s="18">
        <f t="shared" si="67"/>
        <v>110</v>
      </c>
      <c r="V164" s="18">
        <f t="shared" si="68"/>
        <v>-340</v>
      </c>
      <c r="W164" s="33">
        <f t="shared" si="69"/>
        <v>0.24444444444444444</v>
      </c>
      <c r="X164" s="42"/>
      <c r="Y164" s="24" t="str">
        <f t="shared" si="50"/>
        <v/>
      </c>
      <c r="Z164" s="24" t="str">
        <f t="shared" si="51"/>
        <v/>
      </c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</row>
    <row r="165" spans="1:190" s="276" customFormat="1" ht="23.25" customHeight="1" thickBot="1" x14ac:dyDescent="0.3">
      <c r="A165" s="269">
        <v>11</v>
      </c>
      <c r="B165" s="303">
        <v>180404</v>
      </c>
      <c r="C165" s="349" t="s">
        <v>343</v>
      </c>
      <c r="D165" s="349" t="s">
        <v>341</v>
      </c>
      <c r="E165" s="384" t="s">
        <v>344</v>
      </c>
      <c r="F165" s="385"/>
      <c r="G165" s="379"/>
      <c r="H165" s="379"/>
      <c r="I165" s="308">
        <f>H165/H6</f>
        <v>0</v>
      </c>
      <c r="J165" s="18">
        <f t="shared" si="70"/>
        <v>0</v>
      </c>
      <c r="K165" s="309"/>
      <c r="L165" s="310">
        <v>131.1</v>
      </c>
      <c r="M165" s="18">
        <v>131.1</v>
      </c>
      <c r="N165" s="18">
        <v>131.1</v>
      </c>
      <c r="O165" s="379">
        <v>77.599999999999994</v>
      </c>
      <c r="P165" s="31">
        <f t="shared" si="85"/>
        <v>-53.5</v>
      </c>
      <c r="Q165" s="192">
        <f>O165/N165</f>
        <v>0.59191456903127382</v>
      </c>
      <c r="R165" s="312">
        <f t="shared" si="66"/>
        <v>131.1</v>
      </c>
      <c r="S165" s="18">
        <f t="shared" si="67"/>
        <v>131.1</v>
      </c>
      <c r="T165" s="18">
        <f t="shared" si="67"/>
        <v>131.1</v>
      </c>
      <c r="U165" s="18">
        <f t="shared" si="67"/>
        <v>77.599999999999994</v>
      </c>
      <c r="V165" s="18">
        <f t="shared" si="68"/>
        <v>-53.5</v>
      </c>
      <c r="W165" s="33">
        <f t="shared" si="69"/>
        <v>0.59191456903127382</v>
      </c>
      <c r="X165" s="42"/>
      <c r="Y165" s="24"/>
      <c r="Z165" s="24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</row>
    <row r="166" spans="1:190" s="276" customFormat="1" ht="34.15" customHeight="1" thickBot="1" x14ac:dyDescent="0.3">
      <c r="A166" s="269">
        <v>12</v>
      </c>
      <c r="B166" s="303">
        <v>180404</v>
      </c>
      <c r="C166" s="349" t="s">
        <v>345</v>
      </c>
      <c r="D166" s="349" t="s">
        <v>341</v>
      </c>
      <c r="E166" s="384" t="s">
        <v>346</v>
      </c>
      <c r="F166" s="385"/>
      <c r="G166" s="379"/>
      <c r="H166" s="379"/>
      <c r="I166" s="308">
        <f>H166/H6</f>
        <v>0</v>
      </c>
      <c r="J166" s="18">
        <f t="shared" si="70"/>
        <v>0</v>
      </c>
      <c r="K166" s="309"/>
      <c r="L166" s="310">
        <v>71.7</v>
      </c>
      <c r="M166" s="18">
        <v>71.7</v>
      </c>
      <c r="N166" s="18">
        <v>71.7</v>
      </c>
      <c r="O166" s="379">
        <v>71.7</v>
      </c>
      <c r="P166" s="31">
        <f t="shared" si="85"/>
        <v>0</v>
      </c>
      <c r="Q166" s="231">
        <f>O166/N166</f>
        <v>1</v>
      </c>
      <c r="R166" s="312">
        <f t="shared" si="66"/>
        <v>71.7</v>
      </c>
      <c r="S166" s="18">
        <f t="shared" si="67"/>
        <v>71.7</v>
      </c>
      <c r="T166" s="18">
        <f t="shared" si="67"/>
        <v>71.7</v>
      </c>
      <c r="U166" s="18">
        <f t="shared" si="67"/>
        <v>71.7</v>
      </c>
      <c r="V166" s="18">
        <f t="shared" si="68"/>
        <v>0</v>
      </c>
      <c r="W166" s="33">
        <f t="shared" si="69"/>
        <v>1</v>
      </c>
      <c r="X166" s="42"/>
      <c r="Y166" s="24" t="str">
        <f t="shared" ref="Y166:Y168" si="86">IF(J166&lt;=0,"",IF(J166&gt;0,"НІ"))</f>
        <v/>
      </c>
      <c r="Z166" s="24" t="str">
        <f t="shared" ref="Z166:Z168" si="87">IF(P166&lt;=0,"",IF(P166&gt;0,"НІ"))</f>
        <v/>
      </c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</row>
    <row r="167" spans="1:190" s="276" customFormat="1" ht="34.15" customHeight="1" thickBot="1" x14ac:dyDescent="0.3">
      <c r="A167" s="269">
        <v>13</v>
      </c>
      <c r="B167" s="303">
        <v>180404</v>
      </c>
      <c r="C167" s="349" t="s">
        <v>347</v>
      </c>
      <c r="D167" s="349" t="s">
        <v>341</v>
      </c>
      <c r="E167" s="384" t="s">
        <v>348</v>
      </c>
      <c r="F167" s="385"/>
      <c r="G167" s="379"/>
      <c r="H167" s="379"/>
      <c r="I167" s="308">
        <f>H167/H6</f>
        <v>0</v>
      </c>
      <c r="J167" s="18">
        <f t="shared" si="70"/>
        <v>0</v>
      </c>
      <c r="K167" s="309"/>
      <c r="L167" s="310">
        <v>963.5</v>
      </c>
      <c r="M167" s="18">
        <v>963.5</v>
      </c>
      <c r="N167" s="18">
        <v>963.5</v>
      </c>
      <c r="O167" s="379">
        <v>743.4</v>
      </c>
      <c r="P167" s="31">
        <f t="shared" si="85"/>
        <v>-220.10000000000002</v>
      </c>
      <c r="Q167" s="34">
        <f t="shared" ref="Q167:Q169" si="88">O167/N167</f>
        <v>0.77156201349247533</v>
      </c>
      <c r="R167" s="312">
        <f t="shared" si="66"/>
        <v>963.5</v>
      </c>
      <c r="S167" s="18">
        <f t="shared" si="67"/>
        <v>963.5</v>
      </c>
      <c r="T167" s="18">
        <f t="shared" si="67"/>
        <v>963.5</v>
      </c>
      <c r="U167" s="18">
        <f t="shared" si="67"/>
        <v>743.4</v>
      </c>
      <c r="V167" s="18">
        <f t="shared" si="68"/>
        <v>-220.10000000000002</v>
      </c>
      <c r="W167" s="33">
        <f t="shared" si="69"/>
        <v>0.77156201349247533</v>
      </c>
      <c r="X167" s="42"/>
      <c r="Y167" s="24" t="str">
        <f t="shared" si="86"/>
        <v/>
      </c>
      <c r="Z167" s="24" t="str">
        <f t="shared" si="87"/>
        <v/>
      </c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</row>
    <row r="168" spans="1:190" s="276" customFormat="1" ht="34.15" customHeight="1" thickBot="1" x14ac:dyDescent="0.3">
      <c r="A168" s="269">
        <v>14</v>
      </c>
      <c r="B168" s="303">
        <v>180404</v>
      </c>
      <c r="C168" s="349" t="s">
        <v>349</v>
      </c>
      <c r="D168" s="349" t="s">
        <v>307</v>
      </c>
      <c r="E168" s="384" t="s">
        <v>350</v>
      </c>
      <c r="F168" s="385"/>
      <c r="G168" s="379"/>
      <c r="H168" s="379"/>
      <c r="I168" s="308">
        <f>H168/H6</f>
        <v>0</v>
      </c>
      <c r="J168" s="18">
        <f t="shared" si="70"/>
        <v>0</v>
      </c>
      <c r="K168" s="309"/>
      <c r="L168" s="310">
        <v>1009.6</v>
      </c>
      <c r="M168" s="18">
        <v>2444.1</v>
      </c>
      <c r="N168" s="18">
        <v>2444.1</v>
      </c>
      <c r="O168" s="379">
        <v>1506.3</v>
      </c>
      <c r="P168" s="31">
        <f t="shared" si="85"/>
        <v>-937.8</v>
      </c>
      <c r="Q168" s="34">
        <f t="shared" si="88"/>
        <v>0.61630047870381732</v>
      </c>
      <c r="R168" s="312">
        <f t="shared" si="66"/>
        <v>1009.6</v>
      </c>
      <c r="S168" s="18">
        <f t="shared" si="67"/>
        <v>2444.1</v>
      </c>
      <c r="T168" s="18">
        <f t="shared" si="67"/>
        <v>2444.1</v>
      </c>
      <c r="U168" s="18">
        <f t="shared" si="67"/>
        <v>1506.3</v>
      </c>
      <c r="V168" s="18">
        <f t="shared" si="68"/>
        <v>-937.8</v>
      </c>
      <c r="W168" s="33">
        <f t="shared" si="69"/>
        <v>0.61630047870381732</v>
      </c>
      <c r="X168" s="42"/>
      <c r="Y168" s="24" t="str">
        <f t="shared" si="86"/>
        <v/>
      </c>
      <c r="Z168" s="24" t="str">
        <f t="shared" si="87"/>
        <v/>
      </c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</row>
    <row r="169" spans="1:190" s="394" customFormat="1" ht="36" customHeight="1" thickBot="1" x14ac:dyDescent="0.3">
      <c r="A169" s="386"/>
      <c r="B169" s="387"/>
      <c r="C169" s="388"/>
      <c r="D169" s="388"/>
      <c r="E169" s="389" t="s">
        <v>351</v>
      </c>
      <c r="F169" s="390"/>
      <c r="G169" s="391"/>
      <c r="H169" s="391"/>
      <c r="I169" s="392">
        <f>H169/H6</f>
        <v>0</v>
      </c>
      <c r="J169" s="391">
        <f t="shared" si="70"/>
        <v>0</v>
      </c>
      <c r="K169" s="393"/>
      <c r="L169" s="390">
        <v>937.7</v>
      </c>
      <c r="M169" s="391">
        <v>937.7</v>
      </c>
      <c r="N169" s="391">
        <v>937.7</v>
      </c>
      <c r="O169" s="391">
        <v>0</v>
      </c>
      <c r="P169" s="391">
        <f t="shared" si="85"/>
        <v>-937.7</v>
      </c>
      <c r="Q169" s="393">
        <f t="shared" si="88"/>
        <v>0</v>
      </c>
      <c r="R169" s="390">
        <f t="shared" si="66"/>
        <v>937.7</v>
      </c>
      <c r="S169" s="391">
        <f t="shared" si="67"/>
        <v>937.7</v>
      </c>
      <c r="T169" s="391">
        <f t="shared" si="67"/>
        <v>937.7</v>
      </c>
      <c r="U169" s="391">
        <f t="shared" si="67"/>
        <v>0</v>
      </c>
      <c r="V169" s="391">
        <f t="shared" si="68"/>
        <v>-937.7</v>
      </c>
      <c r="W169" s="33">
        <f t="shared" ref="W169:W228" si="89">U169/T169</f>
        <v>0</v>
      </c>
      <c r="X169" s="114"/>
      <c r="Y169" s="115"/>
      <c r="Z169" s="115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7"/>
      <c r="BR169" s="117"/>
      <c r="BS169" s="117"/>
      <c r="BT169" s="117"/>
      <c r="BU169" s="117"/>
      <c r="BV169" s="117"/>
      <c r="BW169" s="117"/>
      <c r="BX169" s="117"/>
      <c r="BY169" s="117"/>
      <c r="BZ169" s="117"/>
      <c r="CA169" s="117"/>
      <c r="CB169" s="117"/>
      <c r="CC169" s="117"/>
      <c r="CD169" s="117"/>
      <c r="CE169" s="117"/>
      <c r="CF169" s="117"/>
      <c r="CG169" s="117"/>
      <c r="CH169" s="117"/>
      <c r="CI169" s="117"/>
      <c r="CJ169" s="117"/>
      <c r="CK169" s="117"/>
      <c r="CL169" s="117"/>
      <c r="CM169" s="117"/>
      <c r="CN169" s="117"/>
      <c r="CO169" s="117"/>
      <c r="CP169" s="117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7"/>
      <c r="DB169" s="117"/>
      <c r="DC169" s="117"/>
      <c r="DD169" s="117"/>
      <c r="DE169" s="117"/>
      <c r="DF169" s="117"/>
      <c r="DG169" s="117"/>
      <c r="DH169" s="117"/>
      <c r="DI169" s="117"/>
      <c r="DJ169" s="117"/>
      <c r="DK169" s="117"/>
      <c r="DL169" s="117"/>
      <c r="DM169" s="117"/>
      <c r="DN169" s="117"/>
      <c r="DO169" s="117"/>
      <c r="DP169" s="117"/>
      <c r="DQ169" s="117"/>
      <c r="DR169" s="117"/>
      <c r="DS169" s="117"/>
      <c r="DT169" s="117"/>
      <c r="DU169" s="117"/>
      <c r="DV169" s="117"/>
      <c r="DW169" s="117"/>
      <c r="DX169" s="117"/>
      <c r="DY169" s="117"/>
      <c r="DZ169" s="117"/>
      <c r="EA169" s="117"/>
      <c r="EB169" s="117"/>
      <c r="EC169" s="117"/>
      <c r="ED169" s="117"/>
      <c r="EE169" s="117"/>
      <c r="EF169" s="117"/>
      <c r="EG169" s="117"/>
      <c r="EH169" s="117"/>
      <c r="EI169" s="117"/>
      <c r="EJ169" s="117"/>
      <c r="EK169" s="117"/>
      <c r="EL169" s="117"/>
      <c r="EM169" s="117"/>
      <c r="EN169" s="117"/>
      <c r="EO169" s="117"/>
      <c r="EP169" s="117"/>
      <c r="EQ169" s="117"/>
      <c r="ER169" s="117"/>
      <c r="ES169" s="117"/>
      <c r="ET169" s="117"/>
      <c r="EU169" s="117"/>
      <c r="EV169" s="117"/>
      <c r="EW169" s="117"/>
      <c r="EX169" s="117"/>
      <c r="EY169" s="117"/>
      <c r="EZ169" s="117"/>
      <c r="FA169" s="117"/>
      <c r="FB169" s="117"/>
      <c r="FC169" s="117"/>
      <c r="FD169" s="117"/>
      <c r="FE169" s="117"/>
      <c r="FF169" s="117"/>
      <c r="FG169" s="117"/>
      <c r="FH169" s="117"/>
      <c r="FI169" s="117"/>
      <c r="FJ169" s="117"/>
      <c r="FK169" s="117"/>
      <c r="FL169" s="117"/>
      <c r="FM169" s="117"/>
      <c r="FN169" s="117"/>
      <c r="FO169" s="117"/>
      <c r="FP169" s="117"/>
      <c r="FQ169" s="117"/>
      <c r="FR169" s="117"/>
      <c r="FS169" s="117"/>
      <c r="FT169" s="117"/>
      <c r="FU169" s="117"/>
      <c r="FV169" s="117"/>
      <c r="FW169" s="117"/>
      <c r="FX169" s="117"/>
      <c r="FY169" s="117"/>
      <c r="FZ169" s="117"/>
      <c r="GA169" s="117"/>
      <c r="GB169" s="117"/>
      <c r="GC169" s="117"/>
      <c r="GD169" s="117"/>
      <c r="GE169" s="117"/>
      <c r="GF169" s="117"/>
      <c r="GG169" s="117"/>
      <c r="GH169" s="117"/>
    </row>
    <row r="170" spans="1:190" s="276" customFormat="1" ht="34.15" customHeight="1" thickBot="1" x14ac:dyDescent="0.3">
      <c r="A170" s="12">
        <v>15</v>
      </c>
      <c r="B170" s="395"/>
      <c r="C170" s="396" t="s">
        <v>352</v>
      </c>
      <c r="D170" s="396" t="s">
        <v>332</v>
      </c>
      <c r="E170" s="397" t="s">
        <v>353</v>
      </c>
      <c r="F170" s="398"/>
      <c r="G170" s="399"/>
      <c r="H170" s="399"/>
      <c r="I170" s="17"/>
      <c r="J170" s="16">
        <f t="shared" si="70"/>
        <v>0</v>
      </c>
      <c r="K170" s="19"/>
      <c r="L170" s="15">
        <v>0</v>
      </c>
      <c r="M170" s="16">
        <v>370.5</v>
      </c>
      <c r="N170" s="16">
        <v>370.5</v>
      </c>
      <c r="O170" s="399">
        <v>370.5</v>
      </c>
      <c r="P170" s="16">
        <f t="shared" si="85"/>
        <v>0</v>
      </c>
      <c r="Q170" s="34"/>
      <c r="R170" s="21">
        <f t="shared" si="66"/>
        <v>0</v>
      </c>
      <c r="S170" s="16">
        <f t="shared" si="67"/>
        <v>370.5</v>
      </c>
      <c r="T170" s="16">
        <f t="shared" si="67"/>
        <v>370.5</v>
      </c>
      <c r="U170" s="16">
        <f t="shared" si="67"/>
        <v>370.5</v>
      </c>
      <c r="V170" s="16">
        <f t="shared" si="68"/>
        <v>0</v>
      </c>
      <c r="W170" s="33"/>
      <c r="X170" s="42"/>
      <c r="Y170" s="24"/>
      <c r="Z170" s="24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</row>
    <row r="171" spans="1:190" s="276" customFormat="1" ht="34.15" customHeight="1" thickBot="1" x14ac:dyDescent="0.3">
      <c r="A171" s="12">
        <v>16</v>
      </c>
      <c r="B171" s="395"/>
      <c r="C171" s="396" t="s">
        <v>354</v>
      </c>
      <c r="D171" s="396" t="s">
        <v>332</v>
      </c>
      <c r="E171" s="397" t="s">
        <v>355</v>
      </c>
      <c r="F171" s="398">
        <v>3959.8</v>
      </c>
      <c r="G171" s="399">
        <v>3959.8</v>
      </c>
      <c r="H171" s="399">
        <v>3924.5</v>
      </c>
      <c r="I171" s="17">
        <f>H171/H6</f>
        <v>7.9638434001360024E-3</v>
      </c>
      <c r="J171" s="16">
        <f t="shared" si="70"/>
        <v>-35.300000000000182</v>
      </c>
      <c r="K171" s="19">
        <f>H171/G171</f>
        <v>0.9910854083539572</v>
      </c>
      <c r="L171" s="15">
        <v>44.1</v>
      </c>
      <c r="M171" s="16">
        <v>224</v>
      </c>
      <c r="N171" s="16">
        <v>224</v>
      </c>
      <c r="O171" s="399">
        <v>224</v>
      </c>
      <c r="P171" s="16">
        <f t="shared" si="85"/>
        <v>0</v>
      </c>
      <c r="Q171" s="400"/>
      <c r="R171" s="21">
        <f t="shared" si="66"/>
        <v>4003.9</v>
      </c>
      <c r="S171" s="16">
        <f t="shared" si="67"/>
        <v>4183.8</v>
      </c>
      <c r="T171" s="16">
        <f t="shared" si="67"/>
        <v>4183.8</v>
      </c>
      <c r="U171" s="16">
        <f t="shared" si="67"/>
        <v>4148.5</v>
      </c>
      <c r="V171" s="16">
        <f t="shared" si="68"/>
        <v>-35.300000000000182</v>
      </c>
      <c r="W171" s="33">
        <f t="shared" si="89"/>
        <v>0.99156269420144361</v>
      </c>
      <c r="X171" s="42"/>
      <c r="Y171" s="24"/>
      <c r="Z171" s="24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</row>
    <row r="172" spans="1:190" s="276" customFormat="1" ht="23.25" customHeight="1" thickBot="1" x14ac:dyDescent="0.3">
      <c r="A172" s="269">
        <v>17</v>
      </c>
      <c r="B172" s="303">
        <v>180404</v>
      </c>
      <c r="C172" s="349" t="s">
        <v>356</v>
      </c>
      <c r="D172" s="349" t="s">
        <v>357</v>
      </c>
      <c r="E172" s="384" t="s">
        <v>358</v>
      </c>
      <c r="F172" s="385">
        <v>198</v>
      </c>
      <c r="G172" s="379">
        <v>198</v>
      </c>
      <c r="H172" s="379">
        <v>131.69999999999999</v>
      </c>
      <c r="I172" s="401">
        <f>H172/H6</f>
        <v>2.6725396249150502E-4</v>
      </c>
      <c r="J172" s="18">
        <f t="shared" si="70"/>
        <v>-66.300000000000011</v>
      </c>
      <c r="K172" s="309">
        <f>H172/G172</f>
        <v>0.66515151515151505</v>
      </c>
      <c r="L172" s="310"/>
      <c r="M172" s="18">
        <v>83.5</v>
      </c>
      <c r="N172" s="18">
        <v>83.5</v>
      </c>
      <c r="O172" s="379">
        <v>6</v>
      </c>
      <c r="P172" s="31">
        <f t="shared" si="77"/>
        <v>-77.5</v>
      </c>
      <c r="Q172" s="231"/>
      <c r="R172" s="312">
        <f t="shared" si="66"/>
        <v>198</v>
      </c>
      <c r="S172" s="18">
        <f t="shared" si="67"/>
        <v>281.5</v>
      </c>
      <c r="T172" s="18">
        <f t="shared" si="67"/>
        <v>281.5</v>
      </c>
      <c r="U172" s="18">
        <f t="shared" si="67"/>
        <v>137.69999999999999</v>
      </c>
      <c r="V172" s="18">
        <f t="shared" si="68"/>
        <v>-143.80000000000001</v>
      </c>
      <c r="W172" s="33">
        <f t="shared" si="89"/>
        <v>0.48916518650088808</v>
      </c>
      <c r="X172" s="42"/>
      <c r="Y172" s="24" t="str">
        <f t="shared" si="50"/>
        <v/>
      </c>
      <c r="Z172" s="24" t="str">
        <f t="shared" si="51"/>
        <v/>
      </c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</row>
    <row r="173" spans="1:190" ht="21.75" hidden="1" customHeight="1" thickBot="1" x14ac:dyDescent="0.3">
      <c r="A173" s="38">
        <v>14</v>
      </c>
      <c r="B173" s="348">
        <v>180409</v>
      </c>
      <c r="C173" s="349" t="s">
        <v>359</v>
      </c>
      <c r="D173" s="402" t="s">
        <v>307</v>
      </c>
      <c r="E173" s="403" t="s">
        <v>360</v>
      </c>
      <c r="F173" s="357"/>
      <c r="G173" s="358"/>
      <c r="H173" s="358"/>
      <c r="I173" s="404"/>
      <c r="J173" s="353">
        <f t="shared" si="70"/>
        <v>0</v>
      </c>
      <c r="K173" s="34"/>
      <c r="L173" s="29">
        <f>SUM(L174:L177)</f>
        <v>0</v>
      </c>
      <c r="M173" s="31">
        <f>SUM(M174:M177)</f>
        <v>0</v>
      </c>
      <c r="N173" s="31">
        <f>SUM(N174:N177)</f>
        <v>0</v>
      </c>
      <c r="O173" s="31">
        <f>SUM(O174:O177)</f>
        <v>0</v>
      </c>
      <c r="P173" s="31">
        <f>SUM(P174:P177)</f>
        <v>0</v>
      </c>
      <c r="Q173" s="34" t="e">
        <f t="shared" ref="Q173:Q207" si="90">O173/N173</f>
        <v>#DIV/0!</v>
      </c>
      <c r="R173" s="29">
        <f t="shared" si="66"/>
        <v>0</v>
      </c>
      <c r="S173" s="31">
        <f t="shared" si="67"/>
        <v>0</v>
      </c>
      <c r="T173" s="31">
        <f t="shared" si="67"/>
        <v>0</v>
      </c>
      <c r="U173" s="31">
        <f t="shared" si="67"/>
        <v>0</v>
      </c>
      <c r="V173" s="31">
        <f t="shared" si="68"/>
        <v>0</v>
      </c>
      <c r="W173" s="33" t="e">
        <f t="shared" si="89"/>
        <v>#DIV/0!</v>
      </c>
      <c r="X173" s="42"/>
      <c r="Y173" s="24" t="str">
        <f t="shared" si="50"/>
        <v/>
      </c>
      <c r="Z173" s="24" t="str">
        <f t="shared" si="51"/>
        <v/>
      </c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</row>
    <row r="174" spans="1:190" ht="18" hidden="1" customHeight="1" thickBot="1" x14ac:dyDescent="0.3">
      <c r="A174" s="57"/>
      <c r="B174" s="360"/>
      <c r="C174" s="361"/>
      <c r="D174" s="361"/>
      <c r="E174" s="332" t="s">
        <v>361</v>
      </c>
      <c r="F174" s="362"/>
      <c r="G174" s="363"/>
      <c r="H174" s="363"/>
      <c r="I174" s="317"/>
      <c r="J174" s="76">
        <f t="shared" si="70"/>
        <v>0</v>
      </c>
      <c r="K174" s="405"/>
      <c r="L174" s="66"/>
      <c r="M174" s="64"/>
      <c r="N174" s="406"/>
      <c r="O174" s="407"/>
      <c r="P174" s="64">
        <f t="shared" si="77"/>
        <v>0</v>
      </c>
      <c r="Q174" s="65" t="e">
        <f t="shared" si="90"/>
        <v>#DIV/0!</v>
      </c>
      <c r="R174" s="408">
        <f t="shared" si="66"/>
        <v>0</v>
      </c>
      <c r="S174" s="41">
        <f t="shared" si="67"/>
        <v>0</v>
      </c>
      <c r="T174" s="41">
        <f t="shared" si="67"/>
        <v>0</v>
      </c>
      <c r="U174" s="41">
        <f t="shared" si="67"/>
        <v>0</v>
      </c>
      <c r="V174" s="41">
        <f t="shared" si="68"/>
        <v>0</v>
      </c>
      <c r="W174" s="33" t="e">
        <f t="shared" si="89"/>
        <v>#DIV/0!</v>
      </c>
      <c r="X174" s="42"/>
      <c r="Y174" s="24" t="str">
        <f t="shared" si="50"/>
        <v/>
      </c>
      <c r="Z174" s="24" t="str">
        <f t="shared" si="51"/>
        <v/>
      </c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</row>
    <row r="175" spans="1:190" ht="21" hidden="1" customHeight="1" thickBot="1" x14ac:dyDescent="0.3">
      <c r="A175" s="68"/>
      <c r="B175" s="409"/>
      <c r="C175" s="410"/>
      <c r="D175" s="369"/>
      <c r="E175" s="288" t="s">
        <v>362</v>
      </c>
      <c r="F175" s="411"/>
      <c r="G175" s="371"/>
      <c r="H175" s="371"/>
      <c r="I175" s="322"/>
      <c r="J175" s="51">
        <f t="shared" si="70"/>
        <v>0</v>
      </c>
      <c r="K175" s="375"/>
      <c r="L175" s="78"/>
      <c r="M175" s="79"/>
      <c r="N175" s="121"/>
      <c r="O175" s="412"/>
      <c r="P175" s="79">
        <f t="shared" si="77"/>
        <v>0</v>
      </c>
      <c r="Q175" s="207" t="e">
        <f t="shared" si="90"/>
        <v>#DIV/0!</v>
      </c>
      <c r="R175" s="413">
        <f t="shared" si="66"/>
        <v>0</v>
      </c>
      <c r="S175" s="372">
        <f t="shared" si="67"/>
        <v>0</v>
      </c>
      <c r="T175" s="372">
        <f t="shared" si="67"/>
        <v>0</v>
      </c>
      <c r="U175" s="372">
        <f t="shared" si="67"/>
        <v>0</v>
      </c>
      <c r="V175" s="372">
        <f t="shared" si="68"/>
        <v>0</v>
      </c>
      <c r="W175" s="33" t="e">
        <f t="shared" si="89"/>
        <v>#DIV/0!</v>
      </c>
      <c r="X175" s="42"/>
      <c r="Y175" s="24" t="str">
        <f t="shared" si="50"/>
        <v/>
      </c>
      <c r="Z175" s="24" t="str">
        <f t="shared" si="51"/>
        <v/>
      </c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</row>
    <row r="176" spans="1:190" ht="20.25" hidden="1" customHeight="1" thickBot="1" x14ac:dyDescent="0.3">
      <c r="A176" s="57"/>
      <c r="B176" s="368"/>
      <c r="C176" s="369"/>
      <c r="D176" s="361"/>
      <c r="E176" s="332" t="s">
        <v>363</v>
      </c>
      <c r="F176" s="362"/>
      <c r="G176" s="363"/>
      <c r="H176" s="363"/>
      <c r="I176" s="317"/>
      <c r="J176" s="79">
        <f t="shared" si="70"/>
        <v>0</v>
      </c>
      <c r="K176" s="405"/>
      <c r="L176" s="230"/>
      <c r="M176" s="137"/>
      <c r="N176" s="414"/>
      <c r="O176" s="415"/>
      <c r="P176" s="268">
        <f t="shared" si="77"/>
        <v>0</v>
      </c>
      <c r="Q176" s="231" t="e">
        <f t="shared" si="90"/>
        <v>#DIV/0!</v>
      </c>
      <c r="R176" s="312">
        <f t="shared" si="66"/>
        <v>0</v>
      </c>
      <c r="S176" s="16">
        <f t="shared" si="67"/>
        <v>0</v>
      </c>
      <c r="T176" s="16">
        <f t="shared" si="67"/>
        <v>0</v>
      </c>
      <c r="U176" s="16">
        <f t="shared" si="67"/>
        <v>0</v>
      </c>
      <c r="V176" s="16">
        <f t="shared" si="68"/>
        <v>0</v>
      </c>
      <c r="W176" s="33" t="e">
        <f t="shared" si="89"/>
        <v>#DIV/0!</v>
      </c>
      <c r="X176" s="42"/>
      <c r="Y176" s="24" t="str">
        <f t="shared" si="50"/>
        <v/>
      </c>
      <c r="Z176" s="24" t="str">
        <f t="shared" si="51"/>
        <v/>
      </c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</row>
    <row r="177" spans="1:190" ht="21.75" hidden="1" customHeight="1" thickBot="1" x14ac:dyDescent="0.3">
      <c r="A177" s="258"/>
      <c r="B177" s="409"/>
      <c r="C177" s="410"/>
      <c r="D177" s="410"/>
      <c r="E177" s="416" t="s">
        <v>364</v>
      </c>
      <c r="F177" s="417"/>
      <c r="G177" s="418"/>
      <c r="H177" s="418"/>
      <c r="I177" s="328"/>
      <c r="J177" s="137">
        <f t="shared" si="70"/>
        <v>0</v>
      </c>
      <c r="K177" s="419"/>
      <c r="L177" s="267"/>
      <c r="M177" s="268"/>
      <c r="N177" s="56"/>
      <c r="O177" s="420"/>
      <c r="P177" s="268">
        <f t="shared" si="77"/>
        <v>0</v>
      </c>
      <c r="Q177" s="421" t="e">
        <f t="shared" si="90"/>
        <v>#DIV/0!</v>
      </c>
      <c r="R177" s="21">
        <f t="shared" si="66"/>
        <v>0</v>
      </c>
      <c r="S177" s="16">
        <f t="shared" si="67"/>
        <v>0</v>
      </c>
      <c r="T177" s="16">
        <f t="shared" si="67"/>
        <v>0</v>
      </c>
      <c r="U177" s="16">
        <f t="shared" si="67"/>
        <v>0</v>
      </c>
      <c r="V177" s="16">
        <f t="shared" si="68"/>
        <v>0</v>
      </c>
      <c r="W177" s="33" t="e">
        <f t="shared" si="89"/>
        <v>#DIV/0!</v>
      </c>
      <c r="X177" s="42"/>
      <c r="Y177" s="24" t="str">
        <f t="shared" ref="Y177:Y228" si="91">IF(J177&lt;=0,"",IF(J177&gt;0,"НІ"))</f>
        <v/>
      </c>
      <c r="Z177" s="24" t="str">
        <f t="shared" ref="Z177:Z228" si="92">IF(P177&lt;=0,"",IF(P177&gt;0,"НІ"))</f>
        <v/>
      </c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</row>
    <row r="178" spans="1:190" s="422" customFormat="1" ht="22.5" hidden="1" customHeight="1" thickBot="1" x14ac:dyDescent="0.3">
      <c r="A178" s="38">
        <v>15</v>
      </c>
      <c r="B178" s="348">
        <v>180410</v>
      </c>
      <c r="C178" s="349" t="s">
        <v>365</v>
      </c>
      <c r="D178" s="349" t="s">
        <v>357</v>
      </c>
      <c r="E178" s="384" t="s">
        <v>366</v>
      </c>
      <c r="F178" s="357"/>
      <c r="G178" s="358"/>
      <c r="H178" s="358"/>
      <c r="I178" s="404"/>
      <c r="J178" s="31"/>
      <c r="K178" s="33"/>
      <c r="L178" s="21"/>
      <c r="M178" s="16"/>
      <c r="N178" s="31"/>
      <c r="O178" s="358"/>
      <c r="P178" s="16">
        <f t="shared" si="77"/>
        <v>0</v>
      </c>
      <c r="Q178" s="34" t="e">
        <f t="shared" si="90"/>
        <v>#DIV/0!</v>
      </c>
      <c r="R178" s="21">
        <f>SUM(F178,L178)</f>
        <v>0</v>
      </c>
      <c r="S178" s="16">
        <f>SUM(F178,M178)</f>
        <v>0</v>
      </c>
      <c r="T178" s="16">
        <f>SUM(G178,N178)</f>
        <v>0</v>
      </c>
      <c r="U178" s="16">
        <f>SUM(H178,O178)</f>
        <v>0</v>
      </c>
      <c r="V178" s="16">
        <f>U178-T178</f>
        <v>0</v>
      </c>
      <c r="W178" s="33" t="e">
        <f t="shared" si="89"/>
        <v>#DIV/0!</v>
      </c>
      <c r="X178" s="359"/>
      <c r="Y178" s="24" t="str">
        <f t="shared" si="91"/>
        <v/>
      </c>
      <c r="Z178" s="24" t="str">
        <f t="shared" si="92"/>
        <v/>
      </c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</row>
    <row r="179" spans="1:190" ht="32.25" hidden="1" customHeight="1" thickBot="1" x14ac:dyDescent="0.3">
      <c r="A179" s="12">
        <v>16</v>
      </c>
      <c r="B179" s="423" t="s">
        <v>367</v>
      </c>
      <c r="C179" s="424" t="s">
        <v>368</v>
      </c>
      <c r="D179" s="424" t="s">
        <v>369</v>
      </c>
      <c r="E179" s="425" t="s">
        <v>370</v>
      </c>
      <c r="F179" s="426"/>
      <c r="G179" s="399"/>
      <c r="H179" s="399"/>
      <c r="I179" s="17">
        <f>H179/H6</f>
        <v>0</v>
      </c>
      <c r="J179" s="16">
        <f t="shared" si="70"/>
        <v>0</v>
      </c>
      <c r="K179" s="20" t="e">
        <f t="shared" ref="K179:K185" si="93">H179/G179</f>
        <v>#DIV/0!</v>
      </c>
      <c r="L179" s="21"/>
      <c r="M179" s="16"/>
      <c r="N179" s="16"/>
      <c r="O179" s="399"/>
      <c r="P179" s="16">
        <f>O179-N179</f>
        <v>0</v>
      </c>
      <c r="Q179" s="20"/>
      <c r="R179" s="21">
        <f t="shared" si="66"/>
        <v>0</v>
      </c>
      <c r="S179" s="16">
        <f t="shared" si="67"/>
        <v>0</v>
      </c>
      <c r="T179" s="16">
        <f t="shared" si="67"/>
        <v>0</v>
      </c>
      <c r="U179" s="16">
        <f t="shared" si="67"/>
        <v>0</v>
      </c>
      <c r="V179" s="16">
        <f t="shared" si="68"/>
        <v>0</v>
      </c>
      <c r="W179" s="33" t="e">
        <f t="shared" si="89"/>
        <v>#DIV/0!</v>
      </c>
      <c r="X179" s="42"/>
      <c r="Y179" s="24" t="str">
        <f t="shared" si="91"/>
        <v/>
      </c>
      <c r="Z179" s="24" t="str">
        <f t="shared" si="92"/>
        <v/>
      </c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</row>
    <row r="180" spans="1:190" s="196" customFormat="1" ht="24.75" hidden="1" customHeight="1" thickBot="1" x14ac:dyDescent="0.3">
      <c r="A180" s="266"/>
      <c r="B180" s="427"/>
      <c r="C180" s="428"/>
      <c r="D180" s="428"/>
      <c r="E180" s="381" t="s">
        <v>371</v>
      </c>
      <c r="F180" s="429"/>
      <c r="G180" s="430"/>
      <c r="H180" s="430"/>
      <c r="I180" s="431">
        <f>H180/H6</f>
        <v>0</v>
      </c>
      <c r="J180" s="353">
        <f t="shared" si="70"/>
        <v>0</v>
      </c>
      <c r="K180" s="192" t="e">
        <f t="shared" si="93"/>
        <v>#DIV/0!</v>
      </c>
      <c r="L180" s="346"/>
      <c r="M180" s="53"/>
      <c r="N180" s="53"/>
      <c r="O180" s="430"/>
      <c r="P180" s="53"/>
      <c r="Q180" s="347"/>
      <c r="R180" s="432">
        <f t="shared" si="66"/>
        <v>0</v>
      </c>
      <c r="S180" s="16">
        <f t="shared" si="67"/>
        <v>0</v>
      </c>
      <c r="T180" s="16">
        <f>SUM(G180,N180)</f>
        <v>0</v>
      </c>
      <c r="U180" s="16">
        <f>SUM(H180,O180)</f>
        <v>0</v>
      </c>
      <c r="V180" s="16">
        <f>U180-T180</f>
        <v>0</v>
      </c>
      <c r="W180" s="33" t="e">
        <f t="shared" si="89"/>
        <v>#DIV/0!</v>
      </c>
      <c r="X180" s="193"/>
      <c r="Y180" s="24" t="str">
        <f t="shared" si="91"/>
        <v/>
      </c>
      <c r="Z180" s="24" t="str">
        <f t="shared" si="92"/>
        <v/>
      </c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4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  <c r="BG180" s="195"/>
      <c r="BH180" s="195"/>
      <c r="BI180" s="195"/>
      <c r="BJ180" s="195"/>
      <c r="BK180" s="195"/>
      <c r="BL180" s="195"/>
      <c r="BM180" s="195"/>
      <c r="BN180" s="195"/>
      <c r="BO180" s="195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5"/>
      <c r="CM180" s="195"/>
      <c r="CN180" s="195"/>
      <c r="CO180" s="195"/>
      <c r="CP180" s="195"/>
      <c r="CQ180" s="195"/>
      <c r="CR180" s="195"/>
      <c r="CS180" s="195"/>
      <c r="CT180" s="195"/>
      <c r="CU180" s="195"/>
      <c r="CV180" s="195"/>
      <c r="CW180" s="195"/>
      <c r="CX180" s="195"/>
      <c r="CY180" s="195"/>
      <c r="CZ180" s="195"/>
      <c r="DA180" s="195"/>
      <c r="DB180" s="195"/>
      <c r="DC180" s="195"/>
      <c r="DD180" s="195"/>
      <c r="DE180" s="195"/>
      <c r="DF180" s="195"/>
      <c r="DG180" s="195"/>
      <c r="DH180" s="195"/>
      <c r="DI180" s="195"/>
      <c r="DJ180" s="195"/>
      <c r="DK180" s="195"/>
      <c r="DL180" s="195"/>
      <c r="DM180" s="195"/>
      <c r="DN180" s="195"/>
      <c r="DO180" s="195"/>
      <c r="DP180" s="195"/>
      <c r="DQ180" s="195"/>
      <c r="DR180" s="195"/>
      <c r="DS180" s="195"/>
      <c r="DT180" s="195"/>
      <c r="DU180" s="195"/>
      <c r="DV180" s="195"/>
      <c r="DW180" s="195"/>
      <c r="DX180" s="195"/>
      <c r="DY180" s="195"/>
      <c r="DZ180" s="195"/>
      <c r="EA180" s="195"/>
      <c r="EB180" s="195"/>
      <c r="EC180" s="195"/>
      <c r="ED180" s="195"/>
      <c r="EE180" s="195"/>
      <c r="EF180" s="195"/>
      <c r="EG180" s="195"/>
      <c r="EH180" s="195"/>
      <c r="EI180" s="195"/>
      <c r="EJ180" s="195"/>
      <c r="EK180" s="195"/>
      <c r="EL180" s="195"/>
      <c r="EM180" s="195"/>
      <c r="EN180" s="195"/>
      <c r="EO180" s="195"/>
      <c r="EP180" s="195"/>
      <c r="EQ180" s="195"/>
      <c r="ER180" s="195"/>
      <c r="ES180" s="195"/>
      <c r="ET180" s="195"/>
      <c r="EU180" s="195"/>
      <c r="EV180" s="195"/>
      <c r="EW180" s="195"/>
      <c r="EX180" s="195"/>
      <c r="EY180" s="195"/>
      <c r="EZ180" s="195"/>
      <c r="FA180" s="195"/>
      <c r="FB180" s="195"/>
      <c r="FC180" s="195"/>
      <c r="FD180" s="195"/>
      <c r="FE180" s="195"/>
      <c r="FF180" s="195"/>
      <c r="FG180" s="195"/>
      <c r="FH180" s="195"/>
      <c r="FI180" s="195"/>
      <c r="FJ180" s="195"/>
      <c r="FK180" s="195"/>
      <c r="FL180" s="195"/>
      <c r="FM180" s="195"/>
      <c r="FN180" s="195"/>
      <c r="FO180" s="195"/>
      <c r="FP180" s="195"/>
      <c r="FQ180" s="195"/>
      <c r="FR180" s="195"/>
      <c r="FS180" s="195"/>
      <c r="FT180" s="195"/>
      <c r="FU180" s="195"/>
      <c r="FV180" s="195"/>
      <c r="FW180" s="195"/>
      <c r="FX180" s="195"/>
      <c r="FY180" s="195"/>
      <c r="FZ180" s="195"/>
      <c r="GA180" s="195"/>
      <c r="GB180" s="195"/>
      <c r="GC180" s="195"/>
      <c r="GD180" s="195"/>
      <c r="GE180" s="195"/>
      <c r="GF180" s="195"/>
      <c r="GG180" s="195"/>
      <c r="GH180" s="195"/>
    </row>
    <row r="181" spans="1:190" ht="25.5" hidden="1" customHeight="1" thickBot="1" x14ac:dyDescent="0.3">
      <c r="A181" s="38">
        <v>17</v>
      </c>
      <c r="B181" s="354" t="s">
        <v>372</v>
      </c>
      <c r="C181" s="27"/>
      <c r="D181" s="27"/>
      <c r="E181" s="28" t="s">
        <v>373</v>
      </c>
      <c r="F181" s="357"/>
      <c r="G181" s="358"/>
      <c r="H181" s="358"/>
      <c r="I181" s="32">
        <f>H181/H6</f>
        <v>0</v>
      </c>
      <c r="J181" s="31">
        <f t="shared" si="70"/>
        <v>0</v>
      </c>
      <c r="K181" s="33" t="e">
        <f t="shared" si="93"/>
        <v>#DIV/0!</v>
      </c>
      <c r="L181" s="40"/>
      <c r="M181" s="31"/>
      <c r="N181" s="31"/>
      <c r="O181" s="352"/>
      <c r="P181" s="31">
        <f>O181-N181</f>
        <v>0</v>
      </c>
      <c r="Q181" s="34"/>
      <c r="R181" s="29">
        <f t="shared" si="66"/>
        <v>0</v>
      </c>
      <c r="S181" s="31">
        <f t="shared" si="67"/>
        <v>0</v>
      </c>
      <c r="T181" s="31">
        <f t="shared" si="67"/>
        <v>0</v>
      </c>
      <c r="U181" s="31">
        <f t="shared" si="67"/>
        <v>0</v>
      </c>
      <c r="V181" s="31">
        <f t="shared" si="68"/>
        <v>0</v>
      </c>
      <c r="W181" s="33" t="e">
        <f t="shared" si="89"/>
        <v>#DIV/0!</v>
      </c>
      <c r="X181" s="42"/>
      <c r="Y181" s="24" t="str">
        <f t="shared" si="91"/>
        <v/>
      </c>
      <c r="Z181" s="24" t="str">
        <f t="shared" si="92"/>
        <v/>
      </c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</row>
    <row r="182" spans="1:190" s="196" customFormat="1" ht="27" hidden="1" customHeight="1" thickBot="1" x14ac:dyDescent="0.3">
      <c r="A182" s="38"/>
      <c r="B182" s="354"/>
      <c r="C182" s="428"/>
      <c r="D182" s="428"/>
      <c r="E182" s="381" t="s">
        <v>374</v>
      </c>
      <c r="F182" s="433"/>
      <c r="G182" s="434"/>
      <c r="H182" s="434"/>
      <c r="I182" s="431">
        <f>H182/H6</f>
        <v>0</v>
      </c>
      <c r="J182" s="353">
        <f>H182-G182</f>
        <v>0</v>
      </c>
      <c r="K182" s="192" t="e">
        <f t="shared" si="93"/>
        <v>#DIV/0!</v>
      </c>
      <c r="L182" s="40"/>
      <c r="M182" s="31"/>
      <c r="N182" s="31"/>
      <c r="O182" s="352"/>
      <c r="P182" s="31"/>
      <c r="Q182" s="34"/>
      <c r="R182" s="21">
        <f t="shared" si="66"/>
        <v>0</v>
      </c>
      <c r="S182" s="16">
        <f t="shared" si="67"/>
        <v>0</v>
      </c>
      <c r="T182" s="31">
        <f>SUM(G182,N182)</f>
        <v>0</v>
      </c>
      <c r="U182" s="31">
        <f>SUM(H182,O182)</f>
        <v>0</v>
      </c>
      <c r="V182" s="31">
        <f>U182-T182</f>
        <v>0</v>
      </c>
      <c r="W182" s="33" t="e">
        <f t="shared" si="89"/>
        <v>#DIV/0!</v>
      </c>
      <c r="X182" s="193"/>
      <c r="Y182" s="24" t="str">
        <f t="shared" si="91"/>
        <v/>
      </c>
      <c r="Z182" s="24" t="str">
        <f t="shared" si="92"/>
        <v/>
      </c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4"/>
      <c r="AT182" s="194"/>
      <c r="AU182" s="194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  <c r="BI182" s="195"/>
      <c r="BJ182" s="195"/>
      <c r="BK182" s="195"/>
      <c r="BL182" s="195"/>
      <c r="BM182" s="195"/>
      <c r="BN182" s="195"/>
      <c r="BO182" s="195"/>
      <c r="BP182" s="195"/>
      <c r="BQ182" s="195"/>
      <c r="BR182" s="195"/>
      <c r="BS182" s="195"/>
      <c r="BT182" s="195"/>
      <c r="BU182" s="195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  <c r="CH182" s="195"/>
      <c r="CI182" s="195"/>
      <c r="CJ182" s="195"/>
      <c r="CK182" s="195"/>
      <c r="CL182" s="195"/>
      <c r="CM182" s="195"/>
      <c r="CN182" s="195"/>
      <c r="CO182" s="195"/>
      <c r="CP182" s="195"/>
      <c r="CQ182" s="195"/>
      <c r="CR182" s="195"/>
      <c r="CS182" s="195"/>
      <c r="CT182" s="195"/>
      <c r="CU182" s="195"/>
      <c r="CV182" s="195"/>
      <c r="CW182" s="195"/>
      <c r="CX182" s="195"/>
      <c r="CY182" s="195"/>
      <c r="CZ182" s="195"/>
      <c r="DA182" s="195"/>
      <c r="DB182" s="195"/>
      <c r="DC182" s="195"/>
      <c r="DD182" s="195"/>
      <c r="DE182" s="195"/>
      <c r="DF182" s="195"/>
      <c r="DG182" s="195"/>
      <c r="DH182" s="195"/>
      <c r="DI182" s="195"/>
      <c r="DJ182" s="195"/>
      <c r="DK182" s="195"/>
      <c r="DL182" s="195"/>
      <c r="DM182" s="195"/>
      <c r="DN182" s="195"/>
      <c r="DO182" s="195"/>
      <c r="DP182" s="195"/>
      <c r="DQ182" s="195"/>
      <c r="DR182" s="195"/>
      <c r="DS182" s="195"/>
      <c r="DT182" s="195"/>
      <c r="DU182" s="195"/>
      <c r="DV182" s="195"/>
      <c r="DW182" s="195"/>
      <c r="DX182" s="195"/>
      <c r="DY182" s="195"/>
      <c r="DZ182" s="195"/>
      <c r="EA182" s="195"/>
      <c r="EB182" s="195"/>
      <c r="EC182" s="195"/>
      <c r="ED182" s="195"/>
      <c r="EE182" s="195"/>
      <c r="EF182" s="195"/>
      <c r="EG182" s="195"/>
      <c r="EH182" s="195"/>
      <c r="EI182" s="195"/>
      <c r="EJ182" s="195"/>
      <c r="EK182" s="195"/>
      <c r="EL182" s="195"/>
      <c r="EM182" s="195"/>
      <c r="EN182" s="195"/>
      <c r="EO182" s="195"/>
      <c r="EP182" s="195"/>
      <c r="EQ182" s="195"/>
      <c r="ER182" s="195"/>
      <c r="ES182" s="195"/>
      <c r="ET182" s="195"/>
      <c r="EU182" s="195"/>
      <c r="EV182" s="195"/>
      <c r="EW182" s="195"/>
      <c r="EX182" s="195"/>
      <c r="EY182" s="195"/>
      <c r="EZ182" s="195"/>
      <c r="FA182" s="195"/>
      <c r="FB182" s="195"/>
      <c r="FC182" s="195"/>
      <c r="FD182" s="195"/>
      <c r="FE182" s="195"/>
      <c r="FF182" s="195"/>
      <c r="FG182" s="195"/>
      <c r="FH182" s="195"/>
      <c r="FI182" s="195"/>
      <c r="FJ182" s="195"/>
      <c r="FK182" s="195"/>
      <c r="FL182" s="195"/>
      <c r="FM182" s="195"/>
      <c r="FN182" s="195"/>
      <c r="FO182" s="195"/>
      <c r="FP182" s="195"/>
      <c r="FQ182" s="195"/>
      <c r="FR182" s="195"/>
      <c r="FS182" s="195"/>
      <c r="FT182" s="195"/>
      <c r="FU182" s="195"/>
      <c r="FV182" s="195"/>
      <c r="FW182" s="195"/>
      <c r="FX182" s="195"/>
      <c r="FY182" s="195"/>
      <c r="FZ182" s="195"/>
      <c r="GA182" s="195"/>
      <c r="GB182" s="195"/>
      <c r="GC182" s="195"/>
      <c r="GD182" s="195"/>
      <c r="GE182" s="195"/>
      <c r="GF182" s="195"/>
      <c r="GG182" s="195"/>
      <c r="GH182" s="195"/>
    </row>
    <row r="183" spans="1:190" ht="32.25" hidden="1" customHeight="1" thickBot="1" x14ac:dyDescent="0.3">
      <c r="A183" s="12">
        <v>17</v>
      </c>
      <c r="B183" s="423" t="s">
        <v>367</v>
      </c>
      <c r="C183" s="424" t="s">
        <v>375</v>
      </c>
      <c r="D183" s="424" t="s">
        <v>376</v>
      </c>
      <c r="E183" s="425" t="s">
        <v>377</v>
      </c>
      <c r="F183" s="426"/>
      <c r="G183" s="399"/>
      <c r="H183" s="399"/>
      <c r="I183" s="17">
        <f>H183/H6</f>
        <v>0</v>
      </c>
      <c r="J183" s="16">
        <f t="shared" ref="J183:J216" si="94">H183-G183</f>
        <v>0</v>
      </c>
      <c r="K183" s="33" t="e">
        <f t="shared" si="93"/>
        <v>#DIV/0!</v>
      </c>
      <c r="L183" s="15"/>
      <c r="M183" s="16"/>
      <c r="N183" s="16"/>
      <c r="O183" s="399"/>
      <c r="P183" s="16">
        <f>O183-N183</f>
        <v>0</v>
      </c>
      <c r="Q183" s="231" t="e">
        <f t="shared" si="90"/>
        <v>#DIV/0!</v>
      </c>
      <c r="R183" s="21">
        <f t="shared" si="66"/>
        <v>0</v>
      </c>
      <c r="S183" s="16">
        <f t="shared" si="67"/>
        <v>0</v>
      </c>
      <c r="T183" s="16">
        <f t="shared" si="67"/>
        <v>0</v>
      </c>
      <c r="U183" s="16">
        <f t="shared" si="67"/>
        <v>0</v>
      </c>
      <c r="V183" s="16">
        <f t="shared" ref="V183:V184" si="95">U183-T183</f>
        <v>0</v>
      </c>
      <c r="W183" s="33" t="e">
        <f t="shared" si="89"/>
        <v>#DIV/0!</v>
      </c>
      <c r="X183" s="42"/>
      <c r="Y183" s="24" t="str">
        <f t="shared" si="91"/>
        <v/>
      </c>
      <c r="Z183" s="24" t="str">
        <f t="shared" si="92"/>
        <v/>
      </c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</row>
    <row r="184" spans="1:190" s="135" customFormat="1" ht="31.5" hidden="1" customHeight="1" thickBot="1" x14ac:dyDescent="0.3">
      <c r="A184" s="435"/>
      <c r="B184" s="436"/>
      <c r="C184" s="251"/>
      <c r="D184" s="251"/>
      <c r="E184" s="437" t="s">
        <v>378</v>
      </c>
      <c r="F184" s="438"/>
      <c r="G184" s="439"/>
      <c r="H184" s="439"/>
      <c r="I184" s="440">
        <f>H184/H6</f>
        <v>0</v>
      </c>
      <c r="J184" s="441">
        <f t="shared" si="94"/>
        <v>0</v>
      </c>
      <c r="K184" s="442" t="e">
        <f t="shared" si="93"/>
        <v>#DIV/0!</v>
      </c>
      <c r="L184" s="443"/>
      <c r="M184" s="253"/>
      <c r="N184" s="253"/>
      <c r="O184" s="444"/>
      <c r="P184" s="253">
        <f>O184-N184</f>
        <v>0</v>
      </c>
      <c r="Q184" s="445" t="e">
        <f t="shared" si="90"/>
        <v>#DIV/0!</v>
      </c>
      <c r="R184" s="446">
        <f t="shared" si="66"/>
        <v>0</v>
      </c>
      <c r="S184" s="441">
        <f t="shared" si="67"/>
        <v>0</v>
      </c>
      <c r="T184" s="441">
        <f t="shared" si="67"/>
        <v>0</v>
      </c>
      <c r="U184" s="441">
        <f t="shared" si="67"/>
        <v>0</v>
      </c>
      <c r="V184" s="253">
        <f t="shared" si="95"/>
        <v>0</v>
      </c>
      <c r="W184" s="33" t="e">
        <f t="shared" si="89"/>
        <v>#DIV/0!</v>
      </c>
      <c r="X184" s="114"/>
      <c r="Y184" s="447"/>
      <c r="Z184" s="447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7"/>
      <c r="BF184" s="117"/>
      <c r="BG184" s="117"/>
      <c r="BH184" s="117"/>
      <c r="BI184" s="117"/>
      <c r="BJ184" s="117"/>
      <c r="BK184" s="117"/>
      <c r="BL184" s="117"/>
      <c r="BM184" s="117"/>
      <c r="BN184" s="117"/>
      <c r="BO184" s="117"/>
      <c r="BP184" s="117"/>
      <c r="BQ184" s="117"/>
      <c r="BR184" s="117"/>
      <c r="BS184" s="117"/>
      <c r="BT184" s="117"/>
      <c r="BU184" s="117"/>
      <c r="BV184" s="117"/>
      <c r="BW184" s="117"/>
      <c r="BX184" s="117"/>
      <c r="BY184" s="117"/>
      <c r="BZ184" s="117"/>
      <c r="CA184" s="117"/>
      <c r="CB184" s="117"/>
      <c r="CC184" s="117"/>
      <c r="CD184" s="117"/>
      <c r="CE184" s="117"/>
      <c r="CF184" s="117"/>
      <c r="CG184" s="117"/>
      <c r="CH184" s="117"/>
      <c r="CI184" s="117"/>
      <c r="CJ184" s="117"/>
      <c r="CK184" s="117"/>
      <c r="CL184" s="117"/>
      <c r="CM184" s="117"/>
      <c r="CN184" s="117"/>
      <c r="CO184" s="117"/>
      <c r="CP184" s="117"/>
      <c r="CQ184" s="117"/>
      <c r="CR184" s="117"/>
      <c r="CS184" s="117"/>
      <c r="CT184" s="117"/>
      <c r="CU184" s="117"/>
      <c r="CV184" s="117"/>
      <c r="CW184" s="117"/>
      <c r="CX184" s="117"/>
      <c r="CY184" s="117"/>
      <c r="CZ184" s="117"/>
      <c r="DA184" s="117"/>
      <c r="DB184" s="117"/>
      <c r="DC184" s="117"/>
      <c r="DD184" s="117"/>
      <c r="DE184" s="117"/>
      <c r="DF184" s="117"/>
      <c r="DG184" s="117"/>
      <c r="DH184" s="117"/>
      <c r="DI184" s="117"/>
      <c r="DJ184" s="117"/>
      <c r="DK184" s="117"/>
      <c r="DL184" s="117"/>
      <c r="DM184" s="117"/>
      <c r="DN184" s="117"/>
      <c r="DO184" s="117"/>
      <c r="DP184" s="117"/>
      <c r="DQ184" s="117"/>
      <c r="DR184" s="117"/>
      <c r="DS184" s="117"/>
      <c r="DT184" s="117"/>
      <c r="DU184" s="117"/>
      <c r="DV184" s="117"/>
      <c r="DW184" s="117"/>
      <c r="DX184" s="117"/>
      <c r="DY184" s="117"/>
      <c r="DZ184" s="117"/>
      <c r="EA184" s="117"/>
      <c r="EB184" s="117"/>
      <c r="EC184" s="117"/>
      <c r="ED184" s="117"/>
      <c r="EE184" s="117"/>
      <c r="EF184" s="117"/>
      <c r="EG184" s="117"/>
      <c r="EH184" s="117"/>
      <c r="EI184" s="117"/>
      <c r="EJ184" s="117"/>
      <c r="EK184" s="117"/>
      <c r="EL184" s="117"/>
      <c r="EM184" s="117"/>
      <c r="EN184" s="117"/>
      <c r="EO184" s="117"/>
      <c r="EP184" s="117"/>
      <c r="EQ184" s="117"/>
      <c r="ER184" s="117"/>
      <c r="ES184" s="117"/>
      <c r="ET184" s="117"/>
      <c r="EU184" s="117"/>
      <c r="EV184" s="117"/>
      <c r="EW184" s="117"/>
      <c r="EX184" s="117"/>
      <c r="EY184" s="117"/>
      <c r="EZ184" s="117"/>
      <c r="FA184" s="117"/>
      <c r="FB184" s="117"/>
      <c r="FC184" s="117"/>
      <c r="FD184" s="117"/>
      <c r="FE184" s="117"/>
      <c r="FF184" s="117"/>
      <c r="FG184" s="117"/>
      <c r="FH184" s="117"/>
      <c r="FI184" s="117"/>
      <c r="FJ184" s="117"/>
      <c r="FK184" s="117"/>
      <c r="FL184" s="117"/>
      <c r="FM184" s="117"/>
      <c r="FN184" s="117"/>
      <c r="FO184" s="117"/>
      <c r="FP184" s="117"/>
      <c r="FQ184" s="117"/>
      <c r="FR184" s="117"/>
      <c r="FS184" s="117"/>
      <c r="FT184" s="117"/>
      <c r="FU184" s="117"/>
      <c r="FV184" s="117"/>
      <c r="FW184" s="117"/>
      <c r="FX184" s="117"/>
      <c r="FY184" s="117"/>
      <c r="FZ184" s="117"/>
      <c r="GA184" s="117"/>
      <c r="GB184" s="117"/>
      <c r="GC184" s="117"/>
      <c r="GD184" s="117"/>
      <c r="GE184" s="117"/>
      <c r="GF184" s="117"/>
      <c r="GG184" s="117"/>
      <c r="GH184" s="117"/>
    </row>
    <row r="185" spans="1:190" ht="33.75" hidden="1" customHeight="1" thickBot="1" x14ac:dyDescent="0.3">
      <c r="A185" s="266">
        <v>18</v>
      </c>
      <c r="B185" s="448" t="s">
        <v>379</v>
      </c>
      <c r="C185" s="449" t="s">
        <v>380</v>
      </c>
      <c r="D185" s="449" t="s">
        <v>381</v>
      </c>
      <c r="E185" s="450" t="s">
        <v>382</v>
      </c>
      <c r="F185" s="451"/>
      <c r="G185" s="399"/>
      <c r="H185" s="399"/>
      <c r="I185" s="17">
        <f>H185/H6</f>
        <v>0</v>
      </c>
      <c r="J185" s="16">
        <f t="shared" si="94"/>
        <v>0</v>
      </c>
      <c r="K185" s="19" t="e">
        <f t="shared" si="93"/>
        <v>#DIV/0!</v>
      </c>
      <c r="L185" s="312"/>
      <c r="M185" s="18"/>
      <c r="N185" s="18"/>
      <c r="O185" s="307"/>
      <c r="P185" s="18">
        <f t="shared" ref="P185:P199" si="96">O185-N185</f>
        <v>0</v>
      </c>
      <c r="Q185" s="20"/>
      <c r="R185" s="21">
        <f>SUM(F185,L185)</f>
        <v>0</v>
      </c>
      <c r="S185" s="16">
        <f>SUM(F185,M185)</f>
        <v>0</v>
      </c>
      <c r="T185" s="16">
        <f>SUM(G185,N185)</f>
        <v>0</v>
      </c>
      <c r="U185" s="16">
        <f>SUM(H185,O185)</f>
        <v>0</v>
      </c>
      <c r="V185" s="18">
        <f>U185-T185</f>
        <v>0</v>
      </c>
      <c r="W185" s="33" t="e">
        <f t="shared" si="89"/>
        <v>#DIV/0!</v>
      </c>
      <c r="X185" s="42"/>
      <c r="Y185" s="24" t="str">
        <f t="shared" si="91"/>
        <v/>
      </c>
      <c r="Z185" s="24" t="str">
        <f t="shared" si="92"/>
        <v/>
      </c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</row>
    <row r="186" spans="1:190" ht="28.5" hidden="1" customHeight="1" thickBot="1" x14ac:dyDescent="0.3">
      <c r="A186" s="38">
        <v>19</v>
      </c>
      <c r="B186" s="354" t="s">
        <v>383</v>
      </c>
      <c r="C186" s="349" t="s">
        <v>384</v>
      </c>
      <c r="D186" s="349" t="s">
        <v>385</v>
      </c>
      <c r="E186" s="355" t="s">
        <v>386</v>
      </c>
      <c r="F186" s="351"/>
      <c r="G186" s="352"/>
      <c r="H186" s="352"/>
      <c r="I186" s="32">
        <f>H186/H6</f>
        <v>0</v>
      </c>
      <c r="J186" s="353">
        <f t="shared" si="94"/>
        <v>0</v>
      </c>
      <c r="K186" s="33"/>
      <c r="L186" s="40"/>
      <c r="M186" s="31"/>
      <c r="N186" s="31"/>
      <c r="O186" s="352"/>
      <c r="P186" s="31">
        <f t="shared" si="96"/>
        <v>0</v>
      </c>
      <c r="Q186" s="34" t="e">
        <f t="shared" si="90"/>
        <v>#DIV/0!</v>
      </c>
      <c r="R186" s="29">
        <f t="shared" si="66"/>
        <v>0</v>
      </c>
      <c r="S186" s="31">
        <f t="shared" si="67"/>
        <v>0</v>
      </c>
      <c r="T186" s="31">
        <f t="shared" si="67"/>
        <v>0</v>
      </c>
      <c r="U186" s="31">
        <f t="shared" si="67"/>
        <v>0</v>
      </c>
      <c r="V186" s="31">
        <f t="shared" si="68"/>
        <v>0</v>
      </c>
      <c r="W186" s="33" t="e">
        <f t="shared" si="89"/>
        <v>#DIV/0!</v>
      </c>
      <c r="X186" s="42"/>
      <c r="Y186" s="24" t="str">
        <f t="shared" si="91"/>
        <v/>
      </c>
      <c r="Z186" s="24" t="str">
        <f t="shared" si="92"/>
        <v/>
      </c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</row>
    <row r="187" spans="1:190" ht="31.5" hidden="1" customHeight="1" thickBot="1" x14ac:dyDescent="0.3">
      <c r="A187" s="38">
        <v>20</v>
      </c>
      <c r="B187" s="354" t="s">
        <v>387</v>
      </c>
      <c r="C187" s="349" t="s">
        <v>388</v>
      </c>
      <c r="D187" s="402" t="s">
        <v>389</v>
      </c>
      <c r="E187" s="425" t="s">
        <v>390</v>
      </c>
      <c r="F187" s="452"/>
      <c r="G187" s="353"/>
      <c r="H187" s="352"/>
      <c r="I187" s="32">
        <f>H187/H6</f>
        <v>0</v>
      </c>
      <c r="J187" s="268">
        <f t="shared" si="94"/>
        <v>0</v>
      </c>
      <c r="K187" s="33"/>
      <c r="L187" s="40"/>
      <c r="M187" s="31"/>
      <c r="N187" s="31"/>
      <c r="O187" s="352"/>
      <c r="P187" s="31">
        <f t="shared" si="96"/>
        <v>0</v>
      </c>
      <c r="Q187" s="34" t="e">
        <f t="shared" si="90"/>
        <v>#DIV/0!</v>
      </c>
      <c r="R187" s="29">
        <f t="shared" si="66"/>
        <v>0</v>
      </c>
      <c r="S187" s="31">
        <f t="shared" si="67"/>
        <v>0</v>
      </c>
      <c r="T187" s="31">
        <f t="shared" si="67"/>
        <v>0</v>
      </c>
      <c r="U187" s="31">
        <f t="shared" si="67"/>
        <v>0</v>
      </c>
      <c r="V187" s="31">
        <f t="shared" si="68"/>
        <v>0</v>
      </c>
      <c r="W187" s="33" t="e">
        <f t="shared" si="89"/>
        <v>#DIV/0!</v>
      </c>
      <c r="X187" s="42"/>
      <c r="Y187" s="24" t="str">
        <f t="shared" si="91"/>
        <v/>
      </c>
      <c r="Z187" s="24" t="str">
        <f t="shared" si="92"/>
        <v/>
      </c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</row>
    <row r="188" spans="1:190" s="276" customFormat="1" ht="23.25" customHeight="1" thickBot="1" x14ac:dyDescent="0.3">
      <c r="A188" s="269">
        <v>18</v>
      </c>
      <c r="B188" s="303">
        <v>180404</v>
      </c>
      <c r="C188" s="349" t="s">
        <v>391</v>
      </c>
      <c r="D188" s="349" t="s">
        <v>338</v>
      </c>
      <c r="E188" s="384" t="s">
        <v>339</v>
      </c>
      <c r="F188" s="385"/>
      <c r="G188" s="379"/>
      <c r="H188" s="379"/>
      <c r="I188" s="308">
        <f>H188/H6</f>
        <v>0</v>
      </c>
      <c r="J188" s="18">
        <f t="shared" si="94"/>
        <v>0</v>
      </c>
      <c r="K188" s="309"/>
      <c r="L188" s="310">
        <v>5511.5</v>
      </c>
      <c r="M188" s="18">
        <v>5511.5</v>
      </c>
      <c r="N188" s="18">
        <v>5511.5</v>
      </c>
      <c r="O188" s="379">
        <v>5336.6</v>
      </c>
      <c r="P188" s="31">
        <f t="shared" si="96"/>
        <v>-174.89999999999964</v>
      </c>
      <c r="Q188" s="311">
        <f t="shared" si="90"/>
        <v>0.96826635217272983</v>
      </c>
      <c r="R188" s="312">
        <f t="shared" si="66"/>
        <v>5511.5</v>
      </c>
      <c r="S188" s="18">
        <f t="shared" si="67"/>
        <v>5511.5</v>
      </c>
      <c r="T188" s="18">
        <f t="shared" si="67"/>
        <v>5511.5</v>
      </c>
      <c r="U188" s="18">
        <f t="shared" si="67"/>
        <v>5336.6</v>
      </c>
      <c r="V188" s="18">
        <f t="shared" si="68"/>
        <v>-174.89999999999964</v>
      </c>
      <c r="W188" s="33">
        <f t="shared" si="89"/>
        <v>0.96826635217272983</v>
      </c>
      <c r="X188" s="42"/>
      <c r="Y188" s="24" t="str">
        <f t="shared" si="91"/>
        <v/>
      </c>
      <c r="Z188" s="24" t="str">
        <f t="shared" si="92"/>
        <v/>
      </c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</row>
    <row r="189" spans="1:190" s="2" customFormat="1" ht="29.45" customHeight="1" thickBot="1" x14ac:dyDescent="0.3">
      <c r="A189" s="12">
        <v>19</v>
      </c>
      <c r="B189" s="395"/>
      <c r="C189" s="453" t="s">
        <v>392</v>
      </c>
      <c r="D189" s="349" t="s">
        <v>307</v>
      </c>
      <c r="E189" s="384" t="s">
        <v>393</v>
      </c>
      <c r="F189" s="454">
        <v>37.299999999999997</v>
      </c>
      <c r="G189" s="399">
        <v>37.299999999999997</v>
      </c>
      <c r="H189" s="399">
        <v>37.200000000000003</v>
      </c>
      <c r="I189" s="401">
        <f>H189/H6</f>
        <v>7.5488590772087994E-5</v>
      </c>
      <c r="J189" s="18">
        <f t="shared" si="94"/>
        <v>-9.9999999999994316E-2</v>
      </c>
      <c r="K189" s="309">
        <f t="shared" ref="K189:K195" si="97">H189/G189</f>
        <v>0.99731903485254703</v>
      </c>
      <c r="L189" s="15"/>
      <c r="M189" s="16"/>
      <c r="N189" s="16"/>
      <c r="O189" s="399"/>
      <c r="P189" s="31">
        <f t="shared" si="96"/>
        <v>0</v>
      </c>
      <c r="Q189" s="231"/>
      <c r="R189" s="312">
        <f t="shared" si="66"/>
        <v>37.299999999999997</v>
      </c>
      <c r="S189" s="18">
        <f t="shared" si="67"/>
        <v>37.299999999999997</v>
      </c>
      <c r="T189" s="18">
        <f t="shared" si="67"/>
        <v>37.299999999999997</v>
      </c>
      <c r="U189" s="18">
        <f t="shared" si="67"/>
        <v>37.200000000000003</v>
      </c>
      <c r="V189" s="18">
        <f t="shared" si="68"/>
        <v>-9.9999999999994316E-2</v>
      </c>
      <c r="W189" s="33">
        <f t="shared" si="89"/>
        <v>0.99731903485254703</v>
      </c>
      <c r="X189" s="42"/>
      <c r="Y189" s="24"/>
      <c r="Z189" s="24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</row>
    <row r="190" spans="1:190" s="2" customFormat="1" ht="29.45" customHeight="1" thickBot="1" x14ac:dyDescent="0.3">
      <c r="A190" s="12">
        <v>20</v>
      </c>
      <c r="B190" s="395"/>
      <c r="C190" s="453" t="s">
        <v>394</v>
      </c>
      <c r="D190" s="349" t="s">
        <v>369</v>
      </c>
      <c r="E190" s="384" t="s">
        <v>395</v>
      </c>
      <c r="F190" s="454">
        <v>2852.9</v>
      </c>
      <c r="G190" s="399">
        <v>2852.9</v>
      </c>
      <c r="H190" s="399">
        <v>2852.5</v>
      </c>
      <c r="I190" s="308">
        <f>H190/H6</f>
        <v>5.7884732574564777E-3</v>
      </c>
      <c r="J190" s="18">
        <f t="shared" si="94"/>
        <v>-0.40000000000009095</v>
      </c>
      <c r="K190" s="309">
        <f t="shared" si="97"/>
        <v>0.9998597917908093</v>
      </c>
      <c r="L190" s="15">
        <v>1890</v>
      </c>
      <c r="M190" s="16">
        <v>1890</v>
      </c>
      <c r="N190" s="16">
        <v>1890</v>
      </c>
      <c r="O190" s="399">
        <v>1885.7</v>
      </c>
      <c r="P190" s="31">
        <f t="shared" si="96"/>
        <v>-4.2999999999999545</v>
      </c>
      <c r="Q190" s="311">
        <f t="shared" si="90"/>
        <v>0.99772486772486779</v>
      </c>
      <c r="R190" s="312">
        <f t="shared" si="66"/>
        <v>4742.8999999999996</v>
      </c>
      <c r="S190" s="18">
        <f t="shared" si="67"/>
        <v>4742.8999999999996</v>
      </c>
      <c r="T190" s="18">
        <f t="shared" si="67"/>
        <v>4742.8999999999996</v>
      </c>
      <c r="U190" s="18">
        <f t="shared" si="67"/>
        <v>4738.2</v>
      </c>
      <c r="V190" s="18">
        <f t="shared" si="68"/>
        <v>-4.6999999999998181</v>
      </c>
      <c r="W190" s="33">
        <f t="shared" si="89"/>
        <v>0.99900904509899013</v>
      </c>
      <c r="X190" s="42"/>
      <c r="Y190" s="24"/>
      <c r="Z190" s="24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</row>
    <row r="191" spans="1:190" s="213" customFormat="1" ht="30" customHeight="1" x14ac:dyDescent="0.25">
      <c r="A191" s="209"/>
      <c r="B191" s="170"/>
      <c r="C191" s="455"/>
      <c r="D191" s="456"/>
      <c r="E191" s="457" t="s">
        <v>396</v>
      </c>
      <c r="F191" s="458">
        <v>199.9</v>
      </c>
      <c r="G191" s="133">
        <v>199.9</v>
      </c>
      <c r="H191" s="131">
        <v>199.9</v>
      </c>
      <c r="I191" s="184">
        <f>H191/H6</f>
        <v>4.0564971224033307E-4</v>
      </c>
      <c r="J191" s="109">
        <f t="shared" si="94"/>
        <v>0</v>
      </c>
      <c r="K191" s="162">
        <f>H191/G191</f>
        <v>1</v>
      </c>
      <c r="L191" s="130"/>
      <c r="M191" s="131"/>
      <c r="N191" s="131"/>
      <c r="O191" s="131"/>
      <c r="P191" s="64">
        <f t="shared" si="96"/>
        <v>0</v>
      </c>
      <c r="Q191" s="77"/>
      <c r="R191" s="113">
        <f t="shared" si="66"/>
        <v>199.9</v>
      </c>
      <c r="S191" s="112">
        <f t="shared" si="67"/>
        <v>199.9</v>
      </c>
      <c r="T191" s="112">
        <f t="shared" si="67"/>
        <v>199.9</v>
      </c>
      <c r="U191" s="112">
        <f t="shared" si="67"/>
        <v>199.9</v>
      </c>
      <c r="V191" s="112">
        <f t="shared" si="68"/>
        <v>0</v>
      </c>
      <c r="W191" s="459">
        <f t="shared" si="89"/>
        <v>1</v>
      </c>
      <c r="X191" s="211"/>
      <c r="Y191" s="115"/>
      <c r="Z191" s="115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  <c r="BI191" s="212"/>
      <c r="BJ191" s="212"/>
      <c r="BK191" s="212"/>
      <c r="BL191" s="212"/>
      <c r="BM191" s="212"/>
      <c r="BN191" s="212"/>
      <c r="BO191" s="212"/>
      <c r="BP191" s="212"/>
      <c r="BQ191" s="212"/>
      <c r="BR191" s="212"/>
      <c r="BS191" s="212"/>
      <c r="BT191" s="212"/>
      <c r="BU191" s="212"/>
      <c r="BV191" s="212"/>
      <c r="BW191" s="212"/>
      <c r="BX191" s="212"/>
      <c r="BY191" s="212"/>
      <c r="BZ191" s="212"/>
      <c r="CA191" s="212"/>
      <c r="CB191" s="212"/>
      <c r="CC191" s="212"/>
      <c r="CD191" s="212"/>
      <c r="CE191" s="212"/>
      <c r="CF191" s="212"/>
      <c r="CG191" s="212"/>
      <c r="CH191" s="212"/>
      <c r="CI191" s="212"/>
      <c r="CJ191" s="212"/>
      <c r="CK191" s="212"/>
      <c r="CL191" s="212"/>
      <c r="CM191" s="212"/>
      <c r="CN191" s="212"/>
      <c r="CO191" s="212"/>
      <c r="CP191" s="212"/>
      <c r="CQ191" s="212"/>
      <c r="CR191" s="212"/>
      <c r="CS191" s="212"/>
      <c r="CT191" s="212"/>
      <c r="CU191" s="212"/>
      <c r="CV191" s="212"/>
      <c r="CW191" s="212"/>
      <c r="CX191" s="212"/>
      <c r="CY191" s="212"/>
      <c r="CZ191" s="212"/>
      <c r="DA191" s="212"/>
      <c r="DB191" s="212"/>
      <c r="DC191" s="212"/>
      <c r="DD191" s="212"/>
      <c r="DE191" s="212"/>
      <c r="DF191" s="212"/>
      <c r="DG191" s="212"/>
      <c r="DH191" s="212"/>
      <c r="DI191" s="212"/>
      <c r="DJ191" s="212"/>
      <c r="DK191" s="212"/>
      <c r="DL191" s="212"/>
      <c r="DM191" s="212"/>
      <c r="DN191" s="212"/>
      <c r="DO191" s="212"/>
      <c r="DP191" s="212"/>
      <c r="DQ191" s="212"/>
      <c r="DR191" s="212"/>
      <c r="DS191" s="212"/>
      <c r="DT191" s="212"/>
      <c r="DU191" s="212"/>
      <c r="DV191" s="212"/>
      <c r="DW191" s="212"/>
      <c r="DX191" s="212"/>
      <c r="DY191" s="212"/>
      <c r="DZ191" s="212"/>
      <c r="EA191" s="212"/>
      <c r="EB191" s="212"/>
      <c r="EC191" s="212"/>
      <c r="ED191" s="212"/>
      <c r="EE191" s="212"/>
      <c r="EF191" s="212"/>
      <c r="EG191" s="212"/>
      <c r="EH191" s="212"/>
      <c r="EI191" s="212"/>
      <c r="EJ191" s="212"/>
      <c r="EK191" s="212"/>
      <c r="EL191" s="212"/>
      <c r="EM191" s="212"/>
      <c r="EN191" s="212"/>
      <c r="EO191" s="212"/>
      <c r="EP191" s="212"/>
      <c r="EQ191" s="212"/>
      <c r="ER191" s="212"/>
      <c r="ES191" s="212"/>
      <c r="ET191" s="212"/>
      <c r="EU191" s="212"/>
      <c r="EV191" s="212"/>
      <c r="EW191" s="212"/>
      <c r="EX191" s="212"/>
      <c r="EY191" s="212"/>
      <c r="EZ191" s="212"/>
      <c r="FA191" s="212"/>
      <c r="FB191" s="212"/>
      <c r="FC191" s="212"/>
      <c r="FD191" s="212"/>
      <c r="FE191" s="212"/>
      <c r="FF191" s="212"/>
      <c r="FG191" s="212"/>
      <c r="FH191" s="212"/>
      <c r="FI191" s="212"/>
      <c r="FJ191" s="212"/>
      <c r="FK191" s="212"/>
      <c r="FL191" s="212"/>
      <c r="FM191" s="212"/>
      <c r="FN191" s="212"/>
      <c r="FO191" s="212"/>
      <c r="FP191" s="212"/>
      <c r="FQ191" s="212"/>
      <c r="FR191" s="212"/>
      <c r="FS191" s="212"/>
      <c r="FT191" s="212"/>
      <c r="FU191" s="212"/>
      <c r="FV191" s="212"/>
      <c r="FW191" s="212"/>
      <c r="FX191" s="212"/>
      <c r="FY191" s="212"/>
      <c r="FZ191" s="212"/>
      <c r="GA191" s="212"/>
      <c r="GB191" s="212"/>
      <c r="GC191" s="212"/>
      <c r="GD191" s="212"/>
      <c r="GE191" s="212"/>
      <c r="GF191" s="212"/>
      <c r="GG191" s="212"/>
      <c r="GH191" s="212"/>
    </row>
    <row r="192" spans="1:190" s="213" customFormat="1" ht="50.25" customHeight="1" x14ac:dyDescent="0.25">
      <c r="A192" s="460"/>
      <c r="B192" s="461"/>
      <c r="C192" s="462"/>
      <c r="D192" s="456"/>
      <c r="E192" s="118" t="s">
        <v>397</v>
      </c>
      <c r="F192" s="463">
        <v>198.2</v>
      </c>
      <c r="G192" s="133">
        <v>198.2</v>
      </c>
      <c r="H192" s="131">
        <v>198.2</v>
      </c>
      <c r="I192" s="184">
        <f>H192/H6</f>
        <v>4.021999648125763E-4</v>
      </c>
      <c r="J192" s="253">
        <f t="shared" si="94"/>
        <v>0</v>
      </c>
      <c r="K192" s="162">
        <f>H192/G192</f>
        <v>1</v>
      </c>
      <c r="L192" s="132">
        <v>1533</v>
      </c>
      <c r="M192" s="133">
        <v>1533</v>
      </c>
      <c r="N192" s="133">
        <v>1533</v>
      </c>
      <c r="O192" s="131">
        <v>1532.1</v>
      </c>
      <c r="P192" s="112">
        <f t="shared" si="96"/>
        <v>-0.90000000000009095</v>
      </c>
      <c r="Q192" s="162">
        <f t="shared" ref="Q192" si="98">O192/N192</f>
        <v>0.99941291585127201</v>
      </c>
      <c r="R192" s="113">
        <f t="shared" si="66"/>
        <v>1731.2</v>
      </c>
      <c r="S192" s="112">
        <f t="shared" si="67"/>
        <v>1731.2</v>
      </c>
      <c r="T192" s="112">
        <f t="shared" si="67"/>
        <v>1731.2</v>
      </c>
      <c r="U192" s="112">
        <f t="shared" si="67"/>
        <v>1730.3</v>
      </c>
      <c r="V192" s="112">
        <f t="shared" si="68"/>
        <v>-0.90000000000009095</v>
      </c>
      <c r="W192" s="158">
        <f t="shared" si="89"/>
        <v>0.9994801293900184</v>
      </c>
      <c r="X192" s="211"/>
      <c r="Y192" s="115"/>
      <c r="Z192" s="115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  <c r="BI192" s="212"/>
      <c r="BJ192" s="212"/>
      <c r="BK192" s="212"/>
      <c r="BL192" s="212"/>
      <c r="BM192" s="212"/>
      <c r="BN192" s="212"/>
      <c r="BO192" s="212"/>
      <c r="BP192" s="212"/>
      <c r="BQ192" s="212"/>
      <c r="BR192" s="212"/>
      <c r="BS192" s="212"/>
      <c r="BT192" s="212"/>
      <c r="BU192" s="212"/>
      <c r="BV192" s="212"/>
      <c r="BW192" s="212"/>
      <c r="BX192" s="212"/>
      <c r="BY192" s="212"/>
      <c r="BZ192" s="212"/>
      <c r="CA192" s="212"/>
      <c r="CB192" s="212"/>
      <c r="CC192" s="212"/>
      <c r="CD192" s="212"/>
      <c r="CE192" s="212"/>
      <c r="CF192" s="212"/>
      <c r="CG192" s="212"/>
      <c r="CH192" s="212"/>
      <c r="CI192" s="212"/>
      <c r="CJ192" s="212"/>
      <c r="CK192" s="212"/>
      <c r="CL192" s="212"/>
      <c r="CM192" s="212"/>
      <c r="CN192" s="212"/>
      <c r="CO192" s="212"/>
      <c r="CP192" s="212"/>
      <c r="CQ192" s="212"/>
      <c r="CR192" s="212"/>
      <c r="CS192" s="212"/>
      <c r="CT192" s="212"/>
      <c r="CU192" s="212"/>
      <c r="CV192" s="212"/>
      <c r="CW192" s="212"/>
      <c r="CX192" s="212"/>
      <c r="CY192" s="212"/>
      <c r="CZ192" s="212"/>
      <c r="DA192" s="212"/>
      <c r="DB192" s="212"/>
      <c r="DC192" s="212"/>
      <c r="DD192" s="212"/>
      <c r="DE192" s="212"/>
      <c r="DF192" s="212"/>
      <c r="DG192" s="212"/>
      <c r="DH192" s="212"/>
      <c r="DI192" s="212"/>
      <c r="DJ192" s="212"/>
      <c r="DK192" s="212"/>
      <c r="DL192" s="212"/>
      <c r="DM192" s="212"/>
      <c r="DN192" s="212"/>
      <c r="DO192" s="212"/>
      <c r="DP192" s="212"/>
      <c r="DQ192" s="212"/>
      <c r="DR192" s="212"/>
      <c r="DS192" s="212"/>
      <c r="DT192" s="212"/>
      <c r="DU192" s="212"/>
      <c r="DV192" s="212"/>
      <c r="DW192" s="212"/>
      <c r="DX192" s="212"/>
      <c r="DY192" s="212"/>
      <c r="DZ192" s="212"/>
      <c r="EA192" s="212"/>
      <c r="EB192" s="212"/>
      <c r="EC192" s="212"/>
      <c r="ED192" s="212"/>
      <c r="EE192" s="212"/>
      <c r="EF192" s="212"/>
      <c r="EG192" s="212"/>
      <c r="EH192" s="212"/>
      <c r="EI192" s="212"/>
      <c r="EJ192" s="212"/>
      <c r="EK192" s="212"/>
      <c r="EL192" s="212"/>
      <c r="EM192" s="212"/>
      <c r="EN192" s="212"/>
      <c r="EO192" s="212"/>
      <c r="EP192" s="212"/>
      <c r="EQ192" s="212"/>
      <c r="ER192" s="212"/>
      <c r="ES192" s="212"/>
      <c r="ET192" s="212"/>
      <c r="EU192" s="212"/>
      <c r="EV192" s="212"/>
      <c r="EW192" s="212"/>
      <c r="EX192" s="212"/>
      <c r="EY192" s="212"/>
      <c r="EZ192" s="212"/>
      <c r="FA192" s="212"/>
      <c r="FB192" s="212"/>
      <c r="FC192" s="212"/>
      <c r="FD192" s="212"/>
      <c r="FE192" s="212"/>
      <c r="FF192" s="212"/>
      <c r="FG192" s="212"/>
      <c r="FH192" s="212"/>
      <c r="FI192" s="212"/>
      <c r="FJ192" s="212"/>
      <c r="FK192" s="212"/>
      <c r="FL192" s="212"/>
      <c r="FM192" s="212"/>
      <c r="FN192" s="212"/>
      <c r="FO192" s="212"/>
      <c r="FP192" s="212"/>
      <c r="FQ192" s="212"/>
      <c r="FR192" s="212"/>
      <c r="FS192" s="212"/>
      <c r="FT192" s="212"/>
      <c r="FU192" s="212"/>
      <c r="FV192" s="212"/>
      <c r="FW192" s="212"/>
      <c r="FX192" s="212"/>
      <c r="FY192" s="212"/>
      <c r="FZ192" s="212"/>
      <c r="GA192" s="212"/>
      <c r="GB192" s="212"/>
      <c r="GC192" s="212"/>
      <c r="GD192" s="212"/>
      <c r="GE192" s="212"/>
      <c r="GF192" s="212"/>
      <c r="GG192" s="212"/>
      <c r="GH192" s="212"/>
    </row>
    <row r="193" spans="1:47" s="2" customFormat="1" ht="29.45" customHeight="1" thickBot="1" x14ac:dyDescent="0.3">
      <c r="A193" s="269">
        <v>21</v>
      </c>
      <c r="B193" s="395"/>
      <c r="C193" s="464" t="s">
        <v>398</v>
      </c>
      <c r="D193" s="304" t="s">
        <v>389</v>
      </c>
      <c r="E193" s="397" t="s">
        <v>399</v>
      </c>
      <c r="F193" s="451"/>
      <c r="G193" s="399"/>
      <c r="H193" s="399"/>
      <c r="I193" s="308">
        <f>H193/H6</f>
        <v>0</v>
      </c>
      <c r="J193" s="18">
        <f t="shared" si="94"/>
        <v>0</v>
      </c>
      <c r="K193" s="309"/>
      <c r="L193" s="15">
        <v>281.5</v>
      </c>
      <c r="M193" s="16">
        <v>281.5</v>
      </c>
      <c r="N193" s="16">
        <v>281.5</v>
      </c>
      <c r="O193" s="399">
        <v>0</v>
      </c>
      <c r="P193" s="16">
        <f t="shared" si="96"/>
        <v>-281.5</v>
      </c>
      <c r="Q193" s="400">
        <f t="shared" si="90"/>
        <v>0</v>
      </c>
      <c r="R193" s="312">
        <f t="shared" si="66"/>
        <v>281.5</v>
      </c>
      <c r="S193" s="18">
        <f t="shared" si="67"/>
        <v>281.5</v>
      </c>
      <c r="T193" s="18">
        <f t="shared" si="67"/>
        <v>281.5</v>
      </c>
      <c r="U193" s="18">
        <f t="shared" si="67"/>
        <v>0</v>
      </c>
      <c r="V193" s="18">
        <f t="shared" si="68"/>
        <v>-281.5</v>
      </c>
      <c r="W193" s="19">
        <f t="shared" si="89"/>
        <v>0</v>
      </c>
      <c r="X193" s="42"/>
      <c r="Y193" s="24"/>
      <c r="Z193" s="24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</row>
    <row r="194" spans="1:47" s="2" customFormat="1" ht="24.75" customHeight="1" thickBot="1" x14ac:dyDescent="0.3">
      <c r="A194" s="12">
        <v>22</v>
      </c>
      <c r="B194" s="395"/>
      <c r="C194" s="453" t="s">
        <v>400</v>
      </c>
      <c r="D194" s="349" t="s">
        <v>401</v>
      </c>
      <c r="E194" s="384" t="s">
        <v>402</v>
      </c>
      <c r="F194" s="454">
        <v>112.1</v>
      </c>
      <c r="G194" s="399">
        <v>112.1</v>
      </c>
      <c r="H194" s="399">
        <v>109</v>
      </c>
      <c r="I194" s="401">
        <f>H194/H6</f>
        <v>2.21189688014989E-4</v>
      </c>
      <c r="J194" s="18">
        <f t="shared" si="94"/>
        <v>-3.0999999999999943</v>
      </c>
      <c r="K194" s="309">
        <f t="shared" si="97"/>
        <v>0.97234611953612848</v>
      </c>
      <c r="L194" s="15"/>
      <c r="M194" s="16"/>
      <c r="N194" s="16"/>
      <c r="O194" s="399"/>
      <c r="P194" s="16">
        <f t="shared" si="96"/>
        <v>0</v>
      </c>
      <c r="Q194" s="231"/>
      <c r="R194" s="312">
        <f t="shared" si="66"/>
        <v>112.1</v>
      </c>
      <c r="S194" s="18">
        <f t="shared" si="67"/>
        <v>112.1</v>
      </c>
      <c r="T194" s="18">
        <f t="shared" si="67"/>
        <v>112.1</v>
      </c>
      <c r="U194" s="18">
        <f t="shared" si="67"/>
        <v>109</v>
      </c>
      <c r="V194" s="18">
        <f t="shared" si="68"/>
        <v>-3.0999999999999943</v>
      </c>
      <c r="W194" s="33">
        <f t="shared" si="89"/>
        <v>0.97234611953612848</v>
      </c>
      <c r="X194" s="42"/>
      <c r="Y194" s="24"/>
      <c r="Z194" s="24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</row>
    <row r="195" spans="1:47" ht="24.75" customHeight="1" thickBot="1" x14ac:dyDescent="0.3">
      <c r="A195" s="38">
        <v>23</v>
      </c>
      <c r="B195" s="27" t="s">
        <v>403</v>
      </c>
      <c r="C195" s="349" t="s">
        <v>404</v>
      </c>
      <c r="D195" s="349" t="s">
        <v>251</v>
      </c>
      <c r="E195" s="356" t="s">
        <v>405</v>
      </c>
      <c r="F195" s="465">
        <v>344.5</v>
      </c>
      <c r="G195" s="352">
        <v>344.5</v>
      </c>
      <c r="H195" s="352"/>
      <c r="I195" s="32">
        <f>H195/H6</f>
        <v>0</v>
      </c>
      <c r="J195" s="31">
        <f t="shared" si="94"/>
        <v>-344.5</v>
      </c>
      <c r="K195" s="33">
        <f t="shared" si="97"/>
        <v>0</v>
      </c>
      <c r="L195" s="40"/>
      <c r="M195" s="31"/>
      <c r="N195" s="31"/>
      <c r="O195" s="352"/>
      <c r="P195" s="16">
        <f t="shared" si="96"/>
        <v>0</v>
      </c>
      <c r="Q195" s="34"/>
      <c r="R195" s="21">
        <f t="shared" si="66"/>
        <v>344.5</v>
      </c>
      <c r="S195" s="16">
        <f t="shared" si="67"/>
        <v>344.5</v>
      </c>
      <c r="T195" s="16">
        <f t="shared" si="67"/>
        <v>344.5</v>
      </c>
      <c r="U195" s="16">
        <f t="shared" si="67"/>
        <v>0</v>
      </c>
      <c r="V195" s="16">
        <f t="shared" si="68"/>
        <v>-344.5</v>
      </c>
      <c r="W195" s="33">
        <f t="shared" si="89"/>
        <v>0</v>
      </c>
      <c r="X195" s="42"/>
      <c r="Y195" s="24" t="str">
        <f t="shared" si="91"/>
        <v/>
      </c>
      <c r="Z195" s="24" t="str">
        <f t="shared" si="92"/>
        <v/>
      </c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</row>
    <row r="196" spans="1:47" s="2" customFormat="1" ht="30" hidden="1" customHeight="1" thickBot="1" x14ac:dyDescent="0.3">
      <c r="A196" s="38">
        <v>19</v>
      </c>
      <c r="B196" s="27" t="s">
        <v>406</v>
      </c>
      <c r="C196" s="27"/>
      <c r="D196" s="27"/>
      <c r="E196" s="28" t="s">
        <v>407</v>
      </c>
      <c r="F196" s="351"/>
      <c r="G196" s="352"/>
      <c r="H196" s="352"/>
      <c r="I196" s="32">
        <f>H196/H6</f>
        <v>0</v>
      </c>
      <c r="J196" s="76">
        <f t="shared" si="94"/>
        <v>0</v>
      </c>
      <c r="K196" s="33"/>
      <c r="L196" s="40"/>
      <c r="M196" s="31"/>
      <c r="N196" s="31"/>
      <c r="O196" s="352"/>
      <c r="P196" s="16">
        <f t="shared" si="96"/>
        <v>0</v>
      </c>
      <c r="Q196" s="34"/>
      <c r="R196" s="367">
        <f t="shared" si="66"/>
        <v>0</v>
      </c>
      <c r="S196" s="365">
        <f t="shared" si="67"/>
        <v>0</v>
      </c>
      <c r="T196" s="365">
        <f t="shared" si="67"/>
        <v>0</v>
      </c>
      <c r="U196" s="365">
        <f t="shared" si="67"/>
        <v>0</v>
      </c>
      <c r="V196" s="365">
        <f t="shared" si="68"/>
        <v>0</v>
      </c>
      <c r="W196" s="33" t="e">
        <f t="shared" si="89"/>
        <v>#DIV/0!</v>
      </c>
      <c r="X196" s="42"/>
      <c r="Y196" s="24" t="str">
        <f t="shared" si="91"/>
        <v/>
      </c>
      <c r="Z196" s="24" t="str">
        <f t="shared" si="92"/>
        <v/>
      </c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</row>
    <row r="197" spans="1:47" s="2" customFormat="1" ht="23.25" customHeight="1" thickBot="1" x14ac:dyDescent="0.3">
      <c r="A197" s="38">
        <v>24</v>
      </c>
      <c r="B197" s="27" t="s">
        <v>408</v>
      </c>
      <c r="C197" s="349" t="s">
        <v>384</v>
      </c>
      <c r="D197" s="349" t="s">
        <v>250</v>
      </c>
      <c r="E197" s="28" t="s">
        <v>409</v>
      </c>
      <c r="F197" s="465">
        <v>49678.3</v>
      </c>
      <c r="G197" s="352">
        <v>49678.3</v>
      </c>
      <c r="H197" s="352">
        <v>49678.3</v>
      </c>
      <c r="I197" s="32">
        <f>H197/H6</f>
        <v>0.10081034567078008</v>
      </c>
      <c r="J197" s="137">
        <f t="shared" si="94"/>
        <v>0</v>
      </c>
      <c r="K197" s="33">
        <f>H197/G197</f>
        <v>1</v>
      </c>
      <c r="L197" s="40"/>
      <c r="M197" s="31"/>
      <c r="N197" s="31"/>
      <c r="O197" s="352"/>
      <c r="P197" s="16">
        <f t="shared" si="96"/>
        <v>0</v>
      </c>
      <c r="Q197" s="34"/>
      <c r="R197" s="312">
        <f t="shared" si="66"/>
        <v>49678.3</v>
      </c>
      <c r="S197" s="18">
        <f t="shared" si="67"/>
        <v>49678.3</v>
      </c>
      <c r="T197" s="18">
        <f t="shared" ref="T197:U212" si="99">SUM(G197,N197)</f>
        <v>49678.3</v>
      </c>
      <c r="U197" s="18">
        <f t="shared" si="99"/>
        <v>49678.3</v>
      </c>
      <c r="V197" s="18">
        <f t="shared" si="68"/>
        <v>0</v>
      </c>
      <c r="W197" s="33">
        <f t="shared" si="89"/>
        <v>1</v>
      </c>
      <c r="X197" s="42"/>
      <c r="Y197" s="24" t="str">
        <f t="shared" si="91"/>
        <v/>
      </c>
      <c r="Z197" s="24" t="str">
        <f t="shared" si="92"/>
        <v/>
      </c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</row>
    <row r="198" spans="1:47" s="2" customFormat="1" ht="23.25" customHeight="1" thickBot="1" x14ac:dyDescent="0.3">
      <c r="A198" s="38">
        <v>25</v>
      </c>
      <c r="B198" s="27" t="s">
        <v>408</v>
      </c>
      <c r="C198" s="349" t="s">
        <v>410</v>
      </c>
      <c r="D198" s="349" t="s">
        <v>250</v>
      </c>
      <c r="E198" s="466" t="s">
        <v>411</v>
      </c>
      <c r="F198" s="465">
        <v>104</v>
      </c>
      <c r="G198" s="352">
        <v>104</v>
      </c>
      <c r="H198" s="352">
        <v>0</v>
      </c>
      <c r="I198" s="32">
        <f>H198/H6</f>
        <v>0</v>
      </c>
      <c r="J198" s="18">
        <f t="shared" si="94"/>
        <v>-104</v>
      </c>
      <c r="K198" s="33"/>
      <c r="L198" s="40"/>
      <c r="M198" s="31"/>
      <c r="N198" s="31"/>
      <c r="O198" s="352"/>
      <c r="P198" s="16">
        <f t="shared" si="96"/>
        <v>0</v>
      </c>
      <c r="Q198" s="34"/>
      <c r="R198" s="312">
        <f t="shared" si="66"/>
        <v>104</v>
      </c>
      <c r="S198" s="18">
        <f t="shared" ref="S198:U213" si="100">SUM(F198,M198)</f>
        <v>104</v>
      </c>
      <c r="T198" s="18">
        <f t="shared" si="99"/>
        <v>104</v>
      </c>
      <c r="U198" s="18">
        <f t="shared" si="99"/>
        <v>0</v>
      </c>
      <c r="V198" s="18">
        <f t="shared" si="68"/>
        <v>-104</v>
      </c>
      <c r="W198" s="33">
        <f t="shared" si="89"/>
        <v>0</v>
      </c>
      <c r="X198" s="42"/>
      <c r="Y198" s="24" t="str">
        <f t="shared" si="91"/>
        <v/>
      </c>
      <c r="Z198" s="24" t="str">
        <f t="shared" si="92"/>
        <v/>
      </c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</row>
    <row r="199" spans="1:47" s="2" customFormat="1" ht="23.25" customHeight="1" thickBot="1" x14ac:dyDescent="0.3">
      <c r="A199" s="38">
        <v>26</v>
      </c>
      <c r="B199" s="27" t="s">
        <v>408</v>
      </c>
      <c r="C199" s="349" t="s">
        <v>412</v>
      </c>
      <c r="D199" s="349" t="s">
        <v>250</v>
      </c>
      <c r="E199" s="28" t="s">
        <v>413</v>
      </c>
      <c r="F199" s="465">
        <v>472.7</v>
      </c>
      <c r="G199" s="352">
        <v>472.7</v>
      </c>
      <c r="H199" s="352">
        <v>435.1</v>
      </c>
      <c r="I199" s="32">
        <f>H199/H6</f>
        <v>8.8293241518643776E-4</v>
      </c>
      <c r="J199" s="18">
        <f t="shared" si="94"/>
        <v>-37.599999999999966</v>
      </c>
      <c r="K199" s="33">
        <f>H199/G199</f>
        <v>0.92045694943939083</v>
      </c>
      <c r="L199" s="40">
        <v>620</v>
      </c>
      <c r="M199" s="31">
        <v>620</v>
      </c>
      <c r="N199" s="31">
        <v>620</v>
      </c>
      <c r="O199" s="352">
        <v>527.70000000000005</v>
      </c>
      <c r="P199" s="16">
        <f t="shared" si="96"/>
        <v>-92.299999999999955</v>
      </c>
      <c r="Q199" s="34">
        <f t="shared" ref="Q199" si="101">O199/N199</f>
        <v>0.85112903225806458</v>
      </c>
      <c r="R199" s="312">
        <f t="shared" si="66"/>
        <v>1092.7</v>
      </c>
      <c r="S199" s="18">
        <f t="shared" si="100"/>
        <v>1092.7</v>
      </c>
      <c r="T199" s="18">
        <f t="shared" si="99"/>
        <v>1092.7</v>
      </c>
      <c r="U199" s="18">
        <f t="shared" si="99"/>
        <v>962.80000000000007</v>
      </c>
      <c r="V199" s="18">
        <f t="shared" si="68"/>
        <v>-129.89999999999998</v>
      </c>
      <c r="W199" s="33">
        <f t="shared" si="89"/>
        <v>0.88112016106891189</v>
      </c>
      <c r="X199" s="42"/>
      <c r="Y199" s="24" t="str">
        <f t="shared" si="91"/>
        <v/>
      </c>
      <c r="Z199" s="24" t="str">
        <f t="shared" si="92"/>
        <v/>
      </c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</row>
    <row r="200" spans="1:47" s="2" customFormat="1" ht="21" hidden="1" customHeight="1" thickBot="1" x14ac:dyDescent="0.3">
      <c r="A200" s="38">
        <v>18</v>
      </c>
      <c r="B200" s="27" t="s">
        <v>414</v>
      </c>
      <c r="C200" s="27"/>
      <c r="D200" s="27"/>
      <c r="E200" s="28" t="s">
        <v>415</v>
      </c>
      <c r="F200" s="351"/>
      <c r="G200" s="352"/>
      <c r="H200" s="352"/>
      <c r="I200" s="32">
        <f>H200/H6</f>
        <v>0</v>
      </c>
      <c r="J200" s="76">
        <f t="shared" si="94"/>
        <v>0</v>
      </c>
      <c r="K200" s="33"/>
      <c r="L200" s="40"/>
      <c r="M200" s="31"/>
      <c r="N200" s="31"/>
      <c r="O200" s="352"/>
      <c r="P200" s="31"/>
      <c r="Q200" s="34" t="e">
        <f t="shared" si="90"/>
        <v>#DIV/0!</v>
      </c>
      <c r="R200" s="367">
        <f t="shared" si="66"/>
        <v>0</v>
      </c>
      <c r="S200" s="365">
        <f t="shared" si="100"/>
        <v>0</v>
      </c>
      <c r="T200" s="365">
        <f t="shared" si="99"/>
        <v>0</v>
      </c>
      <c r="U200" s="365">
        <f t="shared" si="99"/>
        <v>0</v>
      </c>
      <c r="V200" s="365">
        <f t="shared" si="68"/>
        <v>0</v>
      </c>
      <c r="W200" s="33" t="e">
        <f t="shared" si="89"/>
        <v>#DIV/0!</v>
      </c>
      <c r="X200" s="42"/>
      <c r="Y200" s="24" t="str">
        <f t="shared" si="91"/>
        <v/>
      </c>
      <c r="Z200" s="24" t="str">
        <f t="shared" si="92"/>
        <v/>
      </c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</row>
    <row r="201" spans="1:47" s="2" customFormat="1" ht="26.25" hidden="1" customHeight="1" thickBot="1" x14ac:dyDescent="0.3">
      <c r="A201" s="38"/>
      <c r="B201" s="139"/>
      <c r="C201" s="139"/>
      <c r="D201" s="139"/>
      <c r="E201" s="467" t="s">
        <v>416</v>
      </c>
      <c r="F201" s="468"/>
      <c r="G201" s="469"/>
      <c r="H201" s="469"/>
      <c r="I201" s="431">
        <f>H201/H6</f>
        <v>0</v>
      </c>
      <c r="J201" s="76">
        <f t="shared" si="94"/>
        <v>0</v>
      </c>
      <c r="K201" s="33"/>
      <c r="L201" s="452"/>
      <c r="M201" s="353"/>
      <c r="N201" s="353"/>
      <c r="O201" s="469"/>
      <c r="P201" s="353"/>
      <c r="Q201" s="34" t="e">
        <f t="shared" si="90"/>
        <v>#DIV/0!</v>
      </c>
      <c r="R201" s="367">
        <f t="shared" si="66"/>
        <v>0</v>
      </c>
      <c r="S201" s="372">
        <f t="shared" si="100"/>
        <v>0</v>
      </c>
      <c r="T201" s="372">
        <f t="shared" si="99"/>
        <v>0</v>
      </c>
      <c r="U201" s="372">
        <f t="shared" si="99"/>
        <v>0</v>
      </c>
      <c r="V201" s="372">
        <f t="shared" si="68"/>
        <v>0</v>
      </c>
      <c r="W201" s="33" t="e">
        <f t="shared" si="89"/>
        <v>#DIV/0!</v>
      </c>
      <c r="X201" s="42"/>
      <c r="Y201" s="24" t="str">
        <f t="shared" si="91"/>
        <v/>
      </c>
      <c r="Z201" s="24" t="str">
        <f t="shared" si="92"/>
        <v/>
      </c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</row>
    <row r="202" spans="1:47" s="37" customFormat="1" ht="42.75" hidden="1" customHeight="1" thickBot="1" x14ac:dyDescent="0.3">
      <c r="A202" s="38">
        <v>18</v>
      </c>
      <c r="B202" s="27" t="s">
        <v>417</v>
      </c>
      <c r="C202" s="27"/>
      <c r="D202" s="27"/>
      <c r="E202" s="28" t="s">
        <v>418</v>
      </c>
      <c r="F202" s="351"/>
      <c r="G202" s="352"/>
      <c r="H202" s="352"/>
      <c r="I202" s="32">
        <f>H202/H6</f>
        <v>0</v>
      </c>
      <c r="J202" s="76">
        <f t="shared" si="94"/>
        <v>0</v>
      </c>
      <c r="K202" s="33" t="e">
        <f t="shared" ref="K202:K213" si="102">H202/G202</f>
        <v>#DIV/0!</v>
      </c>
      <c r="L202" s="40"/>
      <c r="M202" s="31"/>
      <c r="N202" s="31"/>
      <c r="O202" s="352"/>
      <c r="P202" s="31">
        <f>O202-N202</f>
        <v>0</v>
      </c>
      <c r="Q202" s="34" t="e">
        <f t="shared" si="90"/>
        <v>#DIV/0!</v>
      </c>
      <c r="R202" s="367">
        <f t="shared" ref="R202:R228" si="103">SUM(F202,L202)</f>
        <v>0</v>
      </c>
      <c r="S202" s="372">
        <f t="shared" si="100"/>
        <v>0</v>
      </c>
      <c r="T202" s="372">
        <f t="shared" si="99"/>
        <v>0</v>
      </c>
      <c r="U202" s="372">
        <f t="shared" si="99"/>
        <v>0</v>
      </c>
      <c r="V202" s="372">
        <f t="shared" ref="V202:V228" si="104">U202-T202</f>
        <v>0</v>
      </c>
      <c r="W202" s="33" t="e">
        <f t="shared" si="89"/>
        <v>#DIV/0!</v>
      </c>
      <c r="X202" s="359"/>
      <c r="Y202" s="24" t="str">
        <f t="shared" si="91"/>
        <v/>
      </c>
      <c r="Z202" s="24" t="str">
        <f t="shared" si="92"/>
        <v/>
      </c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</row>
    <row r="203" spans="1:47" s="2" customFormat="1" ht="33" hidden="1" customHeight="1" thickBot="1" x14ac:dyDescent="0.3">
      <c r="A203" s="38">
        <v>17</v>
      </c>
      <c r="B203" s="27" t="s">
        <v>419</v>
      </c>
      <c r="C203" s="27"/>
      <c r="D203" s="27"/>
      <c r="E203" s="28" t="s">
        <v>420</v>
      </c>
      <c r="F203" s="351">
        <f>SUM(F204:F205)</f>
        <v>0</v>
      </c>
      <c r="G203" s="352">
        <f>SUM(G204:G205)</f>
        <v>0</v>
      </c>
      <c r="H203" s="352">
        <f>SUM(H204:H205)</f>
        <v>0</v>
      </c>
      <c r="I203" s="32" t="e">
        <f>H203/#REF!</f>
        <v>#REF!</v>
      </c>
      <c r="J203" s="76">
        <f t="shared" si="94"/>
        <v>0</v>
      </c>
      <c r="K203" s="33"/>
      <c r="L203" s="351">
        <f>SUM(L204:L205)</f>
        <v>0</v>
      </c>
      <c r="M203" s="352">
        <f>SUM(M204:M205)</f>
        <v>0</v>
      </c>
      <c r="N203" s="352">
        <f>SUM(N204:N205)</f>
        <v>0</v>
      </c>
      <c r="O203" s="352">
        <f>SUM(O204:O205)</f>
        <v>0</v>
      </c>
      <c r="P203" s="31">
        <f>O203-N203</f>
        <v>0</v>
      </c>
      <c r="Q203" s="34" t="e">
        <f t="shared" si="90"/>
        <v>#DIV/0!</v>
      </c>
      <c r="R203" s="367">
        <f t="shared" si="103"/>
        <v>0</v>
      </c>
      <c r="S203" s="372">
        <f t="shared" si="100"/>
        <v>0</v>
      </c>
      <c r="T203" s="372">
        <f t="shared" si="99"/>
        <v>0</v>
      </c>
      <c r="U203" s="372">
        <f t="shared" si="99"/>
        <v>0</v>
      </c>
      <c r="V203" s="372">
        <f t="shared" si="104"/>
        <v>0</v>
      </c>
      <c r="W203" s="33" t="e">
        <f t="shared" si="89"/>
        <v>#DIV/0!</v>
      </c>
      <c r="X203" s="42"/>
      <c r="Y203" s="24" t="str">
        <f t="shared" si="91"/>
        <v/>
      </c>
      <c r="Z203" s="24" t="str">
        <f t="shared" si="92"/>
        <v/>
      </c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</row>
    <row r="204" spans="1:47" s="471" customFormat="1" ht="24.75" hidden="1" customHeight="1" thickBot="1" x14ac:dyDescent="0.3">
      <c r="A204" s="38"/>
      <c r="B204" s="139"/>
      <c r="C204" s="139"/>
      <c r="D204" s="139"/>
      <c r="E204" s="467" t="s">
        <v>421</v>
      </c>
      <c r="F204" s="468"/>
      <c r="G204" s="469"/>
      <c r="H204" s="469">
        <v>0</v>
      </c>
      <c r="I204" s="32" t="e">
        <f>H204/#REF!</f>
        <v>#REF!</v>
      </c>
      <c r="J204" s="76">
        <f t="shared" si="94"/>
        <v>0</v>
      </c>
      <c r="K204" s="33"/>
      <c r="L204" s="452"/>
      <c r="M204" s="353"/>
      <c r="N204" s="353"/>
      <c r="O204" s="469"/>
      <c r="P204" s="353">
        <f>O204-N204</f>
        <v>0</v>
      </c>
      <c r="Q204" s="34" t="e">
        <f t="shared" si="90"/>
        <v>#DIV/0!</v>
      </c>
      <c r="R204" s="367">
        <f t="shared" si="103"/>
        <v>0</v>
      </c>
      <c r="S204" s="372">
        <f t="shared" si="100"/>
        <v>0</v>
      </c>
      <c r="T204" s="372">
        <f t="shared" si="99"/>
        <v>0</v>
      </c>
      <c r="U204" s="372">
        <f t="shared" si="99"/>
        <v>0</v>
      </c>
      <c r="V204" s="372">
        <f t="shared" si="104"/>
        <v>0</v>
      </c>
      <c r="W204" s="33" t="e">
        <f t="shared" si="89"/>
        <v>#DIV/0!</v>
      </c>
      <c r="X204" s="42"/>
      <c r="Y204" s="24" t="str">
        <f t="shared" si="91"/>
        <v/>
      </c>
      <c r="Z204" s="24" t="str">
        <f t="shared" si="92"/>
        <v/>
      </c>
      <c r="AA204" s="470"/>
      <c r="AB204" s="470"/>
      <c r="AC204" s="470"/>
      <c r="AD204" s="470"/>
      <c r="AE204" s="470"/>
      <c r="AF204" s="470"/>
      <c r="AG204" s="470"/>
      <c r="AH204" s="470"/>
      <c r="AI204" s="470"/>
      <c r="AJ204" s="470"/>
      <c r="AK204" s="470"/>
      <c r="AL204" s="470"/>
      <c r="AM204" s="470"/>
      <c r="AN204" s="470"/>
      <c r="AO204" s="470"/>
      <c r="AP204" s="470"/>
      <c r="AQ204" s="470"/>
      <c r="AR204" s="470"/>
      <c r="AS204" s="470"/>
      <c r="AT204" s="470"/>
      <c r="AU204" s="470"/>
    </row>
    <row r="205" spans="1:47" s="471" customFormat="1" ht="29.25" hidden="1" customHeight="1" thickBot="1" x14ac:dyDescent="0.3">
      <c r="A205" s="38"/>
      <c r="B205" s="139"/>
      <c r="C205" s="139"/>
      <c r="D205" s="139"/>
      <c r="E205" s="467" t="s">
        <v>422</v>
      </c>
      <c r="F205" s="468"/>
      <c r="G205" s="469"/>
      <c r="H205" s="469"/>
      <c r="I205" s="32" t="e">
        <f>H205/#REF!</f>
        <v>#REF!</v>
      </c>
      <c r="J205" s="76">
        <f t="shared" si="94"/>
        <v>0</v>
      </c>
      <c r="K205" s="33"/>
      <c r="L205" s="452"/>
      <c r="M205" s="353"/>
      <c r="N205" s="353"/>
      <c r="O205" s="469"/>
      <c r="P205" s="353"/>
      <c r="Q205" s="34" t="e">
        <f t="shared" si="90"/>
        <v>#DIV/0!</v>
      </c>
      <c r="R205" s="367">
        <f t="shared" si="103"/>
        <v>0</v>
      </c>
      <c r="S205" s="372">
        <f t="shared" si="100"/>
        <v>0</v>
      </c>
      <c r="T205" s="372">
        <f t="shared" si="99"/>
        <v>0</v>
      </c>
      <c r="U205" s="372">
        <f t="shared" si="99"/>
        <v>0</v>
      </c>
      <c r="V205" s="372">
        <f t="shared" si="104"/>
        <v>0</v>
      </c>
      <c r="W205" s="33" t="e">
        <f t="shared" si="89"/>
        <v>#DIV/0!</v>
      </c>
      <c r="X205" s="42"/>
      <c r="Y205" s="24" t="str">
        <f t="shared" si="91"/>
        <v/>
      </c>
      <c r="Z205" s="24" t="str">
        <f t="shared" si="92"/>
        <v/>
      </c>
      <c r="AA205" s="470"/>
      <c r="AB205" s="470"/>
      <c r="AC205" s="470"/>
      <c r="AD205" s="470"/>
      <c r="AE205" s="470"/>
      <c r="AF205" s="470"/>
      <c r="AG205" s="470"/>
      <c r="AH205" s="470"/>
      <c r="AI205" s="470"/>
      <c r="AJ205" s="470"/>
      <c r="AK205" s="470"/>
      <c r="AL205" s="470"/>
      <c r="AM205" s="470"/>
      <c r="AN205" s="470"/>
      <c r="AO205" s="470"/>
      <c r="AP205" s="470"/>
      <c r="AQ205" s="470"/>
      <c r="AR205" s="470"/>
      <c r="AS205" s="470"/>
      <c r="AT205" s="470"/>
      <c r="AU205" s="470"/>
    </row>
    <row r="206" spans="1:47" s="473" customFormat="1" ht="43.5" hidden="1" customHeight="1" thickBot="1" x14ac:dyDescent="0.3">
      <c r="A206" s="38">
        <v>22</v>
      </c>
      <c r="B206" s="27" t="s">
        <v>423</v>
      </c>
      <c r="C206" s="27"/>
      <c r="D206" s="27"/>
      <c r="E206" s="28" t="s">
        <v>424</v>
      </c>
      <c r="F206" s="351"/>
      <c r="G206" s="352"/>
      <c r="H206" s="352"/>
      <c r="I206" s="32">
        <f>H206/H6</f>
        <v>0</v>
      </c>
      <c r="J206" s="76">
        <f t="shared" si="94"/>
        <v>0</v>
      </c>
      <c r="K206" s="33"/>
      <c r="L206" s="40"/>
      <c r="M206" s="31"/>
      <c r="N206" s="31"/>
      <c r="O206" s="352"/>
      <c r="P206" s="31"/>
      <c r="Q206" s="34" t="e">
        <f t="shared" si="90"/>
        <v>#DIV/0!</v>
      </c>
      <c r="R206" s="367">
        <f t="shared" si="103"/>
        <v>0</v>
      </c>
      <c r="S206" s="372">
        <f t="shared" si="100"/>
        <v>0</v>
      </c>
      <c r="T206" s="372">
        <f t="shared" si="99"/>
        <v>0</v>
      </c>
      <c r="U206" s="372">
        <f t="shared" si="99"/>
        <v>0</v>
      </c>
      <c r="V206" s="372">
        <f t="shared" si="104"/>
        <v>0</v>
      </c>
      <c r="W206" s="33" t="e">
        <f t="shared" si="89"/>
        <v>#DIV/0!</v>
      </c>
      <c r="X206" s="359"/>
      <c r="Y206" s="24" t="str">
        <f t="shared" si="91"/>
        <v/>
      </c>
      <c r="Z206" s="24" t="str">
        <f t="shared" si="92"/>
        <v/>
      </c>
      <c r="AA206" s="472"/>
      <c r="AB206" s="472"/>
      <c r="AC206" s="472"/>
      <c r="AD206" s="472"/>
      <c r="AE206" s="472"/>
      <c r="AF206" s="472"/>
      <c r="AG206" s="472"/>
      <c r="AH206" s="472"/>
      <c r="AI206" s="472"/>
      <c r="AJ206" s="472"/>
      <c r="AK206" s="472"/>
      <c r="AL206" s="472"/>
      <c r="AM206" s="472"/>
      <c r="AN206" s="472"/>
      <c r="AO206" s="472"/>
      <c r="AP206" s="472"/>
      <c r="AQ206" s="472"/>
      <c r="AR206" s="472"/>
      <c r="AS206" s="472"/>
      <c r="AT206" s="472"/>
      <c r="AU206" s="472"/>
    </row>
    <row r="207" spans="1:47" s="471" customFormat="1" ht="29.25" hidden="1" customHeight="1" thickBot="1" x14ac:dyDescent="0.3">
      <c r="A207" s="38">
        <v>23</v>
      </c>
      <c r="B207" s="27" t="s">
        <v>425</v>
      </c>
      <c r="C207" s="27"/>
      <c r="D207" s="27"/>
      <c r="E207" s="28" t="s">
        <v>426</v>
      </c>
      <c r="F207" s="351">
        <f>SUM(F208)</f>
        <v>0</v>
      </c>
      <c r="G207" s="352">
        <f>SUM(G208)</f>
        <v>0</v>
      </c>
      <c r="H207" s="352">
        <f>SUM(H208)</f>
        <v>0</v>
      </c>
      <c r="I207" s="32">
        <f>H207/H6</f>
        <v>0</v>
      </c>
      <c r="J207" s="137">
        <f t="shared" si="94"/>
        <v>0</v>
      </c>
      <c r="K207" s="33"/>
      <c r="L207" s="40"/>
      <c r="M207" s="31"/>
      <c r="N207" s="31"/>
      <c r="O207" s="352"/>
      <c r="P207" s="31">
        <f>O207-N207</f>
        <v>0</v>
      </c>
      <c r="Q207" s="34" t="e">
        <f t="shared" si="90"/>
        <v>#DIV/0!</v>
      </c>
      <c r="R207" s="367">
        <f t="shared" si="103"/>
        <v>0</v>
      </c>
      <c r="S207" s="372">
        <f t="shared" si="100"/>
        <v>0</v>
      </c>
      <c r="T207" s="372">
        <f t="shared" si="99"/>
        <v>0</v>
      </c>
      <c r="U207" s="372">
        <f t="shared" si="99"/>
        <v>0</v>
      </c>
      <c r="V207" s="372">
        <f t="shared" si="104"/>
        <v>0</v>
      </c>
      <c r="W207" s="33" t="e">
        <f t="shared" si="89"/>
        <v>#DIV/0!</v>
      </c>
      <c r="X207" s="42"/>
      <c r="Y207" s="24" t="str">
        <f t="shared" si="91"/>
        <v/>
      </c>
      <c r="Z207" s="24" t="str">
        <f t="shared" si="92"/>
        <v/>
      </c>
      <c r="AA207" s="470"/>
      <c r="AB207" s="470"/>
      <c r="AC207" s="470"/>
      <c r="AD207" s="470"/>
      <c r="AE207" s="470"/>
      <c r="AF207" s="470"/>
      <c r="AG207" s="470"/>
      <c r="AH207" s="470"/>
      <c r="AI207" s="470"/>
      <c r="AJ207" s="470"/>
      <c r="AK207" s="470"/>
      <c r="AL207" s="470"/>
      <c r="AM207" s="470"/>
      <c r="AN207" s="470"/>
      <c r="AO207" s="470"/>
      <c r="AP207" s="470"/>
      <c r="AQ207" s="470"/>
      <c r="AR207" s="470"/>
      <c r="AS207" s="470"/>
      <c r="AT207" s="470"/>
      <c r="AU207" s="470"/>
    </row>
    <row r="208" spans="1:47" s="471" customFormat="1" ht="32.25" hidden="1" customHeight="1" thickBot="1" x14ac:dyDescent="0.3">
      <c r="A208" s="266"/>
      <c r="B208" s="247"/>
      <c r="C208" s="247"/>
      <c r="D208" s="247"/>
      <c r="E208" s="381" t="s">
        <v>427</v>
      </c>
      <c r="F208" s="474"/>
      <c r="G208" s="291"/>
      <c r="H208" s="291"/>
      <c r="I208" s="301">
        <f>H208/H6</f>
        <v>0</v>
      </c>
      <c r="J208" s="76">
        <f t="shared" si="94"/>
        <v>0</v>
      </c>
      <c r="K208" s="345" t="e">
        <f t="shared" si="102"/>
        <v>#DIV/0!</v>
      </c>
      <c r="L208" s="302"/>
      <c r="M208" s="56"/>
      <c r="N208" s="56"/>
      <c r="O208" s="291"/>
      <c r="P208" s="56"/>
      <c r="Q208" s="421"/>
      <c r="R208" s="475">
        <f t="shared" si="103"/>
        <v>0</v>
      </c>
      <c r="S208" s="476">
        <f t="shared" si="100"/>
        <v>0</v>
      </c>
      <c r="T208" s="476">
        <f t="shared" si="99"/>
        <v>0</v>
      </c>
      <c r="U208" s="476">
        <f t="shared" si="99"/>
        <v>0</v>
      </c>
      <c r="V208" s="476">
        <f t="shared" si="104"/>
        <v>0</v>
      </c>
      <c r="W208" s="33" t="e">
        <f t="shared" si="89"/>
        <v>#DIV/0!</v>
      </c>
      <c r="X208" s="42"/>
      <c r="Y208" s="24" t="str">
        <f t="shared" si="91"/>
        <v/>
      </c>
      <c r="Z208" s="24" t="str">
        <f t="shared" si="92"/>
        <v/>
      </c>
      <c r="AA208" s="470"/>
      <c r="AB208" s="470"/>
      <c r="AC208" s="470"/>
      <c r="AD208" s="470"/>
      <c r="AE208" s="470"/>
      <c r="AF208" s="470"/>
      <c r="AG208" s="470"/>
      <c r="AH208" s="470"/>
      <c r="AI208" s="470"/>
      <c r="AJ208" s="470"/>
      <c r="AK208" s="470"/>
      <c r="AL208" s="470"/>
      <c r="AM208" s="470"/>
      <c r="AN208" s="470"/>
      <c r="AO208" s="470"/>
      <c r="AP208" s="470"/>
      <c r="AQ208" s="470"/>
      <c r="AR208" s="470"/>
      <c r="AS208" s="470"/>
      <c r="AT208" s="470"/>
      <c r="AU208" s="470"/>
    </row>
    <row r="209" spans="1:190" s="478" customFormat="1" ht="21.75" hidden="1" customHeight="1" thickBot="1" x14ac:dyDescent="0.3">
      <c r="A209" s="38">
        <v>23</v>
      </c>
      <c r="B209" s="27" t="s">
        <v>428</v>
      </c>
      <c r="C209" s="349" t="s">
        <v>400</v>
      </c>
      <c r="D209" s="402" t="s">
        <v>251</v>
      </c>
      <c r="E209" s="28" t="s">
        <v>429</v>
      </c>
      <c r="F209" s="351"/>
      <c r="G209" s="351">
        <f>SUM(G210:G217)</f>
        <v>0</v>
      </c>
      <c r="H209" s="352">
        <f>SUM(H210:H217)</f>
        <v>0</v>
      </c>
      <c r="I209" s="17">
        <f>H209/H6</f>
        <v>0</v>
      </c>
      <c r="J209" s="18">
        <f t="shared" si="94"/>
        <v>0</v>
      </c>
      <c r="K209" s="33" t="e">
        <f t="shared" si="102"/>
        <v>#DIV/0!</v>
      </c>
      <c r="L209" s="352">
        <f>SUM(L210:L217)</f>
        <v>0</v>
      </c>
      <c r="M209" s="352">
        <f>SUM(M210:M217)</f>
        <v>0</v>
      </c>
      <c r="N209" s="352">
        <f>SUM(N210:N217)</f>
        <v>0</v>
      </c>
      <c r="O209" s="352">
        <f>SUM(O210:O217)</f>
        <v>0</v>
      </c>
      <c r="P209" s="31">
        <f>O209-N209</f>
        <v>0</v>
      </c>
      <c r="Q209" s="34" t="e">
        <f>O209/N209</f>
        <v>#DIV/0!</v>
      </c>
      <c r="R209" s="477">
        <f>SUM(R210:R217)</f>
        <v>0</v>
      </c>
      <c r="S209" s="352">
        <f>SUM(S210:S217)</f>
        <v>0</v>
      </c>
      <c r="T209" s="352">
        <f>SUM(T210:T217)</f>
        <v>0</v>
      </c>
      <c r="U209" s="352">
        <f>SUM(U210:U217)</f>
        <v>0</v>
      </c>
      <c r="V209" s="31">
        <f t="shared" si="104"/>
        <v>0</v>
      </c>
      <c r="W209" s="33" t="e">
        <f t="shared" si="89"/>
        <v>#DIV/0!</v>
      </c>
      <c r="X209" s="42"/>
      <c r="Y209" s="24" t="str">
        <f t="shared" si="91"/>
        <v/>
      </c>
      <c r="Z209" s="24" t="str">
        <f t="shared" si="92"/>
        <v/>
      </c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</row>
    <row r="210" spans="1:190" s="2" customFormat="1" ht="23.25" hidden="1" customHeight="1" thickBot="1" x14ac:dyDescent="0.3">
      <c r="A210" s="43"/>
      <c r="B210" s="45"/>
      <c r="C210" s="45"/>
      <c r="D210" s="45"/>
      <c r="E210" s="479" t="s">
        <v>430</v>
      </c>
      <c r="F210" s="480"/>
      <c r="G210" s="296"/>
      <c r="H210" s="296"/>
      <c r="I210" s="152">
        <f>H210/H6</f>
        <v>0</v>
      </c>
      <c r="J210" s="76">
        <f t="shared" si="94"/>
        <v>0</v>
      </c>
      <c r="K210" s="153" t="e">
        <f t="shared" si="102"/>
        <v>#DIV/0!</v>
      </c>
      <c r="L210" s="257"/>
      <c r="M210" s="76"/>
      <c r="N210" s="76"/>
      <c r="O210" s="296"/>
      <c r="P210" s="365"/>
      <c r="Q210" s="405"/>
      <c r="R210" s="80">
        <f t="shared" si="103"/>
        <v>0</v>
      </c>
      <c r="S210" s="76">
        <f t="shared" si="100"/>
        <v>0</v>
      </c>
      <c r="T210" s="76">
        <f t="shared" si="99"/>
        <v>0</v>
      </c>
      <c r="U210" s="76">
        <f t="shared" si="99"/>
        <v>0</v>
      </c>
      <c r="V210" s="76">
        <f t="shared" si="104"/>
        <v>0</v>
      </c>
      <c r="W210" s="33" t="e">
        <f t="shared" si="89"/>
        <v>#DIV/0!</v>
      </c>
      <c r="X210" s="42"/>
      <c r="Y210" s="24" t="str">
        <f t="shared" si="91"/>
        <v/>
      </c>
      <c r="Z210" s="24" t="str">
        <f t="shared" si="92"/>
        <v/>
      </c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</row>
    <row r="211" spans="1:190" s="2" customFormat="1" ht="18" hidden="1" customHeight="1" thickBot="1" x14ac:dyDescent="0.3">
      <c r="A211" s="68"/>
      <c r="B211" s="69"/>
      <c r="C211" s="69"/>
      <c r="D211" s="69"/>
      <c r="E211" s="288" t="s">
        <v>431</v>
      </c>
      <c r="F211" s="73"/>
      <c r="G211" s="74"/>
      <c r="H211" s="74"/>
      <c r="I211" s="75">
        <f>H211/H6</f>
        <v>0</v>
      </c>
      <c r="J211" s="76">
        <f t="shared" si="94"/>
        <v>0</v>
      </c>
      <c r="K211" s="81" t="e">
        <f t="shared" si="102"/>
        <v>#DIV/0!</v>
      </c>
      <c r="L211" s="121"/>
      <c r="M211" s="79"/>
      <c r="N211" s="79"/>
      <c r="O211" s="74"/>
      <c r="P211" s="372"/>
      <c r="Q211" s="375"/>
      <c r="R211" s="80">
        <f t="shared" si="103"/>
        <v>0</v>
      </c>
      <c r="S211" s="79">
        <f t="shared" si="100"/>
        <v>0</v>
      </c>
      <c r="T211" s="79">
        <f t="shared" si="99"/>
        <v>0</v>
      </c>
      <c r="U211" s="79">
        <f t="shared" si="99"/>
        <v>0</v>
      </c>
      <c r="V211" s="79">
        <f t="shared" si="104"/>
        <v>0</v>
      </c>
      <c r="W211" s="33" t="e">
        <f t="shared" si="89"/>
        <v>#DIV/0!</v>
      </c>
      <c r="X211" s="42"/>
      <c r="Y211" s="24" t="str">
        <f t="shared" si="91"/>
        <v/>
      </c>
      <c r="Z211" s="24" t="str">
        <f t="shared" si="92"/>
        <v/>
      </c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</row>
    <row r="212" spans="1:190" s="2" customFormat="1" ht="24" hidden="1" customHeight="1" thickBot="1" x14ac:dyDescent="0.3">
      <c r="A212" s="68"/>
      <c r="B212" s="69"/>
      <c r="C212" s="69"/>
      <c r="D212" s="69"/>
      <c r="E212" s="288" t="s">
        <v>432</v>
      </c>
      <c r="F212" s="73"/>
      <c r="G212" s="74"/>
      <c r="H212" s="74"/>
      <c r="I212" s="75">
        <f>H212/H6</f>
        <v>0</v>
      </c>
      <c r="J212" s="76">
        <f t="shared" si="94"/>
        <v>0</v>
      </c>
      <c r="K212" s="81" t="e">
        <f t="shared" si="102"/>
        <v>#DIV/0!</v>
      </c>
      <c r="L212" s="121"/>
      <c r="M212" s="79"/>
      <c r="N212" s="79"/>
      <c r="O212" s="74"/>
      <c r="P212" s="372"/>
      <c r="Q212" s="375"/>
      <c r="R212" s="80">
        <f t="shared" si="103"/>
        <v>0</v>
      </c>
      <c r="S212" s="79">
        <f t="shared" si="100"/>
        <v>0</v>
      </c>
      <c r="T212" s="79">
        <f t="shared" si="99"/>
        <v>0</v>
      </c>
      <c r="U212" s="79">
        <f t="shared" si="99"/>
        <v>0</v>
      </c>
      <c r="V212" s="79">
        <f t="shared" si="104"/>
        <v>0</v>
      </c>
      <c r="W212" s="33" t="e">
        <f t="shared" si="89"/>
        <v>#DIV/0!</v>
      </c>
      <c r="X212" s="42"/>
      <c r="Y212" s="24" t="str">
        <f t="shared" si="91"/>
        <v/>
      </c>
      <c r="Z212" s="24" t="str">
        <f t="shared" si="92"/>
        <v/>
      </c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</row>
    <row r="213" spans="1:190" s="2" customFormat="1" ht="31.5" hidden="1" customHeight="1" thickBot="1" x14ac:dyDescent="0.3">
      <c r="A213" s="68"/>
      <c r="B213" s="69"/>
      <c r="C213" s="69"/>
      <c r="D213" s="69"/>
      <c r="E213" s="288" t="s">
        <v>433</v>
      </c>
      <c r="F213" s="73"/>
      <c r="G213" s="74"/>
      <c r="H213" s="74"/>
      <c r="I213" s="75">
        <f>H213/H6</f>
        <v>0</v>
      </c>
      <c r="J213" s="76">
        <f t="shared" si="94"/>
        <v>0</v>
      </c>
      <c r="K213" s="81" t="e">
        <f t="shared" si="102"/>
        <v>#DIV/0!</v>
      </c>
      <c r="L213" s="121"/>
      <c r="M213" s="79"/>
      <c r="N213" s="79"/>
      <c r="O213" s="74"/>
      <c r="P213" s="372"/>
      <c r="Q213" s="375"/>
      <c r="R213" s="80">
        <f t="shared" si="103"/>
        <v>0</v>
      </c>
      <c r="S213" s="79">
        <f t="shared" si="100"/>
        <v>0</v>
      </c>
      <c r="T213" s="79">
        <f t="shared" si="100"/>
        <v>0</v>
      </c>
      <c r="U213" s="79">
        <f t="shared" si="100"/>
        <v>0</v>
      </c>
      <c r="V213" s="79">
        <f t="shared" si="104"/>
        <v>0</v>
      </c>
      <c r="W213" s="33" t="e">
        <f t="shared" si="89"/>
        <v>#DIV/0!</v>
      </c>
      <c r="X213" s="42"/>
      <c r="Y213" s="24" t="str">
        <f t="shared" si="91"/>
        <v/>
      </c>
      <c r="Z213" s="24" t="str">
        <f t="shared" si="92"/>
        <v/>
      </c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</row>
    <row r="214" spans="1:190" s="2" customFormat="1" ht="30.75" hidden="1" customHeight="1" thickBot="1" x14ac:dyDescent="0.3">
      <c r="A214" s="68"/>
      <c r="B214" s="69"/>
      <c r="C214" s="69"/>
      <c r="D214" s="69"/>
      <c r="E214" s="288" t="s">
        <v>434</v>
      </c>
      <c r="F214" s="73"/>
      <c r="G214" s="74"/>
      <c r="H214" s="74"/>
      <c r="I214" s="75">
        <f>H214/H6</f>
        <v>0</v>
      </c>
      <c r="J214" s="79">
        <f t="shared" si="94"/>
        <v>0</v>
      </c>
      <c r="K214" s="81" t="e">
        <f>H214/G214</f>
        <v>#DIV/0!</v>
      </c>
      <c r="L214" s="121"/>
      <c r="M214" s="79"/>
      <c r="N214" s="79"/>
      <c r="O214" s="74"/>
      <c r="P214" s="372"/>
      <c r="Q214" s="375"/>
      <c r="R214" s="78">
        <f t="shared" si="103"/>
        <v>0</v>
      </c>
      <c r="S214" s="79">
        <f t="shared" ref="S214:U228" si="105">SUM(F214,M214)</f>
        <v>0</v>
      </c>
      <c r="T214" s="79">
        <f t="shared" si="105"/>
        <v>0</v>
      </c>
      <c r="U214" s="79">
        <f t="shared" si="105"/>
        <v>0</v>
      </c>
      <c r="V214" s="79">
        <f t="shared" si="104"/>
        <v>0</v>
      </c>
      <c r="W214" s="33" t="e">
        <f t="shared" si="89"/>
        <v>#DIV/0!</v>
      </c>
      <c r="X214" s="42"/>
      <c r="Y214" s="24" t="str">
        <f t="shared" si="91"/>
        <v/>
      </c>
      <c r="Z214" s="24" t="str">
        <f t="shared" si="92"/>
        <v/>
      </c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</row>
    <row r="215" spans="1:190" s="2" customFormat="1" ht="22.5" hidden="1" customHeight="1" thickBot="1" x14ac:dyDescent="0.3">
      <c r="A215" s="266"/>
      <c r="B215" s="247"/>
      <c r="C215" s="247"/>
      <c r="D215" s="247"/>
      <c r="E215" s="381" t="s">
        <v>435</v>
      </c>
      <c r="F215" s="474"/>
      <c r="G215" s="291"/>
      <c r="H215" s="291"/>
      <c r="I215" s="301">
        <f>H215/H6</f>
        <v>0</v>
      </c>
      <c r="J215" s="56">
        <f t="shared" si="94"/>
        <v>0</v>
      </c>
      <c r="K215" s="83" t="e">
        <f>H215/G215</f>
        <v>#DIV/0!</v>
      </c>
      <c r="L215" s="302"/>
      <c r="M215" s="56"/>
      <c r="N215" s="56"/>
      <c r="O215" s="291"/>
      <c r="P215" s="56"/>
      <c r="Q215" s="347"/>
      <c r="R215" s="55">
        <f t="shared" si="103"/>
        <v>0</v>
      </c>
      <c r="S215" s="56">
        <f t="shared" si="105"/>
        <v>0</v>
      </c>
      <c r="T215" s="56">
        <f t="shared" si="105"/>
        <v>0</v>
      </c>
      <c r="U215" s="56">
        <f t="shared" si="105"/>
        <v>0</v>
      </c>
      <c r="V215" s="56">
        <f t="shared" si="104"/>
        <v>0</v>
      </c>
      <c r="W215" s="33" t="e">
        <f t="shared" si="89"/>
        <v>#DIV/0!</v>
      </c>
      <c r="X215" s="42"/>
      <c r="Y215" s="24" t="str">
        <f t="shared" si="91"/>
        <v/>
      </c>
      <c r="Z215" s="24" t="str">
        <f t="shared" si="92"/>
        <v/>
      </c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</row>
    <row r="216" spans="1:190" s="2" customFormat="1" ht="30" hidden="1" customHeight="1" thickBot="1" x14ac:dyDescent="0.3">
      <c r="A216" s="266"/>
      <c r="B216" s="247"/>
      <c r="C216" s="247"/>
      <c r="D216" s="247"/>
      <c r="E216" s="381" t="s">
        <v>436</v>
      </c>
      <c r="F216" s="474"/>
      <c r="G216" s="291"/>
      <c r="H216" s="291"/>
      <c r="I216" s="75">
        <f>H216/H6</f>
        <v>0</v>
      </c>
      <c r="J216" s="79">
        <f t="shared" si="94"/>
        <v>0</v>
      </c>
      <c r="K216" s="81" t="e">
        <f>H216/G216</f>
        <v>#DIV/0!</v>
      </c>
      <c r="L216" s="302"/>
      <c r="M216" s="56"/>
      <c r="N216" s="56"/>
      <c r="O216" s="291"/>
      <c r="P216" s="56"/>
      <c r="Q216" s="347"/>
      <c r="R216" s="78">
        <f t="shared" si="103"/>
        <v>0</v>
      </c>
      <c r="S216" s="79">
        <f t="shared" si="105"/>
        <v>0</v>
      </c>
      <c r="T216" s="79">
        <f t="shared" si="105"/>
        <v>0</v>
      </c>
      <c r="U216" s="79">
        <f t="shared" si="105"/>
        <v>0</v>
      </c>
      <c r="V216" s="79">
        <f t="shared" si="104"/>
        <v>0</v>
      </c>
      <c r="W216" s="33" t="e">
        <f t="shared" si="89"/>
        <v>#DIV/0!</v>
      </c>
      <c r="X216" s="42"/>
      <c r="Y216" s="24"/>
      <c r="Z216" s="24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</row>
    <row r="217" spans="1:190" s="2" customFormat="1" ht="30" hidden="1" customHeight="1" thickBot="1" x14ac:dyDescent="0.3">
      <c r="A217" s="269"/>
      <c r="B217" s="270"/>
      <c r="C217" s="270"/>
      <c r="D217" s="270"/>
      <c r="E217" s="416" t="s">
        <v>437</v>
      </c>
      <c r="F217" s="481"/>
      <c r="G217" s="293"/>
      <c r="H217" s="293"/>
      <c r="I217" s="273">
        <f>H217/H10</f>
        <v>0</v>
      </c>
      <c r="J217" s="137"/>
      <c r="K217" s="309"/>
      <c r="L217" s="255"/>
      <c r="M217" s="137"/>
      <c r="N217" s="137"/>
      <c r="O217" s="293"/>
      <c r="P217" s="79">
        <f t="shared" ref="P217" si="106">O217-N217</f>
        <v>0</v>
      </c>
      <c r="Q217" s="231" t="e">
        <f>O217/N217</f>
        <v>#DIV/0!</v>
      </c>
      <c r="R217" s="230">
        <f t="shared" si="103"/>
        <v>0</v>
      </c>
      <c r="S217" s="137">
        <f t="shared" si="105"/>
        <v>0</v>
      </c>
      <c r="T217" s="137">
        <f t="shared" si="105"/>
        <v>0</v>
      </c>
      <c r="U217" s="137">
        <f t="shared" si="105"/>
        <v>0</v>
      </c>
      <c r="V217" s="137">
        <f t="shared" si="104"/>
        <v>0</v>
      </c>
      <c r="W217" s="33" t="e">
        <f t="shared" si="89"/>
        <v>#DIV/0!</v>
      </c>
      <c r="X217" s="42"/>
      <c r="Y217" s="24" t="str">
        <f t="shared" si="91"/>
        <v/>
      </c>
      <c r="Z217" s="24" t="str">
        <f t="shared" si="92"/>
        <v/>
      </c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</row>
    <row r="218" spans="1:190" s="473" customFormat="1" ht="12" hidden="1" customHeight="1" thickBot="1" x14ac:dyDescent="0.3">
      <c r="A218" s="266">
        <v>20</v>
      </c>
      <c r="B218" s="428" t="s">
        <v>438</v>
      </c>
      <c r="C218" s="428"/>
      <c r="D218" s="428"/>
      <c r="E218" s="425" t="s">
        <v>439</v>
      </c>
      <c r="F218" s="482"/>
      <c r="G218" s="483"/>
      <c r="H218" s="483"/>
      <c r="I218" s="484">
        <f>H218/H6</f>
        <v>0</v>
      </c>
      <c r="J218" s="53"/>
      <c r="K218" s="345" t="e">
        <f>H218/G218</f>
        <v>#DIV/0!</v>
      </c>
      <c r="L218" s="346"/>
      <c r="M218" s="53"/>
      <c r="N218" s="53"/>
      <c r="O218" s="483"/>
      <c r="P218" s="53"/>
      <c r="Q218" s="347"/>
      <c r="R218" s="55">
        <f t="shared" si="103"/>
        <v>0</v>
      </c>
      <c r="S218" s="56">
        <f t="shared" si="105"/>
        <v>0</v>
      </c>
      <c r="T218" s="56">
        <f t="shared" si="105"/>
        <v>0</v>
      </c>
      <c r="U218" s="56">
        <f t="shared" si="105"/>
        <v>0</v>
      </c>
      <c r="V218" s="56">
        <f t="shared" si="104"/>
        <v>0</v>
      </c>
      <c r="W218" s="33" t="e">
        <f t="shared" si="89"/>
        <v>#DIV/0!</v>
      </c>
      <c r="X218" s="42"/>
      <c r="Y218" s="24" t="str">
        <f t="shared" si="91"/>
        <v/>
      </c>
      <c r="Z218" s="24" t="str">
        <f t="shared" si="92"/>
        <v/>
      </c>
      <c r="AA218" s="472"/>
      <c r="AB218" s="472"/>
      <c r="AC218" s="472"/>
      <c r="AD218" s="472"/>
      <c r="AE218" s="472"/>
      <c r="AF218" s="472"/>
      <c r="AG218" s="472"/>
      <c r="AH218" s="472"/>
      <c r="AI218" s="472"/>
      <c r="AJ218" s="472"/>
      <c r="AK218" s="472"/>
      <c r="AL218" s="472"/>
      <c r="AM218" s="472"/>
      <c r="AN218" s="472"/>
      <c r="AO218" s="472"/>
      <c r="AP218" s="472"/>
      <c r="AQ218" s="472"/>
      <c r="AR218" s="472"/>
      <c r="AS218" s="472"/>
      <c r="AT218" s="472"/>
      <c r="AU218" s="472"/>
    </row>
    <row r="219" spans="1:190" s="473" customFormat="1" ht="20.25" hidden="1" customHeight="1" thickBot="1" x14ac:dyDescent="0.3">
      <c r="A219" s="12">
        <v>24</v>
      </c>
      <c r="B219" s="424" t="s">
        <v>425</v>
      </c>
      <c r="C219" s="424" t="s">
        <v>440</v>
      </c>
      <c r="D219" s="424" t="s">
        <v>250</v>
      </c>
      <c r="E219" s="485" t="s">
        <v>441</v>
      </c>
      <c r="F219" s="486">
        <f>SUM(F220:F223)</f>
        <v>0</v>
      </c>
      <c r="G219" s="486">
        <f t="shared" ref="G219:H219" si="107">SUM(G220:G223)</f>
        <v>0</v>
      </c>
      <c r="H219" s="486">
        <f t="shared" si="107"/>
        <v>0</v>
      </c>
      <c r="I219" s="17">
        <f>H219/H6</f>
        <v>0</v>
      </c>
      <c r="J219" s="18">
        <f t="shared" ref="J219:J224" si="108">H219-G219</f>
        <v>0</v>
      </c>
      <c r="K219" s="33" t="e">
        <f t="shared" ref="K219" si="109">H219/G219</f>
        <v>#DIV/0!</v>
      </c>
      <c r="L219" s="486">
        <f>SUM(L220:L223)</f>
        <v>0</v>
      </c>
      <c r="M219" s="486">
        <f t="shared" ref="M219:O219" si="110">SUM(M220:M223)</f>
        <v>0</v>
      </c>
      <c r="N219" s="486">
        <f t="shared" si="110"/>
        <v>0</v>
      </c>
      <c r="O219" s="486">
        <f t="shared" si="110"/>
        <v>0</v>
      </c>
      <c r="P219" s="353">
        <f t="shared" ref="P219:P220" si="111">O219-N219</f>
        <v>0</v>
      </c>
      <c r="Q219" s="34" t="e">
        <f>O219/N219</f>
        <v>#DIV/0!</v>
      </c>
      <c r="R219" s="312">
        <f t="shared" si="103"/>
        <v>0</v>
      </c>
      <c r="S219" s="18">
        <f t="shared" si="105"/>
        <v>0</v>
      </c>
      <c r="T219" s="18">
        <f t="shared" si="105"/>
        <v>0</v>
      </c>
      <c r="U219" s="18">
        <f t="shared" si="105"/>
        <v>0</v>
      </c>
      <c r="V219" s="18">
        <f t="shared" si="104"/>
        <v>0</v>
      </c>
      <c r="W219" s="33" t="e">
        <f t="shared" si="89"/>
        <v>#DIV/0!</v>
      </c>
      <c r="X219" s="359"/>
      <c r="Y219" s="24" t="str">
        <f t="shared" si="91"/>
        <v/>
      </c>
      <c r="Z219" s="24" t="str">
        <f t="shared" si="92"/>
        <v/>
      </c>
      <c r="AA219" s="472"/>
      <c r="AB219" s="472"/>
      <c r="AC219" s="472"/>
      <c r="AD219" s="472"/>
      <c r="AE219" s="472"/>
      <c r="AF219" s="472"/>
      <c r="AG219" s="472"/>
      <c r="AH219" s="472"/>
      <c r="AI219" s="472"/>
      <c r="AJ219" s="472"/>
      <c r="AK219" s="472"/>
      <c r="AL219" s="472"/>
      <c r="AM219" s="472"/>
      <c r="AN219" s="472"/>
      <c r="AO219" s="472"/>
      <c r="AP219" s="472"/>
      <c r="AQ219" s="472"/>
      <c r="AR219" s="472"/>
      <c r="AS219" s="472"/>
      <c r="AT219" s="472"/>
      <c r="AU219" s="472"/>
    </row>
    <row r="220" spans="1:190" s="2" customFormat="1" ht="32.25" hidden="1" customHeight="1" thickBot="1" x14ac:dyDescent="0.3">
      <c r="A220" s="68"/>
      <c r="B220" s="69"/>
      <c r="C220" s="69"/>
      <c r="D220" s="69"/>
      <c r="E220" s="479" t="s">
        <v>442</v>
      </c>
      <c r="F220" s="73"/>
      <c r="G220" s="74"/>
      <c r="H220" s="74"/>
      <c r="I220" s="75">
        <f>H220/H6</f>
        <v>0</v>
      </c>
      <c r="J220" s="79">
        <f t="shared" si="108"/>
        <v>0</v>
      </c>
      <c r="K220" s="81"/>
      <c r="L220" s="121"/>
      <c r="M220" s="79"/>
      <c r="N220" s="79"/>
      <c r="O220" s="74"/>
      <c r="P220" s="79">
        <f t="shared" si="111"/>
        <v>0</v>
      </c>
      <c r="Q220" s="65" t="e">
        <f>O220/N220</f>
        <v>#DIV/0!</v>
      </c>
      <c r="R220" s="78">
        <f t="shared" si="103"/>
        <v>0</v>
      </c>
      <c r="S220" s="79">
        <f t="shared" si="105"/>
        <v>0</v>
      </c>
      <c r="T220" s="79">
        <f t="shared" si="105"/>
        <v>0</v>
      </c>
      <c r="U220" s="79">
        <f t="shared" si="105"/>
        <v>0</v>
      </c>
      <c r="V220" s="79">
        <f t="shared" si="104"/>
        <v>0</v>
      </c>
      <c r="W220" s="33" t="e">
        <f t="shared" si="89"/>
        <v>#DIV/0!</v>
      </c>
      <c r="X220" s="42"/>
      <c r="Y220" s="24" t="str">
        <f t="shared" si="91"/>
        <v/>
      </c>
      <c r="Z220" s="24" t="str">
        <f t="shared" si="92"/>
        <v/>
      </c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</row>
    <row r="221" spans="1:190" s="2" customFormat="1" ht="57" hidden="1" customHeight="1" thickBot="1" x14ac:dyDescent="0.3">
      <c r="A221" s="68"/>
      <c r="B221" s="69"/>
      <c r="C221" s="69"/>
      <c r="D221" s="69"/>
      <c r="E221" s="487" t="s">
        <v>443</v>
      </c>
      <c r="F221" s="73"/>
      <c r="G221" s="74"/>
      <c r="H221" s="74"/>
      <c r="I221" s="75">
        <f>H221/H6</f>
        <v>0</v>
      </c>
      <c r="J221" s="79">
        <f t="shared" si="108"/>
        <v>0</v>
      </c>
      <c r="K221" s="81" t="e">
        <f>H221/G221</f>
        <v>#DIV/0!</v>
      </c>
      <c r="L221" s="121"/>
      <c r="M221" s="79"/>
      <c r="N221" s="79"/>
      <c r="O221" s="74"/>
      <c r="P221" s="372"/>
      <c r="Q221" s="405"/>
      <c r="R221" s="78">
        <f t="shared" si="103"/>
        <v>0</v>
      </c>
      <c r="S221" s="79">
        <f t="shared" si="105"/>
        <v>0</v>
      </c>
      <c r="T221" s="79">
        <f t="shared" si="105"/>
        <v>0</v>
      </c>
      <c r="U221" s="79">
        <f t="shared" si="105"/>
        <v>0</v>
      </c>
      <c r="V221" s="79">
        <f t="shared" si="104"/>
        <v>0</v>
      </c>
      <c r="W221" s="33" t="e">
        <f t="shared" si="89"/>
        <v>#DIV/0!</v>
      </c>
      <c r="X221" s="42"/>
      <c r="Y221" s="24" t="str">
        <f t="shared" si="91"/>
        <v/>
      </c>
      <c r="Z221" s="24" t="str">
        <f t="shared" si="92"/>
        <v/>
      </c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</row>
    <row r="222" spans="1:190" s="2" customFormat="1" ht="48.75" hidden="1" customHeight="1" thickBot="1" x14ac:dyDescent="0.3">
      <c r="A222" s="68"/>
      <c r="B222" s="69"/>
      <c r="C222" s="69"/>
      <c r="D222" s="69"/>
      <c r="E222" s="92" t="s">
        <v>444</v>
      </c>
      <c r="F222" s="73"/>
      <c r="G222" s="74"/>
      <c r="H222" s="74"/>
      <c r="I222" s="75">
        <f>H222/H6</f>
        <v>0</v>
      </c>
      <c r="J222" s="79">
        <f t="shared" si="108"/>
        <v>0</v>
      </c>
      <c r="K222" s="81" t="e">
        <f>H222/G222</f>
        <v>#DIV/0!</v>
      </c>
      <c r="L222" s="121"/>
      <c r="M222" s="79"/>
      <c r="N222" s="79"/>
      <c r="O222" s="74"/>
      <c r="P222" s="372"/>
      <c r="Q222" s="375"/>
      <c r="R222" s="78">
        <f t="shared" si="103"/>
        <v>0</v>
      </c>
      <c r="S222" s="79">
        <f t="shared" si="105"/>
        <v>0</v>
      </c>
      <c r="T222" s="79">
        <f t="shared" si="105"/>
        <v>0</v>
      </c>
      <c r="U222" s="79">
        <f t="shared" si="105"/>
        <v>0</v>
      </c>
      <c r="V222" s="79">
        <f t="shared" si="104"/>
        <v>0</v>
      </c>
      <c r="W222" s="33" t="e">
        <f t="shared" si="89"/>
        <v>#DIV/0!</v>
      </c>
      <c r="X222" s="42"/>
      <c r="Y222" s="24" t="str">
        <f t="shared" si="91"/>
        <v/>
      </c>
      <c r="Z222" s="24" t="str">
        <f t="shared" si="92"/>
        <v/>
      </c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</row>
    <row r="223" spans="1:190" s="2" customFormat="1" ht="30" hidden="1" customHeight="1" thickBot="1" x14ac:dyDescent="0.3">
      <c r="A223" s="269"/>
      <c r="B223" s="270"/>
      <c r="C223" s="270"/>
      <c r="D223" s="270"/>
      <c r="E223" s="488" t="s">
        <v>445</v>
      </c>
      <c r="F223" s="481"/>
      <c r="G223" s="293"/>
      <c r="H223" s="293"/>
      <c r="I223" s="273">
        <f>H223/H6</f>
        <v>0</v>
      </c>
      <c r="J223" s="137">
        <f t="shared" si="108"/>
        <v>0</v>
      </c>
      <c r="K223" s="295" t="e">
        <f>H223/G223</f>
        <v>#DIV/0!</v>
      </c>
      <c r="L223" s="255"/>
      <c r="M223" s="137"/>
      <c r="N223" s="137"/>
      <c r="O223" s="293"/>
      <c r="P223" s="137">
        <f t="shared" ref="P223" si="112">O223-N223</f>
        <v>0</v>
      </c>
      <c r="Q223" s="231" t="e">
        <f>O223/N223</f>
        <v>#DIV/0!</v>
      </c>
      <c r="R223" s="230">
        <f t="shared" si="103"/>
        <v>0</v>
      </c>
      <c r="S223" s="137">
        <f t="shared" si="105"/>
        <v>0</v>
      </c>
      <c r="T223" s="137">
        <f t="shared" si="105"/>
        <v>0</v>
      </c>
      <c r="U223" s="137">
        <f t="shared" si="105"/>
        <v>0</v>
      </c>
      <c r="V223" s="137">
        <f t="shared" si="104"/>
        <v>0</v>
      </c>
      <c r="W223" s="33" t="e">
        <f t="shared" si="89"/>
        <v>#DIV/0!</v>
      </c>
      <c r="X223" s="42"/>
      <c r="Y223" s="24" t="str">
        <f t="shared" si="91"/>
        <v/>
      </c>
      <c r="Z223" s="24" t="str">
        <f t="shared" si="92"/>
        <v/>
      </c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</row>
    <row r="224" spans="1:190" s="37" customFormat="1" ht="30" hidden="1" customHeight="1" thickBot="1" x14ac:dyDescent="0.3">
      <c r="A224" s="12">
        <v>25</v>
      </c>
      <c r="B224" s="424"/>
      <c r="C224" s="424" t="s">
        <v>446</v>
      </c>
      <c r="D224" s="424" t="s">
        <v>401</v>
      </c>
      <c r="E224" s="489" t="s">
        <v>447</v>
      </c>
      <c r="F224" s="486"/>
      <c r="G224" s="486"/>
      <c r="H224" s="486"/>
      <c r="I224" s="32">
        <f>H224/H6</f>
        <v>0</v>
      </c>
      <c r="J224" s="137">
        <f t="shared" si="108"/>
        <v>0</v>
      </c>
      <c r="K224" s="33" t="e">
        <f>H224/G224</f>
        <v>#DIV/0!</v>
      </c>
      <c r="L224" s="15"/>
      <c r="M224" s="15"/>
      <c r="N224" s="15"/>
      <c r="O224" s="486"/>
      <c r="P224" s="53"/>
      <c r="Q224" s="20"/>
      <c r="R224" s="312">
        <f t="shared" si="103"/>
        <v>0</v>
      </c>
      <c r="S224" s="18">
        <f t="shared" si="105"/>
        <v>0</v>
      </c>
      <c r="T224" s="18">
        <f t="shared" si="105"/>
        <v>0</v>
      </c>
      <c r="U224" s="18">
        <f t="shared" si="105"/>
        <v>0</v>
      </c>
      <c r="V224" s="18">
        <f t="shared" si="104"/>
        <v>0</v>
      </c>
      <c r="W224" s="33" t="e">
        <f t="shared" si="89"/>
        <v>#DIV/0!</v>
      </c>
      <c r="X224" s="359"/>
      <c r="Y224" s="24"/>
      <c r="Z224" s="24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</row>
    <row r="225" spans="1:190" s="2" customFormat="1" ht="24" customHeight="1" thickBot="1" x14ac:dyDescent="0.3">
      <c r="A225" s="536" t="s">
        <v>18</v>
      </c>
      <c r="B225" s="537"/>
      <c r="C225" s="537"/>
      <c r="D225" s="537"/>
      <c r="E225" s="538"/>
      <c r="F225" s="232">
        <f>SUM(F8,F53,F86,F99,F105,F111:F114,F137,F156,F157,F158,F162,F164,F165,F166,F167,F168,F170,F171,F172,F173,F178,F179,F181,F183,F185,F186,F187,F188,F189,F190,F193,F194,F195,F197,F198,F199,F207,F209,F219,F224)</f>
        <v>504543.29999999987</v>
      </c>
      <c r="G225" s="233">
        <f t="shared" ref="G225:J225" si="113">SUM(G8,G53,G86,G99,G105,G111:G114,G137,G156,G157,G158,G162,G164,G165,G166,G167,G168,G170,G171,G172,G173,G178,G179,G181,G183,G185,G186,G187,G188,G189,G190,G193,G194,G195,G197,G198,G199,G207,G209,G219,G224)</f>
        <v>504543.29999999987</v>
      </c>
      <c r="H225" s="31">
        <f t="shared" si="113"/>
        <v>492789.6999999999</v>
      </c>
      <c r="I225" s="20">
        <f>H225/H6</f>
        <v>1</v>
      </c>
      <c r="J225" s="31">
        <f t="shared" si="113"/>
        <v>-11753.600000000035</v>
      </c>
      <c r="K225" s="19">
        <f>H225/G225</f>
        <v>0.97670447709839769</v>
      </c>
      <c r="L225" s="232">
        <f>SUM(L8,L53,L86,L99,L105,L111:L114,L137,L156,L157,L158,L162,L164,L165,L166,L167,L168,L170,L171,L172,L173,L178,L179,L181,L183,L185,L186,L187,L188,L189,L190,L193,L194,L195,L197,L198,L199,L207,L209,L219,L224)</f>
        <v>68346</v>
      </c>
      <c r="M225" s="233">
        <f t="shared" ref="M225:P225" si="114">SUM(M8,M53,M86,M99,M105,M111:M114,M137,M156,M157,M158,M162,M164,M165,M166,M167,M168,M170,M171,M172,M173,M178,M179,M181,M183,M185,M186,M187,M188,M189,M190,M193,M194,M195,M197,M198,M199,M207,M209,M219,M224)</f>
        <v>75615.3</v>
      </c>
      <c r="N225" s="31">
        <f t="shared" si="114"/>
        <v>75615.3</v>
      </c>
      <c r="O225" s="31">
        <f t="shared" si="114"/>
        <v>65677.7</v>
      </c>
      <c r="P225" s="31">
        <f t="shared" si="114"/>
        <v>-9937.600000000004</v>
      </c>
      <c r="Q225" s="20">
        <f>O225/N225</f>
        <v>0.86857686209007956</v>
      </c>
      <c r="R225" s="232">
        <f>SUM(R8,R53,R86,R99,R105,R111:R114,R137,R156,R157,R158,R162,R164,R165,R166,R167,R168,R170,R171,R172,R173,R178,R179,R181,R183,R185,R186,R187,R188,R189,R190,R193,R194,R195,R197,R198,R199,R207,R209,R219,R224)</f>
        <v>572889.29999999993</v>
      </c>
      <c r="S225" s="233">
        <f t="shared" ref="S225:V225" si="115">SUM(S8,S53,S86,S99,S105,S111:S114,S137,S156,S157,S158,S162,S164,S165,S166,S167,S168,S170,S171,S172,S173,S178,S179,S181,S183,S185,S186,S187,S188,S189,S190,S193,S194,S195,S197,S198,S199,S207,S209,S219,S224)</f>
        <v>580158.59999999986</v>
      </c>
      <c r="T225" s="31">
        <f t="shared" si="115"/>
        <v>580158.59999999986</v>
      </c>
      <c r="U225" s="31">
        <f t="shared" si="115"/>
        <v>558467.40000000014</v>
      </c>
      <c r="V225" s="31">
        <f t="shared" si="115"/>
        <v>-21691.199999999979</v>
      </c>
      <c r="W225" s="33">
        <f t="shared" si="89"/>
        <v>0.96261160310301408</v>
      </c>
      <c r="X225" s="42"/>
      <c r="Y225" s="24" t="str">
        <f t="shared" si="91"/>
        <v/>
      </c>
      <c r="Z225" s="24" t="str">
        <f t="shared" si="92"/>
        <v/>
      </c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</row>
    <row r="226" spans="1:190" s="471" customFormat="1" ht="36.75" hidden="1" customHeight="1" x14ac:dyDescent="0.25">
      <c r="A226" s="43">
        <v>12</v>
      </c>
      <c r="B226" s="490">
        <v>250908</v>
      </c>
      <c r="C226" s="490"/>
      <c r="D226" s="490"/>
      <c r="E226" s="491" t="s">
        <v>448</v>
      </c>
      <c r="F226" s="61"/>
      <c r="G226" s="62"/>
      <c r="H226" s="62"/>
      <c r="I226" s="492"/>
      <c r="J226" s="64"/>
      <c r="K226" s="459"/>
      <c r="L226" s="406"/>
      <c r="M226" s="64"/>
      <c r="N226" s="64"/>
      <c r="O226" s="62"/>
      <c r="P226" s="64">
        <f>O226-N226</f>
        <v>0</v>
      </c>
      <c r="Q226" s="493" t="e">
        <f>O226/N226</f>
        <v>#DIV/0!</v>
      </c>
      <c r="R226" s="80">
        <f t="shared" si="103"/>
        <v>0</v>
      </c>
      <c r="S226" s="76">
        <f t="shared" si="105"/>
        <v>0</v>
      </c>
      <c r="T226" s="76">
        <f t="shared" si="105"/>
        <v>0</v>
      </c>
      <c r="U226" s="76">
        <f t="shared" si="105"/>
        <v>0</v>
      </c>
      <c r="V226" s="76">
        <f t="shared" si="104"/>
        <v>0</v>
      </c>
      <c r="W226" s="153" t="e">
        <f t="shared" si="89"/>
        <v>#DIV/0!</v>
      </c>
      <c r="X226" s="42"/>
      <c r="Y226" s="24" t="str">
        <f t="shared" si="91"/>
        <v/>
      </c>
      <c r="Z226" s="24" t="str">
        <f t="shared" si="92"/>
        <v/>
      </c>
      <c r="AA226" s="470"/>
      <c r="AB226" s="470"/>
      <c r="AC226" s="470"/>
      <c r="AD226" s="470"/>
      <c r="AE226" s="470"/>
      <c r="AF226" s="470"/>
      <c r="AG226" s="470"/>
      <c r="AH226" s="470"/>
      <c r="AI226" s="470"/>
      <c r="AJ226" s="470"/>
      <c r="AK226" s="470"/>
      <c r="AL226" s="470"/>
      <c r="AM226" s="470"/>
      <c r="AN226" s="470"/>
      <c r="AO226" s="470"/>
      <c r="AP226" s="470"/>
      <c r="AQ226" s="470"/>
      <c r="AR226" s="470"/>
      <c r="AS226" s="470"/>
      <c r="AT226" s="470"/>
      <c r="AU226" s="470"/>
    </row>
    <row r="227" spans="1:190" s="500" customFormat="1" ht="48.6" customHeight="1" thickBot="1" x14ac:dyDescent="0.3">
      <c r="A227" s="12">
        <v>27</v>
      </c>
      <c r="B227" s="494">
        <v>250909</v>
      </c>
      <c r="C227" s="494">
        <v>8822</v>
      </c>
      <c r="D227" s="494">
        <v>1060</v>
      </c>
      <c r="E227" s="495" t="s">
        <v>449</v>
      </c>
      <c r="F227" s="496"/>
      <c r="G227" s="497"/>
      <c r="H227" s="497"/>
      <c r="I227" s="498"/>
      <c r="J227" s="499"/>
      <c r="K227" s="19"/>
      <c r="L227" s="414"/>
      <c r="M227" s="268"/>
      <c r="N227" s="268"/>
      <c r="O227" s="292">
        <v>-55.8</v>
      </c>
      <c r="P227" s="268">
        <f>O227-N227</f>
        <v>-55.8</v>
      </c>
      <c r="Q227" s="400"/>
      <c r="R227" s="230">
        <f t="shared" si="103"/>
        <v>0</v>
      </c>
      <c r="S227" s="137" t="s">
        <v>450</v>
      </c>
      <c r="T227" s="137">
        <f t="shared" si="105"/>
        <v>0</v>
      </c>
      <c r="U227" s="137">
        <f t="shared" si="105"/>
        <v>-55.8</v>
      </c>
      <c r="V227" s="137">
        <f t="shared" si="104"/>
        <v>-55.8</v>
      </c>
      <c r="W227" s="295"/>
      <c r="X227" s="42"/>
      <c r="Y227" s="24" t="str">
        <f t="shared" si="91"/>
        <v/>
      </c>
      <c r="Z227" s="24" t="str">
        <f t="shared" si="92"/>
        <v/>
      </c>
      <c r="AA227" s="470"/>
      <c r="AB227" s="470"/>
      <c r="AC227" s="470"/>
      <c r="AD227" s="470"/>
      <c r="AE227" s="470"/>
      <c r="AF227" s="470"/>
      <c r="AG227" s="470"/>
      <c r="AH227" s="470"/>
      <c r="AI227" s="470"/>
      <c r="AJ227" s="470"/>
      <c r="AK227" s="470"/>
      <c r="AL227" s="470"/>
      <c r="AM227" s="470"/>
      <c r="AN227" s="470"/>
      <c r="AO227" s="470"/>
      <c r="AP227" s="470"/>
      <c r="AQ227" s="470"/>
      <c r="AR227" s="470"/>
      <c r="AS227" s="470"/>
      <c r="AT227" s="470"/>
      <c r="AU227" s="470"/>
      <c r="AV227" s="471"/>
      <c r="AW227" s="471"/>
      <c r="AX227" s="471"/>
      <c r="AY227" s="471"/>
      <c r="AZ227" s="471"/>
      <c r="BA227" s="471"/>
      <c r="BB227" s="471"/>
      <c r="BC227" s="471"/>
      <c r="BD227" s="471"/>
      <c r="BE227" s="471"/>
      <c r="BF227" s="471"/>
      <c r="BG227" s="471"/>
      <c r="BH227" s="471"/>
      <c r="BI227" s="471"/>
      <c r="BJ227" s="471"/>
      <c r="BK227" s="471"/>
      <c r="BL227" s="471"/>
      <c r="BM227" s="471"/>
      <c r="BN227" s="471"/>
      <c r="BO227" s="471"/>
      <c r="BP227" s="471"/>
      <c r="BQ227" s="471"/>
      <c r="BR227" s="471"/>
      <c r="BS227" s="471"/>
      <c r="BT227" s="471"/>
      <c r="BU227" s="471"/>
      <c r="BV227" s="471"/>
      <c r="BW227" s="471"/>
      <c r="BX227" s="471"/>
      <c r="BY227" s="471"/>
      <c r="BZ227" s="471"/>
      <c r="CA227" s="471"/>
      <c r="CB227" s="471"/>
      <c r="CC227" s="471"/>
      <c r="CD227" s="471"/>
      <c r="CE227" s="471"/>
      <c r="CF227" s="471"/>
      <c r="CG227" s="471"/>
      <c r="CH227" s="471"/>
      <c r="CI227" s="471"/>
      <c r="CJ227" s="471"/>
      <c r="CK227" s="471"/>
      <c r="CL227" s="471"/>
      <c r="CM227" s="471"/>
      <c r="CN227" s="471"/>
      <c r="CO227" s="471"/>
      <c r="CP227" s="471"/>
      <c r="CQ227" s="471"/>
      <c r="CR227" s="471"/>
      <c r="CS227" s="471"/>
      <c r="CT227" s="471"/>
      <c r="CU227" s="471"/>
      <c r="CV227" s="471"/>
      <c r="CW227" s="471"/>
      <c r="CX227" s="471"/>
      <c r="CY227" s="471"/>
      <c r="CZ227" s="471"/>
      <c r="DA227" s="471"/>
      <c r="DB227" s="471"/>
      <c r="DC227" s="471"/>
      <c r="DD227" s="471"/>
      <c r="DE227" s="471"/>
      <c r="DF227" s="471"/>
      <c r="DG227" s="471"/>
      <c r="DH227" s="471"/>
      <c r="DI227" s="471"/>
      <c r="DJ227" s="471"/>
      <c r="DK227" s="471"/>
      <c r="DL227" s="471"/>
      <c r="DM227" s="471"/>
      <c r="DN227" s="471"/>
      <c r="DO227" s="471"/>
      <c r="DP227" s="471"/>
      <c r="DQ227" s="471"/>
      <c r="DR227" s="471"/>
      <c r="DS227" s="471"/>
      <c r="DT227" s="471"/>
      <c r="DU227" s="471"/>
      <c r="DV227" s="471"/>
      <c r="DW227" s="471"/>
      <c r="DX227" s="471"/>
      <c r="DY227" s="471"/>
      <c r="DZ227" s="471"/>
      <c r="EA227" s="471"/>
      <c r="EB227" s="471"/>
      <c r="EC227" s="471"/>
      <c r="ED227" s="471"/>
      <c r="EE227" s="471"/>
      <c r="EF227" s="471"/>
      <c r="EG227" s="471"/>
      <c r="EH227" s="471"/>
      <c r="EI227" s="471"/>
      <c r="EJ227" s="471"/>
      <c r="EK227" s="471"/>
      <c r="EL227" s="471"/>
      <c r="EM227" s="471"/>
      <c r="EN227" s="471"/>
      <c r="EO227" s="471"/>
      <c r="EP227" s="471"/>
      <c r="EQ227" s="471"/>
      <c r="ER227" s="471"/>
      <c r="ES227" s="471"/>
      <c r="ET227" s="471"/>
      <c r="EU227" s="471"/>
      <c r="EV227" s="471"/>
      <c r="EW227" s="471"/>
      <c r="EX227" s="471"/>
      <c r="EY227" s="471"/>
      <c r="EZ227" s="471"/>
      <c r="FA227" s="471"/>
      <c r="FB227" s="471"/>
      <c r="FC227" s="471"/>
      <c r="FD227" s="471"/>
      <c r="FE227" s="471"/>
      <c r="FF227" s="471"/>
      <c r="FG227" s="471"/>
      <c r="FH227" s="471"/>
      <c r="FI227" s="471"/>
      <c r="FJ227" s="471"/>
      <c r="FK227" s="471"/>
      <c r="FL227" s="471"/>
      <c r="FM227" s="471"/>
      <c r="FN227" s="471"/>
      <c r="FO227" s="471"/>
      <c r="FP227" s="471"/>
      <c r="FQ227" s="471"/>
      <c r="FR227" s="471"/>
      <c r="FS227" s="471"/>
      <c r="FT227" s="471"/>
      <c r="FU227" s="471"/>
      <c r="FV227" s="471"/>
      <c r="FW227" s="471"/>
      <c r="FX227" s="471"/>
      <c r="FY227" s="471"/>
      <c r="FZ227" s="471"/>
      <c r="GA227" s="471"/>
      <c r="GB227" s="471"/>
      <c r="GC227" s="471"/>
      <c r="GD227" s="471"/>
      <c r="GE227" s="471"/>
      <c r="GF227" s="471"/>
      <c r="GG227" s="471"/>
      <c r="GH227" s="471"/>
    </row>
    <row r="228" spans="1:190" s="503" customFormat="1" ht="30" customHeight="1" thickBot="1" x14ac:dyDescent="0.35">
      <c r="A228" s="26"/>
      <c r="B228" s="501"/>
      <c r="C228" s="501"/>
      <c r="D228" s="501"/>
      <c r="E228" s="502" t="s">
        <v>451</v>
      </c>
      <c r="F228" s="385">
        <f>SUM(F225:F227)</f>
        <v>504543.29999999987</v>
      </c>
      <c r="G228" s="358">
        <f>SUM(G225:G227)</f>
        <v>504543.29999999987</v>
      </c>
      <c r="H228" s="358">
        <f>SUM(H225:H227)</f>
        <v>492789.6999999999</v>
      </c>
      <c r="I228" s="32">
        <v>1</v>
      </c>
      <c r="J228" s="31">
        <f>H228-G228</f>
        <v>-11753.599999999977</v>
      </c>
      <c r="K228" s="33">
        <f>H228/G228</f>
        <v>0.97670447709839769</v>
      </c>
      <c r="L228" s="357">
        <f>SUM(L225:L227)</f>
        <v>68346</v>
      </c>
      <c r="M228" s="358">
        <f>SUM(M225:M227)</f>
        <v>75615.3</v>
      </c>
      <c r="N228" s="358">
        <f>SUM(N225:N227)</f>
        <v>75615.3</v>
      </c>
      <c r="O228" s="358">
        <f>SUM(O225:O227)</f>
        <v>65621.899999999994</v>
      </c>
      <c r="P228" s="358">
        <f>SUM(P225:P227)</f>
        <v>-9993.4000000000033</v>
      </c>
      <c r="Q228" s="34">
        <f>O228/N228</f>
        <v>0.86783891619817677</v>
      </c>
      <c r="R228" s="29">
        <f t="shared" si="103"/>
        <v>572889.29999999981</v>
      </c>
      <c r="S228" s="31">
        <f t="shared" si="105"/>
        <v>580158.59999999986</v>
      </c>
      <c r="T228" s="31">
        <f t="shared" si="105"/>
        <v>580158.59999999986</v>
      </c>
      <c r="U228" s="31">
        <f t="shared" si="105"/>
        <v>558411.59999999986</v>
      </c>
      <c r="V228" s="31">
        <f t="shared" si="104"/>
        <v>-21747</v>
      </c>
      <c r="W228" s="33">
        <f t="shared" si="89"/>
        <v>0.96251542250688005</v>
      </c>
      <c r="X228" s="42"/>
      <c r="Y228" s="24" t="str">
        <f t="shared" si="91"/>
        <v/>
      </c>
      <c r="Z228" s="24" t="str">
        <f t="shared" si="92"/>
        <v/>
      </c>
      <c r="AA228" s="472"/>
      <c r="AB228" s="472"/>
      <c r="AC228" s="472"/>
      <c r="AD228" s="472"/>
      <c r="AE228" s="472"/>
      <c r="AF228" s="472"/>
      <c r="AG228" s="472"/>
      <c r="AH228" s="472"/>
      <c r="AI228" s="472"/>
      <c r="AJ228" s="472"/>
      <c r="AK228" s="472"/>
      <c r="AL228" s="472"/>
      <c r="AM228" s="472"/>
      <c r="AN228" s="472"/>
      <c r="AO228" s="472"/>
      <c r="AP228" s="472"/>
      <c r="AQ228" s="472"/>
      <c r="AR228" s="472"/>
      <c r="AS228" s="472"/>
      <c r="AT228" s="472"/>
      <c r="AU228" s="472"/>
      <c r="AV228" s="473"/>
      <c r="AW228" s="473"/>
      <c r="AX228" s="473"/>
      <c r="AY228" s="473"/>
      <c r="AZ228" s="473"/>
      <c r="BA228" s="473"/>
      <c r="BB228" s="473"/>
      <c r="BC228" s="473"/>
      <c r="BD228" s="473"/>
      <c r="BE228" s="473"/>
      <c r="BF228" s="473"/>
      <c r="BG228" s="473"/>
      <c r="BH228" s="473"/>
      <c r="BI228" s="473"/>
      <c r="BJ228" s="473"/>
      <c r="BK228" s="473"/>
      <c r="BL228" s="473"/>
      <c r="BM228" s="473"/>
      <c r="BN228" s="473"/>
      <c r="BO228" s="473"/>
      <c r="BP228" s="473"/>
      <c r="BQ228" s="473"/>
      <c r="BR228" s="473"/>
      <c r="BS228" s="473"/>
      <c r="BT228" s="473"/>
      <c r="BU228" s="473"/>
      <c r="BV228" s="473"/>
      <c r="BW228" s="473"/>
      <c r="BX228" s="473"/>
      <c r="BY228" s="473"/>
      <c r="BZ228" s="473"/>
      <c r="CA228" s="473"/>
      <c r="CB228" s="473"/>
      <c r="CC228" s="473"/>
      <c r="CD228" s="473"/>
      <c r="CE228" s="473"/>
      <c r="CF228" s="473"/>
      <c r="CG228" s="473"/>
      <c r="CH228" s="473"/>
      <c r="CI228" s="473"/>
      <c r="CJ228" s="473"/>
      <c r="CK228" s="473"/>
      <c r="CL228" s="473"/>
      <c r="CM228" s="473"/>
      <c r="CN228" s="473"/>
      <c r="CO228" s="473"/>
      <c r="CP228" s="473"/>
      <c r="CQ228" s="473"/>
      <c r="CR228" s="473"/>
      <c r="CS228" s="473"/>
      <c r="CT228" s="473"/>
      <c r="CU228" s="473"/>
      <c r="CV228" s="473"/>
      <c r="CW228" s="473"/>
      <c r="CX228" s="473"/>
      <c r="CY228" s="473"/>
      <c r="CZ228" s="473"/>
      <c r="DA228" s="473"/>
      <c r="DB228" s="473"/>
      <c r="DC228" s="473"/>
      <c r="DD228" s="473"/>
      <c r="DE228" s="473"/>
      <c r="DF228" s="473"/>
      <c r="DG228" s="473"/>
      <c r="DH228" s="473"/>
      <c r="DI228" s="473"/>
      <c r="DJ228" s="473"/>
      <c r="DK228" s="473"/>
      <c r="DL228" s="473"/>
      <c r="DM228" s="473"/>
      <c r="DN228" s="473"/>
      <c r="DO228" s="473"/>
      <c r="DP228" s="473"/>
      <c r="DQ228" s="473"/>
      <c r="DR228" s="473"/>
      <c r="DS228" s="473"/>
      <c r="DT228" s="473"/>
      <c r="DU228" s="473"/>
      <c r="DV228" s="473"/>
      <c r="DW228" s="473"/>
      <c r="DX228" s="473"/>
      <c r="DY228" s="473"/>
      <c r="DZ228" s="473"/>
      <c r="EA228" s="473"/>
      <c r="EB228" s="473"/>
      <c r="EC228" s="473"/>
      <c r="ED228" s="473"/>
      <c r="EE228" s="473"/>
      <c r="EF228" s="473"/>
      <c r="EG228" s="473"/>
      <c r="EH228" s="473"/>
      <c r="EI228" s="473"/>
      <c r="EJ228" s="473"/>
      <c r="EK228" s="473"/>
      <c r="EL228" s="473"/>
      <c r="EM228" s="473"/>
      <c r="EN228" s="473"/>
      <c r="EO228" s="473"/>
      <c r="EP228" s="473"/>
      <c r="EQ228" s="473"/>
      <c r="ER228" s="473"/>
      <c r="ES228" s="473"/>
      <c r="ET228" s="473"/>
      <c r="EU228" s="473"/>
      <c r="EV228" s="473"/>
      <c r="EW228" s="473"/>
      <c r="EX228" s="473"/>
      <c r="EY228" s="473"/>
      <c r="EZ228" s="473"/>
      <c r="FA228" s="473"/>
      <c r="FB228" s="473"/>
      <c r="FC228" s="473"/>
      <c r="FD228" s="473"/>
      <c r="FE228" s="473"/>
      <c r="FF228" s="473"/>
      <c r="FG228" s="473"/>
      <c r="FH228" s="473"/>
      <c r="FI228" s="473"/>
      <c r="FJ228" s="473"/>
      <c r="FK228" s="473"/>
      <c r="FL228" s="473"/>
      <c r="FM228" s="473"/>
      <c r="FN228" s="473"/>
      <c r="FO228" s="473"/>
      <c r="FP228" s="473"/>
      <c r="FQ228" s="473"/>
      <c r="FR228" s="473"/>
      <c r="FS228" s="473"/>
      <c r="FT228" s="473"/>
      <c r="FU228" s="473"/>
      <c r="FV228" s="473"/>
      <c r="FW228" s="473"/>
      <c r="FX228" s="473"/>
      <c r="FY228" s="473"/>
      <c r="FZ228" s="473"/>
      <c r="GA228" s="473"/>
      <c r="GB228" s="473"/>
      <c r="GC228" s="473"/>
      <c r="GD228" s="473"/>
      <c r="GE228" s="473"/>
      <c r="GF228" s="473"/>
      <c r="GG228" s="473"/>
      <c r="GH228" s="473"/>
    </row>
    <row r="229" spans="1:190" ht="73.5" customHeight="1" x14ac:dyDescent="0.35">
      <c r="E229" s="539" t="s">
        <v>452</v>
      </c>
      <c r="F229" s="539"/>
      <c r="G229" s="505"/>
      <c r="I229" s="506"/>
      <c r="J229" s="506"/>
      <c r="K229" s="507"/>
      <c r="L229" s="504"/>
      <c r="M229" s="508" t="s">
        <v>453</v>
      </c>
      <c r="N229" s="504"/>
      <c r="O229" s="504"/>
      <c r="P229" s="509"/>
      <c r="Q229" s="504"/>
      <c r="U229" s="504"/>
      <c r="V229" s="504"/>
      <c r="W229" s="504"/>
      <c r="X229" s="23"/>
      <c r="Y229" s="23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</row>
    <row r="230" spans="1:190" ht="20.25" x14ac:dyDescent="0.3">
      <c r="E230" s="510"/>
      <c r="F230" s="23"/>
      <c r="G230" s="23"/>
      <c r="H230" s="511"/>
      <c r="I230" s="504"/>
      <c r="J230" s="504"/>
      <c r="K230" s="512"/>
      <c r="L230" s="504"/>
      <c r="M230" s="513"/>
      <c r="N230" s="514"/>
      <c r="O230" s="511"/>
      <c r="P230" s="509"/>
      <c r="Q230" s="504"/>
      <c r="R230" s="504"/>
      <c r="S230" s="504"/>
      <c r="T230" s="504"/>
      <c r="U230" s="504"/>
      <c r="V230" s="504"/>
      <c r="W230" s="504"/>
      <c r="X230" s="23"/>
      <c r="Y230" s="23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</row>
    <row r="231" spans="1:190" x14ac:dyDescent="0.2">
      <c r="F231" s="23"/>
      <c r="G231" s="23"/>
      <c r="H231" s="504"/>
      <c r="I231" s="516"/>
      <c r="J231" s="504"/>
      <c r="K231" s="512"/>
      <c r="L231" s="504"/>
      <c r="M231" s="517"/>
      <c r="N231" s="504"/>
      <c r="O231" s="518"/>
      <c r="P231" s="509"/>
      <c r="Q231" s="504"/>
      <c r="R231" s="519"/>
      <c r="S231" s="519"/>
      <c r="T231" s="519"/>
      <c r="U231" s="504"/>
      <c r="V231" s="504"/>
      <c r="W231" s="504"/>
      <c r="X231" s="23"/>
      <c r="Y231" s="23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</row>
    <row r="232" spans="1:190" ht="15" hidden="1" x14ac:dyDescent="0.25">
      <c r="F232" s="23"/>
      <c r="G232" s="23"/>
      <c r="H232" s="520"/>
      <c r="I232" s="521"/>
      <c r="J232" s="522"/>
      <c r="K232" s="523"/>
      <c r="L232" s="524"/>
      <c r="M232" s="525"/>
      <c r="N232" s="524"/>
      <c r="O232" s="525"/>
      <c r="P232" s="526">
        <f>SUM(O225-N225)</f>
        <v>-9937.6000000000058</v>
      </c>
      <c r="Q232" s="523">
        <f>O225/N225</f>
        <v>0.86857686209007956</v>
      </c>
      <c r="R232" s="520">
        <f>SUM(F225,L225)</f>
        <v>572889.29999999981</v>
      </c>
      <c r="S232" s="520">
        <f>SUM(F225,M225)</f>
        <v>580158.59999999986</v>
      </c>
      <c r="T232" s="520">
        <f>SUM(G225,N225)</f>
        <v>580158.59999999986</v>
      </c>
      <c r="U232" s="527">
        <f>SUM(H225,O225)</f>
        <v>558467.39999999991</v>
      </c>
      <c r="V232" s="527">
        <f>SUM(U225-T225)</f>
        <v>-21691.199999999721</v>
      </c>
      <c r="W232" s="528">
        <f>U232/T232</f>
        <v>0.96261160310301364</v>
      </c>
      <c r="X232" s="23"/>
      <c r="Y232" s="23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</row>
    <row r="233" spans="1:190" ht="15" hidden="1" x14ac:dyDescent="0.25">
      <c r="F233" s="23"/>
      <c r="G233" s="23"/>
      <c r="H233" s="529"/>
      <c r="J233" s="522"/>
      <c r="K233" s="523"/>
      <c r="L233" s="524"/>
      <c r="M233" s="525"/>
      <c r="N233" s="524"/>
      <c r="O233" s="525"/>
      <c r="P233" s="526"/>
      <c r="Q233" s="523"/>
      <c r="R233" s="520"/>
      <c r="S233" s="520"/>
      <c r="T233" s="520"/>
      <c r="U233" s="527"/>
      <c r="V233" s="527"/>
      <c r="W233" s="528"/>
      <c r="X233" s="23"/>
      <c r="Y233" s="23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</row>
    <row r="234" spans="1:190" ht="15" hidden="1" x14ac:dyDescent="0.25">
      <c r="F234" s="23"/>
      <c r="G234" s="23"/>
      <c r="H234" s="520"/>
      <c r="I234" s="521"/>
      <c r="J234" s="522"/>
      <c r="K234" s="523"/>
      <c r="L234" s="524"/>
      <c r="M234" s="525"/>
      <c r="N234" s="524"/>
      <c r="O234" s="525"/>
      <c r="P234" s="526"/>
      <c r="Q234" s="523"/>
      <c r="R234" s="520"/>
      <c r="S234" s="520"/>
      <c r="T234" s="520"/>
      <c r="U234" s="527"/>
      <c r="V234" s="527"/>
      <c r="W234" s="528"/>
      <c r="X234" s="23"/>
      <c r="Y234" s="23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</row>
    <row r="235" spans="1:190" ht="15" hidden="1" x14ac:dyDescent="0.25">
      <c r="F235" s="23"/>
      <c r="G235" s="23"/>
      <c r="H235" s="520"/>
      <c r="I235" s="521"/>
      <c r="J235" s="522"/>
      <c r="K235" s="523"/>
      <c r="L235" s="524"/>
      <c r="M235" s="525"/>
      <c r="N235" s="524"/>
      <c r="O235" s="525"/>
      <c r="P235" s="526"/>
      <c r="Q235" s="523"/>
      <c r="R235" s="520"/>
      <c r="S235" s="520"/>
      <c r="T235" s="520"/>
      <c r="U235" s="526">
        <f>SUM(H228,O228)</f>
        <v>558411.59999999986</v>
      </c>
      <c r="V235" s="526">
        <f>SUM(J228,P228)</f>
        <v>-21746.999999999978</v>
      </c>
      <c r="W235" s="528">
        <f>U228/T228</f>
        <v>0.96251542250688005</v>
      </c>
      <c r="X235" s="23"/>
      <c r="Y235" s="23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</row>
    <row r="236" spans="1:190" ht="15" hidden="1" x14ac:dyDescent="0.25">
      <c r="F236" s="23"/>
      <c r="G236" s="23"/>
      <c r="H236" s="520"/>
      <c r="I236" s="521"/>
      <c r="J236" s="522"/>
      <c r="K236" s="523"/>
      <c r="L236" s="524"/>
      <c r="M236" s="525"/>
      <c r="N236" s="524"/>
      <c r="O236" s="524"/>
      <c r="P236" s="524"/>
      <c r="Q236" s="523"/>
      <c r="R236" s="520"/>
      <c r="S236" s="520"/>
      <c r="T236" s="520"/>
      <c r="U236" s="527"/>
      <c r="V236" s="527"/>
      <c r="W236" s="528"/>
      <c r="X236" s="23"/>
      <c r="Y236" s="23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</row>
    <row r="237" spans="1:190" hidden="1" x14ac:dyDescent="0.2">
      <c r="E237" s="515" t="s">
        <v>454</v>
      </c>
      <c r="F237" s="42">
        <f>SUM(F19:F30)</f>
        <v>47391.599999999991</v>
      </c>
      <c r="G237" s="42">
        <f>SUM(G19:G30)</f>
        <v>47391.599999999991</v>
      </c>
      <c r="H237" s="42">
        <f>SUM(H19:H30)</f>
        <v>46880.299999999996</v>
      </c>
      <c r="I237" s="42"/>
      <c r="J237" s="530">
        <f t="shared" ref="J237:J256" si="116">H237-G237</f>
        <v>-511.29999999999563</v>
      </c>
      <c r="K237" s="531">
        <f t="shared" ref="K237:K256" si="117">H237/G237</f>
        <v>0.98921116822390476</v>
      </c>
      <c r="L237" s="42">
        <f>SUM(L19:L30)</f>
        <v>0</v>
      </c>
      <c r="M237" s="42">
        <f>SUM(M19:M30)</f>
        <v>0</v>
      </c>
      <c r="N237" s="42">
        <f>SUM(N19:N30)</f>
        <v>0</v>
      </c>
      <c r="O237" s="42">
        <f>SUM(O19:O30)</f>
        <v>0</v>
      </c>
      <c r="P237" s="42">
        <f t="shared" ref="P237:P256" si="118">O237-N237</f>
        <v>0</v>
      </c>
      <c r="Q237" s="531" t="e">
        <f>O237/N237</f>
        <v>#DIV/0!</v>
      </c>
      <c r="R237" s="42">
        <f>SUM(R19:R30)</f>
        <v>47391.599999999991</v>
      </c>
      <c r="S237" s="42">
        <f>SUM(S19:S30)</f>
        <v>47391.599999999991</v>
      </c>
      <c r="T237" s="42">
        <f>SUM(T19:T30)</f>
        <v>47391.599999999991</v>
      </c>
      <c r="U237" s="42">
        <f>SUM(U19:U30)</f>
        <v>46880.299999999996</v>
      </c>
      <c r="V237" s="530">
        <f>U237-T237</f>
        <v>-511.29999999999563</v>
      </c>
      <c r="W237" s="531">
        <f t="shared" ref="W237:W255" si="119">U237/T237</f>
        <v>0.98921116822390476</v>
      </c>
      <c r="X237" s="23"/>
      <c r="Y237" s="23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</row>
    <row r="238" spans="1:190" hidden="1" x14ac:dyDescent="0.2">
      <c r="E238" s="515" t="s">
        <v>455</v>
      </c>
      <c r="F238" s="42">
        <f>SUM(F10:F11)</f>
        <v>11730</v>
      </c>
      <c r="G238" s="42">
        <f>SUM(G10:G11)</f>
        <v>11730</v>
      </c>
      <c r="H238" s="42">
        <f>SUM(H10:H11)</f>
        <v>8883.4</v>
      </c>
      <c r="I238" s="521"/>
      <c r="J238" s="530">
        <f t="shared" si="116"/>
        <v>-2846.6000000000004</v>
      </c>
      <c r="K238" s="531">
        <f t="shared" si="117"/>
        <v>0.75732310315430518</v>
      </c>
      <c r="L238" s="42">
        <f>SUM(L10:L11)</f>
        <v>0</v>
      </c>
      <c r="M238" s="42">
        <f>SUM(M10:M11)</f>
        <v>0</v>
      </c>
      <c r="N238" s="42">
        <f>SUM(N10:N11)</f>
        <v>0</v>
      </c>
      <c r="O238" s="42">
        <f>SUM(O10:O11)</f>
        <v>0</v>
      </c>
      <c r="P238" s="42">
        <f t="shared" si="118"/>
        <v>0</v>
      </c>
      <c r="Q238" s="531" t="e">
        <f t="shared" ref="Q238:Q256" si="120">O238/N238</f>
        <v>#DIV/0!</v>
      </c>
      <c r="R238" s="42">
        <f>SUM(R10:R11)</f>
        <v>11730</v>
      </c>
      <c r="S238" s="42">
        <f>SUM(S10:S11)</f>
        <v>11730</v>
      </c>
      <c r="T238" s="42">
        <f>SUM(T10:T11)</f>
        <v>11730</v>
      </c>
      <c r="U238" s="42">
        <f>SUM(U10:U11)</f>
        <v>8883.4</v>
      </c>
      <c r="V238" s="530">
        <f t="shared" ref="V238:V255" si="121">U238-T238</f>
        <v>-2846.6000000000004</v>
      </c>
      <c r="W238" s="531">
        <f t="shared" si="119"/>
        <v>0.75732310315430518</v>
      </c>
      <c r="X238" s="23"/>
      <c r="Y238" s="23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</row>
    <row r="239" spans="1:190" hidden="1" x14ac:dyDescent="0.2">
      <c r="E239" s="515" t="s">
        <v>456</v>
      </c>
      <c r="F239" s="42">
        <f>SUM(F13:F13)</f>
        <v>18.100000000000001</v>
      </c>
      <c r="G239" s="42">
        <f>SUM(G13:G13)</f>
        <v>18.100000000000001</v>
      </c>
      <c r="H239" s="42">
        <f>SUM(H13:H13)</f>
        <v>18.100000000000001</v>
      </c>
      <c r="I239" s="521"/>
      <c r="J239" s="530">
        <f t="shared" si="116"/>
        <v>0</v>
      </c>
      <c r="K239" s="531">
        <f t="shared" si="117"/>
        <v>1</v>
      </c>
      <c r="L239" s="42">
        <f>SUM(L13:L13)</f>
        <v>0</v>
      </c>
      <c r="M239" s="42">
        <f>SUM(M13:M13)</f>
        <v>0</v>
      </c>
      <c r="N239" s="42">
        <f>SUM(N13:N13)</f>
        <v>0</v>
      </c>
      <c r="O239" s="42">
        <f>SUM(O13:O13)</f>
        <v>0</v>
      </c>
      <c r="P239" s="42">
        <f t="shared" si="118"/>
        <v>0</v>
      </c>
      <c r="Q239" s="531" t="e">
        <f t="shared" si="120"/>
        <v>#DIV/0!</v>
      </c>
      <c r="R239" s="42">
        <f>SUM(R13:R13)</f>
        <v>18.100000000000001</v>
      </c>
      <c r="S239" s="42">
        <f>SUM(S13:S13)</f>
        <v>18.100000000000001</v>
      </c>
      <c r="T239" s="42">
        <f>SUM(T13:T13)</f>
        <v>18.100000000000001</v>
      </c>
      <c r="U239" s="42">
        <f>SUM(U13:U13)</f>
        <v>18.100000000000001</v>
      </c>
      <c r="V239" s="530">
        <f t="shared" si="121"/>
        <v>0</v>
      </c>
      <c r="W239" s="531">
        <f t="shared" si="119"/>
        <v>1</v>
      </c>
      <c r="X239" s="23"/>
      <c r="Y239" s="23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</row>
    <row r="240" spans="1:190" hidden="1" x14ac:dyDescent="0.2">
      <c r="E240" s="515" t="s">
        <v>457</v>
      </c>
      <c r="F240" s="42">
        <f>SUM(F97)</f>
        <v>1296.0999999999999</v>
      </c>
      <c r="G240" s="42">
        <f>SUM(G97)</f>
        <v>1296.0999999999999</v>
      </c>
      <c r="H240" s="42">
        <f>SUM(H97)</f>
        <v>1239.3</v>
      </c>
      <c r="I240" s="42"/>
      <c r="J240" s="530">
        <f t="shared" si="116"/>
        <v>-56.799999999999955</v>
      </c>
      <c r="K240" s="531">
        <f t="shared" si="117"/>
        <v>0.95617622097060417</v>
      </c>
      <c r="L240" s="42">
        <f>SUM(L97)</f>
        <v>0</v>
      </c>
      <c r="M240" s="42">
        <f>SUM(M97)</f>
        <v>0</v>
      </c>
      <c r="N240" s="42">
        <f>SUM(N97)</f>
        <v>0</v>
      </c>
      <c r="O240" s="42">
        <f>SUM(O97)</f>
        <v>0</v>
      </c>
      <c r="P240" s="42">
        <f t="shared" si="118"/>
        <v>0</v>
      </c>
      <c r="Q240" s="531" t="e">
        <f t="shared" si="120"/>
        <v>#DIV/0!</v>
      </c>
      <c r="R240" s="42">
        <f>SUM(R97)</f>
        <v>1296.0999999999999</v>
      </c>
      <c r="S240" s="42">
        <f>SUM(S97)</f>
        <v>1296.0999999999999</v>
      </c>
      <c r="T240" s="42">
        <f>SUM(T97)</f>
        <v>1296.0999999999999</v>
      </c>
      <c r="U240" s="42">
        <f>SUM(U97)</f>
        <v>1239.3</v>
      </c>
      <c r="V240" s="530">
        <f t="shared" si="121"/>
        <v>-56.799999999999955</v>
      </c>
      <c r="W240" s="531">
        <f t="shared" si="119"/>
        <v>0.95617622097060417</v>
      </c>
      <c r="X240" s="23"/>
      <c r="Y240" s="23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</row>
    <row r="241" spans="5:47" hidden="1" x14ac:dyDescent="0.2">
      <c r="E241" s="515" t="s">
        <v>458</v>
      </c>
      <c r="F241" s="42">
        <f>SUM(F61,F74)</f>
        <v>60438.7</v>
      </c>
      <c r="G241" s="42">
        <f>SUM(G61,G74)</f>
        <v>60438.7</v>
      </c>
      <c r="H241" s="42">
        <f>SUM(H61,H74)</f>
        <v>58811.3</v>
      </c>
      <c r="I241" s="42"/>
      <c r="J241" s="530">
        <f t="shared" si="116"/>
        <v>-1627.3999999999942</v>
      </c>
      <c r="K241" s="531">
        <f t="shared" si="117"/>
        <v>0.97307354393790746</v>
      </c>
      <c r="L241" s="42">
        <f>SUM(L61,L74)</f>
        <v>0</v>
      </c>
      <c r="M241" s="42">
        <f>SUM(M61,M74)</f>
        <v>0</v>
      </c>
      <c r="N241" s="42">
        <f>SUM(N61,N74)</f>
        <v>0</v>
      </c>
      <c r="O241" s="42">
        <f>SUM(O61,O74)</f>
        <v>0</v>
      </c>
      <c r="P241" s="42">
        <f t="shared" si="118"/>
        <v>0</v>
      </c>
      <c r="Q241" s="531" t="e">
        <f t="shared" si="120"/>
        <v>#DIV/0!</v>
      </c>
      <c r="R241" s="42">
        <f>SUM(R61,R74)</f>
        <v>60438.7</v>
      </c>
      <c r="S241" s="42">
        <f>SUM(S61,S74)</f>
        <v>60438.7</v>
      </c>
      <c r="T241" s="42">
        <f>SUM(T61,T74)</f>
        <v>60438.7</v>
      </c>
      <c r="U241" s="42">
        <f>SUM(U61,U74)</f>
        <v>58811.3</v>
      </c>
      <c r="V241" s="530">
        <f t="shared" si="121"/>
        <v>-1627.3999999999942</v>
      </c>
      <c r="W241" s="531">
        <f t="shared" si="119"/>
        <v>0.97307354393790746</v>
      </c>
      <c r="X241" s="23"/>
      <c r="Y241" s="23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</row>
    <row r="242" spans="5:47" hidden="1" x14ac:dyDescent="0.2">
      <c r="E242" s="515" t="s">
        <v>459</v>
      </c>
      <c r="F242" s="42">
        <f>SUM(F69)</f>
        <v>888.8</v>
      </c>
      <c r="G242" s="42">
        <f>SUM(G69)</f>
        <v>888.8</v>
      </c>
      <c r="H242" s="42">
        <f>SUM(H69)</f>
        <v>863.7</v>
      </c>
      <c r="I242" s="42"/>
      <c r="J242" s="530">
        <f t="shared" si="116"/>
        <v>-25.099999999999909</v>
      </c>
      <c r="K242" s="531">
        <f t="shared" si="117"/>
        <v>0.97175967596759683</v>
      </c>
      <c r="L242" s="42">
        <f t="shared" ref="L242:O242" si="122">SUM(L69)</f>
        <v>0</v>
      </c>
      <c r="M242" s="42">
        <f t="shared" si="122"/>
        <v>0</v>
      </c>
      <c r="N242" s="42">
        <f t="shared" si="122"/>
        <v>0</v>
      </c>
      <c r="O242" s="42">
        <f t="shared" si="122"/>
        <v>0</v>
      </c>
      <c r="P242" s="42">
        <f t="shared" si="118"/>
        <v>0</v>
      </c>
      <c r="Q242" s="531" t="e">
        <f t="shared" si="120"/>
        <v>#DIV/0!</v>
      </c>
      <c r="R242" s="42">
        <f t="shared" ref="R242:U242" si="123">SUM(R69)</f>
        <v>888.8</v>
      </c>
      <c r="S242" s="42">
        <f t="shared" si="123"/>
        <v>888.8</v>
      </c>
      <c r="T242" s="42">
        <f t="shared" si="123"/>
        <v>888.8</v>
      </c>
      <c r="U242" s="42">
        <f t="shared" si="123"/>
        <v>863.7</v>
      </c>
      <c r="V242" s="530">
        <f t="shared" si="121"/>
        <v>-25.099999999999909</v>
      </c>
      <c r="W242" s="531">
        <f t="shared" si="119"/>
        <v>0.97175967596759683</v>
      </c>
      <c r="X242" s="23"/>
      <c r="Y242" s="23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</row>
    <row r="243" spans="5:47" hidden="1" x14ac:dyDescent="0.2">
      <c r="E243" s="515" t="s">
        <v>460</v>
      </c>
      <c r="F243" s="42">
        <f>SUM(F70)</f>
        <v>0</v>
      </c>
      <c r="G243" s="42"/>
      <c r="H243" s="42"/>
      <c r="I243" s="42"/>
      <c r="J243" s="530">
        <f t="shared" si="116"/>
        <v>0</v>
      </c>
      <c r="K243" s="531" t="e">
        <f t="shared" si="117"/>
        <v>#DIV/0!</v>
      </c>
      <c r="L243" s="42">
        <f>SUM(L70)</f>
        <v>980.2</v>
      </c>
      <c r="M243" s="42">
        <f>SUM(M70)</f>
        <v>980.2</v>
      </c>
      <c r="N243" s="42">
        <f>SUM(N70)</f>
        <v>980.2</v>
      </c>
      <c r="O243" s="42">
        <f>SUM(O70)</f>
        <v>971.8</v>
      </c>
      <c r="P243" s="42">
        <f t="shared" si="118"/>
        <v>-8.4000000000000909</v>
      </c>
      <c r="Q243" s="531">
        <f t="shared" si="120"/>
        <v>0.99143032034278711</v>
      </c>
      <c r="R243" s="42">
        <f>SUM(R70)</f>
        <v>980.2</v>
      </c>
      <c r="S243" s="42">
        <f>SUM(S70)</f>
        <v>980.2</v>
      </c>
      <c r="T243" s="42">
        <f>SUM(T70)</f>
        <v>980.2</v>
      </c>
      <c r="U243" s="42">
        <f>SUM(U70)</f>
        <v>971.8</v>
      </c>
      <c r="V243" s="530">
        <f t="shared" si="121"/>
        <v>-8.4000000000000909</v>
      </c>
      <c r="W243" s="531">
        <f t="shared" si="119"/>
        <v>0.99143032034278711</v>
      </c>
      <c r="X243" s="23"/>
      <c r="Y243" s="23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</row>
    <row r="244" spans="5:47" hidden="1" x14ac:dyDescent="0.2">
      <c r="E244" s="515" t="s">
        <v>461</v>
      </c>
      <c r="F244" s="42">
        <f>SUM(F68,F76,F83)</f>
        <v>334.5</v>
      </c>
      <c r="G244" s="42">
        <f>SUM(G68,G76,G83)</f>
        <v>334.5</v>
      </c>
      <c r="H244" s="42">
        <f>SUM(H68,H76,H83)</f>
        <v>189.9</v>
      </c>
      <c r="I244" s="42"/>
      <c r="J244" s="530">
        <f t="shared" si="116"/>
        <v>-144.6</v>
      </c>
      <c r="K244" s="531">
        <f t="shared" si="117"/>
        <v>0.56771300448430495</v>
      </c>
      <c r="L244" s="42">
        <f>SUM(L68,L76,L83)</f>
        <v>275.39999999999998</v>
      </c>
      <c r="M244" s="42">
        <f>SUM(M68,M76,M83)</f>
        <v>275.39999999999998</v>
      </c>
      <c r="N244" s="42">
        <f>SUM(N68,N76,N83)</f>
        <v>275.39999999999998</v>
      </c>
      <c r="O244" s="42">
        <f>SUM(O68,O76,O83)</f>
        <v>249</v>
      </c>
      <c r="P244" s="42">
        <f t="shared" si="118"/>
        <v>-26.399999999999977</v>
      </c>
      <c r="Q244" s="531">
        <f t="shared" si="120"/>
        <v>0.9041394335511983</v>
      </c>
      <c r="R244" s="42">
        <f>SUM(R68,R76,R83)</f>
        <v>609.9</v>
      </c>
      <c r="S244" s="42">
        <f>SUM(S68,S76,S83)</f>
        <v>609.9</v>
      </c>
      <c r="T244" s="42">
        <f>SUM(T68,T76,T83)</f>
        <v>609.9</v>
      </c>
      <c r="U244" s="42">
        <f>SUM(U68,U76,U83)</f>
        <v>438.9</v>
      </c>
      <c r="V244" s="530">
        <f t="shared" si="121"/>
        <v>-171</v>
      </c>
      <c r="W244" s="531">
        <f t="shared" si="119"/>
        <v>0.71962616822429903</v>
      </c>
      <c r="X244" s="23"/>
      <c r="Y244" s="23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</row>
    <row r="245" spans="5:47" hidden="1" x14ac:dyDescent="0.2">
      <c r="E245" s="515" t="s">
        <v>462</v>
      </c>
      <c r="F245" s="42">
        <f>SUM(F169)</f>
        <v>0</v>
      </c>
      <c r="G245" s="42">
        <f>SUM(G169)</f>
        <v>0</v>
      </c>
      <c r="H245" s="42">
        <f>SUM(H169)</f>
        <v>0</v>
      </c>
      <c r="I245" s="42">
        <f>SUM(I169)</f>
        <v>0</v>
      </c>
      <c r="J245" s="530">
        <f t="shared" si="116"/>
        <v>0</v>
      </c>
      <c r="K245" s="531" t="e">
        <f t="shared" si="117"/>
        <v>#DIV/0!</v>
      </c>
      <c r="L245" s="42">
        <f>SUM(L169)</f>
        <v>937.7</v>
      </c>
      <c r="M245" s="42">
        <f>SUM(M169)</f>
        <v>937.7</v>
      </c>
      <c r="N245" s="42">
        <f>SUM(N169)</f>
        <v>937.7</v>
      </c>
      <c r="O245" s="42">
        <f>SUM(O169)</f>
        <v>0</v>
      </c>
      <c r="P245" s="42">
        <f t="shared" si="118"/>
        <v>-937.7</v>
      </c>
      <c r="Q245" s="531">
        <f t="shared" si="120"/>
        <v>0</v>
      </c>
      <c r="R245" s="42">
        <f>SUM(R169)</f>
        <v>937.7</v>
      </c>
      <c r="S245" s="42">
        <f>SUM(S169)</f>
        <v>937.7</v>
      </c>
      <c r="T245" s="42">
        <f>SUM(T169)</f>
        <v>937.7</v>
      </c>
      <c r="U245" s="42">
        <f>SUM(U169)</f>
        <v>0</v>
      </c>
      <c r="V245" s="530">
        <f t="shared" si="121"/>
        <v>-937.7</v>
      </c>
      <c r="W245" s="531">
        <f t="shared" si="119"/>
        <v>0</v>
      </c>
      <c r="X245" s="23"/>
      <c r="Y245" s="23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</row>
    <row r="246" spans="5:47" hidden="1" x14ac:dyDescent="0.2">
      <c r="E246" s="515" t="s">
        <v>463</v>
      </c>
      <c r="F246" s="42">
        <f>SUM(F88)</f>
        <v>34618.5</v>
      </c>
      <c r="G246" s="42">
        <f>SUM(G88)</f>
        <v>34618.5</v>
      </c>
      <c r="H246" s="42">
        <f>SUM(H88)</f>
        <v>34618.5</v>
      </c>
      <c r="I246" s="42"/>
      <c r="J246" s="530">
        <f t="shared" si="116"/>
        <v>0</v>
      </c>
      <c r="K246" s="531">
        <f t="shared" si="117"/>
        <v>1</v>
      </c>
      <c r="L246" s="42">
        <f>SUM(L88)</f>
        <v>0</v>
      </c>
      <c r="M246" s="42">
        <f>SUM(M88)</f>
        <v>0</v>
      </c>
      <c r="N246" s="42">
        <f>SUM(N88)</f>
        <v>0</v>
      </c>
      <c r="O246" s="42">
        <f>SUM(O88)</f>
        <v>0</v>
      </c>
      <c r="P246" s="42">
        <f t="shared" si="118"/>
        <v>0</v>
      </c>
      <c r="Q246" s="531" t="e">
        <f t="shared" si="120"/>
        <v>#DIV/0!</v>
      </c>
      <c r="R246" s="42">
        <f>SUM(R88)</f>
        <v>34618.5</v>
      </c>
      <c r="S246" s="42">
        <f>SUM(S88)</f>
        <v>34618.5</v>
      </c>
      <c r="T246" s="42">
        <f>SUM(T88)</f>
        <v>34618.5</v>
      </c>
      <c r="U246" s="42">
        <f>SUM(U88)</f>
        <v>34618.5</v>
      </c>
      <c r="V246" s="530">
        <f t="shared" si="121"/>
        <v>0</v>
      </c>
      <c r="W246" s="531">
        <f t="shared" si="119"/>
        <v>1</v>
      </c>
      <c r="X246" s="23"/>
      <c r="Y246" s="23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</row>
    <row r="247" spans="5:47" hidden="1" x14ac:dyDescent="0.2">
      <c r="E247" s="515" t="s">
        <v>464</v>
      </c>
      <c r="F247" s="42">
        <f>SUM(F94)</f>
        <v>672.9</v>
      </c>
      <c r="G247" s="42">
        <f>SUM(G94)</f>
        <v>672.9</v>
      </c>
      <c r="H247" s="42">
        <f>SUM(H94)</f>
        <v>672.9</v>
      </c>
      <c r="I247" s="42"/>
      <c r="J247" s="530">
        <f t="shared" si="116"/>
        <v>0</v>
      </c>
      <c r="K247" s="531">
        <f t="shared" si="117"/>
        <v>1</v>
      </c>
      <c r="L247" s="42">
        <f>SUM(L94)</f>
        <v>0</v>
      </c>
      <c r="M247" s="42">
        <f>SUM(M94)</f>
        <v>0</v>
      </c>
      <c r="N247" s="42">
        <f>SUM(N94)</f>
        <v>0</v>
      </c>
      <c r="O247" s="42">
        <f>SUM(O94)</f>
        <v>0</v>
      </c>
      <c r="P247" s="42">
        <f t="shared" si="118"/>
        <v>0</v>
      </c>
      <c r="Q247" s="531" t="e">
        <f t="shared" si="120"/>
        <v>#DIV/0!</v>
      </c>
      <c r="R247" s="42">
        <f>SUM(R94)</f>
        <v>672.9</v>
      </c>
      <c r="S247" s="42">
        <f>SUM(S94)</f>
        <v>672.9</v>
      </c>
      <c r="T247" s="42">
        <f>SUM(T94)</f>
        <v>672.9</v>
      </c>
      <c r="U247" s="42">
        <f>SUM(U94)</f>
        <v>672.9</v>
      </c>
      <c r="V247" s="530">
        <f t="shared" si="121"/>
        <v>0</v>
      </c>
      <c r="W247" s="531">
        <f t="shared" si="119"/>
        <v>1</v>
      </c>
      <c r="X247" s="23"/>
      <c r="Y247" s="23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</row>
    <row r="248" spans="5:47" hidden="1" x14ac:dyDescent="0.2">
      <c r="E248" s="515" t="s">
        <v>465</v>
      </c>
      <c r="F248" s="42">
        <f>SUM(F136)</f>
        <v>0</v>
      </c>
      <c r="G248" s="42">
        <f>SUM(G136)</f>
        <v>0</v>
      </c>
      <c r="H248" s="42">
        <f>SUM(H136)</f>
        <v>0</v>
      </c>
      <c r="I248" s="42"/>
      <c r="J248" s="530">
        <f t="shared" si="116"/>
        <v>0</v>
      </c>
      <c r="K248" s="531" t="e">
        <f t="shared" si="117"/>
        <v>#DIV/0!</v>
      </c>
      <c r="L248" s="42">
        <f>SUM(L136)</f>
        <v>0</v>
      </c>
      <c r="M248" s="42">
        <f>SUM(M136)</f>
        <v>0</v>
      </c>
      <c r="N248" s="42">
        <f>SUM(N136)</f>
        <v>0</v>
      </c>
      <c r="O248" s="42">
        <f>SUM(O136)</f>
        <v>0</v>
      </c>
      <c r="P248" s="42">
        <f t="shared" si="118"/>
        <v>0</v>
      </c>
      <c r="Q248" s="531" t="e">
        <f t="shared" si="120"/>
        <v>#DIV/0!</v>
      </c>
      <c r="R248" s="42">
        <f>SUM(R136)</f>
        <v>0</v>
      </c>
      <c r="S248" s="42">
        <f>SUM(S136)</f>
        <v>0</v>
      </c>
      <c r="T248" s="42">
        <f>SUM(T136)</f>
        <v>0</v>
      </c>
      <c r="U248" s="42">
        <f>SUM(U136)</f>
        <v>0</v>
      </c>
      <c r="V248" s="530">
        <f t="shared" si="121"/>
        <v>0</v>
      </c>
      <c r="W248" s="531" t="e">
        <f t="shared" si="119"/>
        <v>#DIV/0!</v>
      </c>
      <c r="X248" s="23"/>
      <c r="Y248" s="23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</row>
    <row r="249" spans="5:47" hidden="1" x14ac:dyDescent="0.2">
      <c r="E249" s="515" t="s">
        <v>466</v>
      </c>
      <c r="F249" s="42">
        <f>SUM(F191,F57,F63,F102,F192)</f>
        <v>688.7</v>
      </c>
      <c r="G249" s="42">
        <f>SUM(G191,G57,G63,G102,G192)</f>
        <v>688.7</v>
      </c>
      <c r="H249" s="42">
        <f>SUM(H191,H57,H63,H102,H192)</f>
        <v>688.7</v>
      </c>
      <c r="I249" s="42"/>
      <c r="J249" s="530">
        <f t="shared" si="116"/>
        <v>0</v>
      </c>
      <c r="K249" s="531">
        <f t="shared" si="117"/>
        <v>1</v>
      </c>
      <c r="L249" s="42">
        <f>SUM(L191,L57,L63,L102,L192)</f>
        <v>4399.3</v>
      </c>
      <c r="M249" s="42">
        <f>SUM(M191,M57,M63,M102,M192)</f>
        <v>4399.3</v>
      </c>
      <c r="N249" s="42">
        <f>SUM(N191,N57,N63,N102,N192)</f>
        <v>4399.3</v>
      </c>
      <c r="O249" s="42">
        <f>SUM(O191,O57,O63,O102,O192)</f>
        <v>3044.1</v>
      </c>
      <c r="P249" s="42">
        <f t="shared" si="118"/>
        <v>-1355.2000000000003</v>
      </c>
      <c r="Q249" s="531">
        <f t="shared" si="120"/>
        <v>0.69195099220330503</v>
      </c>
      <c r="R249" s="42">
        <f>SUM(R191,R57,R63,R102,R192)</f>
        <v>5088</v>
      </c>
      <c r="S249" s="42">
        <f>SUM(S191,S57,S63,S102,S192)</f>
        <v>5088</v>
      </c>
      <c r="T249" s="42">
        <f>SUM(T191,T57,T63,T102,T192)</f>
        <v>5088</v>
      </c>
      <c r="U249" s="42">
        <f>SUM(U191,U57,U63,U102,U192)</f>
        <v>3732.8</v>
      </c>
      <c r="V249" s="530">
        <f t="shared" si="121"/>
        <v>-1355.1999999999998</v>
      </c>
      <c r="W249" s="531">
        <f t="shared" si="119"/>
        <v>0.73364779874213837</v>
      </c>
      <c r="X249" s="23"/>
      <c r="Y249" s="23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</row>
    <row r="250" spans="5:47" hidden="1" x14ac:dyDescent="0.2">
      <c r="E250" s="515" t="s">
        <v>467</v>
      </c>
      <c r="F250" s="42">
        <f>SUM(F35,F58,F71,F72,F79,F84)</f>
        <v>0</v>
      </c>
      <c r="G250" s="42">
        <f t="shared" ref="G250:H250" si="124">SUM(G35,G58,G71,G72,G79,G84)</f>
        <v>0</v>
      </c>
      <c r="H250" s="42">
        <f t="shared" si="124"/>
        <v>0</v>
      </c>
      <c r="I250" s="42">
        <f>SUM(I58,I71,I72)</f>
        <v>0</v>
      </c>
      <c r="J250" s="530">
        <f t="shared" si="116"/>
        <v>0</v>
      </c>
      <c r="K250" s="531" t="e">
        <f t="shared" si="117"/>
        <v>#DIV/0!</v>
      </c>
      <c r="L250" s="42">
        <f>SUM(L35,L58,L71,L72,L79,L84)</f>
        <v>1951.8</v>
      </c>
      <c r="M250" s="42">
        <f t="shared" ref="M250:O250" si="125">SUM(M35,M58,M71,M72,M79,M84)</f>
        <v>1951.8</v>
      </c>
      <c r="N250" s="42">
        <f t="shared" si="125"/>
        <v>1951.8</v>
      </c>
      <c r="O250" s="42">
        <f t="shared" si="125"/>
        <v>1803.7</v>
      </c>
      <c r="P250" s="42">
        <f t="shared" si="118"/>
        <v>-148.09999999999991</v>
      </c>
      <c r="Q250" s="531">
        <f t="shared" si="120"/>
        <v>0.92412132390613799</v>
      </c>
      <c r="R250" s="42">
        <f>SUM(R35,R58,R71,R72,R79,R84)</f>
        <v>1951.8</v>
      </c>
      <c r="S250" s="42">
        <f t="shared" ref="S250:U250" si="126">SUM(S35,S58,S71,S72,S79,S84)</f>
        <v>1951.8</v>
      </c>
      <c r="T250" s="42">
        <f t="shared" si="126"/>
        <v>1951.8</v>
      </c>
      <c r="U250" s="42">
        <f t="shared" si="126"/>
        <v>1803.7</v>
      </c>
      <c r="V250" s="530">
        <f t="shared" si="121"/>
        <v>-148.09999999999991</v>
      </c>
      <c r="W250" s="531">
        <f t="shared" si="119"/>
        <v>0.92412132390613799</v>
      </c>
      <c r="X250" s="23"/>
      <c r="Y250" s="23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</row>
    <row r="251" spans="5:47" hidden="1" x14ac:dyDescent="0.2">
      <c r="E251" s="515" t="s">
        <v>468</v>
      </c>
      <c r="F251" s="42">
        <f>SUM(F34)</f>
        <v>720.8</v>
      </c>
      <c r="G251" s="42">
        <f>SUM(G34)</f>
        <v>720.8</v>
      </c>
      <c r="H251" s="42">
        <f>SUM(H34)</f>
        <v>720.8</v>
      </c>
      <c r="I251" s="23"/>
      <c r="J251" s="530">
        <f t="shared" si="116"/>
        <v>0</v>
      </c>
      <c r="K251" s="531">
        <f t="shared" si="117"/>
        <v>1</v>
      </c>
      <c r="L251" s="42">
        <f>SUM(L34)</f>
        <v>0</v>
      </c>
      <c r="M251" s="42">
        <f>SUM(M34)</f>
        <v>0</v>
      </c>
      <c r="N251" s="42">
        <f>SUM(N34)</f>
        <v>0</v>
      </c>
      <c r="O251" s="42">
        <f>SUM(O34)</f>
        <v>0</v>
      </c>
      <c r="P251" s="42">
        <f t="shared" si="118"/>
        <v>0</v>
      </c>
      <c r="Q251" s="531" t="e">
        <f t="shared" si="120"/>
        <v>#DIV/0!</v>
      </c>
      <c r="R251" s="42">
        <f>SUM(R34)</f>
        <v>720.8</v>
      </c>
      <c r="S251" s="42">
        <f>SUM(S34)</f>
        <v>720.8</v>
      </c>
      <c r="T251" s="42">
        <f>SUM(T34)</f>
        <v>720.8</v>
      </c>
      <c r="U251" s="42">
        <f>SUM(U34)</f>
        <v>720.8</v>
      </c>
      <c r="V251" s="530">
        <f t="shared" si="121"/>
        <v>0</v>
      </c>
      <c r="W251" s="531">
        <f t="shared" si="119"/>
        <v>1</v>
      </c>
      <c r="X251" s="23"/>
      <c r="Y251" s="23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</row>
    <row r="252" spans="5:47" hidden="1" x14ac:dyDescent="0.2">
      <c r="E252" s="515" t="s">
        <v>469</v>
      </c>
      <c r="F252" s="42">
        <f>SUM(F31)</f>
        <v>300.2</v>
      </c>
      <c r="G252" s="42">
        <f>SUM(G31)</f>
        <v>300.2</v>
      </c>
      <c r="H252" s="42">
        <f>SUM(H31)</f>
        <v>300.2</v>
      </c>
      <c r="I252" s="504"/>
      <c r="J252" s="530">
        <f t="shared" si="116"/>
        <v>0</v>
      </c>
      <c r="K252" s="531">
        <f t="shared" si="117"/>
        <v>1</v>
      </c>
      <c r="L252" s="42">
        <f>SUM(L31)</f>
        <v>0</v>
      </c>
      <c r="M252" s="42">
        <f>SUM(M31)</f>
        <v>0</v>
      </c>
      <c r="N252" s="42">
        <f>SUM(N31)</f>
        <v>0</v>
      </c>
      <c r="O252" s="42">
        <f>SUM(O31)</f>
        <v>0</v>
      </c>
      <c r="P252" s="42">
        <f t="shared" si="118"/>
        <v>0</v>
      </c>
      <c r="Q252" s="531" t="e">
        <f t="shared" si="120"/>
        <v>#DIV/0!</v>
      </c>
      <c r="R252" s="42">
        <f>SUM(R31)</f>
        <v>300.2</v>
      </c>
      <c r="S252" s="42">
        <f>SUM(S31)</f>
        <v>300.2</v>
      </c>
      <c r="T252" s="42">
        <f>SUM(T31)</f>
        <v>300.2</v>
      </c>
      <c r="U252" s="42">
        <f>SUM(U31)</f>
        <v>300.2</v>
      </c>
      <c r="V252" s="530">
        <f t="shared" si="121"/>
        <v>0</v>
      </c>
      <c r="W252" s="531">
        <f t="shared" si="119"/>
        <v>1</v>
      </c>
      <c r="X252" s="23"/>
      <c r="Y252" s="23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</row>
    <row r="253" spans="5:47" hidden="1" x14ac:dyDescent="0.2">
      <c r="E253" s="515" t="s">
        <v>470</v>
      </c>
      <c r="F253" s="42">
        <f>SUM(F49)</f>
        <v>0</v>
      </c>
      <c r="G253" s="42">
        <f>SUM(G49)</f>
        <v>0</v>
      </c>
      <c r="H253" s="42">
        <f>SUM(H49)</f>
        <v>0</v>
      </c>
      <c r="I253" s="42">
        <f>SUM(I48)</f>
        <v>0</v>
      </c>
      <c r="J253" s="530">
        <f t="shared" si="116"/>
        <v>0</v>
      </c>
      <c r="K253" s="531" t="e">
        <f t="shared" si="117"/>
        <v>#DIV/0!</v>
      </c>
      <c r="L253" s="42">
        <f>SUM(L49)</f>
        <v>775.4</v>
      </c>
      <c r="M253" s="42">
        <f>SUM(M49)</f>
        <v>775.4</v>
      </c>
      <c r="N253" s="42">
        <f>SUM(N49)</f>
        <v>775.4</v>
      </c>
      <c r="O253" s="42">
        <f>SUM(O49)</f>
        <v>775.4</v>
      </c>
      <c r="P253" s="42">
        <f t="shared" si="118"/>
        <v>0</v>
      </c>
      <c r="Q253" s="531">
        <f t="shared" si="120"/>
        <v>1</v>
      </c>
      <c r="R253" s="42">
        <f>SUM(R49)</f>
        <v>775.4</v>
      </c>
      <c r="S253" s="42">
        <f>SUM(S49)</f>
        <v>775.4</v>
      </c>
      <c r="T253" s="42">
        <f>SUM(T49)</f>
        <v>775.4</v>
      </c>
      <c r="U253" s="42">
        <f>SUM(U49)</f>
        <v>775.4</v>
      </c>
      <c r="V253" s="530">
        <f t="shared" si="121"/>
        <v>0</v>
      </c>
      <c r="W253" s="531">
        <f t="shared" si="119"/>
        <v>1</v>
      </c>
    </row>
    <row r="254" spans="5:47" ht="28.15" hidden="1" customHeight="1" x14ac:dyDescent="0.2">
      <c r="E254" s="515" t="s">
        <v>471</v>
      </c>
      <c r="F254" s="532">
        <f t="shared" ref="F254:H255" si="127">F46</f>
        <v>0</v>
      </c>
      <c r="G254" s="532">
        <f t="shared" si="127"/>
        <v>0</v>
      </c>
      <c r="H254" s="532">
        <f t="shared" si="127"/>
        <v>0</v>
      </c>
      <c r="I254" s="532"/>
      <c r="J254" s="530">
        <f t="shared" si="116"/>
        <v>0</v>
      </c>
      <c r="K254" s="531" t="e">
        <f t="shared" si="117"/>
        <v>#DIV/0!</v>
      </c>
      <c r="L254" s="532">
        <f>L45</f>
        <v>965.9</v>
      </c>
      <c r="M254" s="532">
        <f t="shared" ref="M254:O254" si="128">M45</f>
        <v>965.9</v>
      </c>
      <c r="N254" s="532">
        <f t="shared" si="128"/>
        <v>965.9</v>
      </c>
      <c r="O254" s="532">
        <f t="shared" si="128"/>
        <v>965.9</v>
      </c>
      <c r="P254" s="42">
        <f t="shared" si="118"/>
        <v>0</v>
      </c>
      <c r="Q254" s="531">
        <f t="shared" si="120"/>
        <v>1</v>
      </c>
      <c r="R254" s="532">
        <f>R45</f>
        <v>965.9</v>
      </c>
      <c r="S254" s="532">
        <f t="shared" ref="S254:U254" si="129">S45</f>
        <v>965.9</v>
      </c>
      <c r="T254" s="532">
        <f t="shared" si="129"/>
        <v>965.9</v>
      </c>
      <c r="U254" s="532">
        <f t="shared" si="129"/>
        <v>965.9</v>
      </c>
      <c r="V254" s="530">
        <f t="shared" si="121"/>
        <v>0</v>
      </c>
      <c r="W254" s="531">
        <f t="shared" si="119"/>
        <v>1</v>
      </c>
      <c r="X254" s="23"/>
      <c r="Y254" s="23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</row>
    <row r="255" spans="5:47" ht="16.899999999999999" hidden="1" customHeight="1" x14ac:dyDescent="0.2">
      <c r="E255" s="515" t="s">
        <v>472</v>
      </c>
      <c r="F255" s="532">
        <f t="shared" si="127"/>
        <v>0</v>
      </c>
      <c r="G255" s="532">
        <f t="shared" si="127"/>
        <v>0</v>
      </c>
      <c r="H255" s="532">
        <f t="shared" si="127"/>
        <v>0</v>
      </c>
      <c r="I255" s="532"/>
      <c r="J255" s="530">
        <f t="shared" si="116"/>
        <v>0</v>
      </c>
      <c r="K255" s="531" t="e">
        <f t="shared" si="117"/>
        <v>#DIV/0!</v>
      </c>
      <c r="L255" s="532">
        <f>L47</f>
        <v>1006.9</v>
      </c>
      <c r="M255" s="532">
        <f>M47</f>
        <v>1006.9</v>
      </c>
      <c r="N255" s="532">
        <f>N47</f>
        <v>1006.9</v>
      </c>
      <c r="O255" s="532">
        <f>O47</f>
        <v>853.9</v>
      </c>
      <c r="P255" s="42">
        <f t="shared" si="118"/>
        <v>-153</v>
      </c>
      <c r="Q255" s="531">
        <f t="shared" si="120"/>
        <v>0.84804846558744662</v>
      </c>
      <c r="R255" s="532">
        <f>R47</f>
        <v>1006.9</v>
      </c>
      <c r="S255" s="532">
        <f>S47</f>
        <v>1006.9</v>
      </c>
      <c r="T255" s="532">
        <f>T47</f>
        <v>1006.9</v>
      </c>
      <c r="U255" s="532">
        <f>U47</f>
        <v>853.9</v>
      </c>
      <c r="V255" s="530">
        <f t="shared" si="121"/>
        <v>-153</v>
      </c>
      <c r="W255" s="531">
        <f t="shared" si="119"/>
        <v>0.84804846558744662</v>
      </c>
      <c r="X255" s="23"/>
      <c r="Y255" s="23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</row>
    <row r="256" spans="5:47" hidden="1" x14ac:dyDescent="0.2">
      <c r="F256" s="359">
        <f>SUM(F237:F255)</f>
        <v>159098.9</v>
      </c>
      <c r="G256" s="359">
        <f>SUM(G237:G255)</f>
        <v>159098.9</v>
      </c>
      <c r="H256" s="359">
        <f>SUM(H237:H255)</f>
        <v>153887.1</v>
      </c>
      <c r="I256" s="359">
        <f>SUM(I237:I252)</f>
        <v>0</v>
      </c>
      <c r="J256" s="529">
        <f t="shared" si="116"/>
        <v>-5211.7999999999884</v>
      </c>
      <c r="K256" s="523">
        <f t="shared" si="117"/>
        <v>0.96724175968532788</v>
      </c>
      <c r="L256" s="359">
        <f>SUM(L237:L255)</f>
        <v>11292.599999999999</v>
      </c>
      <c r="M256" s="359">
        <f>SUM(M237:M255)</f>
        <v>11292.599999999999</v>
      </c>
      <c r="N256" s="359">
        <f>SUM(N237:N255)</f>
        <v>11292.599999999999</v>
      </c>
      <c r="O256" s="359">
        <f>SUM(O237:O255)</f>
        <v>8663.7999999999993</v>
      </c>
      <c r="P256" s="359">
        <f t="shared" si="118"/>
        <v>-2628.7999999999993</v>
      </c>
      <c r="Q256" s="523">
        <f t="shared" si="120"/>
        <v>0.76721038556222665</v>
      </c>
      <c r="R256" s="359">
        <f>SUM(R237:R255)</f>
        <v>170391.49999999994</v>
      </c>
      <c r="S256" s="359">
        <f>SUM(S237:S255)</f>
        <v>170391.49999999994</v>
      </c>
      <c r="T256" s="359">
        <f>SUM(T237:T255)</f>
        <v>170391.49999999994</v>
      </c>
      <c r="U256" s="359">
        <f t="shared" ref="U256" si="130">SUM(U237:U255)</f>
        <v>162550.89999999997</v>
      </c>
      <c r="V256" s="529">
        <f>U256-T256</f>
        <v>-7840.5999999999767</v>
      </c>
      <c r="W256" s="523">
        <f>U256/T256</f>
        <v>0.95398479384241597</v>
      </c>
      <c r="X256" s="23"/>
      <c r="Y256" s="23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</row>
    <row r="257" spans="6:47" hidden="1" x14ac:dyDescent="0.2">
      <c r="F257" s="23"/>
      <c r="G257" s="23"/>
      <c r="H257" s="504"/>
      <c r="I257" s="504"/>
      <c r="J257" s="504"/>
      <c r="K257" s="512"/>
      <c r="L257" s="504"/>
      <c r="M257" s="359"/>
      <c r="N257" s="359"/>
      <c r="O257" s="359"/>
      <c r="P257" s="509"/>
      <c r="Q257" s="504"/>
      <c r="R257" s="504"/>
      <c r="S257" s="504"/>
      <c r="T257" s="504"/>
      <c r="U257" s="504"/>
      <c r="V257" s="504"/>
      <c r="W257" s="504"/>
      <c r="X257" s="23"/>
      <c r="Y257" s="23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</row>
    <row r="258" spans="6:47" hidden="1" x14ac:dyDescent="0.2">
      <c r="F258" s="23"/>
      <c r="G258" s="23"/>
      <c r="H258" s="504"/>
      <c r="I258" s="504"/>
      <c r="J258" s="504"/>
      <c r="K258" s="512"/>
      <c r="L258" s="504"/>
      <c r="M258" s="504"/>
      <c r="N258" s="504"/>
      <c r="O258" s="504"/>
      <c r="P258" s="509"/>
      <c r="Q258" s="504"/>
      <c r="R258" s="509">
        <f>L256+F256</f>
        <v>170391.5</v>
      </c>
      <c r="S258" s="504"/>
      <c r="T258" s="504"/>
      <c r="U258" s="504"/>
      <c r="V258" s="504"/>
      <c r="W258" s="504"/>
      <c r="X258" s="23"/>
      <c r="Y258" s="23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</row>
    <row r="259" spans="6:47" hidden="1" x14ac:dyDescent="0.2">
      <c r="F259" s="23"/>
      <c r="G259" s="23"/>
      <c r="H259" s="504"/>
      <c r="I259" s="504"/>
      <c r="J259" s="504"/>
      <c r="K259" s="512"/>
      <c r="L259" s="504"/>
      <c r="M259" s="504"/>
      <c r="N259" s="504"/>
      <c r="O259" s="504"/>
      <c r="P259" s="509"/>
      <c r="Q259" s="504"/>
      <c r="R259" s="504"/>
      <c r="S259" s="504"/>
      <c r="T259" s="504"/>
      <c r="U259" s="504"/>
      <c r="V259" s="504"/>
      <c r="W259" s="504"/>
      <c r="X259" s="23"/>
      <c r="Y259" s="23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</row>
    <row r="260" spans="6:47" hidden="1" x14ac:dyDescent="0.2">
      <c r="F260" s="23"/>
      <c r="G260" s="23"/>
      <c r="H260" s="504"/>
      <c r="I260" s="504"/>
      <c r="J260" s="504"/>
      <c r="K260" s="512"/>
      <c r="L260" s="504"/>
      <c r="M260" s="504"/>
      <c r="N260" s="504"/>
      <c r="O260" s="504"/>
      <c r="P260" s="509"/>
      <c r="Q260" s="504"/>
      <c r="R260" s="504"/>
      <c r="S260" s="504"/>
      <c r="T260" s="504"/>
      <c r="U260" s="504"/>
      <c r="V260" s="504"/>
      <c r="W260" s="504"/>
      <c r="X260" s="23"/>
      <c r="Y260" s="23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</row>
    <row r="261" spans="6:47" x14ac:dyDescent="0.2">
      <c r="F261" s="23"/>
      <c r="G261" s="23"/>
      <c r="H261" s="504"/>
      <c r="I261" s="504"/>
      <c r="J261" s="504"/>
      <c r="K261" s="512"/>
      <c r="L261" s="504"/>
      <c r="M261" s="517"/>
      <c r="N261" s="504"/>
      <c r="O261" s="517"/>
      <c r="P261" s="509"/>
      <c r="Q261" s="504"/>
      <c r="R261" s="504"/>
      <c r="S261" s="504"/>
      <c r="T261" s="504"/>
      <c r="U261" s="504"/>
      <c r="V261" s="504"/>
      <c r="W261" s="504"/>
      <c r="X261" s="23"/>
      <c r="Y261" s="23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</row>
    <row r="262" spans="6:47" x14ac:dyDescent="0.2">
      <c r="F262" s="23"/>
      <c r="G262" s="23"/>
      <c r="H262" s="504"/>
      <c r="I262" s="504"/>
      <c r="J262" s="504"/>
      <c r="K262" s="512"/>
      <c r="L262" s="504"/>
      <c r="M262" s="517"/>
      <c r="N262" s="504"/>
      <c r="O262" s="517"/>
      <c r="P262" s="509"/>
      <c r="Q262" s="504"/>
      <c r="R262" s="504"/>
      <c r="S262" s="504"/>
      <c r="T262" s="504"/>
      <c r="U262" s="504"/>
      <c r="V262" s="504"/>
      <c r="W262" s="504"/>
      <c r="X262" s="23"/>
      <c r="Y262" s="23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</row>
    <row r="263" spans="6:47" x14ac:dyDescent="0.2">
      <c r="F263" s="23"/>
      <c r="G263" s="23"/>
      <c r="H263" s="504"/>
      <c r="I263" s="504"/>
      <c r="J263" s="504"/>
      <c r="K263" s="512"/>
      <c r="L263" s="504"/>
      <c r="M263" s="517"/>
      <c r="N263" s="504"/>
      <c r="O263" s="517"/>
      <c r="P263" s="509"/>
      <c r="Q263" s="504"/>
      <c r="R263" s="504"/>
      <c r="S263" s="504"/>
      <c r="T263" s="504"/>
      <c r="U263" s="504"/>
      <c r="V263" s="504"/>
      <c r="W263" s="504"/>
      <c r="X263" s="23"/>
      <c r="Y263" s="23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</row>
    <row r="264" spans="6:47" x14ac:dyDescent="0.2">
      <c r="F264" s="23"/>
      <c r="G264" s="23"/>
      <c r="H264" s="504"/>
      <c r="I264" s="504"/>
      <c r="J264" s="504"/>
      <c r="K264" s="512"/>
      <c r="L264" s="504"/>
      <c r="M264" s="517"/>
      <c r="N264" s="504"/>
      <c r="O264" s="517"/>
      <c r="P264" s="509"/>
      <c r="Q264" s="504"/>
      <c r="R264" s="504"/>
      <c r="S264" s="504"/>
      <c r="T264" s="504"/>
      <c r="U264" s="504"/>
      <c r="V264" s="504"/>
      <c r="W264" s="504"/>
      <c r="X264" s="23"/>
      <c r="Y264" s="23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</row>
    <row r="265" spans="6:47" x14ac:dyDescent="0.2">
      <c r="F265" s="23"/>
      <c r="G265" s="23"/>
      <c r="H265" s="504"/>
      <c r="I265" s="504"/>
      <c r="J265" s="504"/>
      <c r="K265" s="512"/>
      <c r="L265" s="504"/>
      <c r="M265" s="517"/>
      <c r="N265" s="504"/>
      <c r="O265" s="517"/>
      <c r="P265" s="509"/>
      <c r="Q265" s="504"/>
      <c r="R265" s="504"/>
      <c r="S265" s="504"/>
      <c r="T265" s="504"/>
      <c r="U265" s="504"/>
      <c r="V265" s="504"/>
      <c r="W265" s="504"/>
      <c r="X265" s="23"/>
      <c r="Y265" s="23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</row>
    <row r="266" spans="6:47" x14ac:dyDescent="0.2">
      <c r="F266" s="23"/>
      <c r="G266" s="23"/>
      <c r="H266" s="504"/>
      <c r="I266" s="504"/>
      <c r="J266" s="504"/>
      <c r="K266" s="512"/>
      <c r="L266" s="504"/>
      <c r="M266" s="517"/>
      <c r="N266" s="504"/>
      <c r="O266" s="517"/>
      <c r="P266" s="509"/>
      <c r="Q266" s="504"/>
      <c r="R266" s="504"/>
      <c r="S266" s="504"/>
      <c r="T266" s="504"/>
      <c r="U266" s="504"/>
      <c r="V266" s="504"/>
      <c r="W266" s="504"/>
      <c r="X266" s="23"/>
      <c r="Y266" s="23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</row>
    <row r="267" spans="6:47" x14ac:dyDescent="0.2">
      <c r="F267" s="23"/>
      <c r="G267" s="23"/>
      <c r="H267" s="504"/>
      <c r="I267" s="504"/>
      <c r="J267" s="504"/>
      <c r="K267" s="512"/>
      <c r="L267" s="504"/>
      <c r="M267" s="517"/>
      <c r="N267" s="504"/>
      <c r="O267" s="517"/>
      <c r="P267" s="509"/>
      <c r="Q267" s="504"/>
      <c r="R267" s="504"/>
      <c r="S267" s="504"/>
      <c r="T267" s="504"/>
      <c r="U267" s="504"/>
      <c r="V267" s="504"/>
      <c r="W267" s="504"/>
      <c r="X267" s="23"/>
      <c r="Y267" s="23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</row>
    <row r="268" spans="6:47" x14ac:dyDescent="0.2">
      <c r="F268" s="23"/>
      <c r="G268" s="23"/>
      <c r="H268" s="504"/>
      <c r="I268" s="504"/>
      <c r="J268" s="504"/>
      <c r="K268" s="512"/>
      <c r="L268" s="504"/>
      <c r="M268" s="517"/>
      <c r="N268" s="504"/>
      <c r="O268" s="517"/>
      <c r="P268" s="509"/>
      <c r="Q268" s="504"/>
      <c r="R268" s="504"/>
      <c r="S268" s="504"/>
      <c r="T268" s="504"/>
      <c r="U268" s="504"/>
      <c r="V268" s="504"/>
      <c r="W268" s="504"/>
      <c r="X268" s="23"/>
      <c r="Y268" s="23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</row>
    <row r="269" spans="6:47" x14ac:dyDescent="0.2">
      <c r="F269" s="23"/>
      <c r="G269" s="23"/>
      <c r="H269" s="504"/>
      <c r="I269" s="504"/>
      <c r="J269" s="504"/>
      <c r="K269" s="512"/>
      <c r="L269" s="504"/>
      <c r="M269" s="517"/>
      <c r="N269" s="504"/>
      <c r="O269" s="517"/>
      <c r="P269" s="509"/>
      <c r="Q269" s="504"/>
      <c r="R269" s="504"/>
      <c r="S269" s="504"/>
      <c r="T269" s="504"/>
      <c r="U269" s="504"/>
      <c r="V269" s="504"/>
      <c r="W269" s="504"/>
      <c r="X269" s="23"/>
      <c r="Y269" s="23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</row>
    <row r="270" spans="6:47" x14ac:dyDescent="0.2">
      <c r="F270" s="23"/>
      <c r="G270" s="23"/>
      <c r="H270" s="504"/>
      <c r="I270" s="504"/>
      <c r="J270" s="504"/>
      <c r="K270" s="512"/>
      <c r="L270" s="504"/>
      <c r="M270" s="517"/>
      <c r="N270" s="504"/>
      <c r="O270" s="517"/>
      <c r="P270" s="509"/>
      <c r="Q270" s="504"/>
      <c r="R270" s="504"/>
      <c r="S270" s="504"/>
      <c r="T270" s="504"/>
      <c r="U270" s="504"/>
      <c r="V270" s="504"/>
      <c r="W270" s="504"/>
      <c r="X270" s="23"/>
      <c r="Y270" s="23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</row>
    <row r="271" spans="6:47" x14ac:dyDescent="0.2">
      <c r="F271" s="23"/>
      <c r="G271" s="23"/>
      <c r="H271" s="504"/>
      <c r="I271" s="504"/>
      <c r="J271" s="504"/>
      <c r="K271" s="512"/>
      <c r="L271" s="504"/>
      <c r="M271" s="517"/>
      <c r="N271" s="504"/>
      <c r="O271" s="517"/>
      <c r="P271" s="509"/>
      <c r="Q271" s="504"/>
      <c r="R271" s="504"/>
      <c r="S271" s="504"/>
      <c r="T271" s="504"/>
      <c r="U271" s="504"/>
      <c r="V271" s="504"/>
      <c r="W271" s="504"/>
      <c r="X271" s="23"/>
      <c r="Y271" s="23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</row>
    <row r="272" spans="6:47" x14ac:dyDescent="0.2">
      <c r="F272" s="23"/>
      <c r="G272" s="23"/>
      <c r="H272" s="504"/>
      <c r="I272" s="504"/>
      <c r="J272" s="504"/>
      <c r="K272" s="512"/>
      <c r="L272" s="504"/>
      <c r="M272" s="517"/>
      <c r="N272" s="504"/>
      <c r="O272" s="517"/>
      <c r="P272" s="509"/>
      <c r="Q272" s="504"/>
      <c r="R272" s="504"/>
      <c r="S272" s="504"/>
      <c r="T272" s="504"/>
      <c r="U272" s="504"/>
      <c r="V272" s="504"/>
      <c r="W272" s="504"/>
      <c r="X272" s="23"/>
      <c r="Y272" s="23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</row>
    <row r="273" spans="6:47" x14ac:dyDescent="0.2">
      <c r="F273" s="23"/>
      <c r="G273" s="23"/>
      <c r="H273" s="504"/>
      <c r="I273" s="504"/>
      <c r="J273" s="504"/>
      <c r="K273" s="512"/>
      <c r="L273" s="504"/>
      <c r="M273" s="517"/>
      <c r="N273" s="504"/>
      <c r="O273" s="517"/>
      <c r="P273" s="509"/>
      <c r="Q273" s="504"/>
      <c r="R273" s="504"/>
      <c r="S273" s="504"/>
      <c r="T273" s="504"/>
      <c r="U273" s="504"/>
      <c r="V273" s="504"/>
      <c r="W273" s="504"/>
      <c r="X273" s="23"/>
      <c r="Y273" s="23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</row>
    <row r="274" spans="6:47" x14ac:dyDescent="0.2">
      <c r="F274" s="23"/>
      <c r="G274" s="23"/>
      <c r="H274" s="504"/>
      <c r="I274" s="504"/>
      <c r="J274" s="504"/>
      <c r="K274" s="512"/>
      <c r="L274" s="504"/>
      <c r="M274" s="517"/>
      <c r="N274" s="504"/>
      <c r="O274" s="517"/>
      <c r="P274" s="509"/>
      <c r="Q274" s="504"/>
      <c r="R274" s="504"/>
      <c r="S274" s="504"/>
      <c r="T274" s="504"/>
      <c r="U274" s="504"/>
      <c r="V274" s="504"/>
      <c r="W274" s="504"/>
      <c r="X274" s="23"/>
      <c r="Y274" s="23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</row>
    <row r="275" spans="6:47" x14ac:dyDescent="0.2">
      <c r="F275" s="23"/>
      <c r="G275" s="23"/>
      <c r="H275" s="504"/>
      <c r="I275" s="504"/>
      <c r="J275" s="504"/>
      <c r="K275" s="512"/>
      <c r="L275" s="504"/>
      <c r="M275" s="517"/>
      <c r="N275" s="504"/>
      <c r="O275" s="517"/>
      <c r="P275" s="509"/>
      <c r="Q275" s="504"/>
      <c r="R275" s="504"/>
      <c r="S275" s="504"/>
      <c r="T275" s="504"/>
      <c r="U275" s="504"/>
      <c r="V275" s="504"/>
      <c r="W275" s="504"/>
      <c r="X275" s="23"/>
      <c r="Y275" s="23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</row>
    <row r="276" spans="6:47" x14ac:dyDescent="0.2">
      <c r="F276" s="23"/>
      <c r="G276" s="23"/>
      <c r="H276" s="504"/>
      <c r="I276" s="504"/>
      <c r="J276" s="504"/>
      <c r="K276" s="512"/>
      <c r="L276" s="504"/>
      <c r="M276" s="517"/>
      <c r="N276" s="504"/>
      <c r="O276" s="517"/>
      <c r="P276" s="509"/>
      <c r="Q276" s="504"/>
      <c r="R276" s="504"/>
      <c r="S276" s="504"/>
      <c r="T276" s="504"/>
      <c r="U276" s="504"/>
      <c r="V276" s="504"/>
      <c r="W276" s="504"/>
      <c r="X276" s="23"/>
      <c r="Y276" s="23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</row>
    <row r="277" spans="6:47" x14ac:dyDescent="0.2">
      <c r="F277" s="23"/>
      <c r="G277" s="23"/>
      <c r="H277" s="504"/>
      <c r="I277" s="504"/>
      <c r="J277" s="504"/>
      <c r="K277" s="512"/>
      <c r="L277" s="504"/>
      <c r="M277" s="517"/>
      <c r="N277" s="504"/>
      <c r="O277" s="517"/>
      <c r="P277" s="509"/>
      <c r="Q277" s="504"/>
      <c r="R277" s="504"/>
      <c r="S277" s="504"/>
      <c r="T277" s="504"/>
      <c r="U277" s="504"/>
      <c r="V277" s="504"/>
      <c r="W277" s="504"/>
      <c r="X277" s="23"/>
      <c r="Y277" s="23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</row>
    <row r="278" spans="6:47" x14ac:dyDescent="0.2">
      <c r="F278" s="23"/>
      <c r="G278" s="23"/>
      <c r="H278" s="504"/>
      <c r="I278" s="504"/>
      <c r="J278" s="504"/>
      <c r="K278" s="512"/>
      <c r="L278" s="504"/>
      <c r="M278" s="517"/>
      <c r="N278" s="504"/>
      <c r="O278" s="517"/>
      <c r="P278" s="509"/>
      <c r="Q278" s="504"/>
      <c r="R278" s="504"/>
      <c r="S278" s="504"/>
      <c r="T278" s="504"/>
      <c r="U278" s="504"/>
      <c r="V278" s="504"/>
      <c r="W278" s="504"/>
      <c r="X278" s="23"/>
      <c r="Y278" s="23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</row>
    <row r="279" spans="6:47" x14ac:dyDescent="0.2">
      <c r="F279" s="23"/>
      <c r="G279" s="23"/>
      <c r="H279" s="504"/>
      <c r="I279" s="504"/>
      <c r="J279" s="504"/>
      <c r="K279" s="512"/>
      <c r="L279" s="504"/>
      <c r="M279" s="517"/>
      <c r="N279" s="504"/>
      <c r="O279" s="517"/>
      <c r="P279" s="509"/>
      <c r="Q279" s="504"/>
      <c r="R279" s="504"/>
      <c r="S279" s="504"/>
      <c r="T279" s="504"/>
      <c r="U279" s="504"/>
      <c r="V279" s="504"/>
      <c r="W279" s="504"/>
      <c r="X279" s="23"/>
      <c r="Y279" s="23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</row>
    <row r="280" spans="6:47" x14ac:dyDescent="0.2">
      <c r="F280" s="23"/>
      <c r="G280" s="23"/>
      <c r="H280" s="504"/>
      <c r="I280" s="504"/>
      <c r="J280" s="504"/>
      <c r="K280" s="512"/>
      <c r="L280" s="504"/>
      <c r="M280" s="517"/>
      <c r="N280" s="504"/>
      <c r="O280" s="517"/>
      <c r="P280" s="509"/>
      <c r="Q280" s="504"/>
      <c r="R280" s="504"/>
      <c r="S280" s="504"/>
      <c r="T280" s="504"/>
      <c r="U280" s="504"/>
      <c r="V280" s="504"/>
      <c r="W280" s="504"/>
      <c r="X280" s="23"/>
      <c r="Y280" s="23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</row>
    <row r="281" spans="6:47" x14ac:dyDescent="0.2">
      <c r="F281" s="23"/>
      <c r="G281" s="23"/>
      <c r="H281" s="504"/>
      <c r="I281" s="504"/>
      <c r="J281" s="504"/>
      <c r="K281" s="512"/>
      <c r="L281" s="504"/>
      <c r="M281" s="517"/>
      <c r="N281" s="504"/>
      <c r="O281" s="517"/>
      <c r="P281" s="509"/>
      <c r="Q281" s="504"/>
      <c r="R281" s="504"/>
      <c r="S281" s="504"/>
      <c r="T281" s="504"/>
      <c r="U281" s="504"/>
      <c r="V281" s="504"/>
      <c r="W281" s="504"/>
      <c r="X281" s="23"/>
      <c r="Y281" s="23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</row>
    <row r="282" spans="6:47" x14ac:dyDescent="0.2">
      <c r="F282" s="23"/>
      <c r="G282" s="23"/>
      <c r="H282" s="504"/>
      <c r="I282" s="504"/>
      <c r="J282" s="504"/>
      <c r="K282" s="512"/>
      <c r="L282" s="504"/>
      <c r="M282" s="517"/>
      <c r="N282" s="504"/>
      <c r="O282" s="517"/>
      <c r="P282" s="509"/>
      <c r="Q282" s="504"/>
      <c r="R282" s="504"/>
      <c r="S282" s="504"/>
      <c r="T282" s="504"/>
      <c r="U282" s="504"/>
      <c r="V282" s="504"/>
      <c r="W282" s="504"/>
      <c r="X282" s="23"/>
      <c r="Y282" s="23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</row>
    <row r="283" spans="6:47" x14ac:dyDescent="0.2">
      <c r="F283" s="23"/>
      <c r="G283" s="23"/>
      <c r="H283" s="504"/>
      <c r="I283" s="504"/>
      <c r="J283" s="504"/>
      <c r="K283" s="512"/>
      <c r="L283" s="504"/>
      <c r="M283" s="517"/>
      <c r="N283" s="504"/>
      <c r="O283" s="517"/>
      <c r="P283" s="509"/>
      <c r="Q283" s="504"/>
      <c r="R283" s="504"/>
      <c r="S283" s="504"/>
      <c r="T283" s="504"/>
      <c r="U283" s="504"/>
      <c r="V283" s="504"/>
      <c r="W283" s="504"/>
      <c r="X283" s="23"/>
      <c r="Y283" s="23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</row>
    <row r="284" spans="6:47" x14ac:dyDescent="0.2">
      <c r="F284" s="23"/>
      <c r="G284" s="23"/>
      <c r="H284" s="504"/>
      <c r="I284" s="504"/>
      <c r="J284" s="504"/>
      <c r="K284" s="512"/>
      <c r="L284" s="504"/>
      <c r="M284" s="517"/>
      <c r="N284" s="504"/>
      <c r="O284" s="517"/>
      <c r="P284" s="509"/>
      <c r="Q284" s="504"/>
      <c r="R284" s="504"/>
      <c r="S284" s="504"/>
      <c r="T284" s="504"/>
      <c r="U284" s="504"/>
      <c r="V284" s="504"/>
      <c r="W284" s="504"/>
      <c r="X284" s="23"/>
      <c r="Y284" s="23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</row>
    <row r="285" spans="6:47" x14ac:dyDescent="0.2">
      <c r="F285" s="23"/>
      <c r="G285" s="23"/>
      <c r="H285" s="504"/>
      <c r="I285" s="504"/>
      <c r="J285" s="504"/>
      <c r="K285" s="512"/>
      <c r="L285" s="504"/>
      <c r="M285" s="517"/>
      <c r="N285" s="504"/>
      <c r="O285" s="517"/>
      <c r="P285" s="509"/>
      <c r="Q285" s="504"/>
      <c r="R285" s="504"/>
      <c r="S285" s="504"/>
      <c r="T285" s="504"/>
      <c r="U285" s="504"/>
      <c r="V285" s="504"/>
      <c r="W285" s="504"/>
      <c r="X285" s="23"/>
      <c r="Y285" s="23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</row>
    <row r="286" spans="6:47" x14ac:dyDescent="0.2">
      <c r="F286" s="23"/>
      <c r="G286" s="23"/>
      <c r="H286" s="504"/>
      <c r="I286" s="504"/>
      <c r="J286" s="504"/>
      <c r="K286" s="512"/>
      <c r="L286" s="504"/>
      <c r="M286" s="517"/>
      <c r="N286" s="504"/>
      <c r="O286" s="517"/>
      <c r="P286" s="509"/>
      <c r="Q286" s="504"/>
      <c r="R286" s="504"/>
      <c r="S286" s="504"/>
      <c r="T286" s="504"/>
      <c r="U286" s="504"/>
      <c r="V286" s="504"/>
      <c r="W286" s="504"/>
      <c r="X286" s="23"/>
      <c r="Y286" s="23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</row>
    <row r="287" spans="6:47" x14ac:dyDescent="0.2">
      <c r="F287" s="23"/>
      <c r="G287" s="23"/>
      <c r="H287" s="504"/>
      <c r="I287" s="504"/>
      <c r="J287" s="504"/>
      <c r="K287" s="512"/>
      <c r="L287" s="504"/>
      <c r="M287" s="517"/>
      <c r="N287" s="504"/>
      <c r="O287" s="517"/>
      <c r="P287" s="509"/>
      <c r="Q287" s="504"/>
      <c r="R287" s="504"/>
      <c r="S287" s="504"/>
      <c r="T287" s="504"/>
      <c r="U287" s="504"/>
      <c r="V287" s="504"/>
      <c r="W287" s="504"/>
      <c r="X287" s="23"/>
      <c r="Y287" s="23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</row>
    <row r="288" spans="6:47" x14ac:dyDescent="0.2">
      <c r="F288" s="23"/>
      <c r="G288" s="23"/>
      <c r="H288" s="504"/>
      <c r="I288" s="504"/>
      <c r="J288" s="504"/>
      <c r="K288" s="512"/>
      <c r="L288" s="504"/>
      <c r="M288" s="517"/>
      <c r="N288" s="504"/>
      <c r="O288" s="517"/>
      <c r="P288" s="509"/>
      <c r="Q288" s="504"/>
      <c r="R288" s="504"/>
      <c r="S288" s="504"/>
      <c r="T288" s="504"/>
      <c r="U288" s="504"/>
      <c r="V288" s="504"/>
      <c r="W288" s="504"/>
      <c r="X288" s="23"/>
      <c r="Y288" s="23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</row>
    <row r="289" spans="6:47" x14ac:dyDescent="0.2">
      <c r="F289" s="23"/>
      <c r="G289" s="23"/>
      <c r="H289" s="504"/>
      <c r="I289" s="504"/>
      <c r="J289" s="504"/>
      <c r="K289" s="512"/>
      <c r="L289" s="504"/>
      <c r="M289" s="517"/>
      <c r="N289" s="504"/>
      <c r="O289" s="517"/>
      <c r="P289" s="509"/>
      <c r="Q289" s="504"/>
      <c r="R289" s="504"/>
      <c r="S289" s="504"/>
      <c r="T289" s="504"/>
      <c r="U289" s="504"/>
      <c r="V289" s="504"/>
      <c r="W289" s="504"/>
      <c r="X289" s="23"/>
      <c r="Y289" s="23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</row>
    <row r="290" spans="6:47" x14ac:dyDescent="0.2">
      <c r="F290" s="23"/>
      <c r="G290" s="23"/>
      <c r="H290" s="504"/>
      <c r="I290" s="504"/>
      <c r="J290" s="504"/>
      <c r="K290" s="512"/>
      <c r="L290" s="504"/>
      <c r="M290" s="517"/>
      <c r="N290" s="504"/>
      <c r="O290" s="517"/>
      <c r="P290" s="509"/>
      <c r="Q290" s="504"/>
      <c r="R290" s="504"/>
      <c r="S290" s="504"/>
      <c r="T290" s="504"/>
      <c r="U290" s="504"/>
      <c r="V290" s="504"/>
      <c r="W290" s="504"/>
      <c r="X290" s="23"/>
      <c r="Y290" s="23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</row>
    <row r="291" spans="6:47" x14ac:dyDescent="0.2">
      <c r="F291" s="23"/>
      <c r="G291" s="23"/>
      <c r="H291" s="504"/>
      <c r="I291" s="504"/>
      <c r="J291" s="504"/>
      <c r="K291" s="512"/>
      <c r="L291" s="504"/>
      <c r="M291" s="517"/>
      <c r="N291" s="504"/>
      <c r="O291" s="517"/>
      <c r="P291" s="509"/>
      <c r="Q291" s="504"/>
      <c r="R291" s="504"/>
      <c r="S291" s="504"/>
      <c r="T291" s="504"/>
      <c r="U291" s="504"/>
      <c r="V291" s="504"/>
      <c r="W291" s="504"/>
      <c r="X291" s="23"/>
      <c r="Y291" s="23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</row>
    <row r="292" spans="6:47" x14ac:dyDescent="0.2">
      <c r="F292" s="23"/>
      <c r="G292" s="23"/>
      <c r="H292" s="504"/>
      <c r="I292" s="504"/>
      <c r="J292" s="504"/>
      <c r="K292" s="512"/>
      <c r="L292" s="504"/>
      <c r="M292" s="517"/>
      <c r="N292" s="504"/>
      <c r="O292" s="517"/>
      <c r="P292" s="509"/>
      <c r="Q292" s="504"/>
      <c r="R292" s="504"/>
      <c r="S292" s="504"/>
      <c r="T292" s="504"/>
      <c r="U292" s="504"/>
      <c r="V292" s="504"/>
      <c r="W292" s="504"/>
      <c r="X292" s="23"/>
      <c r="Y292" s="23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</row>
    <row r="293" spans="6:47" x14ac:dyDescent="0.2">
      <c r="F293" s="23"/>
      <c r="G293" s="23"/>
      <c r="H293" s="504"/>
      <c r="I293" s="504"/>
      <c r="J293" s="504"/>
      <c r="K293" s="512"/>
      <c r="L293" s="504"/>
      <c r="M293" s="517"/>
      <c r="N293" s="504"/>
      <c r="O293" s="517"/>
      <c r="P293" s="509"/>
      <c r="Q293" s="504"/>
      <c r="R293" s="504"/>
      <c r="S293" s="504"/>
      <c r="T293" s="504"/>
      <c r="U293" s="504"/>
      <c r="V293" s="504"/>
      <c r="W293" s="504"/>
      <c r="X293" s="23"/>
      <c r="Y293" s="23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</row>
    <row r="294" spans="6:47" x14ac:dyDescent="0.2">
      <c r="F294" s="23"/>
      <c r="G294" s="23"/>
      <c r="H294" s="504"/>
      <c r="I294" s="504"/>
      <c r="J294" s="504"/>
      <c r="K294" s="512"/>
      <c r="L294" s="504"/>
      <c r="M294" s="517"/>
      <c r="N294" s="504"/>
      <c r="O294" s="517"/>
      <c r="P294" s="509"/>
      <c r="Q294" s="504"/>
      <c r="R294" s="504"/>
      <c r="S294" s="504"/>
      <c r="T294" s="504"/>
      <c r="U294" s="504"/>
      <c r="V294" s="504"/>
      <c r="W294" s="504"/>
      <c r="X294" s="23"/>
      <c r="Y294" s="23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</row>
    <row r="295" spans="6:47" x14ac:dyDescent="0.2">
      <c r="F295" s="23"/>
      <c r="G295" s="23"/>
      <c r="H295" s="504"/>
      <c r="I295" s="504"/>
      <c r="J295" s="504"/>
      <c r="K295" s="512"/>
      <c r="L295" s="504"/>
      <c r="M295" s="517"/>
      <c r="N295" s="504"/>
      <c r="O295" s="517"/>
      <c r="P295" s="509"/>
      <c r="Q295" s="504"/>
      <c r="R295" s="504"/>
      <c r="S295" s="504"/>
      <c r="T295" s="504"/>
      <c r="U295" s="504"/>
      <c r="V295" s="504"/>
      <c r="W295" s="504"/>
      <c r="X295" s="23"/>
      <c r="Y295" s="23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</row>
    <row r="296" spans="6:47" x14ac:dyDescent="0.2">
      <c r="F296" s="23"/>
      <c r="G296" s="23"/>
      <c r="H296" s="504"/>
      <c r="I296" s="504"/>
      <c r="J296" s="504"/>
      <c r="K296" s="512"/>
      <c r="L296" s="504"/>
      <c r="M296" s="517"/>
      <c r="N296" s="504"/>
      <c r="O296" s="517"/>
      <c r="P296" s="509"/>
      <c r="Q296" s="504"/>
      <c r="R296" s="504"/>
      <c r="S296" s="504"/>
      <c r="T296" s="504"/>
      <c r="U296" s="504"/>
      <c r="V296" s="504"/>
      <c r="W296" s="504"/>
      <c r="X296" s="23"/>
      <c r="Y296" s="23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</row>
    <row r="297" spans="6:47" x14ac:dyDescent="0.2">
      <c r="F297" s="23"/>
      <c r="G297" s="23"/>
      <c r="H297" s="504"/>
      <c r="I297" s="504"/>
      <c r="J297" s="504"/>
      <c r="K297" s="512"/>
      <c r="L297" s="504"/>
      <c r="M297" s="517"/>
      <c r="N297" s="504"/>
      <c r="O297" s="517"/>
      <c r="P297" s="509"/>
      <c r="Q297" s="504"/>
      <c r="R297" s="504"/>
      <c r="S297" s="504"/>
      <c r="T297" s="504"/>
      <c r="U297" s="504"/>
      <c r="V297" s="504"/>
      <c r="W297" s="504"/>
      <c r="X297" s="23"/>
      <c r="Y297" s="23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</row>
    <row r="298" spans="6:47" x14ac:dyDescent="0.2">
      <c r="F298" s="23"/>
      <c r="G298" s="23"/>
      <c r="H298" s="504"/>
      <c r="I298" s="504"/>
      <c r="J298" s="504"/>
      <c r="K298" s="512"/>
      <c r="L298" s="504"/>
      <c r="M298" s="517"/>
      <c r="N298" s="504"/>
      <c r="O298" s="517"/>
      <c r="P298" s="509"/>
      <c r="Q298" s="504"/>
      <c r="R298" s="504"/>
      <c r="S298" s="504"/>
      <c r="T298" s="504"/>
      <c r="U298" s="504"/>
      <c r="V298" s="504"/>
      <c r="W298" s="504"/>
      <c r="X298" s="23"/>
      <c r="Y298" s="23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</row>
    <row r="299" spans="6:47" x14ac:dyDescent="0.2">
      <c r="F299" s="23"/>
      <c r="G299" s="23"/>
      <c r="H299" s="504"/>
      <c r="I299" s="504"/>
      <c r="J299" s="504"/>
      <c r="K299" s="512"/>
      <c r="L299" s="504"/>
      <c r="M299" s="517"/>
      <c r="N299" s="504"/>
      <c r="O299" s="517"/>
      <c r="P299" s="509"/>
      <c r="Q299" s="504"/>
      <c r="R299" s="504"/>
      <c r="S299" s="504"/>
      <c r="T299" s="504"/>
      <c r="U299" s="504"/>
      <c r="V299" s="504"/>
      <c r="W299" s="504"/>
      <c r="X299" s="23"/>
      <c r="Y299" s="23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</row>
    <row r="300" spans="6:47" x14ac:dyDescent="0.2">
      <c r="F300" s="23"/>
      <c r="G300" s="23"/>
      <c r="H300" s="504"/>
      <c r="I300" s="504"/>
      <c r="J300" s="504"/>
      <c r="K300" s="512"/>
      <c r="L300" s="504"/>
      <c r="M300" s="517"/>
      <c r="N300" s="504"/>
      <c r="O300" s="517"/>
      <c r="P300" s="509"/>
      <c r="Q300" s="504"/>
      <c r="R300" s="504"/>
      <c r="S300" s="504"/>
      <c r="T300" s="504"/>
      <c r="U300" s="504"/>
      <c r="V300" s="504"/>
      <c r="W300" s="504"/>
      <c r="X300" s="23"/>
      <c r="Y300" s="23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</row>
    <row r="301" spans="6:47" x14ac:dyDescent="0.2">
      <c r="F301" s="23"/>
      <c r="G301" s="23"/>
      <c r="H301" s="504"/>
      <c r="I301" s="504"/>
      <c r="J301" s="504"/>
      <c r="K301" s="512"/>
      <c r="L301" s="504"/>
      <c r="M301" s="517"/>
      <c r="N301" s="504"/>
      <c r="O301" s="517"/>
      <c r="P301" s="509"/>
      <c r="Q301" s="504"/>
      <c r="R301" s="504"/>
      <c r="S301" s="504"/>
      <c r="T301" s="504"/>
      <c r="U301" s="504"/>
      <c r="V301" s="504"/>
      <c r="W301" s="504"/>
      <c r="X301" s="23"/>
      <c r="Y301" s="23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</row>
    <row r="302" spans="6:47" x14ac:dyDescent="0.2">
      <c r="F302" s="23"/>
      <c r="G302" s="23"/>
      <c r="H302" s="504"/>
      <c r="I302" s="504"/>
      <c r="J302" s="504"/>
      <c r="K302" s="512"/>
      <c r="L302" s="504"/>
      <c r="M302" s="517"/>
      <c r="N302" s="504"/>
      <c r="O302" s="517"/>
      <c r="P302" s="509"/>
      <c r="Q302" s="504"/>
      <c r="R302" s="504"/>
      <c r="S302" s="504"/>
      <c r="T302" s="504"/>
      <c r="U302" s="504"/>
      <c r="V302" s="504"/>
      <c r="W302" s="504"/>
      <c r="X302" s="23"/>
      <c r="Y302" s="23"/>
    </row>
    <row r="303" spans="6:47" x14ac:dyDescent="0.2">
      <c r="F303" s="23"/>
      <c r="G303" s="23"/>
      <c r="H303" s="504"/>
      <c r="I303" s="504"/>
      <c r="J303" s="504"/>
      <c r="K303" s="512"/>
      <c r="L303" s="504"/>
      <c r="M303" s="517"/>
      <c r="N303" s="504"/>
      <c r="O303" s="517"/>
      <c r="P303" s="509"/>
      <c r="Q303" s="504"/>
      <c r="R303" s="504"/>
      <c r="S303" s="504"/>
      <c r="T303" s="504"/>
      <c r="U303" s="504"/>
      <c r="V303" s="504"/>
      <c r="W303" s="504"/>
      <c r="X303" s="23"/>
      <c r="Y303" s="23"/>
    </row>
    <row r="304" spans="6:47" x14ac:dyDescent="0.2">
      <c r="F304" s="23"/>
      <c r="G304" s="23"/>
      <c r="H304" s="504"/>
      <c r="I304" s="504"/>
      <c r="J304" s="504"/>
      <c r="K304" s="512"/>
      <c r="L304" s="504"/>
      <c r="M304" s="517"/>
      <c r="N304" s="504"/>
      <c r="O304" s="517"/>
      <c r="P304" s="509"/>
      <c r="Q304" s="504"/>
      <c r="R304" s="504"/>
      <c r="S304" s="504"/>
      <c r="T304" s="504"/>
      <c r="U304" s="504"/>
      <c r="V304" s="504"/>
      <c r="W304" s="504"/>
      <c r="X304" s="23"/>
      <c r="Y304" s="23"/>
    </row>
    <row r="305" spans="6:25" x14ac:dyDescent="0.2">
      <c r="F305" s="23"/>
      <c r="G305" s="23"/>
      <c r="H305" s="504"/>
      <c r="I305" s="504"/>
      <c r="J305" s="504"/>
      <c r="K305" s="512"/>
      <c r="L305" s="504"/>
      <c r="M305" s="517"/>
      <c r="N305" s="504"/>
      <c r="O305" s="517"/>
      <c r="P305" s="509"/>
      <c r="Q305" s="504"/>
      <c r="R305" s="504"/>
      <c r="S305" s="504"/>
      <c r="T305" s="504"/>
      <c r="U305" s="504"/>
      <c r="V305" s="504"/>
      <c r="W305" s="504"/>
      <c r="X305" s="23"/>
      <c r="Y305" s="23"/>
    </row>
    <row r="306" spans="6:25" x14ac:dyDescent="0.2">
      <c r="F306" s="23"/>
      <c r="G306" s="23"/>
      <c r="H306" s="504"/>
      <c r="I306" s="504"/>
      <c r="J306" s="504"/>
      <c r="K306" s="512"/>
      <c r="L306" s="504"/>
      <c r="M306" s="517"/>
      <c r="N306" s="504"/>
      <c r="O306" s="517"/>
      <c r="P306" s="509"/>
      <c r="Q306" s="504"/>
      <c r="R306" s="504"/>
      <c r="S306" s="504"/>
      <c r="T306" s="504"/>
      <c r="U306" s="504"/>
      <c r="V306" s="504"/>
      <c r="W306" s="504"/>
      <c r="X306" s="23"/>
      <c r="Y306" s="23"/>
    </row>
    <row r="307" spans="6:25" x14ac:dyDescent="0.2">
      <c r="F307" s="23"/>
      <c r="G307" s="23"/>
      <c r="H307" s="504"/>
      <c r="I307" s="504"/>
      <c r="J307" s="504"/>
      <c r="K307" s="512"/>
      <c r="L307" s="504"/>
      <c r="M307" s="517"/>
      <c r="N307" s="504"/>
      <c r="O307" s="517"/>
      <c r="P307" s="509"/>
      <c r="Q307" s="504"/>
      <c r="R307" s="504"/>
      <c r="S307" s="504"/>
      <c r="T307" s="504"/>
      <c r="U307" s="504"/>
      <c r="V307" s="504"/>
      <c r="W307" s="504"/>
      <c r="X307" s="23"/>
      <c r="Y307" s="23"/>
    </row>
    <row r="308" spans="6:25" x14ac:dyDescent="0.2">
      <c r="F308" s="23"/>
      <c r="G308" s="23"/>
      <c r="H308" s="504"/>
      <c r="I308" s="504"/>
      <c r="J308" s="504"/>
      <c r="K308" s="512"/>
      <c r="L308" s="504"/>
      <c r="M308" s="517"/>
      <c r="N308" s="504"/>
      <c r="O308" s="517"/>
      <c r="P308" s="509"/>
      <c r="Q308" s="504"/>
      <c r="R308" s="504"/>
      <c r="S308" s="504"/>
      <c r="T308" s="504"/>
      <c r="U308" s="504"/>
      <c r="V308" s="504"/>
      <c r="W308" s="504"/>
      <c r="X308" s="23"/>
      <c r="Y308" s="23"/>
    </row>
    <row r="309" spans="6:25" x14ac:dyDescent="0.2">
      <c r="F309" s="23"/>
      <c r="G309" s="23"/>
      <c r="H309" s="504"/>
      <c r="I309" s="504"/>
      <c r="J309" s="504"/>
      <c r="K309" s="512"/>
      <c r="L309" s="504"/>
      <c r="M309" s="517"/>
      <c r="N309" s="504"/>
      <c r="O309" s="517"/>
      <c r="P309" s="509"/>
      <c r="Q309" s="504"/>
      <c r="R309" s="504"/>
      <c r="S309" s="504"/>
      <c r="T309" s="504"/>
      <c r="U309" s="504"/>
      <c r="V309" s="504"/>
      <c r="W309" s="504"/>
      <c r="X309" s="23"/>
      <c r="Y309" s="23"/>
    </row>
    <row r="310" spans="6:25" x14ac:dyDescent="0.2">
      <c r="F310" s="23"/>
      <c r="G310" s="23"/>
      <c r="H310" s="504"/>
      <c r="I310" s="504"/>
      <c r="J310" s="504"/>
      <c r="K310" s="512"/>
      <c r="L310" s="504"/>
      <c r="M310" s="517"/>
      <c r="N310" s="504"/>
      <c r="O310" s="517"/>
      <c r="P310" s="509"/>
      <c r="Q310" s="504"/>
      <c r="R310" s="504"/>
      <c r="S310" s="504"/>
      <c r="T310" s="504"/>
      <c r="U310" s="504"/>
      <c r="V310" s="504"/>
      <c r="W310" s="504"/>
      <c r="X310" s="23"/>
      <c r="Y310" s="23"/>
    </row>
    <row r="311" spans="6:25" x14ac:dyDescent="0.2">
      <c r="F311" s="23"/>
      <c r="G311" s="23"/>
      <c r="H311" s="504"/>
      <c r="I311" s="504"/>
      <c r="J311" s="504"/>
      <c r="K311" s="512"/>
      <c r="L311" s="504"/>
      <c r="M311" s="517"/>
      <c r="N311" s="504"/>
      <c r="O311" s="517"/>
      <c r="P311" s="509"/>
      <c r="Q311" s="504"/>
      <c r="R311" s="504"/>
      <c r="S311" s="504"/>
      <c r="T311" s="504"/>
      <c r="U311" s="504"/>
      <c r="V311" s="504"/>
      <c r="W311" s="504"/>
      <c r="X311" s="23"/>
      <c r="Y311" s="23"/>
    </row>
    <row r="312" spans="6:25" x14ac:dyDescent="0.2">
      <c r="F312" s="23"/>
      <c r="G312" s="23"/>
      <c r="H312" s="504"/>
      <c r="I312" s="504"/>
      <c r="J312" s="504"/>
      <c r="K312" s="512"/>
      <c r="L312" s="504"/>
      <c r="M312" s="517"/>
      <c r="N312" s="504"/>
      <c r="O312" s="517"/>
      <c r="P312" s="509"/>
      <c r="Q312" s="504"/>
      <c r="R312" s="504"/>
      <c r="S312" s="504"/>
      <c r="T312" s="504"/>
      <c r="U312" s="504"/>
      <c r="V312" s="504"/>
      <c r="W312" s="504"/>
      <c r="X312" s="23"/>
      <c r="Y312" s="23"/>
    </row>
    <row r="313" spans="6:25" x14ac:dyDescent="0.2">
      <c r="F313" s="23"/>
      <c r="G313" s="23"/>
      <c r="H313" s="504"/>
      <c r="I313" s="504"/>
      <c r="J313" s="504"/>
      <c r="K313" s="512"/>
      <c r="L313" s="504"/>
      <c r="M313" s="517"/>
      <c r="N313" s="504"/>
      <c r="O313" s="517"/>
      <c r="P313" s="509"/>
      <c r="Q313" s="504"/>
      <c r="R313" s="504"/>
      <c r="S313" s="504"/>
      <c r="T313" s="504"/>
      <c r="U313" s="504"/>
      <c r="V313" s="504"/>
      <c r="W313" s="504"/>
      <c r="X313" s="23"/>
      <c r="Y313" s="23"/>
    </row>
    <row r="314" spans="6:25" x14ac:dyDescent="0.2">
      <c r="F314" s="23"/>
      <c r="G314" s="23"/>
      <c r="H314" s="504"/>
      <c r="I314" s="504"/>
      <c r="J314" s="504"/>
      <c r="K314" s="512"/>
      <c r="L314" s="504"/>
      <c r="M314" s="517"/>
      <c r="N314" s="504"/>
      <c r="O314" s="517"/>
      <c r="P314" s="509"/>
      <c r="Q314" s="504"/>
      <c r="R314" s="504"/>
      <c r="S314" s="504"/>
      <c r="T314" s="504"/>
      <c r="U314" s="504"/>
      <c r="V314" s="504"/>
      <c r="W314" s="504"/>
      <c r="X314" s="23"/>
      <c r="Y314" s="23"/>
    </row>
    <row r="315" spans="6:25" x14ac:dyDescent="0.2">
      <c r="F315" s="23"/>
      <c r="G315" s="23"/>
      <c r="H315" s="504"/>
      <c r="I315" s="504"/>
      <c r="J315" s="504"/>
      <c r="K315" s="512"/>
      <c r="L315" s="504"/>
      <c r="M315" s="517"/>
      <c r="N315" s="504"/>
      <c r="O315" s="517"/>
      <c r="P315" s="509"/>
      <c r="Q315" s="504"/>
      <c r="R315" s="504"/>
      <c r="S315" s="504"/>
      <c r="T315" s="504"/>
      <c r="U315" s="504"/>
      <c r="V315" s="504"/>
      <c r="W315" s="504"/>
      <c r="X315" s="23"/>
      <c r="Y315" s="23"/>
    </row>
    <row r="316" spans="6:25" x14ac:dyDescent="0.2">
      <c r="F316" s="23"/>
      <c r="G316" s="23"/>
      <c r="H316" s="504"/>
      <c r="I316" s="504"/>
      <c r="J316" s="504"/>
      <c r="K316" s="512"/>
      <c r="L316" s="504"/>
      <c r="M316" s="517"/>
      <c r="N316" s="504"/>
      <c r="O316" s="517"/>
      <c r="P316" s="509"/>
      <c r="Q316" s="504"/>
      <c r="R316" s="504"/>
      <c r="S316" s="504"/>
      <c r="T316" s="504"/>
      <c r="U316" s="504"/>
      <c r="V316" s="504"/>
      <c r="W316" s="504"/>
      <c r="X316" s="23"/>
      <c r="Y316" s="23"/>
    </row>
    <row r="317" spans="6:25" x14ac:dyDescent="0.2">
      <c r="F317" s="23"/>
      <c r="G317" s="23"/>
      <c r="H317" s="504"/>
      <c r="I317" s="504"/>
      <c r="J317" s="504"/>
      <c r="K317" s="512"/>
      <c r="L317" s="504"/>
      <c r="M317" s="517"/>
      <c r="N317" s="504"/>
      <c r="O317" s="517"/>
      <c r="P317" s="509"/>
      <c r="Q317" s="504"/>
      <c r="R317" s="504"/>
      <c r="S317" s="504"/>
      <c r="T317" s="504"/>
      <c r="U317" s="504"/>
      <c r="V317" s="504"/>
      <c r="W317" s="504"/>
      <c r="X317" s="23"/>
      <c r="Y317" s="23"/>
    </row>
    <row r="318" spans="6:25" x14ac:dyDescent="0.2">
      <c r="F318" s="23"/>
      <c r="G318" s="23"/>
      <c r="H318" s="504"/>
      <c r="I318" s="504"/>
      <c r="J318" s="504"/>
      <c r="K318" s="512"/>
      <c r="L318" s="504"/>
      <c r="M318" s="517"/>
      <c r="N318" s="504"/>
      <c r="O318" s="517"/>
      <c r="P318" s="509"/>
      <c r="Q318" s="504"/>
      <c r="R318" s="504"/>
      <c r="S318" s="504"/>
      <c r="T318" s="504"/>
      <c r="U318" s="504"/>
      <c r="V318" s="504"/>
      <c r="W318" s="504"/>
      <c r="X318" s="23"/>
      <c r="Y318" s="23"/>
    </row>
    <row r="319" spans="6:25" x14ac:dyDescent="0.2">
      <c r="F319" s="23"/>
      <c r="G319" s="23"/>
      <c r="H319" s="504"/>
      <c r="I319" s="504"/>
      <c r="J319" s="504"/>
      <c r="K319" s="512"/>
      <c r="L319" s="504"/>
      <c r="M319" s="517"/>
      <c r="N319" s="504"/>
      <c r="O319" s="517"/>
      <c r="P319" s="509"/>
      <c r="Q319" s="504"/>
      <c r="R319" s="504"/>
      <c r="S319" s="504"/>
      <c r="T319" s="504"/>
      <c r="U319" s="504"/>
      <c r="V319" s="504"/>
      <c r="W319" s="504"/>
      <c r="X319" s="23"/>
      <c r="Y319" s="23"/>
    </row>
    <row r="320" spans="6:25" x14ac:dyDescent="0.2">
      <c r="F320" s="23"/>
      <c r="G320" s="23"/>
      <c r="H320" s="504"/>
      <c r="I320" s="504"/>
      <c r="J320" s="504"/>
      <c r="K320" s="512"/>
      <c r="L320" s="504"/>
      <c r="M320" s="517"/>
      <c r="N320" s="504"/>
      <c r="O320" s="517"/>
      <c r="P320" s="509"/>
      <c r="Q320" s="504"/>
      <c r="R320" s="504"/>
      <c r="S320" s="504"/>
      <c r="T320" s="504"/>
      <c r="U320" s="504"/>
      <c r="V320" s="504"/>
      <c r="W320" s="504"/>
      <c r="X320" s="23"/>
      <c r="Y320" s="23"/>
    </row>
    <row r="321" spans="6:25" x14ac:dyDescent="0.2">
      <c r="F321" s="23"/>
      <c r="G321" s="23"/>
      <c r="H321" s="504"/>
      <c r="I321" s="504"/>
      <c r="J321" s="504"/>
      <c r="K321" s="512"/>
      <c r="L321" s="504"/>
      <c r="M321" s="517"/>
      <c r="N321" s="504"/>
      <c r="O321" s="517"/>
      <c r="P321" s="509"/>
      <c r="Q321" s="504"/>
      <c r="R321" s="504"/>
      <c r="S321" s="504"/>
      <c r="T321" s="504"/>
      <c r="U321" s="504"/>
      <c r="V321" s="504"/>
      <c r="W321" s="504"/>
      <c r="X321" s="23"/>
      <c r="Y321" s="23"/>
    </row>
    <row r="322" spans="6:25" x14ac:dyDescent="0.2">
      <c r="F322" s="23"/>
      <c r="G322" s="23"/>
      <c r="H322" s="504"/>
      <c r="I322" s="504"/>
      <c r="J322" s="504"/>
      <c r="K322" s="512"/>
      <c r="L322" s="504"/>
      <c r="M322" s="517"/>
      <c r="N322" s="504"/>
      <c r="O322" s="517"/>
      <c r="P322" s="509"/>
      <c r="Q322" s="504"/>
      <c r="R322" s="504"/>
      <c r="S322" s="504"/>
      <c r="T322" s="504"/>
      <c r="U322" s="504"/>
      <c r="V322" s="504"/>
      <c r="W322" s="504"/>
      <c r="X322" s="23"/>
      <c r="Y322" s="23"/>
    </row>
    <row r="323" spans="6:25" x14ac:dyDescent="0.2">
      <c r="F323" s="23"/>
      <c r="G323" s="23"/>
      <c r="H323" s="504"/>
      <c r="I323" s="504"/>
      <c r="J323" s="504"/>
      <c r="K323" s="512"/>
      <c r="L323" s="504"/>
      <c r="M323" s="517"/>
      <c r="N323" s="504"/>
      <c r="O323" s="517"/>
      <c r="P323" s="509"/>
      <c r="Q323" s="504"/>
      <c r="R323" s="504"/>
      <c r="S323" s="504"/>
      <c r="T323" s="504"/>
      <c r="U323" s="504"/>
      <c r="V323" s="504"/>
      <c r="W323" s="504"/>
      <c r="X323" s="23"/>
      <c r="Y323" s="23"/>
    </row>
    <row r="324" spans="6:25" x14ac:dyDescent="0.2">
      <c r="F324" s="23"/>
      <c r="G324" s="23"/>
      <c r="H324" s="504"/>
      <c r="I324" s="504"/>
      <c r="J324" s="504"/>
      <c r="K324" s="512"/>
      <c r="L324" s="504"/>
      <c r="M324" s="517"/>
      <c r="N324" s="504"/>
      <c r="O324" s="517"/>
      <c r="P324" s="509"/>
      <c r="Q324" s="504"/>
      <c r="R324" s="504"/>
      <c r="S324" s="504"/>
      <c r="T324" s="504"/>
      <c r="U324" s="504"/>
      <c r="V324" s="504"/>
      <c r="W324" s="504"/>
      <c r="X324" s="23"/>
      <c r="Y324" s="23"/>
    </row>
    <row r="325" spans="6:25" x14ac:dyDescent="0.2">
      <c r="F325" s="23"/>
      <c r="G325" s="23"/>
      <c r="H325" s="504"/>
      <c r="I325" s="504"/>
      <c r="J325" s="504"/>
      <c r="K325" s="512"/>
      <c r="L325" s="504"/>
      <c r="M325" s="517"/>
      <c r="N325" s="504"/>
      <c r="O325" s="517"/>
      <c r="P325" s="509"/>
      <c r="Q325" s="504"/>
      <c r="R325" s="504"/>
      <c r="S325" s="504"/>
      <c r="T325" s="504"/>
      <c r="U325" s="504"/>
      <c r="V325" s="504"/>
      <c r="W325" s="504"/>
      <c r="X325" s="23"/>
      <c r="Y325" s="23"/>
    </row>
    <row r="326" spans="6:25" x14ac:dyDescent="0.2">
      <c r="F326" s="23"/>
      <c r="G326" s="23"/>
      <c r="H326" s="504"/>
      <c r="I326" s="504"/>
      <c r="J326" s="504"/>
      <c r="K326" s="512"/>
      <c r="L326" s="504"/>
      <c r="M326" s="517"/>
      <c r="N326" s="504"/>
      <c r="O326" s="517"/>
      <c r="P326" s="509"/>
      <c r="Q326" s="504"/>
      <c r="R326" s="504"/>
      <c r="S326" s="504"/>
      <c r="T326" s="504"/>
      <c r="U326" s="504"/>
      <c r="V326" s="504"/>
      <c r="W326" s="504"/>
      <c r="X326" s="23"/>
      <c r="Y326" s="23"/>
    </row>
    <row r="327" spans="6:25" x14ac:dyDescent="0.2">
      <c r="F327" s="23"/>
      <c r="G327" s="23"/>
      <c r="H327" s="504"/>
      <c r="I327" s="504"/>
      <c r="J327" s="504"/>
      <c r="K327" s="512"/>
      <c r="L327" s="504"/>
      <c r="M327" s="517"/>
      <c r="N327" s="504"/>
      <c r="O327" s="517"/>
      <c r="P327" s="509"/>
      <c r="Q327" s="504"/>
      <c r="R327" s="504"/>
      <c r="S327" s="504"/>
      <c r="T327" s="504"/>
      <c r="U327" s="504"/>
      <c r="V327" s="504"/>
      <c r="W327" s="504"/>
      <c r="X327" s="23"/>
      <c r="Y327" s="23"/>
    </row>
    <row r="328" spans="6:25" x14ac:dyDescent="0.2">
      <c r="F328" s="23"/>
      <c r="G328" s="23"/>
      <c r="H328" s="504"/>
      <c r="I328" s="504"/>
      <c r="J328" s="504"/>
      <c r="K328" s="512"/>
      <c r="L328" s="504"/>
      <c r="M328" s="517"/>
      <c r="N328" s="504"/>
      <c r="O328" s="517"/>
      <c r="P328" s="509"/>
      <c r="Q328" s="504"/>
      <c r="R328" s="504"/>
      <c r="S328" s="504"/>
      <c r="T328" s="504"/>
      <c r="U328" s="504"/>
      <c r="V328" s="504"/>
      <c r="W328" s="504"/>
      <c r="X328" s="23"/>
      <c r="Y328" s="23"/>
    </row>
    <row r="329" spans="6:25" x14ac:dyDescent="0.2">
      <c r="F329" s="23"/>
      <c r="G329" s="23"/>
      <c r="H329" s="504"/>
      <c r="I329" s="504"/>
      <c r="J329" s="504"/>
      <c r="K329" s="512"/>
      <c r="L329" s="504"/>
      <c r="M329" s="517"/>
      <c r="N329" s="504"/>
      <c r="O329" s="517"/>
      <c r="P329" s="509"/>
      <c r="Q329" s="504"/>
      <c r="R329" s="504"/>
      <c r="S329" s="504"/>
      <c r="T329" s="504"/>
      <c r="U329" s="504"/>
      <c r="V329" s="504"/>
      <c r="W329" s="504"/>
      <c r="X329" s="23"/>
      <c r="Y329" s="23"/>
    </row>
    <row r="330" spans="6:25" x14ac:dyDescent="0.2">
      <c r="F330" s="23"/>
      <c r="G330" s="23"/>
      <c r="H330" s="504"/>
      <c r="I330" s="504"/>
      <c r="J330" s="504"/>
      <c r="K330" s="512"/>
      <c r="L330" s="504"/>
      <c r="M330" s="517"/>
      <c r="N330" s="504"/>
      <c r="O330" s="517"/>
      <c r="P330" s="509"/>
      <c r="Q330" s="504"/>
      <c r="R330" s="504"/>
      <c r="S330" s="504"/>
      <c r="T330" s="504"/>
      <c r="U330" s="504"/>
      <c r="V330" s="504"/>
      <c r="W330" s="504"/>
      <c r="X330" s="23"/>
      <c r="Y330" s="23"/>
    </row>
    <row r="331" spans="6:25" x14ac:dyDescent="0.2">
      <c r="F331" s="23"/>
      <c r="G331" s="23"/>
      <c r="H331" s="504"/>
      <c r="I331" s="504"/>
      <c r="J331" s="504"/>
      <c r="K331" s="512"/>
      <c r="L331" s="504"/>
      <c r="M331" s="517"/>
      <c r="N331" s="504"/>
      <c r="O331" s="517"/>
      <c r="P331" s="509"/>
      <c r="Q331" s="504"/>
      <c r="R331" s="504"/>
      <c r="S331" s="504"/>
      <c r="T331" s="504"/>
      <c r="U331" s="504"/>
      <c r="V331" s="504"/>
      <c r="W331" s="504"/>
      <c r="X331" s="23"/>
      <c r="Y331" s="23"/>
    </row>
    <row r="332" spans="6:25" x14ac:dyDescent="0.2">
      <c r="F332" s="23"/>
      <c r="G332" s="23"/>
      <c r="H332" s="504"/>
      <c r="I332" s="504"/>
      <c r="J332" s="504"/>
      <c r="K332" s="512"/>
      <c r="L332" s="504"/>
      <c r="M332" s="517"/>
      <c r="N332" s="504"/>
      <c r="O332" s="517"/>
      <c r="P332" s="509"/>
      <c r="Q332" s="504"/>
      <c r="R332" s="504"/>
      <c r="S332" s="504"/>
      <c r="T332" s="504"/>
      <c r="U332" s="504"/>
      <c r="V332" s="504"/>
      <c r="W332" s="504"/>
      <c r="X332" s="23"/>
      <c r="Y332" s="23"/>
    </row>
    <row r="333" spans="6:25" x14ac:dyDescent="0.2">
      <c r="F333" s="23"/>
      <c r="G333" s="23"/>
      <c r="H333" s="504"/>
      <c r="I333" s="504"/>
      <c r="J333" s="504"/>
      <c r="K333" s="512"/>
      <c r="L333" s="504"/>
      <c r="M333" s="517"/>
      <c r="N333" s="504"/>
      <c r="O333" s="517"/>
      <c r="P333" s="509"/>
      <c r="Q333" s="504"/>
      <c r="R333" s="504"/>
      <c r="S333" s="504"/>
      <c r="T333" s="504"/>
      <c r="U333" s="504"/>
      <c r="V333" s="504"/>
      <c r="W333" s="504"/>
      <c r="X333" s="23"/>
      <c r="Y333" s="23"/>
    </row>
    <row r="334" spans="6:25" x14ac:dyDescent="0.2">
      <c r="F334" s="23"/>
      <c r="G334" s="23"/>
      <c r="H334" s="504"/>
      <c r="I334" s="504"/>
      <c r="J334" s="504"/>
      <c r="K334" s="512"/>
      <c r="L334" s="504"/>
      <c r="M334" s="517"/>
      <c r="N334" s="504"/>
      <c r="O334" s="517"/>
      <c r="P334" s="509"/>
      <c r="Q334" s="504"/>
      <c r="R334" s="504"/>
      <c r="S334" s="504"/>
      <c r="T334" s="504"/>
      <c r="U334" s="504"/>
      <c r="V334" s="504"/>
      <c r="W334" s="504"/>
      <c r="X334" s="23"/>
      <c r="Y334" s="23"/>
    </row>
    <row r="335" spans="6:25" x14ac:dyDescent="0.2">
      <c r="F335" s="23"/>
      <c r="G335" s="23"/>
      <c r="H335" s="504"/>
      <c r="I335" s="504"/>
      <c r="J335" s="504"/>
      <c r="K335" s="512"/>
      <c r="L335" s="504"/>
      <c r="M335" s="517"/>
      <c r="N335" s="504"/>
      <c r="O335" s="517"/>
      <c r="P335" s="509"/>
      <c r="Q335" s="504"/>
      <c r="R335" s="504"/>
      <c r="S335" s="504"/>
      <c r="T335" s="504"/>
      <c r="U335" s="504"/>
      <c r="V335" s="504"/>
      <c r="W335" s="504"/>
      <c r="X335" s="23"/>
      <c r="Y335" s="23"/>
    </row>
    <row r="336" spans="6:25" x14ac:dyDescent="0.2">
      <c r="F336" s="23"/>
      <c r="G336" s="23"/>
      <c r="H336" s="504"/>
      <c r="I336" s="504"/>
      <c r="J336" s="504"/>
      <c r="K336" s="512"/>
      <c r="L336" s="504"/>
      <c r="M336" s="517"/>
      <c r="N336" s="504"/>
      <c r="O336" s="517"/>
      <c r="P336" s="509"/>
      <c r="Q336" s="504"/>
      <c r="R336" s="504"/>
      <c r="S336" s="504"/>
      <c r="T336" s="504"/>
      <c r="U336" s="504"/>
      <c r="V336" s="504"/>
      <c r="W336" s="504"/>
      <c r="X336" s="23"/>
      <c r="Y336" s="23"/>
    </row>
    <row r="337" spans="6:25" x14ac:dyDescent="0.2">
      <c r="F337" s="23"/>
      <c r="G337" s="23"/>
      <c r="H337" s="504"/>
      <c r="I337" s="504"/>
      <c r="J337" s="504"/>
      <c r="K337" s="512"/>
      <c r="L337" s="504"/>
      <c r="M337" s="517"/>
      <c r="N337" s="504"/>
      <c r="O337" s="517"/>
      <c r="P337" s="509"/>
      <c r="Q337" s="504"/>
      <c r="R337" s="504"/>
      <c r="S337" s="504"/>
      <c r="T337" s="504"/>
      <c r="U337" s="504"/>
      <c r="V337" s="504"/>
      <c r="W337" s="504"/>
      <c r="X337" s="23"/>
      <c r="Y337" s="23"/>
    </row>
    <row r="338" spans="6:25" x14ac:dyDescent="0.2">
      <c r="F338" s="23"/>
      <c r="G338" s="23"/>
      <c r="H338" s="504"/>
      <c r="I338" s="504"/>
      <c r="J338" s="504"/>
      <c r="K338" s="512"/>
      <c r="L338" s="504"/>
      <c r="M338" s="517"/>
      <c r="N338" s="504"/>
      <c r="O338" s="517"/>
      <c r="P338" s="509"/>
      <c r="Q338" s="504"/>
      <c r="R338" s="504"/>
      <c r="S338" s="504"/>
      <c r="T338" s="504"/>
      <c r="U338" s="504"/>
      <c r="V338" s="504"/>
      <c r="W338" s="504"/>
      <c r="X338" s="23"/>
      <c r="Y338" s="23"/>
    </row>
    <row r="339" spans="6:25" x14ac:dyDescent="0.2">
      <c r="F339" s="23"/>
      <c r="G339" s="23"/>
      <c r="H339" s="504"/>
      <c r="I339" s="504"/>
      <c r="J339" s="504"/>
      <c r="K339" s="512"/>
      <c r="L339" s="504"/>
      <c r="M339" s="517"/>
      <c r="N339" s="504"/>
      <c r="O339" s="517"/>
      <c r="P339" s="509"/>
      <c r="Q339" s="504"/>
      <c r="R339" s="504"/>
      <c r="S339" s="504"/>
      <c r="T339" s="504"/>
      <c r="U339" s="504"/>
      <c r="V339" s="504"/>
      <c r="W339" s="504"/>
      <c r="X339" s="23"/>
      <c r="Y339" s="23"/>
    </row>
    <row r="340" spans="6:25" x14ac:dyDescent="0.2">
      <c r="F340" s="23"/>
      <c r="G340" s="23"/>
      <c r="H340" s="504"/>
      <c r="I340" s="504"/>
      <c r="J340" s="504"/>
      <c r="K340" s="512"/>
      <c r="L340" s="504"/>
      <c r="M340" s="517"/>
      <c r="N340" s="504"/>
      <c r="O340" s="517"/>
      <c r="P340" s="509"/>
      <c r="Q340" s="504"/>
      <c r="R340" s="504"/>
      <c r="S340" s="504"/>
      <c r="T340" s="504"/>
      <c r="U340" s="504"/>
      <c r="V340" s="504"/>
      <c r="W340" s="504"/>
      <c r="X340" s="23"/>
      <c r="Y340" s="23"/>
    </row>
    <row r="341" spans="6:25" x14ac:dyDescent="0.2">
      <c r="F341" s="23"/>
      <c r="G341" s="23"/>
      <c r="H341" s="504"/>
      <c r="I341" s="504"/>
      <c r="J341" s="504"/>
      <c r="K341" s="512"/>
      <c r="L341" s="504"/>
      <c r="M341" s="517"/>
      <c r="N341" s="504"/>
      <c r="O341" s="517"/>
      <c r="P341" s="509"/>
      <c r="Q341" s="504"/>
      <c r="R341" s="504"/>
      <c r="S341" s="504"/>
      <c r="T341" s="504"/>
      <c r="U341" s="504"/>
      <c r="V341" s="504"/>
      <c r="W341" s="504"/>
      <c r="X341" s="23"/>
      <c r="Y341" s="23"/>
    </row>
    <row r="342" spans="6:25" x14ac:dyDescent="0.2">
      <c r="F342" s="23"/>
      <c r="G342" s="23"/>
      <c r="H342" s="504"/>
      <c r="I342" s="504"/>
      <c r="J342" s="504"/>
      <c r="K342" s="512"/>
      <c r="L342" s="504"/>
      <c r="M342" s="517"/>
      <c r="N342" s="504"/>
      <c r="O342" s="517"/>
      <c r="P342" s="509"/>
      <c r="Q342" s="504"/>
      <c r="R342" s="504"/>
      <c r="S342" s="504"/>
      <c r="T342" s="504"/>
      <c r="U342" s="504"/>
      <c r="V342" s="504"/>
      <c r="W342" s="504"/>
      <c r="X342" s="23"/>
      <c r="Y342" s="23"/>
    </row>
    <row r="343" spans="6:25" x14ac:dyDescent="0.2">
      <c r="F343" s="23"/>
      <c r="G343" s="23"/>
      <c r="H343" s="504"/>
      <c r="I343" s="504"/>
      <c r="J343" s="504"/>
      <c r="K343" s="512"/>
      <c r="L343" s="504"/>
      <c r="M343" s="517"/>
      <c r="N343" s="504"/>
      <c r="O343" s="517"/>
      <c r="P343" s="509"/>
      <c r="Q343" s="504"/>
      <c r="R343" s="504"/>
      <c r="S343" s="504"/>
      <c r="T343" s="504"/>
      <c r="U343" s="504"/>
      <c r="V343" s="504"/>
      <c r="W343" s="504"/>
      <c r="X343" s="23"/>
      <c r="Y343" s="23"/>
    </row>
    <row r="344" spans="6:25" x14ac:dyDescent="0.2">
      <c r="F344" s="23"/>
      <c r="G344" s="23"/>
      <c r="H344" s="504"/>
      <c r="I344" s="504"/>
      <c r="J344" s="504"/>
      <c r="K344" s="512"/>
      <c r="L344" s="504"/>
      <c r="M344" s="517"/>
      <c r="N344" s="504"/>
      <c r="O344" s="517"/>
      <c r="P344" s="509"/>
      <c r="Q344" s="504"/>
      <c r="R344" s="504"/>
      <c r="S344" s="504"/>
      <c r="T344" s="504"/>
      <c r="U344" s="504"/>
      <c r="V344" s="504"/>
      <c r="W344" s="504"/>
      <c r="X344" s="23"/>
      <c r="Y344" s="23"/>
    </row>
    <row r="345" spans="6:25" x14ac:dyDescent="0.2">
      <c r="F345" s="23"/>
      <c r="G345" s="23"/>
      <c r="H345" s="504"/>
      <c r="I345" s="504"/>
      <c r="J345" s="504"/>
      <c r="K345" s="512"/>
      <c r="L345" s="504"/>
      <c r="M345" s="517"/>
      <c r="N345" s="504"/>
      <c r="O345" s="517"/>
      <c r="P345" s="509"/>
      <c r="Q345" s="504"/>
      <c r="R345" s="504"/>
      <c r="S345" s="504"/>
      <c r="T345" s="504"/>
      <c r="U345" s="504"/>
      <c r="V345" s="504"/>
      <c r="W345" s="504"/>
      <c r="X345" s="23"/>
      <c r="Y345" s="23"/>
    </row>
    <row r="346" spans="6:25" x14ac:dyDescent="0.2">
      <c r="F346" s="23"/>
      <c r="G346" s="23"/>
      <c r="H346" s="504"/>
      <c r="I346" s="504"/>
      <c r="J346" s="504"/>
      <c r="K346" s="512"/>
      <c r="L346" s="504"/>
      <c r="M346" s="517"/>
      <c r="N346" s="504"/>
      <c r="O346" s="517"/>
      <c r="P346" s="509"/>
      <c r="Q346" s="504"/>
      <c r="R346" s="504"/>
      <c r="S346" s="504"/>
      <c r="T346" s="504"/>
      <c r="U346" s="504"/>
      <c r="V346" s="504"/>
      <c r="W346" s="504"/>
      <c r="X346" s="23"/>
      <c r="Y346" s="23"/>
    </row>
    <row r="347" spans="6:25" x14ac:dyDescent="0.2">
      <c r="F347" s="23"/>
      <c r="G347" s="23"/>
      <c r="H347" s="504"/>
      <c r="I347" s="504"/>
      <c r="J347" s="504"/>
      <c r="K347" s="512"/>
      <c r="L347" s="504"/>
      <c r="M347" s="517"/>
      <c r="N347" s="504"/>
      <c r="O347" s="517"/>
      <c r="P347" s="509"/>
      <c r="Q347" s="504"/>
      <c r="R347" s="504"/>
      <c r="S347" s="504"/>
      <c r="T347" s="504"/>
      <c r="U347" s="504"/>
      <c r="V347" s="504"/>
      <c r="W347" s="504"/>
      <c r="X347" s="23"/>
      <c r="Y347" s="23"/>
    </row>
    <row r="348" spans="6:25" x14ac:dyDescent="0.2">
      <c r="F348" s="23"/>
      <c r="G348" s="23"/>
      <c r="H348" s="504"/>
      <c r="I348" s="504"/>
      <c r="J348" s="504"/>
      <c r="K348" s="512"/>
      <c r="L348" s="504"/>
      <c r="M348" s="517"/>
      <c r="N348" s="504"/>
      <c r="O348" s="517"/>
      <c r="P348" s="509"/>
      <c r="Q348" s="504"/>
      <c r="R348" s="504"/>
      <c r="S348" s="504"/>
      <c r="T348" s="504"/>
      <c r="U348" s="504"/>
      <c r="V348" s="504"/>
      <c r="W348" s="504"/>
      <c r="X348" s="23"/>
      <c r="Y348" s="23"/>
    </row>
    <row r="349" spans="6:25" x14ac:dyDescent="0.2">
      <c r="F349" s="23"/>
      <c r="G349" s="23"/>
      <c r="H349" s="504"/>
      <c r="I349" s="504"/>
      <c r="J349" s="504"/>
      <c r="K349" s="512"/>
      <c r="L349" s="504"/>
      <c r="M349" s="517"/>
      <c r="N349" s="504"/>
      <c r="O349" s="517"/>
      <c r="P349" s="509"/>
      <c r="Q349" s="504"/>
      <c r="R349" s="504"/>
      <c r="S349" s="504"/>
      <c r="T349" s="504"/>
      <c r="U349" s="504"/>
      <c r="V349" s="504"/>
      <c r="W349" s="504"/>
      <c r="X349" s="23"/>
      <c r="Y349" s="23"/>
    </row>
    <row r="350" spans="6:25" x14ac:dyDescent="0.2">
      <c r="F350" s="23"/>
      <c r="G350" s="23"/>
      <c r="H350" s="504"/>
      <c r="I350" s="504"/>
      <c r="J350" s="504"/>
      <c r="K350" s="512"/>
      <c r="L350" s="504"/>
      <c r="M350" s="517"/>
      <c r="N350" s="504"/>
      <c r="O350" s="517"/>
      <c r="P350" s="509"/>
      <c r="Q350" s="504"/>
      <c r="R350" s="504"/>
      <c r="S350" s="504"/>
      <c r="T350" s="504"/>
      <c r="U350" s="504"/>
      <c r="V350" s="504"/>
      <c r="W350" s="504"/>
      <c r="X350" s="23"/>
      <c r="Y350" s="23"/>
    </row>
    <row r="351" spans="6:25" x14ac:dyDescent="0.2">
      <c r="F351" s="23"/>
      <c r="G351" s="23"/>
      <c r="H351" s="504"/>
      <c r="I351" s="504"/>
      <c r="J351" s="504"/>
      <c r="K351" s="512"/>
      <c r="L351" s="504"/>
      <c r="M351" s="517"/>
      <c r="N351" s="504"/>
      <c r="O351" s="517"/>
      <c r="P351" s="509"/>
      <c r="Q351" s="504"/>
      <c r="R351" s="504"/>
      <c r="S351" s="504"/>
      <c r="T351" s="504"/>
      <c r="U351" s="504"/>
      <c r="V351" s="504"/>
      <c r="W351" s="504"/>
      <c r="X351" s="23"/>
      <c r="Y351" s="23"/>
    </row>
    <row r="352" spans="6:25" x14ac:dyDescent="0.2">
      <c r="F352" s="23"/>
      <c r="G352" s="23"/>
      <c r="H352" s="504"/>
      <c r="I352" s="504"/>
      <c r="J352" s="504"/>
      <c r="K352" s="512"/>
      <c r="L352" s="504"/>
      <c r="M352" s="517"/>
      <c r="N352" s="504"/>
      <c r="O352" s="517"/>
      <c r="P352" s="509"/>
      <c r="Q352" s="504"/>
      <c r="R352" s="504"/>
      <c r="S352" s="504"/>
      <c r="T352" s="504"/>
      <c r="U352" s="504"/>
      <c r="V352" s="504"/>
      <c r="W352" s="504"/>
      <c r="X352" s="23"/>
      <c r="Y352" s="23"/>
    </row>
    <row r="353" spans="6:25" x14ac:dyDescent="0.2">
      <c r="F353" s="23"/>
      <c r="G353" s="23"/>
      <c r="H353" s="504"/>
      <c r="I353" s="504"/>
      <c r="J353" s="504"/>
      <c r="K353" s="512"/>
      <c r="L353" s="504"/>
      <c r="M353" s="517"/>
      <c r="N353" s="504"/>
      <c r="O353" s="517"/>
      <c r="P353" s="509"/>
      <c r="Q353" s="504"/>
      <c r="R353" s="504"/>
      <c r="S353" s="504"/>
      <c r="T353" s="504"/>
      <c r="U353" s="504"/>
      <c r="V353" s="504"/>
      <c r="W353" s="504"/>
      <c r="X353" s="23"/>
      <c r="Y353" s="23"/>
    </row>
    <row r="354" spans="6:25" x14ac:dyDescent="0.2">
      <c r="F354" s="23"/>
      <c r="G354" s="23"/>
      <c r="H354" s="504"/>
      <c r="I354" s="504"/>
      <c r="J354" s="504"/>
      <c r="K354" s="512"/>
      <c r="L354" s="504"/>
      <c r="M354" s="517"/>
      <c r="N354" s="504"/>
      <c r="O354" s="517"/>
      <c r="P354" s="509"/>
      <c r="Q354" s="504"/>
      <c r="R354" s="504"/>
      <c r="S354" s="504"/>
      <c r="T354" s="504"/>
      <c r="U354" s="504"/>
      <c r="V354" s="504"/>
      <c r="W354" s="504"/>
      <c r="X354" s="23"/>
      <c r="Y354" s="23"/>
    </row>
    <row r="355" spans="6:25" x14ac:dyDescent="0.2">
      <c r="F355" s="23"/>
      <c r="G355" s="23"/>
      <c r="H355" s="504"/>
      <c r="I355" s="504"/>
      <c r="J355" s="504"/>
      <c r="K355" s="512"/>
      <c r="L355" s="504"/>
      <c r="M355" s="517"/>
      <c r="N355" s="504"/>
      <c r="O355" s="517"/>
      <c r="P355" s="509"/>
      <c r="Q355" s="504"/>
      <c r="R355" s="504"/>
      <c r="S355" s="504"/>
      <c r="T355" s="504"/>
      <c r="U355" s="504"/>
      <c r="V355" s="504"/>
      <c r="W355" s="504"/>
      <c r="X355" s="23"/>
      <c r="Y355" s="23"/>
    </row>
    <row r="356" spans="6:25" x14ac:dyDescent="0.2">
      <c r="F356" s="23"/>
      <c r="G356" s="23"/>
      <c r="H356" s="504"/>
      <c r="I356" s="504"/>
      <c r="J356" s="504"/>
      <c r="K356" s="512"/>
      <c r="L356" s="504"/>
      <c r="M356" s="517"/>
      <c r="N356" s="504"/>
      <c r="O356" s="517"/>
      <c r="P356" s="509"/>
      <c r="Q356" s="504"/>
      <c r="R356" s="504"/>
      <c r="S356" s="504"/>
      <c r="T356" s="504"/>
      <c r="U356" s="504"/>
      <c r="V356" s="504"/>
      <c r="W356" s="504"/>
      <c r="X356" s="23"/>
      <c r="Y356" s="23"/>
    </row>
    <row r="357" spans="6:25" x14ac:dyDescent="0.2">
      <c r="F357" s="23"/>
      <c r="G357" s="23"/>
      <c r="H357" s="504"/>
      <c r="I357" s="504"/>
      <c r="J357" s="504"/>
      <c r="K357" s="512"/>
      <c r="L357" s="504"/>
      <c r="M357" s="517"/>
      <c r="N357" s="504"/>
      <c r="O357" s="517"/>
      <c r="P357" s="509"/>
      <c r="Q357" s="504"/>
      <c r="R357" s="504"/>
      <c r="S357" s="504"/>
      <c r="T357" s="504"/>
      <c r="U357" s="504"/>
      <c r="V357" s="504"/>
      <c r="W357" s="504"/>
      <c r="X357" s="23"/>
      <c r="Y357" s="23"/>
    </row>
    <row r="358" spans="6:25" x14ac:dyDescent="0.2">
      <c r="F358" s="23"/>
      <c r="G358" s="23"/>
      <c r="H358" s="504"/>
      <c r="I358" s="504"/>
      <c r="J358" s="504"/>
      <c r="K358" s="512"/>
      <c r="L358" s="504"/>
      <c r="M358" s="517"/>
      <c r="N358" s="504"/>
      <c r="O358" s="517"/>
      <c r="P358" s="509"/>
      <c r="Q358" s="504"/>
      <c r="R358" s="504"/>
      <c r="S358" s="504"/>
      <c r="T358" s="504"/>
      <c r="U358" s="504"/>
      <c r="V358" s="504"/>
      <c r="W358" s="504"/>
      <c r="X358" s="23"/>
      <c r="Y358" s="23"/>
    </row>
    <row r="359" spans="6:25" x14ac:dyDescent="0.2">
      <c r="F359" s="23"/>
      <c r="G359" s="23"/>
      <c r="H359" s="504"/>
      <c r="I359" s="504"/>
      <c r="J359" s="504"/>
      <c r="K359" s="512"/>
      <c r="L359" s="504"/>
      <c r="M359" s="517"/>
      <c r="N359" s="504"/>
      <c r="O359" s="517"/>
      <c r="P359" s="509"/>
      <c r="Q359" s="504"/>
      <c r="R359" s="504"/>
      <c r="S359" s="504"/>
      <c r="T359" s="504"/>
      <c r="U359" s="504"/>
      <c r="V359" s="504"/>
      <c r="W359" s="504"/>
      <c r="X359" s="23"/>
      <c r="Y359" s="23"/>
    </row>
    <row r="360" spans="6:25" x14ac:dyDescent="0.2">
      <c r="F360" s="23"/>
      <c r="G360" s="23"/>
      <c r="H360" s="504"/>
      <c r="I360" s="504"/>
      <c r="J360" s="504"/>
      <c r="K360" s="512"/>
      <c r="L360" s="504"/>
      <c r="M360" s="517"/>
      <c r="N360" s="504"/>
      <c r="O360" s="517"/>
      <c r="P360" s="509"/>
      <c r="Q360" s="504"/>
      <c r="R360" s="504"/>
      <c r="S360" s="504"/>
      <c r="T360" s="504"/>
      <c r="U360" s="504"/>
      <c r="V360" s="504"/>
      <c r="W360" s="504"/>
      <c r="X360" s="23"/>
      <c r="Y360" s="23"/>
    </row>
    <row r="361" spans="6:25" x14ac:dyDescent="0.2">
      <c r="F361" s="23"/>
      <c r="G361" s="23"/>
      <c r="H361" s="504"/>
      <c r="I361" s="504"/>
      <c r="J361" s="504"/>
      <c r="K361" s="512"/>
      <c r="L361" s="504"/>
      <c r="M361" s="517"/>
      <c r="N361" s="504"/>
      <c r="O361" s="517"/>
      <c r="P361" s="509"/>
      <c r="Q361" s="504"/>
      <c r="R361" s="504"/>
      <c r="S361" s="504"/>
      <c r="T361" s="504"/>
      <c r="U361" s="504"/>
      <c r="V361" s="504"/>
      <c r="W361" s="504"/>
      <c r="X361" s="23"/>
      <c r="Y361" s="23"/>
    </row>
    <row r="362" spans="6:25" x14ac:dyDescent="0.2">
      <c r="F362" s="23"/>
      <c r="G362" s="23"/>
      <c r="H362" s="504"/>
      <c r="I362" s="504"/>
      <c r="J362" s="504"/>
      <c r="K362" s="512"/>
      <c r="L362" s="504"/>
      <c r="M362" s="517"/>
      <c r="N362" s="504"/>
      <c r="O362" s="517"/>
      <c r="P362" s="509"/>
      <c r="Q362" s="504"/>
      <c r="R362" s="504"/>
      <c r="S362" s="504"/>
      <c r="T362" s="504"/>
      <c r="U362" s="504"/>
      <c r="V362" s="504"/>
      <c r="W362" s="504"/>
      <c r="X362" s="23"/>
      <c r="Y362" s="23"/>
    </row>
    <row r="363" spans="6:25" x14ac:dyDescent="0.2">
      <c r="F363" s="23"/>
      <c r="G363" s="23"/>
      <c r="H363" s="504"/>
      <c r="I363" s="504"/>
      <c r="J363" s="504"/>
      <c r="K363" s="512"/>
      <c r="L363" s="504"/>
      <c r="M363" s="517"/>
      <c r="N363" s="504"/>
      <c r="O363" s="517"/>
      <c r="P363" s="509"/>
      <c r="Q363" s="504"/>
      <c r="R363" s="504"/>
      <c r="S363" s="504"/>
      <c r="T363" s="504"/>
      <c r="U363" s="504"/>
      <c r="V363" s="504"/>
      <c r="W363" s="504"/>
      <c r="X363" s="23"/>
      <c r="Y363" s="23"/>
    </row>
    <row r="364" spans="6:25" x14ac:dyDescent="0.2">
      <c r="F364" s="23"/>
      <c r="G364" s="23"/>
      <c r="H364" s="504"/>
      <c r="I364" s="504"/>
      <c r="J364" s="504"/>
      <c r="K364" s="512"/>
      <c r="L364" s="504"/>
      <c r="M364" s="517"/>
      <c r="N364" s="504"/>
      <c r="O364" s="517"/>
      <c r="P364" s="509"/>
      <c r="Q364" s="504"/>
      <c r="R364" s="504"/>
      <c r="S364" s="504"/>
      <c r="T364" s="504"/>
      <c r="U364" s="504"/>
      <c r="V364" s="504"/>
      <c r="W364" s="504"/>
      <c r="X364" s="23"/>
      <c r="Y364" s="23"/>
    </row>
    <row r="365" spans="6:25" x14ac:dyDescent="0.2">
      <c r="F365" s="23"/>
      <c r="G365" s="23"/>
      <c r="H365" s="504"/>
      <c r="I365" s="504"/>
      <c r="J365" s="504"/>
      <c r="K365" s="512"/>
      <c r="L365" s="504"/>
      <c r="M365" s="517"/>
      <c r="N365" s="504"/>
      <c r="O365" s="517"/>
      <c r="P365" s="509"/>
      <c r="Q365" s="504"/>
      <c r="R365" s="504"/>
      <c r="S365" s="504"/>
      <c r="T365" s="504"/>
      <c r="U365" s="504"/>
      <c r="V365" s="504"/>
      <c r="W365" s="504"/>
      <c r="X365" s="23"/>
      <c r="Y365" s="23"/>
    </row>
    <row r="366" spans="6:25" x14ac:dyDescent="0.2">
      <c r="F366" s="23"/>
      <c r="G366" s="23"/>
      <c r="H366" s="504"/>
      <c r="I366" s="504"/>
      <c r="J366" s="504"/>
      <c r="K366" s="512"/>
      <c r="L366" s="504"/>
      <c r="M366" s="517"/>
      <c r="N366" s="504"/>
      <c r="O366" s="517"/>
      <c r="P366" s="509"/>
      <c r="Q366" s="504"/>
      <c r="R366" s="504"/>
      <c r="S366" s="504"/>
      <c r="T366" s="504"/>
      <c r="U366" s="504"/>
      <c r="V366" s="504"/>
      <c r="W366" s="504"/>
      <c r="X366" s="23"/>
      <c r="Y366" s="23"/>
    </row>
    <row r="367" spans="6:25" x14ac:dyDescent="0.2">
      <c r="F367" s="23"/>
      <c r="G367" s="23"/>
      <c r="H367" s="504"/>
      <c r="I367" s="504"/>
      <c r="J367" s="504"/>
      <c r="K367" s="512"/>
      <c r="L367" s="504"/>
      <c r="M367" s="517"/>
      <c r="N367" s="504"/>
      <c r="O367" s="517"/>
      <c r="P367" s="509"/>
      <c r="Q367" s="504"/>
      <c r="R367" s="504"/>
      <c r="S367" s="504"/>
      <c r="T367" s="504"/>
      <c r="U367" s="504"/>
      <c r="V367" s="504"/>
      <c r="W367" s="504"/>
      <c r="X367" s="23"/>
      <c r="Y367" s="23"/>
    </row>
    <row r="368" spans="6:25" x14ac:dyDescent="0.2">
      <c r="F368" s="23"/>
      <c r="G368" s="23"/>
      <c r="H368" s="504"/>
      <c r="I368" s="504"/>
      <c r="J368" s="504"/>
      <c r="K368" s="512"/>
      <c r="L368" s="504"/>
      <c r="M368" s="517"/>
      <c r="N368" s="504"/>
      <c r="O368" s="517"/>
      <c r="P368" s="509"/>
      <c r="Q368" s="504"/>
      <c r="R368" s="504"/>
      <c r="S368" s="504"/>
      <c r="T368" s="504"/>
      <c r="U368" s="504"/>
      <c r="V368" s="504"/>
      <c r="W368" s="504"/>
      <c r="X368" s="23"/>
      <c r="Y368" s="23"/>
    </row>
    <row r="369" spans="6:25" x14ac:dyDescent="0.2">
      <c r="F369" s="23"/>
      <c r="G369" s="23"/>
      <c r="H369" s="504"/>
      <c r="I369" s="504"/>
      <c r="J369" s="504"/>
      <c r="K369" s="512"/>
      <c r="L369" s="504"/>
      <c r="M369" s="517"/>
      <c r="N369" s="504"/>
      <c r="O369" s="517"/>
      <c r="P369" s="509"/>
      <c r="Q369" s="504"/>
      <c r="R369" s="504"/>
      <c r="S369" s="504"/>
      <c r="T369" s="504"/>
      <c r="U369" s="504"/>
      <c r="V369" s="504"/>
      <c r="W369" s="504"/>
      <c r="X369" s="23"/>
      <c r="Y369" s="23"/>
    </row>
    <row r="370" spans="6:25" x14ac:dyDescent="0.2">
      <c r="F370" s="23"/>
      <c r="G370" s="23"/>
      <c r="H370" s="504"/>
      <c r="I370" s="504"/>
      <c r="J370" s="504"/>
      <c r="K370" s="512"/>
      <c r="L370" s="504"/>
      <c r="M370" s="517"/>
      <c r="N370" s="504"/>
      <c r="O370" s="517"/>
      <c r="P370" s="509"/>
      <c r="Q370" s="504"/>
      <c r="R370" s="504"/>
      <c r="S370" s="504"/>
      <c r="T370" s="504"/>
      <c r="U370" s="504"/>
      <c r="V370" s="504"/>
      <c r="W370" s="504"/>
      <c r="X370" s="23"/>
      <c r="Y370" s="23"/>
    </row>
    <row r="371" spans="6:25" x14ac:dyDescent="0.2">
      <c r="F371" s="23"/>
      <c r="G371" s="23"/>
      <c r="H371" s="504"/>
      <c r="I371" s="504"/>
      <c r="J371" s="504"/>
      <c r="K371" s="512"/>
      <c r="L371" s="504"/>
      <c r="M371" s="517"/>
      <c r="N371" s="504"/>
      <c r="O371" s="517"/>
      <c r="P371" s="509"/>
      <c r="Q371" s="504"/>
      <c r="R371" s="504"/>
      <c r="S371" s="504"/>
      <c r="T371" s="504"/>
      <c r="U371" s="504"/>
      <c r="V371" s="504"/>
      <c r="W371" s="504"/>
      <c r="X371" s="23"/>
      <c r="Y371" s="23"/>
    </row>
    <row r="372" spans="6:25" x14ac:dyDescent="0.2">
      <c r="F372" s="23"/>
      <c r="G372" s="23"/>
      <c r="H372" s="504"/>
      <c r="I372" s="504"/>
      <c r="J372" s="504"/>
      <c r="K372" s="512"/>
      <c r="L372" s="504"/>
      <c r="M372" s="517"/>
      <c r="N372" s="504"/>
      <c r="O372" s="517"/>
      <c r="P372" s="509"/>
      <c r="Q372" s="504"/>
      <c r="R372" s="504"/>
      <c r="S372" s="504"/>
      <c r="T372" s="504"/>
      <c r="U372" s="504"/>
      <c r="V372" s="504"/>
      <c r="W372" s="504"/>
      <c r="X372" s="23"/>
      <c r="Y372" s="23"/>
    </row>
    <row r="373" spans="6:25" x14ac:dyDescent="0.2">
      <c r="F373" s="23"/>
      <c r="G373" s="23"/>
      <c r="H373" s="504"/>
      <c r="I373" s="504"/>
      <c r="J373" s="504"/>
      <c r="K373" s="512"/>
      <c r="L373" s="504"/>
      <c r="M373" s="517"/>
      <c r="N373" s="504"/>
      <c r="O373" s="517"/>
      <c r="P373" s="509"/>
      <c r="Q373" s="504"/>
      <c r="R373" s="504"/>
      <c r="S373" s="504"/>
      <c r="T373" s="504"/>
      <c r="U373" s="504"/>
      <c r="V373" s="504"/>
      <c r="W373" s="504"/>
      <c r="X373" s="23"/>
      <c r="Y373" s="23"/>
    </row>
    <row r="374" spans="6:25" x14ac:dyDescent="0.2">
      <c r="F374" s="23"/>
      <c r="G374" s="23"/>
      <c r="H374" s="504"/>
      <c r="I374" s="504"/>
      <c r="J374" s="504"/>
      <c r="K374" s="512"/>
      <c r="L374" s="504"/>
      <c r="M374" s="517"/>
      <c r="N374" s="504"/>
      <c r="O374" s="517"/>
      <c r="P374" s="509"/>
      <c r="Q374" s="504"/>
      <c r="R374" s="504"/>
      <c r="S374" s="504"/>
      <c r="T374" s="504"/>
      <c r="U374" s="504"/>
      <c r="V374" s="504"/>
      <c r="W374" s="504"/>
      <c r="X374" s="23"/>
      <c r="Y374" s="23"/>
    </row>
    <row r="375" spans="6:25" x14ac:dyDescent="0.2">
      <c r="F375" s="23"/>
      <c r="G375" s="23"/>
      <c r="H375" s="504"/>
      <c r="I375" s="504"/>
      <c r="J375" s="504"/>
      <c r="K375" s="512"/>
      <c r="L375" s="504"/>
      <c r="M375" s="517"/>
      <c r="N375" s="504"/>
      <c r="O375" s="517"/>
      <c r="P375" s="509"/>
      <c r="Q375" s="504"/>
      <c r="R375" s="504"/>
      <c r="S375" s="504"/>
      <c r="T375" s="504"/>
      <c r="U375" s="504"/>
      <c r="V375" s="504"/>
      <c r="W375" s="504"/>
      <c r="X375" s="23"/>
      <c r="Y375" s="23"/>
    </row>
    <row r="376" spans="6:25" x14ac:dyDescent="0.2">
      <c r="F376" s="23"/>
      <c r="G376" s="23"/>
      <c r="H376" s="504"/>
      <c r="I376" s="504"/>
      <c r="J376" s="504"/>
      <c r="K376" s="512"/>
      <c r="L376" s="504"/>
      <c r="M376" s="517"/>
      <c r="N376" s="504"/>
      <c r="O376" s="517"/>
      <c r="P376" s="509"/>
      <c r="Q376" s="504"/>
      <c r="R376" s="504"/>
      <c r="S376" s="504"/>
      <c r="T376" s="504"/>
      <c r="U376" s="504"/>
      <c r="V376" s="504"/>
      <c r="W376" s="504"/>
      <c r="X376" s="23"/>
      <c r="Y376" s="23"/>
    </row>
    <row r="377" spans="6:25" x14ac:dyDescent="0.2">
      <c r="F377" s="23"/>
      <c r="G377" s="23"/>
      <c r="H377" s="504"/>
      <c r="I377" s="504"/>
      <c r="J377" s="504"/>
      <c r="K377" s="512"/>
      <c r="L377" s="504"/>
      <c r="M377" s="517"/>
      <c r="N377" s="504"/>
      <c r="O377" s="517"/>
      <c r="P377" s="509"/>
      <c r="Q377" s="504"/>
      <c r="R377" s="504"/>
      <c r="S377" s="504"/>
      <c r="T377" s="504"/>
      <c r="U377" s="504"/>
      <c r="V377" s="504"/>
      <c r="W377" s="504"/>
      <c r="X377" s="23"/>
      <c r="Y377" s="23"/>
    </row>
    <row r="378" spans="6:25" x14ac:dyDescent="0.2">
      <c r="F378" s="23"/>
      <c r="G378" s="23"/>
      <c r="H378" s="504"/>
      <c r="I378" s="504"/>
      <c r="J378" s="504"/>
      <c r="K378" s="512"/>
      <c r="L378" s="504"/>
      <c r="M378" s="517"/>
      <c r="N378" s="504"/>
      <c r="O378" s="517"/>
      <c r="P378" s="509"/>
      <c r="Q378" s="504"/>
      <c r="R378" s="504"/>
      <c r="S378" s="504"/>
      <c r="T378" s="504"/>
      <c r="U378" s="504"/>
      <c r="V378" s="504"/>
      <c r="W378" s="504"/>
      <c r="X378" s="23"/>
      <c r="Y378" s="23"/>
    </row>
    <row r="379" spans="6:25" x14ac:dyDescent="0.2">
      <c r="F379" s="23"/>
      <c r="G379" s="23"/>
      <c r="H379" s="504"/>
      <c r="I379" s="504"/>
      <c r="J379" s="504"/>
      <c r="K379" s="512"/>
      <c r="L379" s="504"/>
      <c r="M379" s="517"/>
      <c r="N379" s="504"/>
      <c r="O379" s="517"/>
      <c r="P379" s="509"/>
      <c r="Q379" s="504"/>
      <c r="R379" s="504"/>
      <c r="S379" s="504"/>
      <c r="T379" s="504"/>
      <c r="U379" s="504"/>
      <c r="V379" s="504"/>
      <c r="W379" s="504"/>
      <c r="X379" s="23"/>
      <c r="Y379" s="23"/>
    </row>
    <row r="380" spans="6:25" x14ac:dyDescent="0.2">
      <c r="F380" s="23"/>
      <c r="G380" s="23"/>
      <c r="H380" s="504"/>
      <c r="I380" s="504"/>
      <c r="J380" s="504"/>
      <c r="K380" s="512"/>
      <c r="L380" s="504"/>
      <c r="M380" s="517"/>
      <c r="N380" s="504"/>
      <c r="O380" s="517"/>
      <c r="P380" s="509"/>
      <c r="Q380" s="504"/>
      <c r="R380" s="504"/>
      <c r="S380" s="504"/>
      <c r="T380" s="504"/>
      <c r="U380" s="504"/>
      <c r="V380" s="504"/>
      <c r="W380" s="504"/>
      <c r="X380" s="23"/>
      <c r="Y380" s="23"/>
    </row>
    <row r="381" spans="6:25" x14ac:dyDescent="0.2">
      <c r="F381" s="23"/>
      <c r="G381" s="23"/>
      <c r="H381" s="504"/>
      <c r="I381" s="504"/>
      <c r="J381" s="504"/>
      <c r="K381" s="512"/>
      <c r="L381" s="504"/>
      <c r="M381" s="517"/>
      <c r="N381" s="504"/>
      <c r="O381" s="517"/>
      <c r="P381" s="509"/>
      <c r="Q381" s="504"/>
      <c r="R381" s="504"/>
      <c r="S381" s="504"/>
      <c r="T381" s="504"/>
      <c r="U381" s="504"/>
      <c r="V381" s="504"/>
      <c r="W381" s="504"/>
      <c r="X381" s="23"/>
      <c r="Y381" s="23"/>
    </row>
    <row r="382" spans="6:25" x14ac:dyDescent="0.2">
      <c r="F382" s="23"/>
      <c r="G382" s="23"/>
      <c r="H382" s="504"/>
      <c r="I382" s="504"/>
      <c r="J382" s="504"/>
      <c r="K382" s="512"/>
      <c r="L382" s="504"/>
      <c r="M382" s="517"/>
      <c r="N382" s="504"/>
      <c r="O382" s="517"/>
      <c r="P382" s="509"/>
      <c r="Q382" s="504"/>
      <c r="R382" s="504"/>
      <c r="S382" s="504"/>
      <c r="T382" s="504"/>
      <c r="U382" s="504"/>
      <c r="V382" s="504"/>
      <c r="W382" s="504"/>
      <c r="X382" s="23"/>
      <c r="Y382" s="23"/>
    </row>
    <row r="383" spans="6:25" x14ac:dyDescent="0.2">
      <c r="F383" s="23"/>
      <c r="G383" s="23"/>
      <c r="H383" s="504"/>
      <c r="I383" s="504"/>
      <c r="J383" s="504"/>
      <c r="K383" s="512"/>
      <c r="L383" s="504"/>
      <c r="M383" s="517"/>
      <c r="N383" s="504"/>
      <c r="O383" s="517"/>
      <c r="P383" s="509"/>
      <c r="Q383" s="504"/>
      <c r="R383" s="504"/>
      <c r="S383" s="504"/>
      <c r="T383" s="504"/>
      <c r="U383" s="504"/>
      <c r="V383" s="504"/>
      <c r="W383" s="504"/>
      <c r="X383" s="23"/>
      <c r="Y383" s="23"/>
    </row>
    <row r="384" spans="6:25" x14ac:dyDescent="0.2">
      <c r="F384" s="23"/>
      <c r="G384" s="23"/>
      <c r="H384" s="504"/>
      <c r="I384" s="504"/>
      <c r="J384" s="504"/>
      <c r="K384" s="512"/>
      <c r="L384" s="504"/>
      <c r="M384" s="517"/>
      <c r="N384" s="504"/>
      <c r="O384" s="517"/>
      <c r="P384" s="509"/>
      <c r="Q384" s="504"/>
      <c r="R384" s="504"/>
      <c r="S384" s="504"/>
      <c r="T384" s="504"/>
      <c r="U384" s="504"/>
      <c r="V384" s="504"/>
      <c r="W384" s="504"/>
      <c r="X384" s="23"/>
      <c r="Y384" s="23"/>
    </row>
    <row r="385" spans="6:25" x14ac:dyDescent="0.2">
      <c r="F385" s="23"/>
      <c r="G385" s="23"/>
      <c r="H385" s="504"/>
      <c r="I385" s="504"/>
      <c r="J385" s="504"/>
      <c r="K385" s="512"/>
      <c r="L385" s="504"/>
      <c r="M385" s="517"/>
      <c r="N385" s="504"/>
      <c r="O385" s="517"/>
      <c r="P385" s="509"/>
      <c r="Q385" s="504"/>
      <c r="R385" s="504"/>
      <c r="S385" s="504"/>
      <c r="T385" s="504"/>
      <c r="U385" s="504"/>
      <c r="V385" s="504"/>
      <c r="W385" s="504"/>
      <c r="X385" s="23"/>
      <c r="Y385" s="23"/>
    </row>
    <row r="386" spans="6:25" x14ac:dyDescent="0.2">
      <c r="F386" s="23"/>
      <c r="G386" s="23"/>
      <c r="H386" s="504"/>
      <c r="I386" s="504"/>
      <c r="J386" s="504"/>
      <c r="K386" s="512"/>
      <c r="L386" s="504"/>
      <c r="M386" s="517"/>
      <c r="N386" s="504"/>
      <c r="O386" s="517"/>
      <c r="P386" s="509"/>
      <c r="Q386" s="504"/>
      <c r="R386" s="504"/>
      <c r="S386" s="504"/>
      <c r="T386" s="504"/>
      <c r="U386" s="504"/>
      <c r="V386" s="504"/>
      <c r="W386" s="504"/>
      <c r="X386" s="23"/>
      <c r="Y386" s="23"/>
    </row>
    <row r="387" spans="6:25" x14ac:dyDescent="0.2">
      <c r="F387" s="23"/>
      <c r="G387" s="23"/>
      <c r="H387" s="504"/>
      <c r="I387" s="504"/>
      <c r="J387" s="504"/>
      <c r="K387" s="512"/>
      <c r="L387" s="504"/>
      <c r="M387" s="517"/>
      <c r="N387" s="504"/>
      <c r="O387" s="517"/>
      <c r="P387" s="509"/>
      <c r="Q387" s="504"/>
      <c r="R387" s="504"/>
      <c r="S387" s="504"/>
      <c r="T387" s="504"/>
      <c r="U387" s="504"/>
      <c r="V387" s="504"/>
      <c r="W387" s="504"/>
      <c r="X387" s="23"/>
      <c r="Y387" s="23"/>
    </row>
    <row r="388" spans="6:25" x14ac:dyDescent="0.2">
      <c r="F388" s="23"/>
      <c r="G388" s="23"/>
      <c r="H388" s="504"/>
      <c r="I388" s="504"/>
      <c r="J388" s="504"/>
      <c r="K388" s="512"/>
      <c r="L388" s="504"/>
      <c r="M388" s="517"/>
      <c r="N388" s="504"/>
      <c r="O388" s="517"/>
      <c r="P388" s="509"/>
      <c r="Q388" s="504"/>
      <c r="R388" s="504"/>
      <c r="S388" s="504"/>
      <c r="T388" s="504"/>
      <c r="U388" s="504"/>
      <c r="V388" s="504"/>
      <c r="W388" s="504"/>
      <c r="X388" s="23"/>
      <c r="Y388" s="23"/>
    </row>
    <row r="389" spans="6:25" x14ac:dyDescent="0.2">
      <c r="F389" s="23"/>
      <c r="G389" s="23"/>
      <c r="H389" s="504"/>
      <c r="I389" s="504"/>
      <c r="J389" s="504"/>
      <c r="K389" s="512"/>
      <c r="L389" s="504"/>
      <c r="M389" s="517"/>
      <c r="N389" s="504"/>
      <c r="O389" s="517"/>
      <c r="P389" s="509"/>
      <c r="Q389" s="504"/>
      <c r="R389" s="504"/>
      <c r="S389" s="504"/>
      <c r="T389" s="504"/>
      <c r="U389" s="504"/>
      <c r="V389" s="504"/>
      <c r="W389" s="504"/>
      <c r="X389" s="23"/>
      <c r="Y389" s="23"/>
    </row>
    <row r="390" spans="6:25" x14ac:dyDescent="0.2">
      <c r="F390" s="23"/>
      <c r="G390" s="23"/>
      <c r="H390" s="504"/>
      <c r="I390" s="504"/>
      <c r="J390" s="504"/>
      <c r="K390" s="512"/>
      <c r="L390" s="504"/>
      <c r="M390" s="517"/>
      <c r="N390" s="504"/>
      <c r="O390" s="517"/>
      <c r="P390" s="509"/>
      <c r="Q390" s="504"/>
      <c r="R390" s="504"/>
      <c r="S390" s="504"/>
      <c r="T390" s="504"/>
      <c r="U390" s="504"/>
      <c r="V390" s="504"/>
      <c r="W390" s="504"/>
      <c r="X390" s="23"/>
      <c r="Y390" s="23"/>
    </row>
    <row r="391" spans="6:25" x14ac:dyDescent="0.2">
      <c r="F391" s="23"/>
      <c r="G391" s="23"/>
      <c r="H391" s="504"/>
      <c r="I391" s="504"/>
      <c r="J391" s="504"/>
      <c r="K391" s="512"/>
      <c r="L391" s="504"/>
      <c r="M391" s="517"/>
      <c r="N391" s="504"/>
      <c r="O391" s="517"/>
      <c r="P391" s="509"/>
      <c r="Q391" s="504"/>
      <c r="R391" s="504"/>
      <c r="S391" s="504"/>
      <c r="T391" s="504"/>
      <c r="U391" s="504"/>
      <c r="V391" s="504"/>
      <c r="W391" s="504"/>
      <c r="X391" s="23"/>
      <c r="Y391" s="23"/>
    </row>
    <row r="392" spans="6:25" x14ac:dyDescent="0.2">
      <c r="F392" s="23"/>
      <c r="G392" s="23"/>
      <c r="H392" s="504"/>
      <c r="I392" s="504"/>
      <c r="J392" s="504"/>
      <c r="K392" s="512"/>
      <c r="L392" s="504"/>
      <c r="M392" s="517"/>
      <c r="N392" s="504"/>
      <c r="O392" s="517"/>
      <c r="P392" s="509"/>
      <c r="Q392" s="504"/>
      <c r="R392" s="504"/>
      <c r="S392" s="504"/>
      <c r="T392" s="504"/>
      <c r="U392" s="504"/>
      <c r="V392" s="504"/>
      <c r="W392" s="504"/>
      <c r="X392" s="23"/>
      <c r="Y392" s="23"/>
    </row>
    <row r="393" spans="6:25" x14ac:dyDescent="0.2">
      <c r="F393" s="23"/>
      <c r="G393" s="23"/>
      <c r="H393" s="504"/>
      <c r="I393" s="504"/>
      <c r="J393" s="504"/>
      <c r="K393" s="512"/>
      <c r="L393" s="504"/>
      <c r="M393" s="517"/>
      <c r="N393" s="504"/>
      <c r="O393" s="517"/>
      <c r="P393" s="509"/>
      <c r="Q393" s="504"/>
      <c r="R393" s="504"/>
      <c r="S393" s="504"/>
      <c r="T393" s="504"/>
      <c r="U393" s="504"/>
      <c r="V393" s="504"/>
      <c r="W393" s="504"/>
      <c r="X393" s="23"/>
      <c r="Y393" s="23"/>
    </row>
    <row r="394" spans="6:25" x14ac:dyDescent="0.2">
      <c r="F394" s="23"/>
      <c r="G394" s="23"/>
      <c r="H394" s="504"/>
      <c r="I394" s="504"/>
      <c r="J394" s="504"/>
      <c r="K394" s="512"/>
      <c r="L394" s="504"/>
      <c r="M394" s="517"/>
      <c r="N394" s="504"/>
      <c r="O394" s="517"/>
      <c r="P394" s="509"/>
      <c r="Q394" s="504"/>
      <c r="R394" s="504"/>
      <c r="S394" s="504"/>
      <c r="T394" s="504"/>
      <c r="U394" s="504"/>
      <c r="V394" s="504"/>
      <c r="W394" s="504"/>
      <c r="X394" s="23"/>
      <c r="Y394" s="23"/>
    </row>
    <row r="395" spans="6:25" x14ac:dyDescent="0.2">
      <c r="F395" s="23"/>
      <c r="G395" s="23"/>
      <c r="H395" s="504"/>
      <c r="I395" s="504"/>
      <c r="J395" s="504"/>
      <c r="K395" s="512"/>
      <c r="L395" s="504"/>
      <c r="M395" s="517"/>
      <c r="N395" s="504"/>
      <c r="O395" s="517"/>
      <c r="P395" s="509"/>
      <c r="Q395" s="504"/>
      <c r="R395" s="504"/>
      <c r="S395" s="504"/>
      <c r="T395" s="504"/>
      <c r="U395" s="504"/>
      <c r="V395" s="504"/>
      <c r="W395" s="504"/>
      <c r="X395" s="23"/>
      <c r="Y395" s="23"/>
    </row>
    <row r="396" spans="6:25" x14ac:dyDescent="0.2">
      <c r="F396" s="23"/>
      <c r="G396" s="23"/>
      <c r="H396" s="504"/>
      <c r="I396" s="504"/>
      <c r="J396" s="504"/>
      <c r="K396" s="512"/>
      <c r="L396" s="504"/>
      <c r="M396" s="517"/>
      <c r="N396" s="504"/>
      <c r="O396" s="517"/>
      <c r="P396" s="509"/>
      <c r="Q396" s="504"/>
      <c r="R396" s="504"/>
      <c r="S396" s="504"/>
      <c r="T396" s="504"/>
      <c r="U396" s="504"/>
      <c r="V396" s="504"/>
      <c r="W396" s="504"/>
      <c r="X396" s="23"/>
      <c r="Y396" s="23"/>
    </row>
    <row r="397" spans="6:25" x14ac:dyDescent="0.2">
      <c r="F397" s="23"/>
      <c r="G397" s="23"/>
      <c r="H397" s="504"/>
      <c r="I397" s="504"/>
      <c r="J397" s="504"/>
      <c r="K397" s="512"/>
      <c r="L397" s="504"/>
      <c r="M397" s="517"/>
      <c r="N397" s="504"/>
      <c r="O397" s="517"/>
      <c r="P397" s="509"/>
      <c r="Q397" s="504"/>
      <c r="R397" s="504"/>
      <c r="S397" s="504"/>
      <c r="T397" s="504"/>
      <c r="U397" s="504"/>
      <c r="V397" s="504"/>
      <c r="W397" s="504"/>
      <c r="X397" s="23"/>
      <c r="Y397" s="23"/>
    </row>
    <row r="398" spans="6:25" x14ac:dyDescent="0.2">
      <c r="F398" s="23"/>
      <c r="G398" s="23"/>
      <c r="H398" s="504"/>
      <c r="I398" s="504"/>
      <c r="J398" s="504"/>
      <c r="K398" s="512"/>
      <c r="L398" s="504"/>
      <c r="M398" s="517"/>
      <c r="N398" s="504"/>
      <c r="O398" s="517"/>
      <c r="P398" s="509"/>
      <c r="Q398" s="504"/>
      <c r="R398" s="504"/>
      <c r="S398" s="504"/>
      <c r="T398" s="504"/>
      <c r="U398" s="504"/>
      <c r="V398" s="504"/>
      <c r="W398" s="504"/>
      <c r="X398" s="23"/>
      <c r="Y398" s="23"/>
    </row>
    <row r="399" spans="6:25" x14ac:dyDescent="0.2">
      <c r="F399" s="23"/>
      <c r="G399" s="23"/>
      <c r="H399" s="504"/>
      <c r="I399" s="504"/>
      <c r="J399" s="504"/>
      <c r="K399" s="512"/>
      <c r="L399" s="504"/>
      <c r="M399" s="517"/>
      <c r="N399" s="504"/>
      <c r="O399" s="517"/>
      <c r="P399" s="509"/>
      <c r="Q399" s="504"/>
      <c r="R399" s="504"/>
      <c r="S399" s="504"/>
      <c r="T399" s="504"/>
      <c r="U399" s="504"/>
      <c r="V399" s="504"/>
      <c r="W399" s="504"/>
      <c r="X399" s="23"/>
      <c r="Y399" s="23"/>
    </row>
    <row r="400" spans="6:25" x14ac:dyDescent="0.2">
      <c r="F400" s="23"/>
      <c r="G400" s="23"/>
      <c r="H400" s="504"/>
      <c r="I400" s="504"/>
      <c r="J400" s="504"/>
      <c r="K400" s="512"/>
      <c r="L400" s="504"/>
      <c r="M400" s="517"/>
      <c r="N400" s="504"/>
      <c r="O400" s="517"/>
      <c r="P400" s="509"/>
      <c r="Q400" s="504"/>
      <c r="R400" s="504"/>
      <c r="S400" s="504"/>
      <c r="T400" s="504"/>
      <c r="U400" s="504"/>
      <c r="V400" s="504"/>
      <c r="W400" s="504"/>
      <c r="X400" s="23"/>
      <c r="Y400" s="23"/>
    </row>
    <row r="401" spans="6:25" x14ac:dyDescent="0.2">
      <c r="F401" s="23"/>
      <c r="G401" s="23"/>
      <c r="H401" s="504"/>
      <c r="I401" s="504"/>
      <c r="J401" s="504"/>
      <c r="K401" s="512"/>
      <c r="L401" s="504"/>
      <c r="M401" s="517"/>
      <c r="N401" s="504"/>
      <c r="O401" s="517"/>
      <c r="P401" s="509"/>
      <c r="Q401" s="504"/>
      <c r="R401" s="504"/>
      <c r="S401" s="504"/>
      <c r="T401" s="504"/>
      <c r="U401" s="504"/>
      <c r="V401" s="504"/>
      <c r="W401" s="504"/>
      <c r="X401" s="23"/>
      <c r="Y401" s="23"/>
    </row>
    <row r="402" spans="6:25" x14ac:dyDescent="0.2">
      <c r="F402" s="23"/>
      <c r="G402" s="23"/>
      <c r="H402" s="504"/>
      <c r="I402" s="504"/>
      <c r="J402" s="504"/>
      <c r="K402" s="512"/>
      <c r="L402" s="504"/>
      <c r="M402" s="517"/>
      <c r="N402" s="504"/>
      <c r="O402" s="517"/>
      <c r="P402" s="509"/>
      <c r="Q402" s="504"/>
      <c r="R402" s="504"/>
      <c r="S402" s="504"/>
      <c r="T402" s="504"/>
      <c r="U402" s="504"/>
      <c r="V402" s="504"/>
      <c r="W402" s="504"/>
      <c r="X402" s="23"/>
      <c r="Y402" s="23"/>
    </row>
    <row r="403" spans="6:25" x14ac:dyDescent="0.2">
      <c r="F403" s="23"/>
      <c r="G403" s="23"/>
      <c r="H403" s="504"/>
      <c r="I403" s="504"/>
      <c r="J403" s="504"/>
      <c r="K403" s="512"/>
      <c r="L403" s="504"/>
      <c r="M403" s="517"/>
      <c r="N403" s="504"/>
      <c r="O403" s="517"/>
      <c r="P403" s="509"/>
      <c r="Q403" s="504"/>
      <c r="R403" s="504"/>
      <c r="S403" s="504"/>
      <c r="T403" s="504"/>
      <c r="U403" s="504"/>
      <c r="V403" s="504"/>
      <c r="W403" s="504"/>
      <c r="X403" s="23"/>
      <c r="Y403" s="23"/>
    </row>
    <row r="404" spans="6:25" x14ac:dyDescent="0.2">
      <c r="F404" s="23"/>
      <c r="G404" s="23"/>
      <c r="H404" s="504"/>
      <c r="I404" s="504"/>
      <c r="J404" s="504"/>
      <c r="K404" s="512"/>
      <c r="L404" s="504"/>
      <c r="M404" s="517"/>
      <c r="N404" s="504"/>
      <c r="O404" s="517"/>
      <c r="P404" s="509"/>
      <c r="Q404" s="504"/>
      <c r="R404" s="504"/>
      <c r="S404" s="504"/>
      <c r="T404" s="504"/>
      <c r="U404" s="504"/>
      <c r="V404" s="504"/>
      <c r="W404" s="504"/>
      <c r="X404" s="23"/>
      <c r="Y404" s="23"/>
    </row>
    <row r="405" spans="6:25" x14ac:dyDescent="0.2">
      <c r="F405" s="23"/>
      <c r="G405" s="23"/>
      <c r="H405" s="504"/>
      <c r="I405" s="504"/>
      <c r="J405" s="504"/>
      <c r="K405" s="512"/>
      <c r="L405" s="504"/>
      <c r="M405" s="517"/>
      <c r="N405" s="504"/>
      <c r="O405" s="517"/>
      <c r="P405" s="509"/>
      <c r="Q405" s="504"/>
      <c r="R405" s="504"/>
      <c r="S405" s="504"/>
      <c r="T405" s="504"/>
      <c r="U405" s="504"/>
      <c r="V405" s="504"/>
      <c r="W405" s="504"/>
      <c r="X405" s="23"/>
      <c r="Y405" s="23"/>
    </row>
    <row r="406" spans="6:25" x14ac:dyDescent="0.2">
      <c r="F406" s="23"/>
      <c r="G406" s="23"/>
      <c r="H406" s="504"/>
      <c r="I406" s="504"/>
      <c r="J406" s="504"/>
      <c r="K406" s="512"/>
      <c r="L406" s="504"/>
      <c r="M406" s="517"/>
      <c r="N406" s="504"/>
      <c r="O406" s="517"/>
      <c r="P406" s="509"/>
      <c r="Q406" s="504"/>
      <c r="R406" s="504"/>
      <c r="S406" s="504"/>
      <c r="T406" s="504"/>
      <c r="U406" s="504"/>
      <c r="V406" s="504"/>
      <c r="W406" s="504"/>
      <c r="X406" s="23"/>
      <c r="Y406" s="23"/>
    </row>
    <row r="407" spans="6:25" x14ac:dyDescent="0.2">
      <c r="F407" s="23"/>
      <c r="G407" s="23"/>
      <c r="H407" s="504"/>
      <c r="I407" s="504"/>
      <c r="J407" s="504"/>
      <c r="K407" s="512"/>
      <c r="L407" s="504"/>
      <c r="M407" s="517"/>
      <c r="N407" s="504"/>
      <c r="O407" s="517"/>
      <c r="P407" s="509"/>
      <c r="Q407" s="504"/>
      <c r="R407" s="504"/>
      <c r="S407" s="504"/>
      <c r="T407" s="504"/>
      <c r="U407" s="504"/>
      <c r="V407" s="504"/>
      <c r="W407" s="504"/>
      <c r="X407" s="23"/>
      <c r="Y407" s="23"/>
    </row>
    <row r="408" spans="6:25" x14ac:dyDescent="0.2">
      <c r="F408" s="23"/>
      <c r="G408" s="23"/>
      <c r="H408" s="504"/>
      <c r="I408" s="504"/>
      <c r="J408" s="504"/>
      <c r="K408" s="512"/>
      <c r="L408" s="504"/>
      <c r="M408" s="517"/>
      <c r="N408" s="504"/>
      <c r="O408" s="517"/>
      <c r="P408" s="509"/>
      <c r="Q408" s="504"/>
      <c r="R408" s="504"/>
      <c r="S408" s="504"/>
      <c r="T408" s="504"/>
      <c r="U408" s="504"/>
      <c r="V408" s="504"/>
      <c r="W408" s="504"/>
      <c r="X408" s="23"/>
      <c r="Y408" s="23"/>
    </row>
    <row r="409" spans="6:25" x14ac:dyDescent="0.2">
      <c r="F409" s="23"/>
      <c r="G409" s="23"/>
      <c r="H409" s="504"/>
      <c r="I409" s="504"/>
      <c r="J409" s="504"/>
      <c r="K409" s="512"/>
      <c r="L409" s="504"/>
      <c r="M409" s="517"/>
      <c r="N409" s="504"/>
      <c r="O409" s="517"/>
      <c r="P409" s="509"/>
      <c r="Q409" s="504"/>
      <c r="R409" s="504"/>
      <c r="S409" s="504"/>
      <c r="T409" s="504"/>
      <c r="U409" s="504"/>
      <c r="V409" s="504"/>
      <c r="W409" s="504"/>
      <c r="X409" s="23"/>
      <c r="Y409" s="23"/>
    </row>
    <row r="410" spans="6:25" x14ac:dyDescent="0.2">
      <c r="F410" s="23"/>
      <c r="G410" s="23"/>
      <c r="H410" s="504"/>
      <c r="I410" s="504"/>
      <c r="J410" s="504"/>
      <c r="K410" s="512"/>
      <c r="L410" s="504"/>
      <c r="M410" s="517"/>
      <c r="N410" s="504"/>
      <c r="O410" s="517"/>
      <c r="P410" s="509"/>
      <c r="Q410" s="504"/>
      <c r="R410" s="504"/>
      <c r="S410" s="504"/>
      <c r="T410" s="504"/>
      <c r="U410" s="504"/>
      <c r="V410" s="504"/>
      <c r="W410" s="504"/>
      <c r="X410" s="23"/>
      <c r="Y410" s="23"/>
    </row>
    <row r="411" spans="6:25" x14ac:dyDescent="0.2">
      <c r="F411" s="23"/>
      <c r="G411" s="23"/>
      <c r="H411" s="504"/>
      <c r="I411" s="504"/>
      <c r="J411" s="504"/>
      <c r="K411" s="512"/>
      <c r="L411" s="504"/>
      <c r="M411" s="517"/>
      <c r="N411" s="504"/>
      <c r="O411" s="517"/>
      <c r="P411" s="509"/>
      <c r="Q411" s="504"/>
      <c r="R411" s="504"/>
      <c r="S411" s="504"/>
      <c r="T411" s="504"/>
      <c r="U411" s="504"/>
      <c r="V411" s="504"/>
      <c r="W411" s="504"/>
      <c r="X411" s="23"/>
      <c r="Y411" s="23"/>
    </row>
    <row r="412" spans="6:25" x14ac:dyDescent="0.2">
      <c r="F412" s="23"/>
      <c r="G412" s="23"/>
      <c r="H412" s="504"/>
      <c r="I412" s="504"/>
      <c r="J412" s="504"/>
      <c r="K412" s="512"/>
      <c r="L412" s="504"/>
      <c r="M412" s="517"/>
      <c r="N412" s="504"/>
      <c r="O412" s="517"/>
      <c r="P412" s="509"/>
      <c r="Q412" s="504"/>
      <c r="R412" s="504"/>
      <c r="S412" s="504"/>
      <c r="T412" s="504"/>
      <c r="U412" s="504"/>
      <c r="V412" s="504"/>
      <c r="W412" s="504"/>
      <c r="X412" s="23"/>
      <c r="Y412" s="23"/>
    </row>
    <row r="413" spans="6:25" x14ac:dyDescent="0.2">
      <c r="F413" s="23"/>
      <c r="G413" s="23"/>
      <c r="H413" s="504"/>
      <c r="I413" s="504"/>
      <c r="J413" s="504"/>
      <c r="K413" s="512"/>
      <c r="L413" s="504"/>
      <c r="M413" s="517"/>
      <c r="N413" s="504"/>
      <c r="O413" s="517"/>
      <c r="P413" s="509"/>
      <c r="Q413" s="504"/>
      <c r="R413" s="504"/>
      <c r="S413" s="504"/>
      <c r="T413" s="504"/>
      <c r="U413" s="504"/>
      <c r="V413" s="504"/>
      <c r="W413" s="504"/>
      <c r="X413" s="23"/>
      <c r="Y413" s="23"/>
    </row>
    <row r="414" spans="6:25" x14ac:dyDescent="0.2">
      <c r="F414" s="23"/>
      <c r="G414" s="23"/>
      <c r="H414" s="504"/>
      <c r="I414" s="504"/>
      <c r="J414" s="504"/>
      <c r="K414" s="512"/>
      <c r="L414" s="504"/>
      <c r="M414" s="517"/>
      <c r="N414" s="504"/>
      <c r="O414" s="517"/>
      <c r="P414" s="509"/>
      <c r="Q414" s="504"/>
      <c r="R414" s="504"/>
      <c r="S414" s="504"/>
      <c r="T414" s="504"/>
      <c r="U414" s="504"/>
      <c r="V414" s="504"/>
      <c r="W414" s="504"/>
      <c r="X414" s="23"/>
      <c r="Y414" s="23"/>
    </row>
    <row r="415" spans="6:25" x14ac:dyDescent="0.2">
      <c r="F415" s="23"/>
      <c r="G415" s="23"/>
      <c r="H415" s="504"/>
      <c r="I415" s="504"/>
      <c r="J415" s="504"/>
      <c r="K415" s="512"/>
      <c r="L415" s="504"/>
      <c r="M415" s="517"/>
      <c r="N415" s="504"/>
      <c r="O415" s="517"/>
      <c r="P415" s="509"/>
      <c r="Q415" s="504"/>
      <c r="R415" s="504"/>
      <c r="S415" s="504"/>
      <c r="T415" s="504"/>
      <c r="U415" s="504"/>
      <c r="V415" s="504"/>
      <c r="W415" s="504"/>
      <c r="X415" s="23"/>
      <c r="Y415" s="23"/>
    </row>
    <row r="416" spans="6:25" x14ac:dyDescent="0.2">
      <c r="F416" s="23"/>
      <c r="G416" s="23"/>
      <c r="H416" s="504"/>
      <c r="I416" s="504"/>
      <c r="J416" s="504"/>
      <c r="K416" s="512"/>
      <c r="L416" s="504"/>
      <c r="M416" s="517"/>
      <c r="N416" s="504"/>
      <c r="O416" s="517"/>
      <c r="P416" s="509"/>
      <c r="Q416" s="504"/>
      <c r="R416" s="504"/>
      <c r="S416" s="504"/>
      <c r="T416" s="504"/>
      <c r="U416" s="504"/>
      <c r="V416" s="504"/>
      <c r="W416" s="504"/>
      <c r="X416" s="23"/>
      <c r="Y416" s="23"/>
    </row>
    <row r="417" spans="6:25" x14ac:dyDescent="0.2">
      <c r="F417" s="23"/>
      <c r="G417" s="23"/>
      <c r="H417" s="504"/>
      <c r="I417" s="504"/>
      <c r="J417" s="504"/>
      <c r="K417" s="512"/>
      <c r="L417" s="504"/>
      <c r="M417" s="517"/>
      <c r="N417" s="504"/>
      <c r="O417" s="517"/>
      <c r="P417" s="509"/>
      <c r="Q417" s="504"/>
      <c r="R417" s="504"/>
      <c r="S417" s="504"/>
      <c r="T417" s="504"/>
      <c r="U417" s="504"/>
      <c r="V417" s="504"/>
      <c r="W417" s="504"/>
      <c r="X417" s="23"/>
      <c r="Y417" s="23"/>
    </row>
    <row r="418" spans="6:25" x14ac:dyDescent="0.2">
      <c r="F418" s="23"/>
      <c r="G418" s="23"/>
      <c r="H418" s="504"/>
      <c r="I418" s="504"/>
      <c r="J418" s="504"/>
      <c r="K418" s="512"/>
      <c r="L418" s="504"/>
      <c r="M418" s="517"/>
      <c r="N418" s="504"/>
      <c r="O418" s="517"/>
      <c r="P418" s="509"/>
      <c r="Q418" s="504"/>
      <c r="R418" s="504"/>
      <c r="S418" s="504"/>
      <c r="T418" s="504"/>
      <c r="U418" s="504"/>
      <c r="V418" s="504"/>
      <c r="W418" s="504"/>
      <c r="X418" s="23"/>
      <c r="Y418" s="23"/>
    </row>
    <row r="419" spans="6:25" x14ac:dyDescent="0.2">
      <c r="F419" s="23"/>
      <c r="G419" s="23"/>
      <c r="H419" s="504"/>
      <c r="I419" s="504"/>
      <c r="J419" s="504"/>
      <c r="K419" s="512"/>
      <c r="L419" s="504"/>
      <c r="M419" s="517"/>
      <c r="N419" s="504"/>
      <c r="O419" s="517"/>
      <c r="P419" s="509"/>
      <c r="Q419" s="504"/>
      <c r="R419" s="504"/>
      <c r="S419" s="504"/>
      <c r="T419" s="504"/>
      <c r="U419" s="504"/>
      <c r="V419" s="504"/>
      <c r="W419" s="504"/>
      <c r="X419" s="23"/>
      <c r="Y419" s="23"/>
    </row>
    <row r="420" spans="6:25" x14ac:dyDescent="0.2">
      <c r="F420" s="23"/>
      <c r="G420" s="23"/>
      <c r="H420" s="504"/>
      <c r="I420" s="504"/>
      <c r="J420" s="504"/>
      <c r="K420" s="512"/>
      <c r="L420" s="504"/>
      <c r="M420" s="517"/>
      <c r="N420" s="504"/>
      <c r="O420" s="517"/>
      <c r="P420" s="509"/>
      <c r="Q420" s="504"/>
      <c r="R420" s="504"/>
      <c r="S420" s="504"/>
      <c r="T420" s="504"/>
      <c r="U420" s="504"/>
      <c r="V420" s="504"/>
      <c r="W420" s="504"/>
      <c r="X420" s="23"/>
      <c r="Y420" s="23"/>
    </row>
    <row r="421" spans="6:25" x14ac:dyDescent="0.2">
      <c r="F421" s="23"/>
      <c r="G421" s="23"/>
      <c r="H421" s="504"/>
      <c r="I421" s="504"/>
      <c r="J421" s="504"/>
      <c r="K421" s="512"/>
      <c r="L421" s="504"/>
      <c r="M421" s="517"/>
      <c r="N421" s="504"/>
      <c r="O421" s="517"/>
      <c r="P421" s="509"/>
      <c r="Q421" s="504"/>
      <c r="R421" s="504"/>
      <c r="S421" s="504"/>
      <c r="T421" s="504"/>
      <c r="U421" s="504"/>
      <c r="V421" s="504"/>
      <c r="W421" s="504"/>
      <c r="X421" s="23"/>
      <c r="Y421" s="23"/>
    </row>
    <row r="422" spans="6:25" x14ac:dyDescent="0.2">
      <c r="F422" s="23"/>
      <c r="G422" s="23"/>
      <c r="H422" s="504"/>
      <c r="I422" s="504"/>
      <c r="J422" s="504"/>
      <c r="K422" s="512"/>
      <c r="L422" s="504"/>
      <c r="M422" s="517"/>
      <c r="N422" s="504"/>
      <c r="O422" s="517"/>
      <c r="P422" s="509"/>
      <c r="Q422" s="504"/>
      <c r="R422" s="504"/>
      <c r="S422" s="504"/>
      <c r="T422" s="504"/>
      <c r="U422" s="504"/>
      <c r="V422" s="504"/>
      <c r="W422" s="504"/>
      <c r="X422" s="23"/>
      <c r="Y422" s="23"/>
    </row>
    <row r="423" spans="6:25" x14ac:dyDescent="0.2">
      <c r="F423" s="23"/>
      <c r="G423" s="23"/>
      <c r="H423" s="504"/>
      <c r="I423" s="504"/>
      <c r="J423" s="504"/>
      <c r="K423" s="512"/>
      <c r="L423" s="504"/>
      <c r="M423" s="517"/>
      <c r="N423" s="504"/>
      <c r="O423" s="517"/>
      <c r="P423" s="509"/>
      <c r="Q423" s="504"/>
      <c r="R423" s="504"/>
      <c r="S423" s="504"/>
      <c r="T423" s="504"/>
      <c r="U423" s="504"/>
      <c r="V423" s="504"/>
      <c r="W423" s="504"/>
      <c r="X423" s="23"/>
      <c r="Y423" s="23"/>
    </row>
    <row r="424" spans="6:25" x14ac:dyDescent="0.2">
      <c r="F424" s="23"/>
      <c r="G424" s="23"/>
      <c r="H424" s="504"/>
      <c r="I424" s="504"/>
      <c r="J424" s="504"/>
      <c r="K424" s="512"/>
      <c r="L424" s="504"/>
      <c r="M424" s="517"/>
      <c r="N424" s="504"/>
      <c r="O424" s="517"/>
      <c r="P424" s="509"/>
      <c r="Q424" s="504"/>
      <c r="R424" s="504"/>
      <c r="S424" s="504"/>
      <c r="T424" s="504"/>
      <c r="U424" s="504"/>
      <c r="V424" s="504"/>
      <c r="W424" s="504"/>
      <c r="X424" s="23"/>
      <c r="Y424" s="23"/>
    </row>
    <row r="425" spans="6:25" x14ac:dyDescent="0.2">
      <c r="F425" s="23"/>
      <c r="G425" s="23"/>
      <c r="H425" s="504"/>
      <c r="I425" s="504"/>
      <c r="J425" s="504"/>
      <c r="K425" s="512"/>
      <c r="L425" s="504"/>
      <c r="M425" s="517"/>
      <c r="N425" s="504"/>
      <c r="O425" s="517"/>
      <c r="P425" s="509"/>
      <c r="Q425" s="504"/>
      <c r="R425" s="504"/>
      <c r="S425" s="504"/>
      <c r="T425" s="504"/>
      <c r="U425" s="504"/>
      <c r="V425" s="504"/>
      <c r="W425" s="504"/>
      <c r="X425" s="23"/>
      <c r="Y425" s="23"/>
    </row>
    <row r="426" spans="6:25" x14ac:dyDescent="0.2">
      <c r="F426" s="23"/>
      <c r="G426" s="23"/>
      <c r="H426" s="504"/>
      <c r="I426" s="504"/>
      <c r="J426" s="504"/>
      <c r="K426" s="512"/>
      <c r="L426" s="504"/>
      <c r="M426" s="517"/>
      <c r="N426" s="504"/>
      <c r="O426" s="517"/>
      <c r="P426" s="509"/>
      <c r="Q426" s="504"/>
      <c r="R426" s="504"/>
      <c r="S426" s="504"/>
      <c r="T426" s="504"/>
      <c r="U426" s="504"/>
      <c r="V426" s="504"/>
      <c r="W426" s="504"/>
      <c r="X426" s="23"/>
      <c r="Y426" s="23"/>
    </row>
    <row r="427" spans="6:25" x14ac:dyDescent="0.2">
      <c r="F427" s="23"/>
      <c r="G427" s="23"/>
      <c r="H427" s="504"/>
      <c r="I427" s="504"/>
      <c r="J427" s="504"/>
      <c r="K427" s="512"/>
      <c r="L427" s="504"/>
      <c r="M427" s="517"/>
      <c r="N427" s="504"/>
      <c r="O427" s="517"/>
      <c r="P427" s="509"/>
      <c r="Q427" s="504"/>
      <c r="R427" s="504"/>
      <c r="S427" s="504"/>
      <c r="T427" s="504"/>
      <c r="U427" s="504"/>
      <c r="V427" s="504"/>
      <c r="W427" s="504"/>
      <c r="X427" s="23"/>
      <c r="Y427" s="23"/>
    </row>
    <row r="428" spans="6:25" x14ac:dyDescent="0.2">
      <c r="F428" s="23"/>
      <c r="G428" s="23"/>
      <c r="H428" s="504"/>
      <c r="I428" s="504"/>
      <c r="J428" s="504"/>
      <c r="K428" s="512"/>
      <c r="L428" s="504"/>
      <c r="M428" s="517"/>
      <c r="N428" s="504"/>
      <c r="O428" s="517"/>
      <c r="P428" s="509"/>
      <c r="Q428" s="504"/>
      <c r="R428" s="504"/>
      <c r="S428" s="504"/>
      <c r="T428" s="504"/>
      <c r="U428" s="504"/>
      <c r="V428" s="504"/>
      <c r="W428" s="504"/>
      <c r="X428" s="23"/>
      <c r="Y428" s="23"/>
    </row>
    <row r="429" spans="6:25" x14ac:dyDescent="0.2">
      <c r="F429" s="23"/>
      <c r="G429" s="23"/>
      <c r="H429" s="504"/>
      <c r="I429" s="504"/>
      <c r="J429" s="504"/>
      <c r="K429" s="512"/>
      <c r="L429" s="504"/>
      <c r="M429" s="517"/>
      <c r="N429" s="504"/>
      <c r="O429" s="517"/>
      <c r="P429" s="509"/>
      <c r="Q429" s="504"/>
      <c r="R429" s="504"/>
      <c r="S429" s="504"/>
      <c r="T429" s="504"/>
      <c r="U429" s="504"/>
      <c r="V429" s="504"/>
      <c r="W429" s="504"/>
      <c r="X429" s="23"/>
      <c r="Y429" s="23"/>
    </row>
    <row r="430" spans="6:25" x14ac:dyDescent="0.2">
      <c r="F430" s="23"/>
      <c r="G430" s="23"/>
      <c r="H430" s="504"/>
      <c r="I430" s="504"/>
      <c r="J430" s="504"/>
      <c r="K430" s="512"/>
      <c r="L430" s="504"/>
      <c r="M430" s="517"/>
      <c r="N430" s="504"/>
      <c r="O430" s="517"/>
      <c r="P430" s="509"/>
      <c r="Q430" s="504"/>
      <c r="R430" s="504"/>
      <c r="S430" s="504"/>
      <c r="T430" s="504"/>
      <c r="U430" s="504"/>
      <c r="V430" s="504"/>
      <c r="W430" s="504"/>
      <c r="X430" s="23"/>
      <c r="Y430" s="23"/>
    </row>
    <row r="431" spans="6:25" x14ac:dyDescent="0.2">
      <c r="F431" s="23"/>
      <c r="G431" s="23"/>
      <c r="H431" s="504"/>
      <c r="I431" s="504"/>
      <c r="J431" s="504"/>
      <c r="K431" s="512"/>
      <c r="L431" s="504"/>
      <c r="M431" s="517"/>
      <c r="N431" s="504"/>
      <c r="O431" s="517"/>
      <c r="P431" s="509"/>
      <c r="Q431" s="504"/>
      <c r="R431" s="504"/>
      <c r="S431" s="504"/>
      <c r="T431" s="504"/>
      <c r="U431" s="504"/>
      <c r="V431" s="504"/>
      <c r="W431" s="504"/>
      <c r="X431" s="23"/>
      <c r="Y431" s="23"/>
    </row>
    <row r="432" spans="6:25" x14ac:dyDescent="0.2">
      <c r="F432" s="23"/>
      <c r="G432" s="23"/>
      <c r="H432" s="504"/>
      <c r="I432" s="504"/>
      <c r="J432" s="504"/>
      <c r="K432" s="512"/>
      <c r="L432" s="504"/>
      <c r="M432" s="517"/>
      <c r="N432" s="504"/>
      <c r="O432" s="517"/>
      <c r="P432" s="509"/>
      <c r="Q432" s="504"/>
      <c r="R432" s="504"/>
      <c r="S432" s="504"/>
      <c r="T432" s="504"/>
      <c r="U432" s="504"/>
      <c r="V432" s="504"/>
      <c r="W432" s="504"/>
      <c r="X432" s="23"/>
      <c r="Y432" s="23"/>
    </row>
    <row r="433" spans="6:25" x14ac:dyDescent="0.2">
      <c r="F433" s="23"/>
      <c r="G433" s="23"/>
      <c r="H433" s="504"/>
      <c r="I433" s="504"/>
      <c r="J433" s="504"/>
      <c r="K433" s="512"/>
      <c r="L433" s="504"/>
      <c r="M433" s="517"/>
      <c r="N433" s="504"/>
      <c r="O433" s="517"/>
      <c r="P433" s="509"/>
      <c r="Q433" s="504"/>
      <c r="R433" s="504"/>
      <c r="S433" s="504"/>
      <c r="T433" s="504"/>
      <c r="U433" s="504"/>
      <c r="V433" s="504"/>
      <c r="W433" s="504"/>
      <c r="X433" s="23"/>
      <c r="Y433" s="23"/>
    </row>
    <row r="434" spans="6:25" x14ac:dyDescent="0.2">
      <c r="F434" s="23"/>
      <c r="G434" s="23"/>
      <c r="H434" s="504"/>
      <c r="I434" s="504"/>
      <c r="J434" s="504"/>
      <c r="K434" s="512"/>
      <c r="L434" s="504"/>
      <c r="M434" s="517"/>
      <c r="N434" s="504"/>
      <c r="O434" s="517"/>
      <c r="P434" s="509"/>
      <c r="Q434" s="504"/>
      <c r="R434" s="504"/>
      <c r="S434" s="504"/>
      <c r="T434" s="504"/>
      <c r="U434" s="504"/>
      <c r="V434" s="504"/>
      <c r="W434" s="504"/>
      <c r="X434" s="23"/>
      <c r="Y434" s="23"/>
    </row>
    <row r="435" spans="6:25" x14ac:dyDescent="0.2">
      <c r="F435" s="23"/>
      <c r="G435" s="23"/>
      <c r="H435" s="504"/>
      <c r="I435" s="504"/>
      <c r="J435" s="504"/>
      <c r="K435" s="512"/>
      <c r="L435" s="504"/>
      <c r="M435" s="517"/>
      <c r="N435" s="504"/>
      <c r="O435" s="517"/>
      <c r="P435" s="509"/>
      <c r="Q435" s="504"/>
      <c r="R435" s="504"/>
      <c r="S435" s="504"/>
      <c r="T435" s="504"/>
      <c r="U435" s="504"/>
      <c r="V435" s="504"/>
      <c r="W435" s="504"/>
      <c r="X435" s="23"/>
      <c r="Y435" s="23"/>
    </row>
    <row r="436" spans="6:25" x14ac:dyDescent="0.2">
      <c r="F436" s="23"/>
      <c r="G436" s="23"/>
      <c r="H436" s="504"/>
      <c r="I436" s="504"/>
      <c r="J436" s="504"/>
      <c r="K436" s="512"/>
      <c r="L436" s="504"/>
      <c r="M436" s="517"/>
      <c r="N436" s="504"/>
      <c r="O436" s="517"/>
      <c r="P436" s="509"/>
      <c r="Q436" s="504"/>
      <c r="R436" s="504"/>
      <c r="S436" s="504"/>
      <c r="T436" s="504"/>
      <c r="U436" s="504"/>
      <c r="V436" s="504"/>
      <c r="W436" s="504"/>
      <c r="X436" s="23"/>
      <c r="Y436" s="23"/>
    </row>
    <row r="437" spans="6:25" x14ac:dyDescent="0.2">
      <c r="F437" s="23"/>
      <c r="G437" s="23"/>
      <c r="H437" s="504"/>
      <c r="I437" s="504"/>
      <c r="J437" s="504"/>
      <c r="K437" s="512"/>
      <c r="L437" s="504"/>
      <c r="M437" s="517"/>
      <c r="N437" s="504"/>
      <c r="O437" s="517"/>
      <c r="P437" s="509"/>
      <c r="Q437" s="504"/>
      <c r="R437" s="504"/>
      <c r="S437" s="504"/>
      <c r="T437" s="504"/>
      <c r="U437" s="504"/>
      <c r="V437" s="504"/>
      <c r="W437" s="504"/>
      <c r="X437" s="23"/>
      <c r="Y437" s="23"/>
    </row>
    <row r="438" spans="6:25" x14ac:dyDescent="0.2">
      <c r="F438" s="23"/>
      <c r="G438" s="23"/>
      <c r="H438" s="504"/>
      <c r="I438" s="504"/>
      <c r="J438" s="504"/>
      <c r="K438" s="512"/>
      <c r="L438" s="504"/>
      <c r="M438" s="517"/>
      <c r="N438" s="504"/>
      <c r="O438" s="517"/>
      <c r="P438" s="509"/>
      <c r="Q438" s="504"/>
      <c r="R438" s="504"/>
      <c r="S438" s="504"/>
      <c r="T438" s="504"/>
      <c r="U438" s="504"/>
      <c r="V438" s="504"/>
      <c r="W438" s="504"/>
      <c r="X438" s="23"/>
      <c r="Y438" s="23"/>
    </row>
    <row r="439" spans="6:25" x14ac:dyDescent="0.2">
      <c r="F439" s="23"/>
      <c r="G439" s="23"/>
      <c r="H439" s="504"/>
      <c r="I439" s="504"/>
      <c r="J439" s="504"/>
      <c r="K439" s="512"/>
      <c r="L439" s="504"/>
      <c r="M439" s="517"/>
      <c r="N439" s="504"/>
      <c r="O439" s="517"/>
      <c r="P439" s="509"/>
      <c r="Q439" s="504"/>
      <c r="R439" s="504"/>
      <c r="S439" s="504"/>
      <c r="T439" s="504"/>
      <c r="U439" s="504"/>
      <c r="V439" s="504"/>
      <c r="W439" s="504"/>
      <c r="X439" s="23"/>
      <c r="Y439" s="23"/>
    </row>
    <row r="440" spans="6:25" x14ac:dyDescent="0.2">
      <c r="F440" s="23"/>
      <c r="G440" s="23"/>
      <c r="H440" s="504"/>
      <c r="I440" s="504"/>
      <c r="J440" s="504"/>
      <c r="K440" s="512"/>
      <c r="L440" s="504"/>
      <c r="M440" s="517"/>
      <c r="N440" s="504"/>
      <c r="O440" s="517"/>
      <c r="P440" s="509"/>
      <c r="Q440" s="504"/>
      <c r="R440" s="504"/>
      <c r="S440" s="504"/>
      <c r="T440" s="504"/>
      <c r="U440" s="504"/>
      <c r="V440" s="504"/>
      <c r="W440" s="504"/>
      <c r="X440" s="23"/>
      <c r="Y440" s="23"/>
    </row>
    <row r="441" spans="6:25" x14ac:dyDescent="0.2">
      <c r="F441" s="23"/>
      <c r="G441" s="23"/>
      <c r="H441" s="504"/>
      <c r="I441" s="504"/>
      <c r="J441" s="504"/>
      <c r="K441" s="512"/>
      <c r="L441" s="504"/>
      <c r="M441" s="517"/>
      <c r="N441" s="504"/>
      <c r="O441" s="517"/>
      <c r="P441" s="509"/>
      <c r="Q441" s="504"/>
      <c r="R441" s="504"/>
      <c r="S441" s="504"/>
      <c r="T441" s="504"/>
      <c r="U441" s="504"/>
      <c r="V441" s="504"/>
      <c r="W441" s="504"/>
      <c r="X441" s="23"/>
      <c r="Y441" s="23"/>
    </row>
    <row r="442" spans="6:25" x14ac:dyDescent="0.2">
      <c r="F442" s="23"/>
      <c r="G442" s="23"/>
      <c r="H442" s="504"/>
      <c r="I442" s="504"/>
      <c r="J442" s="504"/>
      <c r="K442" s="512"/>
      <c r="L442" s="504"/>
      <c r="M442" s="517"/>
      <c r="N442" s="504"/>
      <c r="O442" s="517"/>
      <c r="P442" s="509"/>
      <c r="Q442" s="504"/>
      <c r="R442" s="504"/>
      <c r="S442" s="504"/>
      <c r="T442" s="504"/>
      <c r="U442" s="504"/>
      <c r="V442" s="504"/>
      <c r="W442" s="504"/>
      <c r="X442" s="23"/>
      <c r="Y442" s="23"/>
    </row>
    <row r="443" spans="6:25" x14ac:dyDescent="0.2">
      <c r="F443" s="23"/>
      <c r="G443" s="23"/>
      <c r="H443" s="504"/>
      <c r="I443" s="504"/>
      <c r="J443" s="504"/>
      <c r="K443" s="512"/>
      <c r="L443" s="504"/>
      <c r="M443" s="517"/>
      <c r="N443" s="504"/>
      <c r="O443" s="517"/>
      <c r="P443" s="509"/>
      <c r="Q443" s="504"/>
      <c r="R443" s="504"/>
      <c r="S443" s="504"/>
      <c r="T443" s="504"/>
      <c r="U443" s="504"/>
      <c r="V443" s="504"/>
      <c r="W443" s="504"/>
      <c r="X443" s="23"/>
      <c r="Y443" s="23"/>
    </row>
    <row r="444" spans="6:25" x14ac:dyDescent="0.2">
      <c r="F444" s="23"/>
      <c r="G444" s="23"/>
      <c r="H444" s="504"/>
      <c r="I444" s="504"/>
      <c r="J444" s="504"/>
      <c r="K444" s="512"/>
      <c r="L444" s="504"/>
      <c r="M444" s="517"/>
      <c r="N444" s="504"/>
      <c r="O444" s="517"/>
      <c r="P444" s="509"/>
      <c r="Q444" s="504"/>
      <c r="R444" s="504"/>
      <c r="S444" s="504"/>
      <c r="T444" s="504"/>
      <c r="U444" s="504"/>
      <c r="V444" s="504"/>
      <c r="W444" s="504"/>
      <c r="X444" s="23"/>
      <c r="Y444" s="23"/>
    </row>
    <row r="445" spans="6:25" x14ac:dyDescent="0.2">
      <c r="F445" s="23"/>
      <c r="G445" s="23"/>
      <c r="H445" s="504"/>
      <c r="I445" s="504"/>
      <c r="J445" s="504"/>
      <c r="K445" s="512"/>
      <c r="L445" s="504"/>
      <c r="M445" s="517"/>
      <c r="N445" s="504"/>
      <c r="O445" s="517"/>
      <c r="P445" s="509"/>
      <c r="Q445" s="504"/>
      <c r="R445" s="504"/>
      <c r="S445" s="504"/>
      <c r="T445" s="504"/>
      <c r="U445" s="504"/>
      <c r="V445" s="504"/>
      <c r="W445" s="504"/>
      <c r="X445" s="23"/>
      <c r="Y445" s="23"/>
    </row>
    <row r="446" spans="6:25" x14ac:dyDescent="0.2">
      <c r="F446" s="2"/>
      <c r="G446" s="2"/>
    </row>
    <row r="447" spans="6:25" x14ac:dyDescent="0.2">
      <c r="F447" s="2"/>
      <c r="G447" s="2"/>
    </row>
    <row r="448" spans="6:25" x14ac:dyDescent="0.2">
      <c r="F448" s="2"/>
      <c r="G448" s="2"/>
    </row>
    <row r="449" spans="6:7" x14ac:dyDescent="0.2">
      <c r="F449" s="2"/>
      <c r="G449" s="2"/>
    </row>
    <row r="450" spans="6:7" x14ac:dyDescent="0.2">
      <c r="F450" s="2"/>
      <c r="G450" s="2"/>
    </row>
    <row r="451" spans="6:7" x14ac:dyDescent="0.2">
      <c r="F451" s="2"/>
      <c r="G451" s="2"/>
    </row>
    <row r="452" spans="6:7" x14ac:dyDescent="0.2">
      <c r="F452" s="2"/>
      <c r="G452" s="2"/>
    </row>
    <row r="453" spans="6:7" x14ac:dyDescent="0.2">
      <c r="F453" s="2"/>
      <c r="G453" s="2"/>
    </row>
    <row r="454" spans="6:7" x14ac:dyDescent="0.2">
      <c r="F454" s="2"/>
      <c r="G454" s="2"/>
    </row>
    <row r="455" spans="6:7" x14ac:dyDescent="0.2">
      <c r="F455" s="2"/>
      <c r="G455" s="2"/>
    </row>
    <row r="456" spans="6:7" x14ac:dyDescent="0.2">
      <c r="F456" s="2"/>
      <c r="G456" s="2"/>
    </row>
    <row r="457" spans="6:7" x14ac:dyDescent="0.2">
      <c r="F457" s="2"/>
      <c r="G457" s="2"/>
    </row>
    <row r="458" spans="6:7" x14ac:dyDescent="0.2">
      <c r="F458" s="2"/>
      <c r="G458" s="2"/>
    </row>
    <row r="459" spans="6:7" x14ac:dyDescent="0.2">
      <c r="F459" s="2"/>
      <c r="G459" s="2"/>
    </row>
    <row r="460" spans="6:7" x14ac:dyDescent="0.2">
      <c r="F460" s="2"/>
      <c r="G460" s="2"/>
    </row>
    <row r="461" spans="6:7" x14ac:dyDescent="0.2">
      <c r="F461" s="2"/>
      <c r="G461" s="2"/>
    </row>
    <row r="462" spans="6:7" x14ac:dyDescent="0.2">
      <c r="F462" s="2"/>
      <c r="G462" s="2"/>
    </row>
    <row r="463" spans="6:7" x14ac:dyDescent="0.2">
      <c r="F463" s="2"/>
      <c r="G463" s="2"/>
    </row>
    <row r="464" spans="6:7" x14ac:dyDescent="0.2">
      <c r="F464" s="2"/>
      <c r="G464" s="2"/>
    </row>
    <row r="465" spans="6:7" x14ac:dyDescent="0.2">
      <c r="F465" s="2"/>
      <c r="G465" s="2"/>
    </row>
    <row r="466" spans="6:7" x14ac:dyDescent="0.2">
      <c r="F466" s="2"/>
      <c r="G466" s="2"/>
    </row>
    <row r="467" spans="6:7" x14ac:dyDescent="0.2">
      <c r="F467" s="2"/>
      <c r="G467" s="2"/>
    </row>
    <row r="468" spans="6:7" x14ac:dyDescent="0.2">
      <c r="F468" s="2"/>
      <c r="G468" s="2"/>
    </row>
    <row r="469" spans="6:7" x14ac:dyDescent="0.2">
      <c r="F469" s="2"/>
      <c r="G469" s="2"/>
    </row>
    <row r="470" spans="6:7" x14ac:dyDescent="0.2">
      <c r="F470" s="2"/>
      <c r="G470" s="2"/>
    </row>
    <row r="471" spans="6:7" x14ac:dyDescent="0.2">
      <c r="F471" s="2"/>
      <c r="G471" s="2"/>
    </row>
    <row r="472" spans="6:7" x14ac:dyDescent="0.2">
      <c r="F472" s="2"/>
      <c r="G472" s="2"/>
    </row>
    <row r="473" spans="6:7" x14ac:dyDescent="0.2">
      <c r="F473" s="2"/>
      <c r="G473" s="2"/>
    </row>
    <row r="474" spans="6:7" x14ac:dyDescent="0.2">
      <c r="F474" s="2"/>
      <c r="G474" s="2"/>
    </row>
    <row r="475" spans="6:7" x14ac:dyDescent="0.2">
      <c r="F475" s="2"/>
      <c r="G475" s="2"/>
    </row>
    <row r="476" spans="6:7" x14ac:dyDescent="0.2">
      <c r="F476" s="2"/>
      <c r="G476" s="2"/>
    </row>
    <row r="477" spans="6:7" x14ac:dyDescent="0.2">
      <c r="F477" s="2"/>
      <c r="G477" s="2"/>
    </row>
    <row r="478" spans="6:7" x14ac:dyDescent="0.2">
      <c r="F478" s="2"/>
      <c r="G478" s="2"/>
    </row>
    <row r="479" spans="6:7" x14ac:dyDescent="0.2">
      <c r="F479" s="2"/>
      <c r="G479" s="2"/>
    </row>
    <row r="480" spans="6:7" x14ac:dyDescent="0.2">
      <c r="F480" s="2"/>
      <c r="G480" s="2"/>
    </row>
    <row r="481" spans="6:7" x14ac:dyDescent="0.2">
      <c r="F481" s="2"/>
      <c r="G481" s="2"/>
    </row>
    <row r="482" spans="6:7" x14ac:dyDescent="0.2">
      <c r="F482" s="2"/>
      <c r="G482" s="2"/>
    </row>
    <row r="483" spans="6:7" x14ac:dyDescent="0.2">
      <c r="F483" s="2"/>
      <c r="G483" s="2"/>
    </row>
    <row r="484" spans="6:7" x14ac:dyDescent="0.2">
      <c r="F484" s="2"/>
      <c r="G484" s="2"/>
    </row>
    <row r="485" spans="6:7" x14ac:dyDescent="0.2">
      <c r="F485" s="2"/>
      <c r="G485" s="2"/>
    </row>
    <row r="486" spans="6:7" x14ac:dyDescent="0.2">
      <c r="F486" s="2"/>
      <c r="G486" s="2"/>
    </row>
    <row r="487" spans="6:7" x14ac:dyDescent="0.2">
      <c r="F487" s="2"/>
      <c r="G487" s="2"/>
    </row>
    <row r="488" spans="6:7" x14ac:dyDescent="0.2">
      <c r="F488" s="2"/>
      <c r="G488" s="2"/>
    </row>
    <row r="489" spans="6:7" x14ac:dyDescent="0.2">
      <c r="F489" s="2"/>
      <c r="G489" s="2"/>
    </row>
    <row r="490" spans="6:7" x14ac:dyDescent="0.2">
      <c r="F490" s="2"/>
      <c r="G490" s="2"/>
    </row>
    <row r="491" spans="6:7" x14ac:dyDescent="0.2">
      <c r="F491" s="2"/>
      <c r="G491" s="2"/>
    </row>
    <row r="492" spans="6:7" x14ac:dyDescent="0.2">
      <c r="F492" s="2"/>
      <c r="G492" s="2"/>
    </row>
    <row r="493" spans="6:7" x14ac:dyDescent="0.2">
      <c r="F493" s="2"/>
      <c r="G493" s="2"/>
    </row>
    <row r="494" spans="6:7" x14ac:dyDescent="0.2">
      <c r="F494" s="2"/>
      <c r="G494" s="2"/>
    </row>
    <row r="495" spans="6:7" x14ac:dyDescent="0.2">
      <c r="F495" s="2"/>
      <c r="G495" s="2"/>
    </row>
    <row r="496" spans="6:7" x14ac:dyDescent="0.2">
      <c r="F496" s="2"/>
      <c r="G496" s="2"/>
    </row>
    <row r="497" spans="6:7" x14ac:dyDescent="0.2">
      <c r="F497" s="2"/>
      <c r="G497" s="2"/>
    </row>
    <row r="498" spans="6:7" x14ac:dyDescent="0.2">
      <c r="F498" s="2"/>
      <c r="G498" s="2"/>
    </row>
    <row r="499" spans="6:7" x14ac:dyDescent="0.2">
      <c r="F499" s="2"/>
      <c r="G499" s="2"/>
    </row>
    <row r="500" spans="6:7" x14ac:dyDescent="0.2">
      <c r="F500" s="2"/>
      <c r="G500" s="2"/>
    </row>
    <row r="501" spans="6:7" x14ac:dyDescent="0.2">
      <c r="F501" s="2"/>
      <c r="G501" s="2"/>
    </row>
    <row r="502" spans="6:7" x14ac:dyDescent="0.2">
      <c r="F502" s="2"/>
      <c r="G502" s="2"/>
    </row>
    <row r="503" spans="6:7" x14ac:dyDescent="0.2">
      <c r="F503" s="2"/>
      <c r="G503" s="2"/>
    </row>
    <row r="504" spans="6:7" x14ac:dyDescent="0.2">
      <c r="F504" s="2"/>
      <c r="G504" s="2"/>
    </row>
    <row r="505" spans="6:7" x14ac:dyDescent="0.2">
      <c r="F505" s="2"/>
      <c r="G505" s="2"/>
    </row>
    <row r="506" spans="6:7" x14ac:dyDescent="0.2">
      <c r="F506" s="2"/>
      <c r="G506" s="2"/>
    </row>
    <row r="507" spans="6:7" x14ac:dyDescent="0.2">
      <c r="F507" s="2"/>
      <c r="G507" s="2"/>
    </row>
    <row r="508" spans="6:7" x14ac:dyDescent="0.2">
      <c r="F508" s="2"/>
      <c r="G508" s="2"/>
    </row>
    <row r="509" spans="6:7" x14ac:dyDescent="0.2">
      <c r="F509" s="2"/>
      <c r="G509" s="2"/>
    </row>
    <row r="510" spans="6:7" x14ac:dyDescent="0.2">
      <c r="F510" s="2"/>
      <c r="G510" s="2"/>
    </row>
    <row r="511" spans="6:7" x14ac:dyDescent="0.2">
      <c r="F511" s="2"/>
      <c r="G511" s="2"/>
    </row>
    <row r="512" spans="6:7" x14ac:dyDescent="0.2">
      <c r="F512" s="2"/>
      <c r="G512" s="2"/>
    </row>
    <row r="513" spans="6:7" x14ac:dyDescent="0.2">
      <c r="F513" s="2"/>
      <c r="G513" s="2"/>
    </row>
    <row r="514" spans="6:7" x14ac:dyDescent="0.2">
      <c r="F514" s="2"/>
      <c r="G514" s="2"/>
    </row>
    <row r="515" spans="6:7" x14ac:dyDescent="0.2">
      <c r="F515" s="2"/>
      <c r="G515" s="2"/>
    </row>
    <row r="516" spans="6:7" x14ac:dyDescent="0.2">
      <c r="F516" s="2"/>
      <c r="G516" s="2"/>
    </row>
    <row r="517" spans="6:7" x14ac:dyDescent="0.2">
      <c r="F517" s="2"/>
      <c r="G517" s="2"/>
    </row>
    <row r="518" spans="6:7" x14ac:dyDescent="0.2">
      <c r="F518" s="2"/>
      <c r="G518" s="2"/>
    </row>
    <row r="519" spans="6:7" x14ac:dyDescent="0.2">
      <c r="F519" s="2"/>
      <c r="G519" s="2"/>
    </row>
    <row r="520" spans="6:7" x14ac:dyDescent="0.2">
      <c r="F520" s="2"/>
      <c r="G520" s="2"/>
    </row>
    <row r="521" spans="6:7" x14ac:dyDescent="0.2">
      <c r="F521" s="2"/>
      <c r="G521" s="2"/>
    </row>
    <row r="522" spans="6:7" x14ac:dyDescent="0.2">
      <c r="F522" s="2"/>
      <c r="G522" s="2"/>
    </row>
    <row r="523" spans="6:7" x14ac:dyDescent="0.2">
      <c r="F523" s="2"/>
      <c r="G523" s="2"/>
    </row>
    <row r="524" spans="6:7" x14ac:dyDescent="0.2">
      <c r="F524" s="2"/>
      <c r="G524" s="2"/>
    </row>
    <row r="525" spans="6:7" x14ac:dyDescent="0.2">
      <c r="F525" s="2"/>
      <c r="G525" s="2"/>
    </row>
    <row r="526" spans="6:7" x14ac:dyDescent="0.2">
      <c r="F526" s="2"/>
      <c r="G526" s="2"/>
    </row>
    <row r="527" spans="6:7" x14ac:dyDescent="0.2">
      <c r="F527" s="2"/>
      <c r="G527" s="2"/>
    </row>
    <row r="528" spans="6:7" x14ac:dyDescent="0.2">
      <c r="F528" s="2"/>
      <c r="G528" s="2"/>
    </row>
    <row r="529" spans="6:7" x14ac:dyDescent="0.2">
      <c r="F529" s="2"/>
      <c r="G529" s="2"/>
    </row>
    <row r="530" spans="6:7" x14ac:dyDescent="0.2">
      <c r="F530" s="2"/>
      <c r="G530" s="2"/>
    </row>
    <row r="531" spans="6:7" x14ac:dyDescent="0.2">
      <c r="F531" s="2"/>
      <c r="G531" s="2"/>
    </row>
    <row r="532" spans="6:7" x14ac:dyDescent="0.2">
      <c r="F532" s="2"/>
      <c r="G532" s="2"/>
    </row>
    <row r="533" spans="6:7" x14ac:dyDescent="0.2">
      <c r="F533" s="2"/>
      <c r="G533" s="2"/>
    </row>
    <row r="534" spans="6:7" x14ac:dyDescent="0.2">
      <c r="F534" s="2"/>
      <c r="G534" s="2"/>
    </row>
    <row r="535" spans="6:7" x14ac:dyDescent="0.2">
      <c r="F535" s="2"/>
      <c r="G535" s="2"/>
    </row>
    <row r="536" spans="6:7" x14ac:dyDescent="0.2">
      <c r="F536" s="2"/>
      <c r="G536" s="2"/>
    </row>
    <row r="537" spans="6:7" x14ac:dyDescent="0.2">
      <c r="F537" s="2"/>
      <c r="G537" s="2"/>
    </row>
    <row r="538" spans="6:7" x14ac:dyDescent="0.2">
      <c r="F538" s="2"/>
      <c r="G538" s="2"/>
    </row>
    <row r="539" spans="6:7" x14ac:dyDescent="0.2">
      <c r="F539" s="2"/>
      <c r="G539" s="2"/>
    </row>
    <row r="540" spans="6:7" x14ac:dyDescent="0.2">
      <c r="F540" s="2"/>
      <c r="G540" s="2"/>
    </row>
    <row r="541" spans="6:7" x14ac:dyDescent="0.2">
      <c r="F541" s="2"/>
      <c r="G541" s="2"/>
    </row>
    <row r="542" spans="6:7" x14ac:dyDescent="0.2">
      <c r="F542" s="2"/>
      <c r="G542" s="2"/>
    </row>
    <row r="543" spans="6:7" x14ac:dyDescent="0.2">
      <c r="F543" s="2"/>
      <c r="G543" s="2"/>
    </row>
    <row r="544" spans="6:7" x14ac:dyDescent="0.2">
      <c r="F544" s="2"/>
      <c r="G544" s="2"/>
    </row>
    <row r="545" spans="6:7" x14ac:dyDescent="0.2">
      <c r="F545" s="2"/>
      <c r="G545" s="2"/>
    </row>
    <row r="546" spans="6:7" x14ac:dyDescent="0.2">
      <c r="F546" s="2"/>
      <c r="G546" s="2"/>
    </row>
    <row r="547" spans="6:7" x14ac:dyDescent="0.2">
      <c r="F547" s="2"/>
      <c r="G547" s="2"/>
    </row>
    <row r="548" spans="6:7" x14ac:dyDescent="0.2">
      <c r="F548" s="2"/>
      <c r="G548" s="2"/>
    </row>
    <row r="549" spans="6:7" x14ac:dyDescent="0.2">
      <c r="F549" s="2"/>
      <c r="G549" s="2"/>
    </row>
    <row r="550" spans="6:7" x14ac:dyDescent="0.2">
      <c r="F550" s="2"/>
      <c r="G550" s="2"/>
    </row>
    <row r="551" spans="6:7" x14ac:dyDescent="0.2">
      <c r="F551" s="2"/>
      <c r="G551" s="2"/>
    </row>
    <row r="552" spans="6:7" x14ac:dyDescent="0.2">
      <c r="F552" s="2"/>
      <c r="G552" s="2"/>
    </row>
    <row r="553" spans="6:7" x14ac:dyDescent="0.2">
      <c r="F553" s="2"/>
      <c r="G553" s="2"/>
    </row>
    <row r="554" spans="6:7" x14ac:dyDescent="0.2">
      <c r="F554" s="2"/>
      <c r="G554" s="2"/>
    </row>
    <row r="555" spans="6:7" x14ac:dyDescent="0.2">
      <c r="F555" s="2"/>
      <c r="G555" s="2"/>
    </row>
    <row r="556" spans="6:7" x14ac:dyDescent="0.2">
      <c r="F556" s="2"/>
      <c r="G556" s="2"/>
    </row>
    <row r="557" spans="6:7" x14ac:dyDescent="0.2">
      <c r="F557" s="2"/>
      <c r="G557" s="2"/>
    </row>
    <row r="558" spans="6:7" x14ac:dyDescent="0.2">
      <c r="F558" s="2"/>
      <c r="G558" s="2"/>
    </row>
    <row r="559" spans="6:7" x14ac:dyDescent="0.2">
      <c r="F559" s="2"/>
      <c r="G559" s="2"/>
    </row>
    <row r="560" spans="6:7" x14ac:dyDescent="0.2">
      <c r="F560" s="2"/>
      <c r="G560" s="2"/>
    </row>
    <row r="561" spans="6:7" x14ac:dyDescent="0.2">
      <c r="F561" s="2"/>
      <c r="G561" s="2"/>
    </row>
    <row r="562" spans="6:7" x14ac:dyDescent="0.2">
      <c r="F562" s="2"/>
      <c r="G562" s="2"/>
    </row>
    <row r="563" spans="6:7" x14ac:dyDescent="0.2">
      <c r="F563" s="2"/>
      <c r="G563" s="2"/>
    </row>
    <row r="564" spans="6:7" x14ac:dyDescent="0.2">
      <c r="F564" s="2"/>
      <c r="G564" s="2"/>
    </row>
    <row r="565" spans="6:7" x14ac:dyDescent="0.2">
      <c r="F565" s="2"/>
      <c r="G565" s="2"/>
    </row>
    <row r="566" spans="6:7" x14ac:dyDescent="0.2">
      <c r="F566" s="2"/>
      <c r="G566" s="2"/>
    </row>
    <row r="567" spans="6:7" x14ac:dyDescent="0.2">
      <c r="F567" s="2"/>
      <c r="G567" s="2"/>
    </row>
    <row r="568" spans="6:7" x14ac:dyDescent="0.2">
      <c r="F568" s="2"/>
      <c r="G568" s="2"/>
    </row>
    <row r="569" spans="6:7" x14ac:dyDescent="0.2">
      <c r="F569" s="2"/>
      <c r="G569" s="2"/>
    </row>
    <row r="570" spans="6:7" x14ac:dyDescent="0.2">
      <c r="F570" s="2"/>
      <c r="G570" s="2"/>
    </row>
    <row r="571" spans="6:7" x14ac:dyDescent="0.2">
      <c r="F571" s="2"/>
      <c r="G571" s="2"/>
    </row>
    <row r="572" spans="6:7" x14ac:dyDescent="0.2">
      <c r="F572" s="2"/>
      <c r="G572" s="2"/>
    </row>
    <row r="573" spans="6:7" x14ac:dyDescent="0.2">
      <c r="F573" s="2"/>
      <c r="G573" s="2"/>
    </row>
    <row r="574" spans="6:7" x14ac:dyDescent="0.2">
      <c r="F574" s="2"/>
      <c r="G574" s="2"/>
    </row>
    <row r="575" spans="6:7" x14ac:dyDescent="0.2">
      <c r="F575" s="2"/>
      <c r="G575" s="2"/>
    </row>
    <row r="576" spans="6:7" x14ac:dyDescent="0.2">
      <c r="F576" s="2"/>
      <c r="G576" s="2"/>
    </row>
    <row r="577" spans="6:7" x14ac:dyDescent="0.2">
      <c r="F577" s="2"/>
      <c r="G577" s="2"/>
    </row>
    <row r="578" spans="6:7" x14ac:dyDescent="0.2">
      <c r="F578" s="2"/>
      <c r="G578" s="2"/>
    </row>
    <row r="579" spans="6:7" x14ac:dyDescent="0.2">
      <c r="F579" s="2"/>
      <c r="G579" s="2"/>
    </row>
    <row r="580" spans="6:7" x14ac:dyDescent="0.2">
      <c r="F580" s="2"/>
      <c r="G580" s="2"/>
    </row>
    <row r="581" spans="6:7" x14ac:dyDescent="0.2">
      <c r="F581" s="2"/>
      <c r="G581" s="2"/>
    </row>
    <row r="582" spans="6:7" x14ac:dyDescent="0.2">
      <c r="F582" s="2"/>
      <c r="G582" s="2"/>
    </row>
    <row r="583" spans="6:7" x14ac:dyDescent="0.2">
      <c r="F583" s="2"/>
      <c r="G583" s="2"/>
    </row>
    <row r="584" spans="6:7" x14ac:dyDescent="0.2">
      <c r="F584" s="2"/>
      <c r="G584" s="2"/>
    </row>
    <row r="585" spans="6:7" x14ac:dyDescent="0.2">
      <c r="F585" s="2"/>
      <c r="G585" s="2"/>
    </row>
    <row r="586" spans="6:7" x14ac:dyDescent="0.2">
      <c r="F586" s="2"/>
      <c r="G586" s="2"/>
    </row>
    <row r="587" spans="6:7" x14ac:dyDescent="0.2">
      <c r="F587" s="2"/>
      <c r="G587" s="2"/>
    </row>
    <row r="588" spans="6:7" x14ac:dyDescent="0.2">
      <c r="F588" s="2"/>
      <c r="G588" s="2"/>
    </row>
    <row r="589" spans="6:7" x14ac:dyDescent="0.2">
      <c r="F589" s="2"/>
      <c r="G589" s="2"/>
    </row>
    <row r="590" spans="6:7" x14ac:dyDescent="0.2">
      <c r="F590" s="2"/>
      <c r="G590" s="2"/>
    </row>
    <row r="591" spans="6:7" x14ac:dyDescent="0.2">
      <c r="F591" s="2"/>
      <c r="G591" s="2"/>
    </row>
    <row r="592" spans="6:7" x14ac:dyDescent="0.2">
      <c r="F592" s="2"/>
      <c r="G592" s="2"/>
    </row>
    <row r="593" spans="6:7" x14ac:dyDescent="0.2">
      <c r="F593" s="2"/>
      <c r="G593" s="2"/>
    </row>
    <row r="594" spans="6:7" x14ac:dyDescent="0.2">
      <c r="F594" s="2"/>
      <c r="G594" s="2"/>
    </row>
    <row r="595" spans="6:7" x14ac:dyDescent="0.2">
      <c r="F595" s="2"/>
      <c r="G595" s="2"/>
    </row>
    <row r="596" spans="6:7" x14ac:dyDescent="0.2">
      <c r="F596" s="2"/>
      <c r="G596" s="2"/>
    </row>
    <row r="597" spans="6:7" x14ac:dyDescent="0.2">
      <c r="F597" s="2"/>
      <c r="G597" s="2"/>
    </row>
    <row r="598" spans="6:7" x14ac:dyDescent="0.2">
      <c r="F598" s="2"/>
      <c r="G598" s="2"/>
    </row>
    <row r="599" spans="6:7" x14ac:dyDescent="0.2">
      <c r="F599" s="2"/>
      <c r="G599" s="2"/>
    </row>
    <row r="600" spans="6:7" x14ac:dyDescent="0.2">
      <c r="F600" s="2"/>
      <c r="G600" s="2"/>
    </row>
    <row r="601" spans="6:7" x14ac:dyDescent="0.2">
      <c r="F601" s="2"/>
      <c r="G601" s="2"/>
    </row>
    <row r="602" spans="6:7" x14ac:dyDescent="0.2">
      <c r="F602" s="2"/>
      <c r="G602" s="2"/>
    </row>
    <row r="603" spans="6:7" x14ac:dyDescent="0.2">
      <c r="F603" s="2"/>
      <c r="G603" s="2"/>
    </row>
    <row r="604" spans="6:7" x14ac:dyDescent="0.2">
      <c r="F604" s="2"/>
      <c r="G604" s="2"/>
    </row>
    <row r="605" spans="6:7" x14ac:dyDescent="0.2">
      <c r="F605" s="2"/>
      <c r="G605" s="2"/>
    </row>
    <row r="606" spans="6:7" x14ac:dyDescent="0.2">
      <c r="F606" s="2"/>
      <c r="G606" s="2"/>
    </row>
    <row r="607" spans="6:7" x14ac:dyDescent="0.2">
      <c r="F607" s="2"/>
      <c r="G607" s="2"/>
    </row>
    <row r="608" spans="6:7" x14ac:dyDescent="0.2">
      <c r="F608" s="2"/>
      <c r="G608" s="2"/>
    </row>
    <row r="609" spans="6:7" x14ac:dyDescent="0.2">
      <c r="F609" s="2"/>
      <c r="G609" s="2"/>
    </row>
    <row r="610" spans="6:7" x14ac:dyDescent="0.2">
      <c r="F610" s="2"/>
      <c r="G610" s="2"/>
    </row>
    <row r="611" spans="6:7" x14ac:dyDescent="0.2">
      <c r="F611" s="2"/>
      <c r="G611" s="2"/>
    </row>
    <row r="612" spans="6:7" x14ac:dyDescent="0.2">
      <c r="F612" s="2"/>
      <c r="G612" s="2"/>
    </row>
    <row r="613" spans="6:7" x14ac:dyDescent="0.2">
      <c r="F613" s="2"/>
      <c r="G613" s="2"/>
    </row>
    <row r="614" spans="6:7" x14ac:dyDescent="0.2">
      <c r="F614" s="2"/>
      <c r="G614" s="2"/>
    </row>
    <row r="615" spans="6:7" x14ac:dyDescent="0.2">
      <c r="F615" s="2"/>
      <c r="G615" s="2"/>
    </row>
    <row r="616" spans="6:7" x14ac:dyDescent="0.2">
      <c r="F616" s="2"/>
      <c r="G616" s="2"/>
    </row>
    <row r="617" spans="6:7" x14ac:dyDescent="0.2">
      <c r="F617" s="2"/>
      <c r="G617" s="2"/>
    </row>
    <row r="618" spans="6:7" x14ac:dyDescent="0.2">
      <c r="F618" s="2"/>
      <c r="G618" s="2"/>
    </row>
    <row r="619" spans="6:7" x14ac:dyDescent="0.2">
      <c r="F619" s="2"/>
      <c r="G619" s="2"/>
    </row>
    <row r="620" spans="6:7" x14ac:dyDescent="0.2">
      <c r="F620" s="2"/>
      <c r="G620" s="2"/>
    </row>
    <row r="621" spans="6:7" x14ac:dyDescent="0.2">
      <c r="F621" s="2"/>
      <c r="G621" s="2"/>
    </row>
    <row r="622" spans="6:7" x14ac:dyDescent="0.2">
      <c r="F622" s="2"/>
      <c r="G622" s="2"/>
    </row>
    <row r="623" spans="6:7" x14ac:dyDescent="0.2">
      <c r="F623" s="2"/>
      <c r="G623" s="2"/>
    </row>
    <row r="624" spans="6:7" x14ac:dyDescent="0.2">
      <c r="F624" s="2"/>
      <c r="G624" s="2"/>
    </row>
    <row r="625" spans="6:7" x14ac:dyDescent="0.2">
      <c r="F625" s="2"/>
      <c r="G625" s="2"/>
    </row>
    <row r="626" spans="6:7" x14ac:dyDescent="0.2">
      <c r="F626" s="2"/>
      <c r="G626" s="2"/>
    </row>
    <row r="627" spans="6:7" x14ac:dyDescent="0.2">
      <c r="F627" s="2"/>
      <c r="G627" s="2"/>
    </row>
    <row r="628" spans="6:7" x14ac:dyDescent="0.2">
      <c r="F628" s="2"/>
      <c r="G628" s="2"/>
    </row>
    <row r="629" spans="6:7" x14ac:dyDescent="0.2">
      <c r="F629" s="2"/>
      <c r="G629" s="2"/>
    </row>
    <row r="630" spans="6:7" x14ac:dyDescent="0.2">
      <c r="F630" s="2"/>
      <c r="G630" s="2"/>
    </row>
    <row r="631" spans="6:7" x14ac:dyDescent="0.2">
      <c r="F631" s="2"/>
      <c r="G631" s="2"/>
    </row>
    <row r="632" spans="6:7" x14ac:dyDescent="0.2">
      <c r="F632" s="2"/>
      <c r="G632" s="2"/>
    </row>
    <row r="633" spans="6:7" x14ac:dyDescent="0.2">
      <c r="F633" s="2"/>
      <c r="G633" s="2"/>
    </row>
    <row r="634" spans="6:7" x14ac:dyDescent="0.2">
      <c r="F634" s="2"/>
      <c r="G634" s="2"/>
    </row>
    <row r="635" spans="6:7" x14ac:dyDescent="0.2">
      <c r="F635" s="2"/>
      <c r="G635" s="2"/>
    </row>
    <row r="636" spans="6:7" x14ac:dyDescent="0.2">
      <c r="F636" s="2"/>
      <c r="G636" s="2"/>
    </row>
    <row r="637" spans="6:7" x14ac:dyDescent="0.2">
      <c r="F637" s="2"/>
      <c r="G637" s="2"/>
    </row>
    <row r="638" spans="6:7" x14ac:dyDescent="0.2">
      <c r="F638" s="2"/>
      <c r="G638" s="2"/>
    </row>
    <row r="639" spans="6:7" x14ac:dyDescent="0.2">
      <c r="F639" s="2"/>
      <c r="G639" s="2"/>
    </row>
    <row r="640" spans="6:7" x14ac:dyDescent="0.2">
      <c r="F640" s="2"/>
      <c r="G640" s="2"/>
    </row>
    <row r="641" spans="6:7" x14ac:dyDescent="0.2">
      <c r="F641" s="2"/>
      <c r="G641" s="2"/>
    </row>
    <row r="642" spans="6:7" x14ac:dyDescent="0.2">
      <c r="F642" s="2"/>
      <c r="G642" s="2"/>
    </row>
    <row r="643" spans="6:7" x14ac:dyDescent="0.2">
      <c r="F643" s="2"/>
      <c r="G643" s="2"/>
    </row>
    <row r="644" spans="6:7" x14ac:dyDescent="0.2">
      <c r="F644" s="2"/>
      <c r="G644" s="2"/>
    </row>
    <row r="645" spans="6:7" x14ac:dyDescent="0.2">
      <c r="F645" s="2"/>
      <c r="G645" s="2"/>
    </row>
    <row r="646" spans="6:7" x14ac:dyDescent="0.2">
      <c r="F646" s="2"/>
      <c r="G646" s="2"/>
    </row>
    <row r="647" spans="6:7" x14ac:dyDescent="0.2">
      <c r="F647" s="2"/>
      <c r="G647" s="2"/>
    </row>
    <row r="648" spans="6:7" x14ac:dyDescent="0.2">
      <c r="F648" s="2"/>
      <c r="G648" s="2"/>
    </row>
    <row r="649" spans="6:7" x14ac:dyDescent="0.2">
      <c r="F649" s="2"/>
      <c r="G649" s="2"/>
    </row>
    <row r="650" spans="6:7" x14ac:dyDescent="0.2">
      <c r="F650" s="2"/>
      <c r="G650" s="2"/>
    </row>
    <row r="651" spans="6:7" x14ac:dyDescent="0.2">
      <c r="F651" s="2"/>
      <c r="G651" s="2"/>
    </row>
    <row r="652" spans="6:7" x14ac:dyDescent="0.2">
      <c r="F652" s="2"/>
      <c r="G652" s="2"/>
    </row>
    <row r="653" spans="6:7" x14ac:dyDescent="0.2">
      <c r="F653" s="2"/>
      <c r="G653" s="2"/>
    </row>
    <row r="654" spans="6:7" x14ac:dyDescent="0.2">
      <c r="F654" s="2"/>
      <c r="G654" s="2"/>
    </row>
    <row r="655" spans="6:7" x14ac:dyDescent="0.2">
      <c r="F655" s="2"/>
      <c r="G655" s="2"/>
    </row>
    <row r="656" spans="6:7" x14ac:dyDescent="0.2">
      <c r="F656" s="2"/>
      <c r="G656" s="2"/>
    </row>
    <row r="657" spans="6:7" x14ac:dyDescent="0.2">
      <c r="F657" s="2"/>
      <c r="G657" s="2"/>
    </row>
    <row r="658" spans="6:7" x14ac:dyDescent="0.2">
      <c r="F658" s="2"/>
      <c r="G658" s="2"/>
    </row>
    <row r="659" spans="6:7" x14ac:dyDescent="0.2">
      <c r="F659" s="2"/>
      <c r="G659" s="2"/>
    </row>
    <row r="660" spans="6:7" x14ac:dyDescent="0.2">
      <c r="F660" s="2"/>
      <c r="G660" s="2"/>
    </row>
    <row r="661" spans="6:7" x14ac:dyDescent="0.2">
      <c r="F661" s="2"/>
      <c r="G661" s="2"/>
    </row>
    <row r="662" spans="6:7" x14ac:dyDescent="0.2">
      <c r="F662" s="2"/>
      <c r="G662" s="2"/>
    </row>
    <row r="663" spans="6:7" x14ac:dyDescent="0.2">
      <c r="F663" s="2"/>
      <c r="G663" s="2"/>
    </row>
    <row r="664" spans="6:7" x14ac:dyDescent="0.2">
      <c r="F664" s="2"/>
      <c r="G664" s="2"/>
    </row>
    <row r="665" spans="6:7" x14ac:dyDescent="0.2">
      <c r="F665" s="2"/>
      <c r="G665" s="2"/>
    </row>
    <row r="666" spans="6:7" x14ac:dyDescent="0.2">
      <c r="F666" s="2"/>
      <c r="G666" s="2"/>
    </row>
    <row r="667" spans="6:7" x14ac:dyDescent="0.2">
      <c r="F667" s="2"/>
      <c r="G667" s="2"/>
    </row>
    <row r="668" spans="6:7" x14ac:dyDescent="0.2">
      <c r="F668" s="2"/>
      <c r="G668" s="2"/>
    </row>
    <row r="669" spans="6:7" x14ac:dyDescent="0.2">
      <c r="F669" s="2"/>
      <c r="G669" s="2"/>
    </row>
    <row r="670" spans="6:7" x14ac:dyDescent="0.2">
      <c r="F670" s="2"/>
      <c r="G670" s="2"/>
    </row>
    <row r="671" spans="6:7" x14ac:dyDescent="0.2">
      <c r="F671" s="2"/>
      <c r="G671" s="2"/>
    </row>
    <row r="672" spans="6:7" x14ac:dyDescent="0.2">
      <c r="F672" s="2"/>
      <c r="G672" s="2"/>
    </row>
    <row r="673" spans="6:7" x14ac:dyDescent="0.2">
      <c r="F673" s="2"/>
      <c r="G673" s="2"/>
    </row>
    <row r="674" spans="6:7" x14ac:dyDescent="0.2">
      <c r="F674" s="2"/>
      <c r="G674" s="2"/>
    </row>
    <row r="675" spans="6:7" x14ac:dyDescent="0.2">
      <c r="F675" s="2"/>
      <c r="G675" s="2"/>
    </row>
    <row r="676" spans="6:7" x14ac:dyDescent="0.2">
      <c r="F676" s="2"/>
      <c r="G676" s="2"/>
    </row>
    <row r="677" spans="6:7" x14ac:dyDescent="0.2">
      <c r="F677" s="2"/>
      <c r="G677" s="2"/>
    </row>
    <row r="678" spans="6:7" x14ac:dyDescent="0.2">
      <c r="F678" s="2"/>
      <c r="G678" s="2"/>
    </row>
    <row r="679" spans="6:7" x14ac:dyDescent="0.2">
      <c r="F679" s="2"/>
      <c r="G679" s="2"/>
    </row>
    <row r="680" spans="6:7" x14ac:dyDescent="0.2">
      <c r="F680" s="2"/>
      <c r="G680" s="2"/>
    </row>
    <row r="681" spans="6:7" x14ac:dyDescent="0.2">
      <c r="F681" s="2"/>
      <c r="G681" s="2"/>
    </row>
    <row r="682" spans="6:7" x14ac:dyDescent="0.2">
      <c r="F682" s="2"/>
      <c r="G682" s="2"/>
    </row>
    <row r="683" spans="6:7" x14ac:dyDescent="0.2">
      <c r="F683" s="2"/>
      <c r="G683" s="2"/>
    </row>
    <row r="684" spans="6:7" x14ac:dyDescent="0.2">
      <c r="F684" s="2"/>
      <c r="G684" s="2"/>
    </row>
    <row r="685" spans="6:7" x14ac:dyDescent="0.2">
      <c r="F685" s="2"/>
      <c r="G685" s="2"/>
    </row>
    <row r="686" spans="6:7" x14ac:dyDescent="0.2">
      <c r="F686" s="2"/>
      <c r="G686" s="2"/>
    </row>
    <row r="687" spans="6:7" x14ac:dyDescent="0.2">
      <c r="F687" s="2"/>
      <c r="G687" s="2"/>
    </row>
    <row r="688" spans="6:7" x14ac:dyDescent="0.2">
      <c r="F688" s="2"/>
      <c r="G688" s="2"/>
    </row>
    <row r="689" spans="6:7" x14ac:dyDescent="0.2">
      <c r="F689" s="2"/>
      <c r="G689" s="2"/>
    </row>
    <row r="690" spans="6:7" x14ac:dyDescent="0.2">
      <c r="F690" s="2"/>
      <c r="G690" s="2"/>
    </row>
    <row r="691" spans="6:7" x14ac:dyDescent="0.2">
      <c r="F691" s="2"/>
      <c r="G691" s="2"/>
    </row>
    <row r="692" spans="6:7" x14ac:dyDescent="0.2">
      <c r="F692" s="2"/>
      <c r="G692" s="2"/>
    </row>
    <row r="693" spans="6:7" x14ac:dyDescent="0.2">
      <c r="F693" s="2"/>
      <c r="G693" s="2"/>
    </row>
    <row r="694" spans="6:7" x14ac:dyDescent="0.2">
      <c r="F694" s="2"/>
      <c r="G694" s="2"/>
    </row>
    <row r="695" spans="6:7" x14ac:dyDescent="0.2">
      <c r="F695" s="2"/>
      <c r="G695" s="2"/>
    </row>
    <row r="696" spans="6:7" x14ac:dyDescent="0.2">
      <c r="F696" s="2"/>
      <c r="G696" s="2"/>
    </row>
    <row r="697" spans="6:7" x14ac:dyDescent="0.2">
      <c r="F697" s="2"/>
      <c r="G697" s="2"/>
    </row>
    <row r="698" spans="6:7" x14ac:dyDescent="0.2">
      <c r="F698" s="2"/>
      <c r="G698" s="2"/>
    </row>
    <row r="699" spans="6:7" x14ac:dyDescent="0.2">
      <c r="F699" s="2"/>
      <c r="G699" s="2"/>
    </row>
    <row r="700" spans="6:7" x14ac:dyDescent="0.2">
      <c r="F700" s="2"/>
      <c r="G700" s="2"/>
    </row>
    <row r="701" spans="6:7" x14ac:dyDescent="0.2">
      <c r="F701" s="2"/>
      <c r="G701" s="2"/>
    </row>
    <row r="702" spans="6:7" x14ac:dyDescent="0.2">
      <c r="F702" s="2"/>
      <c r="G702" s="2"/>
    </row>
    <row r="703" spans="6:7" x14ac:dyDescent="0.2">
      <c r="F703" s="2"/>
      <c r="G703" s="2"/>
    </row>
    <row r="704" spans="6:7" x14ac:dyDescent="0.2">
      <c r="F704" s="2"/>
      <c r="G704" s="2"/>
    </row>
    <row r="705" spans="6:7" x14ac:dyDescent="0.2">
      <c r="F705" s="2"/>
      <c r="G705" s="2"/>
    </row>
    <row r="706" spans="6:7" x14ac:dyDescent="0.2">
      <c r="F706" s="2"/>
      <c r="G706" s="2"/>
    </row>
    <row r="707" spans="6:7" x14ac:dyDescent="0.2">
      <c r="F707" s="2"/>
      <c r="G707" s="2"/>
    </row>
    <row r="708" spans="6:7" x14ac:dyDescent="0.2">
      <c r="F708" s="2"/>
      <c r="G708" s="2"/>
    </row>
    <row r="709" spans="6:7" x14ac:dyDescent="0.2">
      <c r="F709" s="2"/>
      <c r="G709" s="2"/>
    </row>
    <row r="710" spans="6:7" x14ac:dyDescent="0.2">
      <c r="F710" s="2"/>
      <c r="G710" s="2"/>
    </row>
    <row r="711" spans="6:7" x14ac:dyDescent="0.2">
      <c r="F711" s="2"/>
      <c r="G711" s="2"/>
    </row>
    <row r="712" spans="6:7" x14ac:dyDescent="0.2">
      <c r="F712" s="2"/>
      <c r="G712" s="2"/>
    </row>
    <row r="713" spans="6:7" x14ac:dyDescent="0.2">
      <c r="F713" s="2"/>
      <c r="G713" s="2"/>
    </row>
    <row r="714" spans="6:7" x14ac:dyDescent="0.2">
      <c r="F714" s="2"/>
      <c r="G714" s="2"/>
    </row>
    <row r="715" spans="6:7" x14ac:dyDescent="0.2">
      <c r="F715" s="2"/>
      <c r="G715" s="2"/>
    </row>
    <row r="716" spans="6:7" x14ac:dyDescent="0.2">
      <c r="F716" s="2"/>
      <c r="G716" s="2"/>
    </row>
    <row r="717" spans="6:7" x14ac:dyDescent="0.2">
      <c r="F717" s="2"/>
      <c r="G717" s="2"/>
    </row>
    <row r="718" spans="6:7" x14ac:dyDescent="0.2">
      <c r="F718" s="2"/>
      <c r="G718" s="2"/>
    </row>
    <row r="719" spans="6:7" x14ac:dyDescent="0.2">
      <c r="F719" s="2"/>
      <c r="G719" s="2"/>
    </row>
    <row r="720" spans="6:7" x14ac:dyDescent="0.2">
      <c r="F720" s="2"/>
      <c r="G720" s="2"/>
    </row>
    <row r="721" spans="6:7" x14ac:dyDescent="0.2">
      <c r="F721" s="2"/>
      <c r="G721" s="2"/>
    </row>
    <row r="722" spans="6:7" x14ac:dyDescent="0.2">
      <c r="F722" s="2"/>
      <c r="G722" s="2"/>
    </row>
    <row r="723" spans="6:7" x14ac:dyDescent="0.2">
      <c r="F723" s="2"/>
      <c r="G723" s="2"/>
    </row>
    <row r="724" spans="6:7" x14ac:dyDescent="0.2">
      <c r="F724" s="2"/>
      <c r="G724" s="2"/>
    </row>
    <row r="725" spans="6:7" x14ac:dyDescent="0.2">
      <c r="F725" s="2"/>
      <c r="G725" s="2"/>
    </row>
    <row r="726" spans="6:7" x14ac:dyDescent="0.2">
      <c r="F726" s="2"/>
      <c r="G726" s="2"/>
    </row>
    <row r="727" spans="6:7" x14ac:dyDescent="0.2">
      <c r="F727" s="2"/>
      <c r="G727" s="2"/>
    </row>
    <row r="728" spans="6:7" x14ac:dyDescent="0.2">
      <c r="F728" s="2"/>
      <c r="G728" s="2"/>
    </row>
    <row r="729" spans="6:7" x14ac:dyDescent="0.2">
      <c r="F729" s="2"/>
      <c r="G729" s="2"/>
    </row>
    <row r="730" spans="6:7" x14ac:dyDescent="0.2">
      <c r="F730" s="2"/>
      <c r="G730" s="2"/>
    </row>
    <row r="731" spans="6:7" x14ac:dyDescent="0.2">
      <c r="F731" s="2"/>
      <c r="G731" s="2"/>
    </row>
    <row r="732" spans="6:7" x14ac:dyDescent="0.2">
      <c r="F732" s="2"/>
      <c r="G732" s="2"/>
    </row>
    <row r="733" spans="6:7" x14ac:dyDescent="0.2">
      <c r="F733" s="2"/>
      <c r="G733" s="2"/>
    </row>
    <row r="734" spans="6:7" x14ac:dyDescent="0.2">
      <c r="F734" s="2"/>
      <c r="G734" s="2"/>
    </row>
    <row r="735" spans="6:7" x14ac:dyDescent="0.2">
      <c r="F735" s="2"/>
      <c r="G735" s="2"/>
    </row>
    <row r="736" spans="6:7" x14ac:dyDescent="0.2">
      <c r="F736" s="2"/>
      <c r="G736" s="2"/>
    </row>
    <row r="737" spans="6:7" x14ac:dyDescent="0.2">
      <c r="F737" s="2"/>
      <c r="G737" s="2"/>
    </row>
    <row r="738" spans="6:7" x14ac:dyDescent="0.2">
      <c r="F738" s="2"/>
      <c r="G738" s="2"/>
    </row>
    <row r="739" spans="6:7" x14ac:dyDescent="0.2">
      <c r="F739" s="2"/>
      <c r="G739" s="2"/>
    </row>
    <row r="740" spans="6:7" x14ac:dyDescent="0.2">
      <c r="F740" s="2"/>
      <c r="G740" s="2"/>
    </row>
    <row r="741" spans="6:7" x14ac:dyDescent="0.2">
      <c r="F741" s="2"/>
      <c r="G741" s="2"/>
    </row>
    <row r="742" spans="6:7" x14ac:dyDescent="0.2">
      <c r="F742" s="2"/>
      <c r="G742" s="2"/>
    </row>
    <row r="743" spans="6:7" x14ac:dyDescent="0.2">
      <c r="F743" s="2"/>
      <c r="G743" s="2"/>
    </row>
    <row r="744" spans="6:7" x14ac:dyDescent="0.2">
      <c r="F744" s="2"/>
      <c r="G744" s="2"/>
    </row>
    <row r="745" spans="6:7" x14ac:dyDescent="0.2">
      <c r="F745" s="2"/>
      <c r="G745" s="2"/>
    </row>
    <row r="746" spans="6:7" x14ac:dyDescent="0.2">
      <c r="F746" s="2"/>
      <c r="G746" s="2"/>
    </row>
    <row r="747" spans="6:7" x14ac:dyDescent="0.2">
      <c r="F747" s="2"/>
      <c r="G747" s="2"/>
    </row>
    <row r="748" spans="6:7" x14ac:dyDescent="0.2">
      <c r="F748" s="2"/>
      <c r="G748" s="2"/>
    </row>
    <row r="749" spans="6:7" x14ac:dyDescent="0.2">
      <c r="F749" s="2"/>
      <c r="G749" s="2"/>
    </row>
    <row r="750" spans="6:7" x14ac:dyDescent="0.2">
      <c r="F750" s="2"/>
      <c r="G750" s="2"/>
    </row>
    <row r="751" spans="6:7" x14ac:dyDescent="0.2">
      <c r="F751" s="2"/>
      <c r="G751" s="2"/>
    </row>
    <row r="752" spans="6:7" x14ac:dyDescent="0.2">
      <c r="F752" s="2"/>
      <c r="G752" s="2"/>
    </row>
    <row r="753" spans="6:7" x14ac:dyDescent="0.2">
      <c r="F753" s="2"/>
      <c r="G753" s="2"/>
    </row>
    <row r="754" spans="6:7" x14ac:dyDescent="0.2">
      <c r="F754" s="2"/>
      <c r="G754" s="2"/>
    </row>
    <row r="755" spans="6:7" x14ac:dyDescent="0.2">
      <c r="F755" s="2"/>
      <c r="G755" s="2"/>
    </row>
    <row r="756" spans="6:7" x14ac:dyDescent="0.2">
      <c r="F756" s="2"/>
      <c r="G756" s="2"/>
    </row>
    <row r="757" spans="6:7" x14ac:dyDescent="0.2">
      <c r="F757" s="2"/>
      <c r="G757" s="2"/>
    </row>
    <row r="758" spans="6:7" x14ac:dyDescent="0.2">
      <c r="F758" s="2"/>
      <c r="G758" s="2"/>
    </row>
    <row r="759" spans="6:7" x14ac:dyDescent="0.2">
      <c r="F759" s="2"/>
      <c r="G759" s="2"/>
    </row>
    <row r="760" spans="6:7" x14ac:dyDescent="0.2">
      <c r="F760" s="2"/>
      <c r="G760" s="2"/>
    </row>
    <row r="761" spans="6:7" x14ac:dyDescent="0.2">
      <c r="F761" s="2"/>
      <c r="G761" s="2"/>
    </row>
    <row r="762" spans="6:7" x14ac:dyDescent="0.2">
      <c r="F762" s="2"/>
      <c r="G762" s="2"/>
    </row>
    <row r="763" spans="6:7" x14ac:dyDescent="0.2">
      <c r="F763" s="2"/>
      <c r="G763" s="2"/>
    </row>
    <row r="764" spans="6:7" x14ac:dyDescent="0.2">
      <c r="F764" s="2"/>
      <c r="G764" s="2"/>
    </row>
    <row r="765" spans="6:7" x14ac:dyDescent="0.2">
      <c r="F765" s="2"/>
      <c r="G765" s="2"/>
    </row>
    <row r="766" spans="6:7" x14ac:dyDescent="0.2">
      <c r="F766" s="2"/>
      <c r="G766" s="2"/>
    </row>
    <row r="767" spans="6:7" x14ac:dyDescent="0.2">
      <c r="F767" s="2"/>
      <c r="G767" s="2"/>
    </row>
    <row r="768" spans="6:7" x14ac:dyDescent="0.2">
      <c r="F768" s="2"/>
      <c r="G768" s="2"/>
    </row>
    <row r="769" spans="6:7" x14ac:dyDescent="0.2">
      <c r="F769" s="2"/>
      <c r="G769" s="2"/>
    </row>
    <row r="770" spans="6:7" x14ac:dyDescent="0.2">
      <c r="F770" s="2"/>
      <c r="G770" s="2"/>
    </row>
    <row r="771" spans="6:7" x14ac:dyDescent="0.2">
      <c r="F771" s="2"/>
      <c r="G771" s="2"/>
    </row>
    <row r="772" spans="6:7" x14ac:dyDescent="0.2">
      <c r="F772" s="2"/>
      <c r="G772" s="2"/>
    </row>
    <row r="773" spans="6:7" x14ac:dyDescent="0.2">
      <c r="F773" s="2"/>
      <c r="G773" s="2"/>
    </row>
    <row r="774" spans="6:7" x14ac:dyDescent="0.2">
      <c r="F774" s="2"/>
      <c r="G774" s="2"/>
    </row>
    <row r="775" spans="6:7" x14ac:dyDescent="0.2">
      <c r="F775" s="2"/>
      <c r="G775" s="2"/>
    </row>
    <row r="776" spans="6:7" x14ac:dyDescent="0.2">
      <c r="F776" s="2"/>
      <c r="G776" s="2"/>
    </row>
    <row r="777" spans="6:7" x14ac:dyDescent="0.2">
      <c r="F777" s="2"/>
      <c r="G777" s="2"/>
    </row>
    <row r="778" spans="6:7" x14ac:dyDescent="0.2">
      <c r="F778" s="2"/>
      <c r="G778" s="2"/>
    </row>
    <row r="779" spans="6:7" x14ac:dyDescent="0.2">
      <c r="F779" s="2"/>
      <c r="G779" s="2"/>
    </row>
    <row r="780" spans="6:7" x14ac:dyDescent="0.2">
      <c r="F780" s="2"/>
      <c r="G780" s="2"/>
    </row>
    <row r="781" spans="6:7" x14ac:dyDescent="0.2">
      <c r="F781" s="2"/>
      <c r="G781" s="2"/>
    </row>
    <row r="782" spans="6:7" x14ac:dyDescent="0.2">
      <c r="F782" s="2"/>
      <c r="G782" s="2"/>
    </row>
    <row r="783" spans="6:7" x14ac:dyDescent="0.2">
      <c r="F783" s="2"/>
      <c r="G783" s="2"/>
    </row>
    <row r="784" spans="6:7" x14ac:dyDescent="0.2">
      <c r="F784" s="2"/>
      <c r="G784" s="2"/>
    </row>
    <row r="785" spans="6:7" x14ac:dyDescent="0.2">
      <c r="F785" s="2"/>
      <c r="G785" s="2"/>
    </row>
    <row r="786" spans="6:7" x14ac:dyDescent="0.2">
      <c r="F786" s="2"/>
      <c r="G786" s="2"/>
    </row>
    <row r="787" spans="6:7" x14ac:dyDescent="0.2">
      <c r="F787" s="2"/>
      <c r="G787" s="2"/>
    </row>
    <row r="788" spans="6:7" x14ac:dyDescent="0.2">
      <c r="F788" s="2"/>
      <c r="G788" s="2"/>
    </row>
    <row r="789" spans="6:7" x14ac:dyDescent="0.2">
      <c r="F789" s="2"/>
      <c r="G789" s="2"/>
    </row>
    <row r="790" spans="6:7" x14ac:dyDescent="0.2">
      <c r="F790" s="2"/>
      <c r="G790" s="2"/>
    </row>
    <row r="791" spans="6:7" x14ac:dyDescent="0.2">
      <c r="F791" s="2"/>
      <c r="G791" s="2"/>
    </row>
    <row r="792" spans="6:7" x14ac:dyDescent="0.2">
      <c r="F792" s="2"/>
      <c r="G792" s="2"/>
    </row>
    <row r="793" spans="6:7" x14ac:dyDescent="0.2">
      <c r="F793" s="2"/>
      <c r="G793" s="2"/>
    </row>
    <row r="794" spans="6:7" x14ac:dyDescent="0.2">
      <c r="F794" s="2"/>
      <c r="G794" s="2"/>
    </row>
    <row r="795" spans="6:7" x14ac:dyDescent="0.2">
      <c r="F795" s="2"/>
      <c r="G795" s="2"/>
    </row>
    <row r="796" spans="6:7" x14ac:dyDescent="0.2">
      <c r="F796" s="2"/>
      <c r="G796" s="2"/>
    </row>
    <row r="797" spans="6:7" x14ac:dyDescent="0.2">
      <c r="F797" s="2"/>
      <c r="G797" s="2"/>
    </row>
    <row r="798" spans="6:7" x14ac:dyDescent="0.2">
      <c r="F798" s="2"/>
      <c r="G798" s="2"/>
    </row>
    <row r="799" spans="6:7" x14ac:dyDescent="0.2">
      <c r="F799" s="2"/>
      <c r="G799" s="2"/>
    </row>
    <row r="800" spans="6:7" x14ac:dyDescent="0.2">
      <c r="F800" s="2"/>
      <c r="G800" s="2"/>
    </row>
    <row r="801" spans="6:7" x14ac:dyDescent="0.2">
      <c r="F801" s="2"/>
      <c r="G801" s="2"/>
    </row>
    <row r="802" spans="6:7" x14ac:dyDescent="0.2">
      <c r="F802" s="2"/>
      <c r="G802" s="2"/>
    </row>
    <row r="803" spans="6:7" x14ac:dyDescent="0.2">
      <c r="F803" s="2"/>
      <c r="G803" s="2"/>
    </row>
    <row r="804" spans="6:7" x14ac:dyDescent="0.2">
      <c r="F804" s="2"/>
      <c r="G804" s="2"/>
    </row>
    <row r="805" spans="6:7" x14ac:dyDescent="0.2">
      <c r="F805" s="2"/>
      <c r="G805" s="2"/>
    </row>
    <row r="806" spans="6:7" x14ac:dyDescent="0.2">
      <c r="F806" s="2"/>
      <c r="G806" s="2"/>
    </row>
    <row r="807" spans="6:7" x14ac:dyDescent="0.2">
      <c r="F807" s="2"/>
      <c r="G807" s="2"/>
    </row>
    <row r="808" spans="6:7" x14ac:dyDescent="0.2">
      <c r="F808" s="2"/>
      <c r="G808" s="2"/>
    </row>
    <row r="809" spans="6:7" x14ac:dyDescent="0.2">
      <c r="F809" s="2"/>
      <c r="G809" s="2"/>
    </row>
    <row r="810" spans="6:7" x14ac:dyDescent="0.2">
      <c r="F810" s="2"/>
      <c r="G810" s="2"/>
    </row>
    <row r="811" spans="6:7" x14ac:dyDescent="0.2">
      <c r="F811" s="2"/>
      <c r="G811" s="2"/>
    </row>
    <row r="812" spans="6:7" x14ac:dyDescent="0.2">
      <c r="F812" s="2"/>
      <c r="G812" s="2"/>
    </row>
    <row r="813" spans="6:7" x14ac:dyDescent="0.2">
      <c r="F813" s="2"/>
      <c r="G813" s="2"/>
    </row>
    <row r="814" spans="6:7" x14ac:dyDescent="0.2">
      <c r="F814" s="2"/>
      <c r="G814" s="2"/>
    </row>
    <row r="815" spans="6:7" x14ac:dyDescent="0.2">
      <c r="F815" s="2"/>
      <c r="G815" s="2"/>
    </row>
    <row r="816" spans="6:7" x14ac:dyDescent="0.2">
      <c r="F816" s="2"/>
      <c r="G816" s="2"/>
    </row>
    <row r="817" spans="6:7" x14ac:dyDescent="0.2">
      <c r="F817" s="2"/>
      <c r="G817" s="2"/>
    </row>
    <row r="818" spans="6:7" x14ac:dyDescent="0.2">
      <c r="F818" s="2"/>
      <c r="G818" s="2"/>
    </row>
    <row r="819" spans="6:7" x14ac:dyDescent="0.2">
      <c r="F819" s="2"/>
      <c r="G819" s="2"/>
    </row>
    <row r="820" spans="6:7" x14ac:dyDescent="0.2">
      <c r="F820" s="2"/>
      <c r="G820" s="2"/>
    </row>
    <row r="821" spans="6:7" x14ac:dyDescent="0.2">
      <c r="F821" s="2"/>
      <c r="G821" s="2"/>
    </row>
    <row r="822" spans="6:7" x14ac:dyDescent="0.2">
      <c r="F822" s="2"/>
      <c r="G822" s="2"/>
    </row>
    <row r="823" spans="6:7" x14ac:dyDescent="0.2">
      <c r="F823" s="2"/>
      <c r="G823" s="2"/>
    </row>
    <row r="824" spans="6:7" x14ac:dyDescent="0.2">
      <c r="F824" s="2"/>
      <c r="G824" s="2"/>
    </row>
    <row r="825" spans="6:7" x14ac:dyDescent="0.2">
      <c r="F825" s="2"/>
      <c r="G825" s="2"/>
    </row>
    <row r="826" spans="6:7" x14ac:dyDescent="0.2">
      <c r="F826" s="2"/>
      <c r="G826" s="2"/>
    </row>
    <row r="827" spans="6:7" x14ac:dyDescent="0.2">
      <c r="F827" s="2"/>
      <c r="G827" s="2"/>
    </row>
    <row r="828" spans="6:7" x14ac:dyDescent="0.2">
      <c r="F828" s="2"/>
      <c r="G828" s="2"/>
    </row>
    <row r="829" spans="6:7" x14ac:dyDescent="0.2">
      <c r="F829" s="2"/>
      <c r="G829" s="2"/>
    </row>
    <row r="830" spans="6:7" x14ac:dyDescent="0.2">
      <c r="F830" s="2"/>
      <c r="G830" s="2"/>
    </row>
    <row r="831" spans="6:7" x14ac:dyDescent="0.2">
      <c r="F831" s="2"/>
      <c r="G831" s="2"/>
    </row>
    <row r="832" spans="6:7" x14ac:dyDescent="0.2">
      <c r="F832" s="2"/>
      <c r="G832" s="2"/>
    </row>
    <row r="833" spans="6:7" x14ac:dyDescent="0.2">
      <c r="F833" s="2"/>
      <c r="G833" s="2"/>
    </row>
    <row r="834" spans="6:7" x14ac:dyDescent="0.2">
      <c r="F834" s="2"/>
      <c r="G834" s="2"/>
    </row>
    <row r="835" spans="6:7" x14ac:dyDescent="0.2">
      <c r="F835" s="2"/>
      <c r="G835" s="2"/>
    </row>
    <row r="836" spans="6:7" x14ac:dyDescent="0.2">
      <c r="F836" s="2"/>
      <c r="G836" s="2"/>
    </row>
    <row r="837" spans="6:7" x14ac:dyDescent="0.2">
      <c r="F837" s="2"/>
      <c r="G837" s="2"/>
    </row>
    <row r="838" spans="6:7" x14ac:dyDescent="0.2">
      <c r="F838" s="2"/>
      <c r="G838" s="2"/>
    </row>
    <row r="839" spans="6:7" x14ac:dyDescent="0.2">
      <c r="F839" s="2"/>
      <c r="G839" s="2"/>
    </row>
    <row r="840" spans="6:7" x14ac:dyDescent="0.2">
      <c r="F840" s="2"/>
      <c r="G840" s="2"/>
    </row>
    <row r="841" spans="6:7" x14ac:dyDescent="0.2">
      <c r="F841" s="2"/>
      <c r="G841" s="2"/>
    </row>
    <row r="842" spans="6:7" x14ac:dyDescent="0.2">
      <c r="F842" s="2"/>
      <c r="G842" s="2"/>
    </row>
    <row r="843" spans="6:7" x14ac:dyDescent="0.2">
      <c r="F843" s="2"/>
      <c r="G843" s="2"/>
    </row>
    <row r="844" spans="6:7" x14ac:dyDescent="0.2">
      <c r="F844" s="2"/>
      <c r="G844" s="2"/>
    </row>
    <row r="845" spans="6:7" x14ac:dyDescent="0.2">
      <c r="F845" s="2"/>
      <c r="G845" s="2"/>
    </row>
    <row r="846" spans="6:7" x14ac:dyDescent="0.2">
      <c r="F846" s="2"/>
      <c r="G846" s="2"/>
    </row>
    <row r="847" spans="6:7" x14ac:dyDescent="0.2">
      <c r="F847" s="2"/>
      <c r="G847" s="2"/>
    </row>
    <row r="848" spans="6:7" x14ac:dyDescent="0.2">
      <c r="F848" s="2"/>
      <c r="G848" s="2"/>
    </row>
    <row r="849" spans="6:7" x14ac:dyDescent="0.2">
      <c r="F849" s="2"/>
      <c r="G849" s="2"/>
    </row>
    <row r="850" spans="6:7" x14ac:dyDescent="0.2">
      <c r="F850" s="2"/>
      <c r="G850" s="2"/>
    </row>
    <row r="851" spans="6:7" x14ac:dyDescent="0.2">
      <c r="F851" s="2"/>
      <c r="G851" s="2"/>
    </row>
    <row r="852" spans="6:7" x14ac:dyDescent="0.2">
      <c r="F852" s="2"/>
      <c r="G852" s="2"/>
    </row>
    <row r="853" spans="6:7" x14ac:dyDescent="0.2">
      <c r="F853" s="2"/>
      <c r="G853" s="2"/>
    </row>
    <row r="854" spans="6:7" x14ac:dyDescent="0.2">
      <c r="F854" s="2"/>
      <c r="G854" s="2"/>
    </row>
    <row r="855" spans="6:7" x14ac:dyDescent="0.2">
      <c r="F855" s="2"/>
      <c r="G855" s="2"/>
    </row>
    <row r="856" spans="6:7" x14ac:dyDescent="0.2">
      <c r="F856" s="2"/>
      <c r="G856" s="2"/>
    </row>
    <row r="857" spans="6:7" x14ac:dyDescent="0.2">
      <c r="F857" s="2"/>
      <c r="G857" s="2"/>
    </row>
    <row r="858" spans="6:7" x14ac:dyDescent="0.2">
      <c r="F858" s="2"/>
      <c r="G858" s="2"/>
    </row>
    <row r="859" spans="6:7" x14ac:dyDescent="0.2">
      <c r="F859" s="2"/>
      <c r="G859" s="2"/>
    </row>
    <row r="860" spans="6:7" x14ac:dyDescent="0.2">
      <c r="F860" s="2"/>
      <c r="G860" s="2"/>
    </row>
    <row r="861" spans="6:7" x14ac:dyDescent="0.2">
      <c r="F861" s="2"/>
      <c r="G861" s="2"/>
    </row>
    <row r="862" spans="6:7" x14ac:dyDescent="0.2">
      <c r="F862" s="2"/>
      <c r="G862" s="2"/>
    </row>
    <row r="863" spans="6:7" x14ac:dyDescent="0.2">
      <c r="F863" s="2"/>
      <c r="G863" s="2"/>
    </row>
    <row r="864" spans="6:7" x14ac:dyDescent="0.2">
      <c r="F864" s="2"/>
      <c r="G864" s="2"/>
    </row>
    <row r="865" spans="6:7" x14ac:dyDescent="0.2">
      <c r="F865" s="2"/>
      <c r="G865" s="2"/>
    </row>
    <row r="866" spans="6:7" x14ac:dyDescent="0.2">
      <c r="F866" s="2"/>
      <c r="G866" s="2"/>
    </row>
    <row r="867" spans="6:7" x14ac:dyDescent="0.2">
      <c r="F867" s="2"/>
      <c r="G867" s="2"/>
    </row>
    <row r="868" spans="6:7" x14ac:dyDescent="0.2">
      <c r="F868" s="2"/>
      <c r="G868" s="2"/>
    </row>
    <row r="869" spans="6:7" x14ac:dyDescent="0.2">
      <c r="F869" s="2"/>
      <c r="G869" s="2"/>
    </row>
    <row r="870" spans="6:7" x14ac:dyDescent="0.2">
      <c r="F870" s="2"/>
      <c r="G870" s="2"/>
    </row>
    <row r="871" spans="6:7" x14ac:dyDescent="0.2">
      <c r="F871" s="2"/>
      <c r="G871" s="2"/>
    </row>
    <row r="872" spans="6:7" x14ac:dyDescent="0.2">
      <c r="F872" s="2"/>
      <c r="G872" s="2"/>
    </row>
    <row r="873" spans="6:7" x14ac:dyDescent="0.2">
      <c r="F873" s="2"/>
      <c r="G873" s="2"/>
    </row>
    <row r="874" spans="6:7" x14ac:dyDescent="0.2">
      <c r="F874" s="2"/>
      <c r="G874" s="2"/>
    </row>
    <row r="875" spans="6:7" x14ac:dyDescent="0.2">
      <c r="F875" s="2"/>
      <c r="G875" s="2"/>
    </row>
    <row r="876" spans="6:7" x14ac:dyDescent="0.2">
      <c r="F876" s="2"/>
      <c r="G876" s="2"/>
    </row>
    <row r="877" spans="6:7" x14ac:dyDescent="0.2">
      <c r="F877" s="2"/>
      <c r="G877" s="2"/>
    </row>
    <row r="878" spans="6:7" x14ac:dyDescent="0.2">
      <c r="F878" s="2"/>
      <c r="G878" s="2"/>
    </row>
    <row r="879" spans="6:7" x14ac:dyDescent="0.2">
      <c r="F879" s="2"/>
      <c r="G879" s="2"/>
    </row>
    <row r="880" spans="6:7" x14ac:dyDescent="0.2">
      <c r="F880" s="2"/>
      <c r="G880" s="2"/>
    </row>
    <row r="881" spans="6:7" x14ac:dyDescent="0.2">
      <c r="F881" s="2"/>
      <c r="G881" s="2"/>
    </row>
    <row r="882" spans="6:7" x14ac:dyDescent="0.2">
      <c r="F882" s="2"/>
      <c r="G882" s="2"/>
    </row>
    <row r="883" spans="6:7" x14ac:dyDescent="0.2">
      <c r="F883" s="2"/>
      <c r="G883" s="2"/>
    </row>
    <row r="884" spans="6:7" x14ac:dyDescent="0.2">
      <c r="F884" s="2"/>
      <c r="G884" s="2"/>
    </row>
    <row r="885" spans="6:7" x14ac:dyDescent="0.2">
      <c r="F885" s="2"/>
      <c r="G885" s="2"/>
    </row>
    <row r="886" spans="6:7" x14ac:dyDescent="0.2">
      <c r="F886" s="2"/>
      <c r="G886" s="2"/>
    </row>
    <row r="887" spans="6:7" x14ac:dyDescent="0.2">
      <c r="F887" s="2"/>
      <c r="G887" s="2"/>
    </row>
    <row r="888" spans="6:7" x14ac:dyDescent="0.2">
      <c r="F888" s="2"/>
      <c r="G888" s="2"/>
    </row>
    <row r="889" spans="6:7" x14ac:dyDescent="0.2">
      <c r="F889" s="2"/>
      <c r="G889" s="2"/>
    </row>
    <row r="890" spans="6:7" x14ac:dyDescent="0.2">
      <c r="F890" s="2"/>
      <c r="G890" s="2"/>
    </row>
    <row r="891" spans="6:7" x14ac:dyDescent="0.2">
      <c r="F891" s="2"/>
      <c r="G891" s="2"/>
    </row>
    <row r="892" spans="6:7" x14ac:dyDescent="0.2">
      <c r="F892" s="2"/>
      <c r="G892" s="2"/>
    </row>
    <row r="893" spans="6:7" x14ac:dyDescent="0.2">
      <c r="F893" s="2"/>
      <c r="G893" s="2"/>
    </row>
    <row r="894" spans="6:7" x14ac:dyDescent="0.2">
      <c r="F894" s="2"/>
      <c r="G894" s="2"/>
    </row>
    <row r="895" spans="6:7" x14ac:dyDescent="0.2">
      <c r="F895" s="2"/>
      <c r="G895" s="2"/>
    </row>
    <row r="896" spans="6:7" x14ac:dyDescent="0.2">
      <c r="F896" s="2"/>
      <c r="G896" s="2"/>
    </row>
    <row r="897" spans="6:7" x14ac:dyDescent="0.2">
      <c r="F897" s="2"/>
      <c r="G897" s="2"/>
    </row>
    <row r="898" spans="6:7" x14ac:dyDescent="0.2">
      <c r="F898" s="2"/>
      <c r="G898" s="2"/>
    </row>
    <row r="899" spans="6:7" x14ac:dyDescent="0.2">
      <c r="F899" s="2"/>
      <c r="G899" s="2"/>
    </row>
    <row r="900" spans="6:7" x14ac:dyDescent="0.2">
      <c r="F900" s="2"/>
      <c r="G900" s="2"/>
    </row>
    <row r="901" spans="6:7" x14ac:dyDescent="0.2">
      <c r="F901" s="2"/>
      <c r="G901" s="2"/>
    </row>
    <row r="902" spans="6:7" x14ac:dyDescent="0.2">
      <c r="F902" s="2"/>
      <c r="G902" s="2"/>
    </row>
    <row r="903" spans="6:7" x14ac:dyDescent="0.2">
      <c r="F903" s="2"/>
      <c r="G903" s="2"/>
    </row>
    <row r="904" spans="6:7" x14ac:dyDescent="0.2">
      <c r="F904" s="2"/>
      <c r="G904" s="2"/>
    </row>
    <row r="905" spans="6:7" x14ac:dyDescent="0.2">
      <c r="F905" s="2"/>
      <c r="G905" s="2"/>
    </row>
    <row r="906" spans="6:7" x14ac:dyDescent="0.2">
      <c r="F906" s="2"/>
      <c r="G906" s="2"/>
    </row>
    <row r="907" spans="6:7" x14ac:dyDescent="0.2">
      <c r="F907" s="2"/>
      <c r="G907" s="2"/>
    </row>
    <row r="908" spans="6:7" x14ac:dyDescent="0.2">
      <c r="F908" s="2"/>
      <c r="G908" s="2"/>
    </row>
    <row r="909" spans="6:7" x14ac:dyDescent="0.2">
      <c r="F909" s="2"/>
      <c r="G909" s="2"/>
    </row>
    <row r="910" spans="6:7" x14ac:dyDescent="0.2">
      <c r="F910" s="2"/>
      <c r="G910" s="2"/>
    </row>
    <row r="911" spans="6:7" x14ac:dyDescent="0.2">
      <c r="F911" s="2"/>
      <c r="G911" s="2"/>
    </row>
    <row r="912" spans="6:7" x14ac:dyDescent="0.2">
      <c r="F912" s="2"/>
      <c r="G912" s="2"/>
    </row>
    <row r="913" spans="6:7" x14ac:dyDescent="0.2">
      <c r="F913" s="2"/>
      <c r="G913" s="2"/>
    </row>
    <row r="914" spans="6:7" x14ac:dyDescent="0.2">
      <c r="F914" s="2"/>
      <c r="G914" s="2"/>
    </row>
    <row r="915" spans="6:7" x14ac:dyDescent="0.2">
      <c r="F915" s="2"/>
      <c r="G915" s="2"/>
    </row>
    <row r="916" spans="6:7" x14ac:dyDescent="0.2">
      <c r="F916" s="2"/>
      <c r="G916" s="2"/>
    </row>
    <row r="917" spans="6:7" x14ac:dyDescent="0.2">
      <c r="F917" s="2"/>
      <c r="G917" s="2"/>
    </row>
    <row r="918" spans="6:7" x14ac:dyDescent="0.2">
      <c r="F918" s="2"/>
      <c r="G918" s="2"/>
    </row>
    <row r="919" spans="6:7" x14ac:dyDescent="0.2">
      <c r="F919" s="2"/>
      <c r="G919" s="2"/>
    </row>
    <row r="920" spans="6:7" x14ac:dyDescent="0.2">
      <c r="F920" s="2"/>
      <c r="G920" s="2"/>
    </row>
    <row r="921" spans="6:7" x14ac:dyDescent="0.2">
      <c r="F921" s="2"/>
      <c r="G921" s="2"/>
    </row>
    <row r="922" spans="6:7" x14ac:dyDescent="0.2">
      <c r="F922" s="2"/>
      <c r="G922" s="2"/>
    </row>
    <row r="923" spans="6:7" x14ac:dyDescent="0.2">
      <c r="F923" s="2"/>
      <c r="G923" s="2"/>
    </row>
    <row r="924" spans="6:7" x14ac:dyDescent="0.2">
      <c r="F924" s="2"/>
      <c r="G924" s="2"/>
    </row>
    <row r="925" spans="6:7" x14ac:dyDescent="0.2">
      <c r="F925" s="2"/>
      <c r="G925" s="2"/>
    </row>
    <row r="926" spans="6:7" x14ac:dyDescent="0.2">
      <c r="F926" s="2"/>
      <c r="G926" s="2"/>
    </row>
    <row r="927" spans="6:7" x14ac:dyDescent="0.2">
      <c r="F927" s="2"/>
      <c r="G927" s="2"/>
    </row>
    <row r="928" spans="6:7" x14ac:dyDescent="0.2">
      <c r="F928" s="2"/>
      <c r="G928" s="2"/>
    </row>
    <row r="929" spans="6:7" x14ac:dyDescent="0.2">
      <c r="F929" s="2"/>
      <c r="G929" s="2"/>
    </row>
    <row r="930" spans="6:7" x14ac:dyDescent="0.2">
      <c r="F930" s="2"/>
      <c r="G930" s="2"/>
    </row>
    <row r="931" spans="6:7" x14ac:dyDescent="0.2">
      <c r="F931" s="2"/>
      <c r="G931" s="2"/>
    </row>
    <row r="932" spans="6:7" x14ac:dyDescent="0.2">
      <c r="F932" s="2"/>
      <c r="G932" s="2"/>
    </row>
    <row r="933" spans="6:7" x14ac:dyDescent="0.2">
      <c r="F933" s="2"/>
      <c r="G933" s="2"/>
    </row>
    <row r="934" spans="6:7" x14ac:dyDescent="0.2">
      <c r="F934" s="2"/>
      <c r="G934" s="2"/>
    </row>
    <row r="935" spans="6:7" x14ac:dyDescent="0.2">
      <c r="F935" s="2"/>
      <c r="G935" s="2"/>
    </row>
    <row r="936" spans="6:7" x14ac:dyDescent="0.2">
      <c r="F936" s="2"/>
      <c r="G936" s="2"/>
    </row>
    <row r="937" spans="6:7" x14ac:dyDescent="0.2">
      <c r="F937" s="2"/>
      <c r="G937" s="2"/>
    </row>
    <row r="938" spans="6:7" x14ac:dyDescent="0.2">
      <c r="F938" s="2"/>
      <c r="G938" s="2"/>
    </row>
    <row r="939" spans="6:7" x14ac:dyDescent="0.2">
      <c r="F939" s="2"/>
      <c r="G939" s="2"/>
    </row>
    <row r="940" spans="6:7" x14ac:dyDescent="0.2">
      <c r="F940" s="2"/>
      <c r="G940" s="2"/>
    </row>
    <row r="941" spans="6:7" x14ac:dyDescent="0.2">
      <c r="F941" s="2"/>
      <c r="G941" s="2"/>
    </row>
    <row r="942" spans="6:7" x14ac:dyDescent="0.2">
      <c r="F942" s="2"/>
      <c r="G942" s="2"/>
    </row>
    <row r="943" spans="6:7" x14ac:dyDescent="0.2">
      <c r="F943" s="2"/>
      <c r="G943" s="2"/>
    </row>
    <row r="944" spans="6:7" x14ac:dyDescent="0.2">
      <c r="F944" s="2"/>
      <c r="G944" s="2"/>
    </row>
    <row r="945" spans="6:7" x14ac:dyDescent="0.2">
      <c r="F945" s="2"/>
      <c r="G945" s="2"/>
    </row>
    <row r="946" spans="6:7" x14ac:dyDescent="0.2">
      <c r="F946" s="2"/>
      <c r="G946" s="2"/>
    </row>
    <row r="947" spans="6:7" x14ac:dyDescent="0.2">
      <c r="F947" s="2"/>
      <c r="G947" s="2"/>
    </row>
    <row r="948" spans="6:7" x14ac:dyDescent="0.2">
      <c r="F948" s="2"/>
      <c r="G948" s="2"/>
    </row>
    <row r="949" spans="6:7" x14ac:dyDescent="0.2">
      <c r="F949" s="2"/>
      <c r="G949" s="2"/>
    </row>
    <row r="950" spans="6:7" x14ac:dyDescent="0.2">
      <c r="F950" s="2"/>
      <c r="G950" s="2"/>
    </row>
    <row r="951" spans="6:7" x14ac:dyDescent="0.2">
      <c r="F951" s="2"/>
      <c r="G951" s="2"/>
    </row>
    <row r="952" spans="6:7" x14ac:dyDescent="0.2">
      <c r="F952" s="2"/>
      <c r="G952" s="2"/>
    </row>
    <row r="953" spans="6:7" x14ac:dyDescent="0.2">
      <c r="F953" s="2"/>
      <c r="G953" s="2"/>
    </row>
    <row r="954" spans="6:7" x14ac:dyDescent="0.2">
      <c r="F954" s="2"/>
      <c r="G954" s="2"/>
    </row>
    <row r="955" spans="6:7" x14ac:dyDescent="0.2">
      <c r="F955" s="2"/>
      <c r="G955" s="2"/>
    </row>
    <row r="956" spans="6:7" x14ac:dyDescent="0.2">
      <c r="F956" s="2"/>
      <c r="G956" s="2"/>
    </row>
    <row r="957" spans="6:7" x14ac:dyDescent="0.2">
      <c r="F957" s="2"/>
      <c r="G957" s="2"/>
    </row>
    <row r="958" spans="6:7" x14ac:dyDescent="0.2">
      <c r="F958" s="2"/>
      <c r="G958" s="2"/>
    </row>
    <row r="959" spans="6:7" x14ac:dyDescent="0.2">
      <c r="F959" s="2"/>
      <c r="G959" s="2"/>
    </row>
    <row r="960" spans="6:7" x14ac:dyDescent="0.2">
      <c r="F960" s="2"/>
      <c r="G960" s="2"/>
    </row>
    <row r="961" spans="6:7" x14ac:dyDescent="0.2">
      <c r="F961" s="2"/>
      <c r="G961" s="2"/>
    </row>
    <row r="962" spans="6:7" x14ac:dyDescent="0.2">
      <c r="F962" s="2"/>
      <c r="G962" s="2"/>
    </row>
    <row r="963" spans="6:7" x14ac:dyDescent="0.2">
      <c r="F963" s="2"/>
      <c r="G963" s="2"/>
    </row>
    <row r="964" spans="6:7" x14ac:dyDescent="0.2">
      <c r="F964" s="2"/>
      <c r="G964" s="2"/>
    </row>
    <row r="965" spans="6:7" x14ac:dyDescent="0.2">
      <c r="F965" s="2"/>
      <c r="G965" s="2"/>
    </row>
    <row r="966" spans="6:7" x14ac:dyDescent="0.2">
      <c r="F966" s="2"/>
      <c r="G966" s="2"/>
    </row>
    <row r="967" spans="6:7" x14ac:dyDescent="0.2">
      <c r="F967" s="2"/>
      <c r="G967" s="2"/>
    </row>
    <row r="968" spans="6:7" x14ac:dyDescent="0.2">
      <c r="F968" s="2"/>
      <c r="G968" s="2"/>
    </row>
    <row r="969" spans="6:7" x14ac:dyDescent="0.2">
      <c r="F969" s="2"/>
      <c r="G969" s="2"/>
    </row>
    <row r="970" spans="6:7" x14ac:dyDescent="0.2">
      <c r="F970" s="2"/>
      <c r="G970" s="2"/>
    </row>
    <row r="971" spans="6:7" x14ac:dyDescent="0.2">
      <c r="F971" s="2"/>
      <c r="G971" s="2"/>
    </row>
    <row r="972" spans="6:7" x14ac:dyDescent="0.2">
      <c r="F972" s="2"/>
      <c r="G972" s="2"/>
    </row>
    <row r="973" spans="6:7" x14ac:dyDescent="0.2">
      <c r="F973" s="2"/>
      <c r="G973" s="2"/>
    </row>
    <row r="974" spans="6:7" x14ac:dyDescent="0.2">
      <c r="F974" s="2"/>
      <c r="G974" s="2"/>
    </row>
    <row r="975" spans="6:7" x14ac:dyDescent="0.2">
      <c r="F975" s="2"/>
      <c r="G975" s="2"/>
    </row>
    <row r="976" spans="6:7" x14ac:dyDescent="0.2">
      <c r="F976" s="2"/>
      <c r="G976" s="2"/>
    </row>
    <row r="977" spans="6:7" x14ac:dyDescent="0.2">
      <c r="F977" s="2"/>
      <c r="G977" s="2"/>
    </row>
    <row r="978" spans="6:7" x14ac:dyDescent="0.2">
      <c r="F978" s="2"/>
      <c r="G978" s="2"/>
    </row>
    <row r="979" spans="6:7" x14ac:dyDescent="0.2">
      <c r="F979" s="2"/>
      <c r="G979" s="2"/>
    </row>
    <row r="980" spans="6:7" x14ac:dyDescent="0.2">
      <c r="F980" s="2"/>
      <c r="G980" s="2"/>
    </row>
    <row r="981" spans="6:7" x14ac:dyDescent="0.2">
      <c r="F981" s="2"/>
      <c r="G981" s="2"/>
    </row>
    <row r="982" spans="6:7" x14ac:dyDescent="0.2">
      <c r="F982" s="2"/>
      <c r="G982" s="2"/>
    </row>
    <row r="983" spans="6:7" x14ac:dyDescent="0.2">
      <c r="F983" s="2"/>
      <c r="G983" s="2"/>
    </row>
    <row r="984" spans="6:7" x14ac:dyDescent="0.2">
      <c r="F984" s="2"/>
      <c r="G984" s="2"/>
    </row>
    <row r="985" spans="6:7" x14ac:dyDescent="0.2">
      <c r="F985" s="2"/>
      <c r="G985" s="2"/>
    </row>
    <row r="986" spans="6:7" x14ac:dyDescent="0.2">
      <c r="F986" s="2"/>
      <c r="G986" s="2"/>
    </row>
    <row r="987" spans="6:7" x14ac:dyDescent="0.2">
      <c r="F987" s="2"/>
      <c r="G987" s="2"/>
    </row>
    <row r="988" spans="6:7" x14ac:dyDescent="0.2">
      <c r="F988" s="2"/>
      <c r="G988" s="2"/>
    </row>
    <row r="989" spans="6:7" x14ac:dyDescent="0.2">
      <c r="F989" s="2"/>
      <c r="G989" s="2"/>
    </row>
    <row r="990" spans="6:7" x14ac:dyDescent="0.2">
      <c r="F990" s="2"/>
      <c r="G990" s="2"/>
    </row>
    <row r="991" spans="6:7" x14ac:dyDescent="0.2">
      <c r="F991" s="2"/>
      <c r="G991" s="2"/>
    </row>
    <row r="992" spans="6:7" x14ac:dyDescent="0.2">
      <c r="F992" s="2"/>
      <c r="G992" s="2"/>
    </row>
    <row r="993" spans="6:7" x14ac:dyDescent="0.2">
      <c r="F993" s="2"/>
      <c r="G993" s="2"/>
    </row>
    <row r="994" spans="6:7" x14ac:dyDescent="0.2">
      <c r="F994" s="2"/>
      <c r="G994" s="2"/>
    </row>
    <row r="995" spans="6:7" x14ac:dyDescent="0.2">
      <c r="F995" s="2"/>
      <c r="G995" s="2"/>
    </row>
    <row r="996" spans="6:7" x14ac:dyDescent="0.2">
      <c r="F996" s="2"/>
      <c r="G996" s="2"/>
    </row>
    <row r="997" spans="6:7" x14ac:dyDescent="0.2">
      <c r="F997" s="2"/>
      <c r="G997" s="2"/>
    </row>
    <row r="998" spans="6:7" x14ac:dyDescent="0.2">
      <c r="F998" s="2"/>
      <c r="G998" s="2"/>
    </row>
    <row r="999" spans="6:7" x14ac:dyDescent="0.2">
      <c r="F999" s="2"/>
      <c r="G999" s="2"/>
    </row>
    <row r="1000" spans="6:7" x14ac:dyDescent="0.2">
      <c r="F1000" s="2"/>
      <c r="G1000" s="2"/>
    </row>
    <row r="1001" spans="6:7" x14ac:dyDescent="0.2">
      <c r="F1001" s="2"/>
      <c r="G1001" s="2"/>
    </row>
    <row r="1002" spans="6:7" x14ac:dyDescent="0.2">
      <c r="F1002" s="2"/>
      <c r="G1002" s="2"/>
    </row>
    <row r="1003" spans="6:7" x14ac:dyDescent="0.2">
      <c r="F1003" s="2"/>
      <c r="G1003" s="2"/>
    </row>
    <row r="1004" spans="6:7" x14ac:dyDescent="0.2">
      <c r="F1004" s="2"/>
      <c r="G1004" s="2"/>
    </row>
    <row r="1005" spans="6:7" x14ac:dyDescent="0.2">
      <c r="F1005" s="2"/>
      <c r="G1005" s="2"/>
    </row>
    <row r="1006" spans="6:7" x14ac:dyDescent="0.2">
      <c r="F1006" s="2"/>
      <c r="G1006" s="2"/>
    </row>
    <row r="1007" spans="6:7" x14ac:dyDescent="0.2">
      <c r="F1007" s="2"/>
      <c r="G1007" s="2"/>
    </row>
    <row r="1008" spans="6:7" x14ac:dyDescent="0.2">
      <c r="F1008" s="2"/>
      <c r="G1008" s="2"/>
    </row>
    <row r="1009" spans="6:7" x14ac:dyDescent="0.2">
      <c r="F1009" s="2"/>
      <c r="G1009" s="2"/>
    </row>
    <row r="1010" spans="6:7" x14ac:dyDescent="0.2">
      <c r="F1010" s="2"/>
      <c r="G1010" s="2"/>
    </row>
    <row r="1011" spans="6:7" x14ac:dyDescent="0.2">
      <c r="F1011" s="2"/>
      <c r="G1011" s="2"/>
    </row>
    <row r="1012" spans="6:7" x14ac:dyDescent="0.2">
      <c r="F1012" s="2"/>
      <c r="G1012" s="2"/>
    </row>
    <row r="1013" spans="6:7" x14ac:dyDescent="0.2">
      <c r="F1013" s="2"/>
      <c r="G1013" s="2"/>
    </row>
    <row r="1014" spans="6:7" x14ac:dyDescent="0.2">
      <c r="F1014" s="2"/>
      <c r="G1014" s="2"/>
    </row>
    <row r="1015" spans="6:7" x14ac:dyDescent="0.2">
      <c r="F1015" s="2"/>
      <c r="G1015" s="2"/>
    </row>
    <row r="1016" spans="6:7" x14ac:dyDescent="0.2">
      <c r="F1016" s="2"/>
      <c r="G1016" s="2"/>
    </row>
    <row r="1017" spans="6:7" x14ac:dyDescent="0.2">
      <c r="F1017" s="2"/>
      <c r="G1017" s="2"/>
    </row>
    <row r="1018" spans="6:7" x14ac:dyDescent="0.2">
      <c r="F1018" s="2"/>
      <c r="G1018" s="2"/>
    </row>
    <row r="1019" spans="6:7" x14ac:dyDescent="0.2">
      <c r="F1019" s="2"/>
      <c r="G1019" s="2"/>
    </row>
    <row r="1020" spans="6:7" x14ac:dyDescent="0.2">
      <c r="F1020" s="2"/>
      <c r="G1020" s="2"/>
    </row>
    <row r="1021" spans="6:7" x14ac:dyDescent="0.2">
      <c r="F1021" s="2"/>
      <c r="G1021" s="2"/>
    </row>
    <row r="1022" spans="6:7" x14ac:dyDescent="0.2">
      <c r="F1022" s="2"/>
      <c r="G1022" s="2"/>
    </row>
    <row r="1023" spans="6:7" x14ac:dyDescent="0.2">
      <c r="F1023" s="2"/>
      <c r="G1023" s="2"/>
    </row>
    <row r="1024" spans="6:7" x14ac:dyDescent="0.2">
      <c r="F1024" s="2"/>
      <c r="G1024" s="2"/>
    </row>
    <row r="1025" spans="6:7" x14ac:dyDescent="0.2">
      <c r="F1025" s="2"/>
      <c r="G1025" s="2"/>
    </row>
    <row r="1026" spans="6:7" x14ac:dyDescent="0.2">
      <c r="F1026" s="2"/>
      <c r="G1026" s="2"/>
    </row>
    <row r="1027" spans="6:7" x14ac:dyDescent="0.2">
      <c r="F1027" s="2"/>
      <c r="G1027" s="2"/>
    </row>
    <row r="1028" spans="6:7" x14ac:dyDescent="0.2">
      <c r="F1028" s="2"/>
      <c r="G1028" s="2"/>
    </row>
    <row r="1029" spans="6:7" x14ac:dyDescent="0.2">
      <c r="F1029" s="2"/>
      <c r="G1029" s="2"/>
    </row>
    <row r="1030" spans="6:7" x14ac:dyDescent="0.2">
      <c r="F1030" s="2"/>
      <c r="G1030" s="2"/>
    </row>
    <row r="1031" spans="6:7" x14ac:dyDescent="0.2">
      <c r="F1031" s="2"/>
      <c r="G1031" s="2"/>
    </row>
    <row r="1032" spans="6:7" x14ac:dyDescent="0.2">
      <c r="F1032" s="2"/>
      <c r="G1032" s="2"/>
    </row>
    <row r="1033" spans="6:7" x14ac:dyDescent="0.2">
      <c r="F1033" s="2"/>
      <c r="G1033" s="2"/>
    </row>
    <row r="1034" spans="6:7" x14ac:dyDescent="0.2">
      <c r="F1034" s="2"/>
      <c r="G1034" s="2"/>
    </row>
    <row r="1035" spans="6:7" x14ac:dyDescent="0.2">
      <c r="F1035" s="2"/>
      <c r="G1035" s="2"/>
    </row>
    <row r="1036" spans="6:7" x14ac:dyDescent="0.2">
      <c r="F1036" s="2"/>
      <c r="G1036" s="2"/>
    </row>
    <row r="1037" spans="6:7" x14ac:dyDescent="0.2">
      <c r="F1037" s="2"/>
      <c r="G1037" s="2"/>
    </row>
    <row r="1038" spans="6:7" x14ac:dyDescent="0.2">
      <c r="F1038" s="2"/>
      <c r="G1038" s="2"/>
    </row>
    <row r="1039" spans="6:7" x14ac:dyDescent="0.2">
      <c r="F1039" s="2"/>
      <c r="G1039" s="2"/>
    </row>
    <row r="1040" spans="6:7" x14ac:dyDescent="0.2">
      <c r="F1040" s="2"/>
      <c r="G1040" s="2"/>
    </row>
    <row r="1041" spans="6:7" x14ac:dyDescent="0.2">
      <c r="F1041" s="2"/>
      <c r="G1041" s="2"/>
    </row>
    <row r="1042" spans="6:7" x14ac:dyDescent="0.2">
      <c r="F1042" s="2"/>
      <c r="G1042" s="2"/>
    </row>
    <row r="1043" spans="6:7" x14ac:dyDescent="0.2">
      <c r="F1043" s="2"/>
      <c r="G1043" s="2"/>
    </row>
    <row r="1044" spans="6:7" x14ac:dyDescent="0.2">
      <c r="F1044" s="2"/>
      <c r="G1044" s="2"/>
    </row>
    <row r="1045" spans="6:7" x14ac:dyDescent="0.2">
      <c r="F1045" s="2"/>
      <c r="G1045" s="2"/>
    </row>
    <row r="1046" spans="6:7" x14ac:dyDescent="0.2">
      <c r="F1046" s="2"/>
      <c r="G1046" s="2"/>
    </row>
    <row r="1047" spans="6:7" x14ac:dyDescent="0.2">
      <c r="F1047" s="2"/>
      <c r="G1047" s="2"/>
    </row>
    <row r="1048" spans="6:7" x14ac:dyDescent="0.2">
      <c r="F1048" s="2"/>
      <c r="G1048" s="2"/>
    </row>
    <row r="1049" spans="6:7" x14ac:dyDescent="0.2">
      <c r="F1049" s="2"/>
      <c r="G1049" s="2"/>
    </row>
    <row r="1050" spans="6:7" x14ac:dyDescent="0.2">
      <c r="F1050" s="2"/>
      <c r="G1050" s="2"/>
    </row>
    <row r="1051" spans="6:7" x14ac:dyDescent="0.2">
      <c r="F1051" s="2"/>
      <c r="G1051" s="2"/>
    </row>
    <row r="1052" spans="6:7" x14ac:dyDescent="0.2">
      <c r="F1052" s="2"/>
      <c r="G1052" s="2"/>
    </row>
    <row r="1053" spans="6:7" x14ac:dyDescent="0.2">
      <c r="F1053" s="2"/>
      <c r="G1053" s="2"/>
    </row>
    <row r="1054" spans="6:7" x14ac:dyDescent="0.2">
      <c r="F1054" s="2"/>
      <c r="G1054" s="2"/>
    </row>
    <row r="1055" spans="6:7" x14ac:dyDescent="0.2">
      <c r="F1055" s="2"/>
      <c r="G1055" s="2"/>
    </row>
    <row r="1056" spans="6:7" x14ac:dyDescent="0.2">
      <c r="F1056" s="2"/>
      <c r="G1056" s="2"/>
    </row>
    <row r="1057" spans="6:7" x14ac:dyDescent="0.2">
      <c r="F1057" s="2"/>
      <c r="G1057" s="2"/>
    </row>
    <row r="1058" spans="6:7" x14ac:dyDescent="0.2">
      <c r="F1058" s="2"/>
      <c r="G1058" s="2"/>
    </row>
    <row r="1059" spans="6:7" x14ac:dyDescent="0.2">
      <c r="F1059" s="2"/>
      <c r="G1059" s="2"/>
    </row>
    <row r="1060" spans="6:7" x14ac:dyDescent="0.2">
      <c r="F1060" s="2"/>
      <c r="G1060" s="2"/>
    </row>
    <row r="1061" spans="6:7" x14ac:dyDescent="0.2">
      <c r="F1061" s="2"/>
      <c r="G1061" s="2"/>
    </row>
    <row r="1062" spans="6:7" x14ac:dyDescent="0.2">
      <c r="F1062" s="2"/>
      <c r="G1062" s="2"/>
    </row>
    <row r="1063" spans="6:7" x14ac:dyDescent="0.2">
      <c r="F1063" s="2"/>
      <c r="G1063" s="2"/>
    </row>
    <row r="1064" spans="6:7" x14ac:dyDescent="0.2">
      <c r="F1064" s="2"/>
      <c r="G1064" s="2"/>
    </row>
    <row r="1065" spans="6:7" x14ac:dyDescent="0.2">
      <c r="F1065" s="2"/>
      <c r="G1065" s="2"/>
    </row>
    <row r="1066" spans="6:7" x14ac:dyDescent="0.2">
      <c r="F1066" s="2"/>
      <c r="G1066" s="2"/>
    </row>
    <row r="1067" spans="6:7" x14ac:dyDescent="0.2">
      <c r="F1067" s="2"/>
      <c r="G1067" s="2"/>
    </row>
    <row r="1068" spans="6:7" x14ac:dyDescent="0.2">
      <c r="F1068" s="2"/>
      <c r="G1068" s="2"/>
    </row>
    <row r="1069" spans="6:7" x14ac:dyDescent="0.2">
      <c r="F1069" s="2"/>
      <c r="G1069" s="2"/>
    </row>
    <row r="1070" spans="6:7" x14ac:dyDescent="0.2">
      <c r="F1070" s="2"/>
      <c r="G1070" s="2"/>
    </row>
    <row r="1071" spans="6:7" x14ac:dyDescent="0.2">
      <c r="F1071" s="2"/>
      <c r="G1071" s="2"/>
    </row>
    <row r="1072" spans="6:7" x14ac:dyDescent="0.2">
      <c r="F1072" s="2"/>
      <c r="G1072" s="2"/>
    </row>
    <row r="1073" spans="6:7" x14ac:dyDescent="0.2">
      <c r="F1073" s="2"/>
      <c r="G1073" s="2"/>
    </row>
    <row r="1074" spans="6:7" x14ac:dyDescent="0.2">
      <c r="F1074" s="2"/>
      <c r="G1074" s="2"/>
    </row>
    <row r="1075" spans="6:7" x14ac:dyDescent="0.2">
      <c r="F1075" s="2"/>
      <c r="G1075" s="2"/>
    </row>
    <row r="1076" spans="6:7" x14ac:dyDescent="0.2">
      <c r="F1076" s="2"/>
      <c r="G1076" s="2"/>
    </row>
    <row r="1077" spans="6:7" x14ac:dyDescent="0.2">
      <c r="F1077" s="2"/>
      <c r="G1077" s="2"/>
    </row>
    <row r="1078" spans="6:7" x14ac:dyDescent="0.2">
      <c r="F1078" s="2"/>
      <c r="G1078" s="2"/>
    </row>
    <row r="1079" spans="6:7" x14ac:dyDescent="0.2">
      <c r="F1079" s="2"/>
      <c r="G1079" s="2"/>
    </row>
    <row r="1080" spans="6:7" x14ac:dyDescent="0.2">
      <c r="F1080" s="2"/>
      <c r="G1080" s="2"/>
    </row>
    <row r="1081" spans="6:7" x14ac:dyDescent="0.2">
      <c r="F1081" s="2"/>
      <c r="G1081" s="2"/>
    </row>
    <row r="1082" spans="6:7" x14ac:dyDescent="0.2">
      <c r="F1082" s="2"/>
      <c r="G1082" s="2"/>
    </row>
    <row r="1083" spans="6:7" x14ac:dyDescent="0.2">
      <c r="F1083" s="2"/>
      <c r="G1083" s="2"/>
    </row>
    <row r="1084" spans="6:7" x14ac:dyDescent="0.2">
      <c r="F1084" s="2"/>
      <c r="G1084" s="2"/>
    </row>
    <row r="1085" spans="6:7" x14ac:dyDescent="0.2">
      <c r="F1085" s="2"/>
      <c r="G1085" s="2"/>
    </row>
    <row r="1086" spans="6:7" x14ac:dyDescent="0.2">
      <c r="F1086" s="2"/>
      <c r="G1086" s="2"/>
    </row>
    <row r="1087" spans="6:7" x14ac:dyDescent="0.2">
      <c r="F1087" s="2"/>
      <c r="G1087" s="2"/>
    </row>
    <row r="1088" spans="6:7" x14ac:dyDescent="0.2">
      <c r="F1088" s="2"/>
      <c r="G1088" s="2"/>
    </row>
    <row r="1089" spans="6:7" x14ac:dyDescent="0.2">
      <c r="F1089" s="2"/>
      <c r="G1089" s="2"/>
    </row>
    <row r="1090" spans="6:7" x14ac:dyDescent="0.2">
      <c r="F1090" s="2"/>
      <c r="G1090" s="2"/>
    </row>
    <row r="1091" spans="6:7" x14ac:dyDescent="0.2">
      <c r="F1091" s="2"/>
      <c r="G1091" s="2"/>
    </row>
    <row r="1092" spans="6:7" x14ac:dyDescent="0.2">
      <c r="F1092" s="2"/>
      <c r="G1092" s="2"/>
    </row>
    <row r="1093" spans="6:7" x14ac:dyDescent="0.2">
      <c r="F1093" s="2"/>
      <c r="G1093" s="2"/>
    </row>
    <row r="1094" spans="6:7" x14ac:dyDescent="0.2">
      <c r="F1094" s="2"/>
      <c r="G1094" s="2"/>
    </row>
    <row r="1095" spans="6:7" x14ac:dyDescent="0.2">
      <c r="F1095" s="2"/>
      <c r="G1095" s="2"/>
    </row>
    <row r="1096" spans="6:7" x14ac:dyDescent="0.2">
      <c r="F1096" s="2"/>
      <c r="G1096" s="2"/>
    </row>
    <row r="1097" spans="6:7" x14ac:dyDescent="0.2">
      <c r="F1097" s="2"/>
      <c r="G1097" s="2"/>
    </row>
    <row r="1098" spans="6:7" x14ac:dyDescent="0.2">
      <c r="F1098" s="2"/>
      <c r="G1098" s="2"/>
    </row>
    <row r="1099" spans="6:7" x14ac:dyDescent="0.2">
      <c r="F1099" s="2"/>
      <c r="G1099" s="2"/>
    </row>
    <row r="1100" spans="6:7" x14ac:dyDescent="0.2">
      <c r="F1100" s="2"/>
      <c r="G1100" s="2"/>
    </row>
    <row r="1101" spans="6:7" x14ac:dyDescent="0.2">
      <c r="F1101" s="2"/>
      <c r="G1101" s="2"/>
    </row>
    <row r="1102" spans="6:7" x14ac:dyDescent="0.2">
      <c r="F1102" s="2"/>
      <c r="G1102" s="2"/>
    </row>
    <row r="1103" spans="6:7" x14ac:dyDescent="0.2">
      <c r="F1103" s="2"/>
      <c r="G1103" s="2"/>
    </row>
    <row r="1104" spans="6:7" x14ac:dyDescent="0.2">
      <c r="F1104" s="2"/>
      <c r="G1104" s="2"/>
    </row>
    <row r="1105" spans="6:7" x14ac:dyDescent="0.2">
      <c r="F1105" s="2"/>
      <c r="G1105" s="2"/>
    </row>
    <row r="1106" spans="6:7" x14ac:dyDescent="0.2">
      <c r="F1106" s="2"/>
      <c r="G1106" s="2"/>
    </row>
    <row r="1107" spans="6:7" x14ac:dyDescent="0.2">
      <c r="F1107" s="2"/>
      <c r="G1107" s="2"/>
    </row>
    <row r="1108" spans="6:7" x14ac:dyDescent="0.2">
      <c r="F1108" s="2"/>
      <c r="G1108" s="2"/>
    </row>
    <row r="1109" spans="6:7" x14ac:dyDescent="0.2">
      <c r="F1109" s="2"/>
      <c r="G1109" s="2"/>
    </row>
    <row r="1110" spans="6:7" x14ac:dyDescent="0.2">
      <c r="F1110" s="2"/>
      <c r="G1110" s="2"/>
    </row>
    <row r="1111" spans="6:7" x14ac:dyDescent="0.2">
      <c r="F1111" s="2"/>
      <c r="G1111" s="2"/>
    </row>
    <row r="1112" spans="6:7" x14ac:dyDescent="0.2">
      <c r="F1112" s="2"/>
      <c r="G1112" s="2"/>
    </row>
    <row r="1113" spans="6:7" x14ac:dyDescent="0.2">
      <c r="F1113" s="2"/>
      <c r="G1113" s="2"/>
    </row>
    <row r="1114" spans="6:7" x14ac:dyDescent="0.2">
      <c r="F1114" s="2"/>
      <c r="G1114" s="2"/>
    </row>
    <row r="1115" spans="6:7" x14ac:dyDescent="0.2">
      <c r="F1115" s="2"/>
      <c r="G1115" s="2"/>
    </row>
    <row r="1116" spans="6:7" x14ac:dyDescent="0.2">
      <c r="F1116" s="2"/>
      <c r="G1116" s="2"/>
    </row>
    <row r="1117" spans="6:7" x14ac:dyDescent="0.2">
      <c r="F1117" s="2"/>
      <c r="G1117" s="2"/>
    </row>
    <row r="1118" spans="6:7" x14ac:dyDescent="0.2">
      <c r="F1118" s="2"/>
      <c r="G1118" s="2"/>
    </row>
    <row r="1119" spans="6:7" x14ac:dyDescent="0.2">
      <c r="F1119" s="2"/>
      <c r="G1119" s="2"/>
    </row>
    <row r="1120" spans="6:7" x14ac:dyDescent="0.2">
      <c r="F1120" s="2"/>
      <c r="G1120" s="2"/>
    </row>
    <row r="1121" spans="6:7" x14ac:dyDescent="0.2">
      <c r="F1121" s="2"/>
      <c r="G1121" s="2"/>
    </row>
    <row r="1122" spans="6:7" x14ac:dyDescent="0.2">
      <c r="F1122" s="2"/>
      <c r="G1122" s="2"/>
    </row>
    <row r="1123" spans="6:7" x14ac:dyDescent="0.2">
      <c r="F1123" s="2"/>
      <c r="G1123" s="2"/>
    </row>
    <row r="1124" spans="6:7" x14ac:dyDescent="0.2">
      <c r="F1124" s="2"/>
      <c r="G1124" s="2"/>
    </row>
    <row r="1125" spans="6:7" x14ac:dyDescent="0.2">
      <c r="F1125" s="2"/>
      <c r="G1125" s="2"/>
    </row>
    <row r="1126" spans="6:7" x14ac:dyDescent="0.2">
      <c r="F1126" s="2"/>
      <c r="G1126" s="2"/>
    </row>
    <row r="1127" spans="6:7" x14ac:dyDescent="0.2">
      <c r="F1127" s="2"/>
      <c r="G1127" s="2"/>
    </row>
    <row r="1128" spans="6:7" x14ac:dyDescent="0.2">
      <c r="F1128" s="2"/>
      <c r="G1128" s="2"/>
    </row>
    <row r="1129" spans="6:7" x14ac:dyDescent="0.2">
      <c r="F1129" s="2"/>
      <c r="G1129" s="2"/>
    </row>
    <row r="1130" spans="6:7" x14ac:dyDescent="0.2">
      <c r="F1130" s="2"/>
      <c r="G1130" s="2"/>
    </row>
    <row r="1131" spans="6:7" x14ac:dyDescent="0.2">
      <c r="F1131" s="2"/>
      <c r="G1131" s="2"/>
    </row>
    <row r="1132" spans="6:7" x14ac:dyDescent="0.2">
      <c r="F1132" s="2"/>
      <c r="G1132" s="2"/>
    </row>
    <row r="1133" spans="6:7" x14ac:dyDescent="0.2">
      <c r="F1133" s="2"/>
      <c r="G1133" s="2"/>
    </row>
    <row r="1134" spans="6:7" x14ac:dyDescent="0.2">
      <c r="F1134" s="2"/>
      <c r="G1134" s="2"/>
    </row>
    <row r="1135" spans="6:7" x14ac:dyDescent="0.2">
      <c r="F1135" s="2"/>
      <c r="G1135" s="2"/>
    </row>
    <row r="1136" spans="6:7" x14ac:dyDescent="0.2">
      <c r="F1136" s="2"/>
      <c r="G1136" s="2"/>
    </row>
    <row r="1137" spans="6:7" x14ac:dyDescent="0.2">
      <c r="F1137" s="2"/>
      <c r="G1137" s="2"/>
    </row>
    <row r="1138" spans="6:7" x14ac:dyDescent="0.2">
      <c r="F1138" s="2"/>
      <c r="G1138" s="2"/>
    </row>
    <row r="1139" spans="6:7" x14ac:dyDescent="0.2">
      <c r="F1139" s="2"/>
      <c r="G1139" s="2"/>
    </row>
    <row r="1140" spans="6:7" x14ac:dyDescent="0.2">
      <c r="F1140" s="2"/>
      <c r="G1140" s="2"/>
    </row>
    <row r="1141" spans="6:7" x14ac:dyDescent="0.2">
      <c r="F1141" s="2"/>
      <c r="G1141" s="2"/>
    </row>
    <row r="1142" spans="6:7" x14ac:dyDescent="0.2">
      <c r="F1142" s="2"/>
      <c r="G1142" s="2"/>
    </row>
    <row r="1143" spans="6:7" x14ac:dyDescent="0.2">
      <c r="F1143" s="2"/>
      <c r="G1143" s="2"/>
    </row>
    <row r="1144" spans="6:7" x14ac:dyDescent="0.2">
      <c r="F1144" s="2"/>
      <c r="G1144" s="2"/>
    </row>
    <row r="1145" spans="6:7" x14ac:dyDescent="0.2">
      <c r="F1145" s="2"/>
      <c r="G1145" s="2"/>
    </row>
    <row r="1146" spans="6:7" x14ac:dyDescent="0.2">
      <c r="F1146" s="2"/>
      <c r="G1146" s="2"/>
    </row>
    <row r="1147" spans="6:7" x14ac:dyDescent="0.2">
      <c r="F1147" s="2"/>
      <c r="G1147" s="2"/>
    </row>
    <row r="1148" spans="6:7" x14ac:dyDescent="0.2">
      <c r="F1148" s="2"/>
      <c r="G1148" s="2"/>
    </row>
    <row r="1149" spans="6:7" x14ac:dyDescent="0.2">
      <c r="F1149" s="2"/>
      <c r="G1149" s="2"/>
    </row>
    <row r="1150" spans="6:7" x14ac:dyDescent="0.2">
      <c r="F1150" s="2"/>
      <c r="G1150" s="2"/>
    </row>
    <row r="1151" spans="6:7" x14ac:dyDescent="0.2">
      <c r="F1151" s="2"/>
      <c r="G1151" s="2"/>
    </row>
    <row r="1152" spans="6:7" x14ac:dyDescent="0.2">
      <c r="F1152" s="2"/>
      <c r="G1152" s="2"/>
    </row>
    <row r="1153" spans="6:7" x14ac:dyDescent="0.2">
      <c r="F1153" s="2"/>
      <c r="G1153" s="2"/>
    </row>
    <row r="1154" spans="6:7" x14ac:dyDescent="0.2">
      <c r="F1154" s="2"/>
      <c r="G1154" s="2"/>
    </row>
    <row r="1155" spans="6:7" x14ac:dyDescent="0.2">
      <c r="F1155" s="2"/>
      <c r="G1155" s="2"/>
    </row>
    <row r="1156" spans="6:7" x14ac:dyDescent="0.2">
      <c r="F1156" s="2"/>
      <c r="G1156" s="2"/>
    </row>
    <row r="1157" spans="6:7" x14ac:dyDescent="0.2">
      <c r="F1157" s="2"/>
      <c r="G1157" s="2"/>
    </row>
    <row r="1158" spans="6:7" x14ac:dyDescent="0.2">
      <c r="F1158" s="2"/>
      <c r="G1158" s="2"/>
    </row>
    <row r="1159" spans="6:7" x14ac:dyDescent="0.2">
      <c r="F1159" s="2"/>
      <c r="G1159" s="2"/>
    </row>
    <row r="1160" spans="6:7" x14ac:dyDescent="0.2">
      <c r="F1160" s="2"/>
      <c r="G1160" s="2"/>
    </row>
    <row r="1161" spans="6:7" x14ac:dyDescent="0.2">
      <c r="F1161" s="2"/>
      <c r="G1161" s="2"/>
    </row>
    <row r="1162" spans="6:7" x14ac:dyDescent="0.2">
      <c r="F1162" s="2"/>
      <c r="G1162" s="2"/>
    </row>
    <row r="1163" spans="6:7" x14ac:dyDescent="0.2">
      <c r="F1163" s="2"/>
      <c r="G1163" s="2"/>
    </row>
    <row r="1164" spans="6:7" x14ac:dyDescent="0.2">
      <c r="F1164" s="2"/>
      <c r="G1164" s="2"/>
    </row>
    <row r="1165" spans="6:7" x14ac:dyDescent="0.2">
      <c r="F1165" s="2"/>
      <c r="G1165" s="2"/>
    </row>
    <row r="1166" spans="6:7" x14ac:dyDescent="0.2">
      <c r="F1166" s="2"/>
      <c r="G1166" s="2"/>
    </row>
    <row r="1167" spans="6:7" x14ac:dyDescent="0.2">
      <c r="F1167" s="2"/>
      <c r="G1167" s="2"/>
    </row>
    <row r="1168" spans="6:7" x14ac:dyDescent="0.2">
      <c r="F1168" s="2"/>
      <c r="G1168" s="2"/>
    </row>
    <row r="1169" spans="6:7" x14ac:dyDescent="0.2">
      <c r="F1169" s="2"/>
      <c r="G1169" s="2"/>
    </row>
    <row r="1170" spans="6:7" x14ac:dyDescent="0.2">
      <c r="F1170" s="2"/>
      <c r="G1170" s="2"/>
    </row>
    <row r="1171" spans="6:7" x14ac:dyDescent="0.2">
      <c r="F1171" s="2"/>
      <c r="G1171" s="2"/>
    </row>
    <row r="1172" spans="6:7" x14ac:dyDescent="0.2">
      <c r="F1172" s="2"/>
      <c r="G1172" s="2"/>
    </row>
    <row r="1173" spans="6:7" x14ac:dyDescent="0.2">
      <c r="F1173" s="2"/>
      <c r="G1173" s="2"/>
    </row>
    <row r="1174" spans="6:7" x14ac:dyDescent="0.2">
      <c r="F1174" s="2"/>
      <c r="G1174" s="2"/>
    </row>
    <row r="1175" spans="6:7" x14ac:dyDescent="0.2">
      <c r="F1175" s="2"/>
      <c r="G1175" s="2"/>
    </row>
    <row r="1176" spans="6:7" x14ac:dyDescent="0.2">
      <c r="F1176" s="2"/>
      <c r="G1176" s="2"/>
    </row>
    <row r="1177" spans="6:7" x14ac:dyDescent="0.2">
      <c r="F1177" s="2"/>
      <c r="G1177" s="2"/>
    </row>
    <row r="1178" spans="6:7" x14ac:dyDescent="0.2">
      <c r="F1178" s="2"/>
      <c r="G1178" s="2"/>
    </row>
    <row r="1179" spans="6:7" x14ac:dyDescent="0.2">
      <c r="F1179" s="2"/>
      <c r="G1179" s="2"/>
    </row>
    <row r="1180" spans="6:7" x14ac:dyDescent="0.2">
      <c r="F1180" s="2"/>
      <c r="G1180" s="2"/>
    </row>
    <row r="1181" spans="6:7" x14ac:dyDescent="0.2">
      <c r="F1181" s="2"/>
      <c r="G1181" s="2"/>
    </row>
    <row r="1182" spans="6:7" x14ac:dyDescent="0.2">
      <c r="F1182" s="2"/>
      <c r="G1182" s="2"/>
    </row>
    <row r="1183" spans="6:7" x14ac:dyDescent="0.2">
      <c r="F1183" s="2"/>
      <c r="G1183" s="2"/>
    </row>
    <row r="1184" spans="6:7" x14ac:dyDescent="0.2">
      <c r="F1184" s="2"/>
      <c r="G1184" s="2"/>
    </row>
    <row r="1185" spans="6:7" x14ac:dyDescent="0.2">
      <c r="F1185" s="2"/>
      <c r="G1185" s="2"/>
    </row>
    <row r="1186" spans="6:7" x14ac:dyDescent="0.2">
      <c r="F1186" s="2"/>
      <c r="G1186" s="2"/>
    </row>
    <row r="1187" spans="6:7" x14ac:dyDescent="0.2">
      <c r="F1187" s="2"/>
      <c r="G1187" s="2"/>
    </row>
    <row r="1188" spans="6:7" x14ac:dyDescent="0.2">
      <c r="F1188" s="2"/>
      <c r="G1188" s="2"/>
    </row>
    <row r="1189" spans="6:7" x14ac:dyDescent="0.2">
      <c r="F1189" s="2"/>
      <c r="G1189" s="2"/>
    </row>
    <row r="1190" spans="6:7" x14ac:dyDescent="0.2">
      <c r="F1190" s="2"/>
      <c r="G1190" s="2"/>
    </row>
    <row r="1191" spans="6:7" x14ac:dyDescent="0.2">
      <c r="F1191" s="2"/>
      <c r="G1191" s="2"/>
    </row>
    <row r="1192" spans="6:7" x14ac:dyDescent="0.2">
      <c r="F1192" s="2"/>
      <c r="G1192" s="2"/>
    </row>
    <row r="1193" spans="6:7" x14ac:dyDescent="0.2">
      <c r="F1193" s="2"/>
      <c r="G1193" s="2"/>
    </row>
    <row r="1194" spans="6:7" x14ac:dyDescent="0.2">
      <c r="F1194" s="2"/>
      <c r="G1194" s="2"/>
    </row>
    <row r="1195" spans="6:7" x14ac:dyDescent="0.2">
      <c r="F1195" s="2"/>
      <c r="G1195" s="2"/>
    </row>
    <row r="1196" spans="6:7" x14ac:dyDescent="0.2">
      <c r="F1196" s="2"/>
      <c r="G1196" s="2"/>
    </row>
    <row r="1197" spans="6:7" x14ac:dyDescent="0.2">
      <c r="F1197" s="2"/>
      <c r="G1197" s="2"/>
    </row>
    <row r="1198" spans="6:7" x14ac:dyDescent="0.2">
      <c r="F1198" s="2"/>
      <c r="G1198" s="2"/>
    </row>
    <row r="1199" spans="6:7" x14ac:dyDescent="0.2">
      <c r="F1199" s="2"/>
      <c r="G1199" s="2"/>
    </row>
    <row r="1200" spans="6:7" x14ac:dyDescent="0.2">
      <c r="F1200" s="2"/>
      <c r="G1200" s="2"/>
    </row>
    <row r="1201" spans="6:7" x14ac:dyDescent="0.2">
      <c r="F1201" s="2"/>
      <c r="G1201" s="2"/>
    </row>
    <row r="1202" spans="6:7" x14ac:dyDescent="0.2">
      <c r="F1202" s="2"/>
      <c r="G1202" s="2"/>
    </row>
    <row r="1203" spans="6:7" x14ac:dyDescent="0.2">
      <c r="F1203" s="2"/>
      <c r="G1203" s="2"/>
    </row>
    <row r="1204" spans="6:7" x14ac:dyDescent="0.2">
      <c r="F1204" s="2"/>
      <c r="G1204" s="2"/>
    </row>
    <row r="1205" spans="6:7" x14ac:dyDescent="0.2">
      <c r="F1205" s="2"/>
      <c r="G1205" s="2"/>
    </row>
    <row r="1206" spans="6:7" x14ac:dyDescent="0.2">
      <c r="F1206" s="2"/>
      <c r="G1206" s="2"/>
    </row>
    <row r="1207" spans="6:7" x14ac:dyDescent="0.2">
      <c r="F1207" s="2"/>
      <c r="G1207" s="2"/>
    </row>
    <row r="1208" spans="6:7" x14ac:dyDescent="0.2">
      <c r="F1208" s="2"/>
      <c r="G1208" s="2"/>
    </row>
    <row r="1209" spans="6:7" x14ac:dyDescent="0.2">
      <c r="F1209" s="2"/>
      <c r="G1209" s="2"/>
    </row>
    <row r="1210" spans="6:7" x14ac:dyDescent="0.2">
      <c r="F1210" s="2"/>
      <c r="G1210" s="2"/>
    </row>
    <row r="1211" spans="6:7" x14ac:dyDescent="0.2">
      <c r="F1211" s="2"/>
      <c r="G1211" s="2"/>
    </row>
    <row r="1212" spans="6:7" x14ac:dyDescent="0.2">
      <c r="F1212" s="2"/>
      <c r="G1212" s="2"/>
    </row>
    <row r="1213" spans="6:7" x14ac:dyDescent="0.2">
      <c r="F1213" s="2"/>
      <c r="G1213" s="2"/>
    </row>
    <row r="1214" spans="6:7" x14ac:dyDescent="0.2">
      <c r="F1214" s="2"/>
      <c r="G1214" s="2"/>
    </row>
    <row r="1215" spans="6:7" x14ac:dyDescent="0.2">
      <c r="F1215" s="2"/>
      <c r="G1215" s="2"/>
    </row>
    <row r="1216" spans="6:7" x14ac:dyDescent="0.2">
      <c r="F1216" s="2"/>
      <c r="G1216" s="2"/>
    </row>
    <row r="1217" spans="6:7" x14ac:dyDescent="0.2">
      <c r="F1217" s="2"/>
      <c r="G1217" s="2"/>
    </row>
    <row r="1218" spans="6:7" x14ac:dyDescent="0.2">
      <c r="F1218" s="2"/>
      <c r="G1218" s="2"/>
    </row>
    <row r="1219" spans="6:7" x14ac:dyDescent="0.2">
      <c r="F1219" s="2"/>
      <c r="G1219" s="2"/>
    </row>
    <row r="1220" spans="6:7" x14ac:dyDescent="0.2">
      <c r="F1220" s="2"/>
      <c r="G1220" s="2"/>
    </row>
    <row r="1221" spans="6:7" x14ac:dyDescent="0.2">
      <c r="F1221" s="2"/>
      <c r="G1221" s="2"/>
    </row>
    <row r="1222" spans="6:7" x14ac:dyDescent="0.2">
      <c r="F1222" s="2"/>
      <c r="G1222" s="2"/>
    </row>
    <row r="1223" spans="6:7" x14ac:dyDescent="0.2">
      <c r="F1223" s="2"/>
      <c r="G1223" s="2"/>
    </row>
    <row r="1224" spans="6:7" x14ac:dyDescent="0.2">
      <c r="F1224" s="2"/>
      <c r="G1224" s="2"/>
    </row>
    <row r="1225" spans="6:7" x14ac:dyDescent="0.2">
      <c r="F1225" s="2"/>
      <c r="G1225" s="2"/>
    </row>
    <row r="1226" spans="6:7" x14ac:dyDescent="0.2">
      <c r="F1226" s="2"/>
      <c r="G1226" s="2"/>
    </row>
    <row r="1227" spans="6:7" x14ac:dyDescent="0.2">
      <c r="F1227" s="2"/>
      <c r="G1227" s="2"/>
    </row>
    <row r="1228" spans="6:7" x14ac:dyDescent="0.2">
      <c r="F1228" s="2"/>
      <c r="G1228" s="2"/>
    </row>
    <row r="1229" spans="6:7" x14ac:dyDescent="0.2">
      <c r="F1229" s="2"/>
      <c r="G1229" s="2"/>
    </row>
    <row r="1230" spans="6:7" x14ac:dyDescent="0.2">
      <c r="F1230" s="2"/>
      <c r="G1230" s="2"/>
    </row>
    <row r="1231" spans="6:7" x14ac:dyDescent="0.2">
      <c r="F1231" s="2"/>
      <c r="G1231" s="2"/>
    </row>
    <row r="1232" spans="6:7" x14ac:dyDescent="0.2">
      <c r="F1232" s="2"/>
      <c r="G1232" s="2"/>
    </row>
    <row r="1233" spans="6:7" x14ac:dyDescent="0.2">
      <c r="F1233" s="2"/>
      <c r="G1233" s="2"/>
    </row>
    <row r="1234" spans="6:7" x14ac:dyDescent="0.2">
      <c r="F1234" s="2"/>
      <c r="G1234" s="2"/>
    </row>
    <row r="1235" spans="6:7" x14ac:dyDescent="0.2">
      <c r="F1235" s="2"/>
      <c r="G1235" s="2"/>
    </row>
    <row r="1236" spans="6:7" x14ac:dyDescent="0.2">
      <c r="F1236" s="2"/>
      <c r="G1236" s="2"/>
    </row>
    <row r="1237" spans="6:7" x14ac:dyDescent="0.2">
      <c r="F1237" s="2"/>
      <c r="G1237" s="2"/>
    </row>
    <row r="1238" spans="6:7" x14ac:dyDescent="0.2">
      <c r="F1238" s="2"/>
      <c r="G1238" s="2"/>
    </row>
    <row r="1239" spans="6:7" x14ac:dyDescent="0.2">
      <c r="F1239" s="2"/>
      <c r="G1239" s="2"/>
    </row>
    <row r="1240" spans="6:7" x14ac:dyDescent="0.2">
      <c r="F1240" s="2"/>
      <c r="G1240" s="2"/>
    </row>
    <row r="1241" spans="6:7" x14ac:dyDescent="0.2">
      <c r="F1241" s="2"/>
      <c r="G1241" s="2"/>
    </row>
    <row r="1242" spans="6:7" x14ac:dyDescent="0.2">
      <c r="F1242" s="2"/>
      <c r="G1242" s="2"/>
    </row>
    <row r="1243" spans="6:7" x14ac:dyDescent="0.2">
      <c r="F1243" s="2"/>
      <c r="G1243" s="2"/>
    </row>
    <row r="1244" spans="6:7" x14ac:dyDescent="0.2">
      <c r="F1244" s="2"/>
      <c r="G1244" s="2"/>
    </row>
    <row r="1245" spans="6:7" x14ac:dyDescent="0.2">
      <c r="F1245" s="2"/>
      <c r="G1245" s="2"/>
    </row>
    <row r="1246" spans="6:7" x14ac:dyDescent="0.2">
      <c r="F1246" s="2"/>
      <c r="G1246" s="2"/>
    </row>
    <row r="1247" spans="6:7" x14ac:dyDescent="0.2">
      <c r="F1247" s="2"/>
      <c r="G1247" s="2"/>
    </row>
    <row r="1248" spans="6:7" x14ac:dyDescent="0.2">
      <c r="F1248" s="2"/>
      <c r="G1248" s="2"/>
    </row>
    <row r="1249" spans="6:7" x14ac:dyDescent="0.2">
      <c r="F1249" s="2"/>
      <c r="G1249" s="2"/>
    </row>
    <row r="1250" spans="6:7" x14ac:dyDescent="0.2">
      <c r="F1250" s="2"/>
      <c r="G1250" s="2"/>
    </row>
    <row r="1251" spans="6:7" x14ac:dyDescent="0.2">
      <c r="F1251" s="2"/>
      <c r="G1251" s="2"/>
    </row>
    <row r="1252" spans="6:7" x14ac:dyDescent="0.2">
      <c r="F1252" s="2"/>
      <c r="G1252" s="2"/>
    </row>
    <row r="1253" spans="6:7" x14ac:dyDescent="0.2">
      <c r="F1253" s="2"/>
      <c r="G1253" s="2"/>
    </row>
    <row r="1254" spans="6:7" x14ac:dyDescent="0.2">
      <c r="F1254" s="2"/>
      <c r="G1254" s="2"/>
    </row>
    <row r="1255" spans="6:7" x14ac:dyDescent="0.2">
      <c r="F1255" s="2"/>
      <c r="G1255" s="2"/>
    </row>
    <row r="1256" spans="6:7" x14ac:dyDescent="0.2">
      <c r="F1256" s="2"/>
      <c r="G1256" s="2"/>
    </row>
    <row r="1257" spans="6:7" x14ac:dyDescent="0.2">
      <c r="F1257" s="2"/>
      <c r="G1257" s="2"/>
    </row>
    <row r="1258" spans="6:7" x14ac:dyDescent="0.2">
      <c r="F1258" s="2"/>
      <c r="G1258" s="2"/>
    </row>
    <row r="1259" spans="6:7" x14ac:dyDescent="0.2">
      <c r="F1259" s="2"/>
      <c r="G1259" s="2"/>
    </row>
    <row r="1260" spans="6:7" x14ac:dyDescent="0.2">
      <c r="F1260" s="2"/>
      <c r="G1260" s="2"/>
    </row>
    <row r="1261" spans="6:7" x14ac:dyDescent="0.2">
      <c r="F1261" s="2"/>
      <c r="G1261" s="2"/>
    </row>
    <row r="1262" spans="6:7" x14ac:dyDescent="0.2">
      <c r="F1262" s="2"/>
      <c r="G1262" s="2"/>
    </row>
    <row r="1263" spans="6:7" x14ac:dyDescent="0.2">
      <c r="F1263" s="2"/>
      <c r="G1263" s="2"/>
    </row>
    <row r="1264" spans="6:7" x14ac:dyDescent="0.2">
      <c r="F1264" s="2"/>
      <c r="G1264" s="2"/>
    </row>
    <row r="1265" spans="6:7" x14ac:dyDescent="0.2">
      <c r="F1265" s="2"/>
      <c r="G1265" s="2"/>
    </row>
    <row r="1266" spans="6:7" x14ac:dyDescent="0.2">
      <c r="F1266" s="2"/>
      <c r="G1266" s="2"/>
    </row>
    <row r="1267" spans="6:7" x14ac:dyDescent="0.2">
      <c r="F1267" s="2"/>
      <c r="G1267" s="2"/>
    </row>
    <row r="1268" spans="6:7" x14ac:dyDescent="0.2">
      <c r="F1268" s="2"/>
      <c r="G1268" s="2"/>
    </row>
    <row r="1269" spans="6:7" x14ac:dyDescent="0.2">
      <c r="F1269" s="2"/>
      <c r="G1269" s="2"/>
    </row>
    <row r="1270" spans="6:7" x14ac:dyDescent="0.2">
      <c r="F1270" s="2"/>
      <c r="G1270" s="2"/>
    </row>
    <row r="1271" spans="6:7" x14ac:dyDescent="0.2">
      <c r="F1271" s="2"/>
      <c r="G1271" s="2"/>
    </row>
    <row r="1272" spans="6:7" x14ac:dyDescent="0.2">
      <c r="F1272" s="2"/>
      <c r="G1272" s="2"/>
    </row>
    <row r="1273" spans="6:7" x14ac:dyDescent="0.2">
      <c r="F1273" s="2"/>
      <c r="G1273" s="2"/>
    </row>
    <row r="1274" spans="6:7" x14ac:dyDescent="0.2">
      <c r="F1274" s="2"/>
      <c r="G1274" s="2"/>
    </row>
    <row r="1275" spans="6:7" x14ac:dyDescent="0.2">
      <c r="F1275" s="2"/>
      <c r="G1275" s="2"/>
    </row>
    <row r="1276" spans="6:7" x14ac:dyDescent="0.2">
      <c r="F1276" s="2"/>
      <c r="G1276" s="2"/>
    </row>
    <row r="1277" spans="6:7" x14ac:dyDescent="0.2">
      <c r="F1277" s="2"/>
      <c r="G1277" s="2"/>
    </row>
    <row r="1278" spans="6:7" x14ac:dyDescent="0.2">
      <c r="F1278" s="2"/>
      <c r="G1278" s="2"/>
    </row>
    <row r="1279" spans="6:7" x14ac:dyDescent="0.2">
      <c r="F1279" s="2"/>
      <c r="G1279" s="2"/>
    </row>
    <row r="1280" spans="6:7" x14ac:dyDescent="0.2">
      <c r="F1280" s="2"/>
      <c r="G1280" s="2"/>
    </row>
    <row r="1281" spans="6:7" x14ac:dyDescent="0.2">
      <c r="F1281" s="2"/>
      <c r="G1281" s="2"/>
    </row>
    <row r="1282" spans="6:7" x14ac:dyDescent="0.2">
      <c r="F1282" s="2"/>
      <c r="G1282" s="2"/>
    </row>
    <row r="1283" spans="6:7" x14ac:dyDescent="0.2">
      <c r="F1283" s="2"/>
      <c r="G1283" s="2"/>
    </row>
    <row r="1284" spans="6:7" x14ac:dyDescent="0.2">
      <c r="F1284" s="2"/>
      <c r="G1284" s="2"/>
    </row>
    <row r="1285" spans="6:7" x14ac:dyDescent="0.2">
      <c r="F1285" s="2"/>
      <c r="G1285" s="2"/>
    </row>
    <row r="1286" spans="6:7" x14ac:dyDescent="0.2">
      <c r="F1286" s="2"/>
      <c r="G1286" s="2"/>
    </row>
    <row r="1287" spans="6:7" x14ac:dyDescent="0.2">
      <c r="F1287" s="2"/>
      <c r="G1287" s="2"/>
    </row>
    <row r="1288" spans="6:7" x14ac:dyDescent="0.2">
      <c r="F1288" s="2"/>
      <c r="G1288" s="2"/>
    </row>
    <row r="1289" spans="6:7" x14ac:dyDescent="0.2">
      <c r="F1289" s="2"/>
      <c r="G1289" s="2"/>
    </row>
    <row r="1290" spans="6:7" x14ac:dyDescent="0.2">
      <c r="F1290" s="2"/>
      <c r="G1290" s="2"/>
    </row>
    <row r="1291" spans="6:7" x14ac:dyDescent="0.2">
      <c r="F1291" s="2"/>
      <c r="G1291" s="2"/>
    </row>
    <row r="1292" spans="6:7" x14ac:dyDescent="0.2">
      <c r="F1292" s="2"/>
      <c r="G1292" s="2"/>
    </row>
    <row r="1293" spans="6:7" x14ac:dyDescent="0.2">
      <c r="F1293" s="2"/>
      <c r="G1293" s="2"/>
    </row>
    <row r="1294" spans="6:7" x14ac:dyDescent="0.2">
      <c r="F1294" s="2"/>
      <c r="G1294" s="2"/>
    </row>
    <row r="1295" spans="6:7" x14ac:dyDescent="0.2">
      <c r="F1295" s="2"/>
      <c r="G1295" s="2"/>
    </row>
    <row r="1296" spans="6:7" x14ac:dyDescent="0.2">
      <c r="F1296" s="2"/>
      <c r="G1296" s="2"/>
    </row>
    <row r="1297" spans="6:7" x14ac:dyDescent="0.2">
      <c r="F1297" s="2"/>
      <c r="G1297" s="2"/>
    </row>
    <row r="1298" spans="6:7" x14ac:dyDescent="0.2">
      <c r="F1298" s="2"/>
      <c r="G1298" s="2"/>
    </row>
    <row r="1299" spans="6:7" x14ac:dyDescent="0.2">
      <c r="F1299" s="2"/>
      <c r="G1299" s="2"/>
    </row>
    <row r="1300" spans="6:7" x14ac:dyDescent="0.2">
      <c r="F1300" s="2"/>
      <c r="G1300" s="2"/>
    </row>
    <row r="1301" spans="6:7" x14ac:dyDescent="0.2">
      <c r="F1301" s="2"/>
      <c r="G1301" s="2"/>
    </row>
    <row r="1302" spans="6:7" x14ac:dyDescent="0.2">
      <c r="F1302" s="2"/>
      <c r="G1302" s="2"/>
    </row>
    <row r="1303" spans="6:7" x14ac:dyDescent="0.2">
      <c r="F1303" s="2"/>
      <c r="G1303" s="2"/>
    </row>
    <row r="1304" spans="6:7" x14ac:dyDescent="0.2">
      <c r="F1304" s="2"/>
      <c r="G1304" s="2"/>
    </row>
    <row r="1305" spans="6:7" x14ac:dyDescent="0.2">
      <c r="F1305" s="2"/>
      <c r="G1305" s="2"/>
    </row>
    <row r="1306" spans="6:7" x14ac:dyDescent="0.2">
      <c r="F1306" s="2"/>
      <c r="G1306" s="2"/>
    </row>
    <row r="1307" spans="6:7" x14ac:dyDescent="0.2">
      <c r="F1307" s="2"/>
      <c r="G1307" s="2"/>
    </row>
    <row r="1308" spans="6:7" x14ac:dyDescent="0.2">
      <c r="F1308" s="2"/>
      <c r="G1308" s="2"/>
    </row>
    <row r="1309" spans="6:7" x14ac:dyDescent="0.2">
      <c r="F1309" s="2"/>
      <c r="G1309" s="2"/>
    </row>
    <row r="1310" spans="6:7" x14ac:dyDescent="0.2">
      <c r="F1310" s="2"/>
      <c r="G1310" s="2"/>
    </row>
    <row r="1311" spans="6:7" x14ac:dyDescent="0.2">
      <c r="F1311" s="2"/>
      <c r="G1311" s="2"/>
    </row>
    <row r="1312" spans="6:7" x14ac:dyDescent="0.2">
      <c r="F1312" s="2"/>
      <c r="G1312" s="2"/>
    </row>
    <row r="1313" spans="6:7" x14ac:dyDescent="0.2">
      <c r="F1313" s="2"/>
      <c r="G1313" s="2"/>
    </row>
    <row r="1314" spans="6:7" x14ac:dyDescent="0.2">
      <c r="F1314" s="2"/>
      <c r="G1314" s="2"/>
    </row>
    <row r="1315" spans="6:7" x14ac:dyDescent="0.2">
      <c r="F1315" s="2"/>
      <c r="G1315" s="2"/>
    </row>
    <row r="1316" spans="6:7" x14ac:dyDescent="0.2">
      <c r="F1316" s="2"/>
      <c r="G1316" s="2"/>
    </row>
    <row r="1317" spans="6:7" x14ac:dyDescent="0.2">
      <c r="F1317" s="2"/>
      <c r="G1317" s="2"/>
    </row>
    <row r="1318" spans="6:7" x14ac:dyDescent="0.2">
      <c r="F1318" s="2"/>
      <c r="G1318" s="2"/>
    </row>
    <row r="1319" spans="6:7" x14ac:dyDescent="0.2">
      <c r="F1319" s="2"/>
      <c r="G1319" s="2"/>
    </row>
    <row r="1320" spans="6:7" x14ac:dyDescent="0.2">
      <c r="F1320" s="2"/>
      <c r="G1320" s="2"/>
    </row>
    <row r="1321" spans="6:7" x14ac:dyDescent="0.2">
      <c r="F1321" s="2"/>
      <c r="G1321" s="2"/>
    </row>
    <row r="1322" spans="6:7" x14ac:dyDescent="0.2">
      <c r="F1322" s="2"/>
      <c r="G1322" s="2"/>
    </row>
    <row r="1323" spans="6:7" x14ac:dyDescent="0.2">
      <c r="F1323" s="2"/>
      <c r="G1323" s="2"/>
    </row>
    <row r="1324" spans="6:7" x14ac:dyDescent="0.2">
      <c r="F1324" s="2"/>
      <c r="G1324" s="2"/>
    </row>
    <row r="1325" spans="6:7" x14ac:dyDescent="0.2">
      <c r="F1325" s="2"/>
      <c r="G1325" s="2"/>
    </row>
    <row r="1326" spans="6:7" x14ac:dyDescent="0.2">
      <c r="F1326" s="2"/>
      <c r="G1326" s="2"/>
    </row>
    <row r="1327" spans="6:7" x14ac:dyDescent="0.2">
      <c r="F1327" s="2"/>
      <c r="G1327" s="2"/>
    </row>
    <row r="1328" spans="6:7" x14ac:dyDescent="0.2">
      <c r="F1328" s="2"/>
      <c r="G1328" s="2"/>
    </row>
    <row r="1329" spans="6:7" x14ac:dyDescent="0.2">
      <c r="F1329" s="2"/>
      <c r="G1329" s="2"/>
    </row>
    <row r="1330" spans="6:7" x14ac:dyDescent="0.2">
      <c r="F1330" s="2"/>
      <c r="G1330" s="2"/>
    </row>
    <row r="1331" spans="6:7" x14ac:dyDescent="0.2">
      <c r="F1331" s="2"/>
      <c r="G1331" s="2"/>
    </row>
    <row r="1332" spans="6:7" x14ac:dyDescent="0.2">
      <c r="F1332" s="2"/>
      <c r="G1332" s="2"/>
    </row>
    <row r="1333" spans="6:7" x14ac:dyDescent="0.2">
      <c r="F1333" s="2"/>
      <c r="G1333" s="2"/>
    </row>
    <row r="1334" spans="6:7" x14ac:dyDescent="0.2">
      <c r="F1334" s="2"/>
      <c r="G1334" s="2"/>
    </row>
    <row r="1335" spans="6:7" x14ac:dyDescent="0.2">
      <c r="F1335" s="2"/>
      <c r="G1335" s="2"/>
    </row>
    <row r="1336" spans="6:7" x14ac:dyDescent="0.2">
      <c r="F1336" s="2"/>
      <c r="G1336" s="2"/>
    </row>
    <row r="1337" spans="6:7" x14ac:dyDescent="0.2">
      <c r="F1337" s="2"/>
      <c r="G1337" s="2"/>
    </row>
    <row r="1338" spans="6:7" x14ac:dyDescent="0.2">
      <c r="F1338" s="2"/>
      <c r="G1338" s="2"/>
    </row>
    <row r="1339" spans="6:7" x14ac:dyDescent="0.2">
      <c r="F1339" s="2"/>
      <c r="G1339" s="2"/>
    </row>
    <row r="1340" spans="6:7" x14ac:dyDescent="0.2">
      <c r="F1340" s="2"/>
      <c r="G1340" s="2"/>
    </row>
    <row r="1341" spans="6:7" x14ac:dyDescent="0.2">
      <c r="F1341" s="2"/>
      <c r="G1341" s="2"/>
    </row>
    <row r="1342" spans="6:7" x14ac:dyDescent="0.2">
      <c r="F1342" s="2"/>
      <c r="G1342" s="2"/>
    </row>
    <row r="1343" spans="6:7" x14ac:dyDescent="0.2">
      <c r="F1343" s="2"/>
      <c r="G1343" s="2"/>
    </row>
    <row r="1344" spans="6:7" x14ac:dyDescent="0.2">
      <c r="F1344" s="2"/>
      <c r="G1344" s="2"/>
    </row>
    <row r="1345" spans="6:7" x14ac:dyDescent="0.2">
      <c r="F1345" s="2"/>
      <c r="G1345" s="2"/>
    </row>
    <row r="1346" spans="6:7" x14ac:dyDescent="0.2">
      <c r="F1346" s="2"/>
      <c r="G1346" s="2"/>
    </row>
    <row r="1347" spans="6:7" x14ac:dyDescent="0.2">
      <c r="F1347" s="2"/>
      <c r="G1347" s="2"/>
    </row>
    <row r="1348" spans="6:7" x14ac:dyDescent="0.2">
      <c r="F1348" s="2"/>
      <c r="G1348" s="2"/>
    </row>
    <row r="1349" spans="6:7" x14ac:dyDescent="0.2">
      <c r="F1349" s="2"/>
      <c r="G1349" s="2"/>
    </row>
    <row r="1350" spans="6:7" x14ac:dyDescent="0.2">
      <c r="F1350" s="2"/>
      <c r="G1350" s="2"/>
    </row>
    <row r="1351" spans="6:7" x14ac:dyDescent="0.2">
      <c r="F1351" s="2"/>
      <c r="G1351" s="2"/>
    </row>
    <row r="1352" spans="6:7" x14ac:dyDescent="0.2">
      <c r="F1352" s="2"/>
      <c r="G1352" s="2"/>
    </row>
    <row r="1353" spans="6:7" x14ac:dyDescent="0.2">
      <c r="F1353" s="2"/>
      <c r="G1353" s="2"/>
    </row>
    <row r="1354" spans="6:7" x14ac:dyDescent="0.2">
      <c r="F1354" s="2"/>
      <c r="G1354" s="2"/>
    </row>
    <row r="1355" spans="6:7" x14ac:dyDescent="0.2">
      <c r="F1355" s="2"/>
      <c r="G1355" s="2"/>
    </row>
    <row r="1356" spans="6:7" x14ac:dyDescent="0.2">
      <c r="F1356" s="2"/>
      <c r="G1356" s="2"/>
    </row>
    <row r="1357" spans="6:7" x14ac:dyDescent="0.2">
      <c r="F1357" s="2"/>
      <c r="G1357" s="2"/>
    </row>
    <row r="1358" spans="6:7" x14ac:dyDescent="0.2">
      <c r="F1358" s="2"/>
      <c r="G1358" s="2"/>
    </row>
    <row r="1359" spans="6:7" x14ac:dyDescent="0.2">
      <c r="F1359" s="2"/>
      <c r="G1359" s="2"/>
    </row>
    <row r="1360" spans="6:7" x14ac:dyDescent="0.2">
      <c r="F1360" s="2"/>
      <c r="G1360" s="2"/>
    </row>
    <row r="1361" spans="6:7" x14ac:dyDescent="0.2">
      <c r="F1361" s="2"/>
      <c r="G1361" s="2"/>
    </row>
    <row r="1362" spans="6:7" x14ac:dyDescent="0.2">
      <c r="F1362" s="2"/>
      <c r="G1362" s="2"/>
    </row>
    <row r="1363" spans="6:7" x14ac:dyDescent="0.2">
      <c r="F1363" s="2"/>
      <c r="G1363" s="2"/>
    </row>
    <row r="1364" spans="6:7" x14ac:dyDescent="0.2">
      <c r="F1364" s="2"/>
      <c r="G1364" s="2"/>
    </row>
    <row r="1365" spans="6:7" x14ac:dyDescent="0.2">
      <c r="F1365" s="2"/>
      <c r="G1365" s="2"/>
    </row>
    <row r="1366" spans="6:7" x14ac:dyDescent="0.2">
      <c r="F1366" s="2"/>
      <c r="G1366" s="2"/>
    </row>
    <row r="1367" spans="6:7" x14ac:dyDescent="0.2">
      <c r="F1367" s="2"/>
      <c r="G1367" s="2"/>
    </row>
    <row r="1368" spans="6:7" x14ac:dyDescent="0.2">
      <c r="F1368" s="2"/>
      <c r="G1368" s="2"/>
    </row>
    <row r="1369" spans="6:7" x14ac:dyDescent="0.2">
      <c r="F1369" s="2"/>
      <c r="G1369" s="2"/>
    </row>
    <row r="1370" spans="6:7" x14ac:dyDescent="0.2">
      <c r="F1370" s="2"/>
      <c r="G1370" s="2"/>
    </row>
    <row r="1371" spans="6:7" x14ac:dyDescent="0.2">
      <c r="F1371" s="2"/>
      <c r="G1371" s="2"/>
    </row>
    <row r="1372" spans="6:7" x14ac:dyDescent="0.2">
      <c r="F1372" s="2"/>
      <c r="G1372" s="2"/>
    </row>
    <row r="1373" spans="6:7" x14ac:dyDescent="0.2">
      <c r="F1373" s="2"/>
      <c r="G1373" s="2"/>
    </row>
    <row r="1374" spans="6:7" x14ac:dyDescent="0.2">
      <c r="F1374" s="2"/>
      <c r="G1374" s="2"/>
    </row>
    <row r="1375" spans="6:7" x14ac:dyDescent="0.2">
      <c r="F1375" s="2"/>
      <c r="G1375" s="2"/>
    </row>
    <row r="1376" spans="6:7" x14ac:dyDescent="0.2">
      <c r="F1376" s="2"/>
      <c r="G1376" s="2"/>
    </row>
    <row r="1377" spans="6:7" x14ac:dyDescent="0.2">
      <c r="F1377" s="2"/>
      <c r="G1377" s="2"/>
    </row>
    <row r="1378" spans="6:7" x14ac:dyDescent="0.2">
      <c r="F1378" s="2"/>
      <c r="G1378" s="2"/>
    </row>
    <row r="1379" spans="6:7" x14ac:dyDescent="0.2">
      <c r="F1379" s="2"/>
      <c r="G1379" s="2"/>
    </row>
    <row r="1380" spans="6:7" x14ac:dyDescent="0.2">
      <c r="F1380" s="2"/>
      <c r="G1380" s="2"/>
    </row>
    <row r="1381" spans="6:7" x14ac:dyDescent="0.2">
      <c r="F1381" s="2"/>
      <c r="G1381" s="2"/>
    </row>
    <row r="1382" spans="6:7" x14ac:dyDescent="0.2">
      <c r="F1382" s="2"/>
      <c r="G1382" s="2"/>
    </row>
    <row r="1383" spans="6:7" x14ac:dyDescent="0.2">
      <c r="F1383" s="2"/>
      <c r="G1383" s="2"/>
    </row>
    <row r="1384" spans="6:7" x14ac:dyDescent="0.2">
      <c r="F1384" s="2"/>
      <c r="G1384" s="2"/>
    </row>
    <row r="1385" spans="6:7" x14ac:dyDescent="0.2">
      <c r="F1385" s="2"/>
      <c r="G1385" s="2"/>
    </row>
    <row r="1386" spans="6:7" x14ac:dyDescent="0.2">
      <c r="F1386" s="2"/>
      <c r="G1386" s="2"/>
    </row>
    <row r="1387" spans="6:7" x14ac:dyDescent="0.2">
      <c r="F1387" s="2"/>
      <c r="G1387" s="2"/>
    </row>
    <row r="1388" spans="6:7" x14ac:dyDescent="0.2">
      <c r="F1388" s="2"/>
      <c r="G1388" s="2"/>
    </row>
    <row r="1389" spans="6:7" x14ac:dyDescent="0.2">
      <c r="F1389" s="2"/>
      <c r="G1389" s="2"/>
    </row>
    <row r="1390" spans="6:7" x14ac:dyDescent="0.2">
      <c r="F1390" s="2"/>
      <c r="G1390" s="2"/>
    </row>
    <row r="1391" spans="6:7" x14ac:dyDescent="0.2">
      <c r="F1391" s="2"/>
      <c r="G1391" s="2"/>
    </row>
    <row r="1392" spans="6:7" x14ac:dyDescent="0.2">
      <c r="F1392" s="2"/>
      <c r="G1392" s="2"/>
    </row>
    <row r="1393" spans="6:7" x14ac:dyDescent="0.2">
      <c r="F1393" s="2"/>
      <c r="G1393" s="2"/>
    </row>
    <row r="1394" spans="6:7" x14ac:dyDescent="0.2">
      <c r="F1394" s="2"/>
      <c r="G1394" s="2"/>
    </row>
    <row r="1395" spans="6:7" x14ac:dyDescent="0.2">
      <c r="F1395" s="2"/>
      <c r="G1395" s="2"/>
    </row>
    <row r="1396" spans="6:7" x14ac:dyDescent="0.2">
      <c r="F1396" s="2"/>
      <c r="G1396" s="2"/>
    </row>
    <row r="1397" spans="6:7" x14ac:dyDescent="0.2">
      <c r="F1397" s="2"/>
      <c r="G1397" s="2"/>
    </row>
    <row r="1398" spans="6:7" x14ac:dyDescent="0.2">
      <c r="F1398" s="2"/>
      <c r="G1398" s="2"/>
    </row>
    <row r="1399" spans="6:7" x14ac:dyDescent="0.2">
      <c r="F1399" s="2"/>
      <c r="G1399" s="2"/>
    </row>
    <row r="1400" spans="6:7" x14ac:dyDescent="0.2">
      <c r="F1400" s="2"/>
      <c r="G1400" s="2"/>
    </row>
    <row r="1401" spans="6:7" x14ac:dyDescent="0.2">
      <c r="F1401" s="2"/>
      <c r="G1401" s="2"/>
    </row>
    <row r="1402" spans="6:7" x14ac:dyDescent="0.2">
      <c r="F1402" s="2"/>
      <c r="G1402" s="2"/>
    </row>
    <row r="1403" spans="6:7" x14ac:dyDescent="0.2">
      <c r="F1403" s="2"/>
      <c r="G1403" s="2"/>
    </row>
    <row r="1404" spans="6:7" x14ac:dyDescent="0.2">
      <c r="F1404" s="2"/>
      <c r="G1404" s="2"/>
    </row>
    <row r="1405" spans="6:7" x14ac:dyDescent="0.2">
      <c r="F1405" s="2"/>
      <c r="G1405" s="2"/>
    </row>
    <row r="1406" spans="6:7" x14ac:dyDescent="0.2">
      <c r="F1406" s="2"/>
      <c r="G1406" s="2"/>
    </row>
    <row r="1407" spans="6:7" x14ac:dyDescent="0.2">
      <c r="F1407" s="2"/>
      <c r="G1407" s="2"/>
    </row>
    <row r="1408" spans="6:7" x14ac:dyDescent="0.2">
      <c r="F1408" s="2"/>
      <c r="G1408" s="2"/>
    </row>
    <row r="1409" spans="6:7" x14ac:dyDescent="0.2">
      <c r="F1409" s="2"/>
      <c r="G1409" s="2"/>
    </row>
    <row r="1410" spans="6:7" x14ac:dyDescent="0.2">
      <c r="F1410" s="2"/>
      <c r="G1410" s="2"/>
    </row>
    <row r="1411" spans="6:7" x14ac:dyDescent="0.2">
      <c r="F1411" s="2"/>
      <c r="G1411" s="2"/>
    </row>
    <row r="1412" spans="6:7" x14ac:dyDescent="0.2">
      <c r="F1412" s="2"/>
      <c r="G1412" s="2"/>
    </row>
    <row r="1413" spans="6:7" x14ac:dyDescent="0.2">
      <c r="F1413" s="2"/>
      <c r="G1413" s="2"/>
    </row>
    <row r="1414" spans="6:7" x14ac:dyDescent="0.2">
      <c r="F1414" s="2"/>
      <c r="G1414" s="2"/>
    </row>
    <row r="1415" spans="6:7" x14ac:dyDescent="0.2">
      <c r="F1415" s="2"/>
      <c r="G1415" s="2"/>
    </row>
    <row r="1416" spans="6:7" x14ac:dyDescent="0.2">
      <c r="F1416" s="2"/>
      <c r="G1416" s="2"/>
    </row>
    <row r="1417" spans="6:7" x14ac:dyDescent="0.2">
      <c r="F1417" s="2"/>
      <c r="G1417" s="2"/>
    </row>
    <row r="1418" spans="6:7" x14ac:dyDescent="0.2">
      <c r="F1418" s="2"/>
      <c r="G1418" s="2"/>
    </row>
    <row r="1419" spans="6:7" x14ac:dyDescent="0.2">
      <c r="F1419" s="2"/>
      <c r="G1419" s="2"/>
    </row>
    <row r="1420" spans="6:7" x14ac:dyDescent="0.2">
      <c r="F1420" s="2"/>
      <c r="G1420" s="2"/>
    </row>
    <row r="1421" spans="6:7" x14ac:dyDescent="0.2">
      <c r="F1421" s="2"/>
      <c r="G1421" s="2"/>
    </row>
    <row r="1422" spans="6:7" x14ac:dyDescent="0.2">
      <c r="F1422" s="2"/>
      <c r="G1422" s="2"/>
    </row>
    <row r="1423" spans="6:7" x14ac:dyDescent="0.2">
      <c r="F1423" s="2"/>
      <c r="G1423" s="2"/>
    </row>
    <row r="1424" spans="6:7" x14ac:dyDescent="0.2">
      <c r="F1424" s="2"/>
      <c r="G1424" s="2"/>
    </row>
    <row r="1425" spans="6:7" x14ac:dyDescent="0.2">
      <c r="F1425" s="2"/>
      <c r="G1425" s="2"/>
    </row>
    <row r="1426" spans="6:7" x14ac:dyDescent="0.2">
      <c r="F1426" s="2"/>
      <c r="G1426" s="2"/>
    </row>
    <row r="1427" spans="6:7" x14ac:dyDescent="0.2">
      <c r="F1427" s="2"/>
      <c r="G1427" s="2"/>
    </row>
    <row r="1428" spans="6:7" x14ac:dyDescent="0.2">
      <c r="F1428" s="2"/>
      <c r="G1428" s="2"/>
    </row>
    <row r="1429" spans="6:7" x14ac:dyDescent="0.2">
      <c r="F1429" s="2"/>
      <c r="G1429" s="2"/>
    </row>
    <row r="1430" spans="6:7" x14ac:dyDescent="0.2">
      <c r="F1430" s="2"/>
      <c r="G1430" s="2"/>
    </row>
    <row r="1431" spans="6:7" x14ac:dyDescent="0.2">
      <c r="F1431" s="2"/>
      <c r="G1431" s="2"/>
    </row>
    <row r="1432" spans="6:7" x14ac:dyDescent="0.2">
      <c r="F1432" s="2"/>
      <c r="G1432" s="2"/>
    </row>
    <row r="1433" spans="6:7" x14ac:dyDescent="0.2">
      <c r="F1433" s="2"/>
      <c r="G1433" s="2"/>
    </row>
    <row r="1434" spans="6:7" x14ac:dyDescent="0.2">
      <c r="F1434" s="2"/>
      <c r="G1434" s="2"/>
    </row>
    <row r="1435" spans="6:7" x14ac:dyDescent="0.2">
      <c r="F1435" s="2"/>
      <c r="G1435" s="2"/>
    </row>
    <row r="1436" spans="6:7" x14ac:dyDescent="0.2">
      <c r="F1436" s="2"/>
      <c r="G1436" s="2"/>
    </row>
    <row r="1437" spans="6:7" x14ac:dyDescent="0.2">
      <c r="F1437" s="2"/>
      <c r="G1437" s="2"/>
    </row>
    <row r="1438" spans="6:7" x14ac:dyDescent="0.2">
      <c r="F1438" s="2"/>
      <c r="G1438" s="2"/>
    </row>
    <row r="1439" spans="6:7" x14ac:dyDescent="0.2">
      <c r="F1439" s="2"/>
      <c r="G1439" s="2"/>
    </row>
    <row r="1440" spans="6:7" x14ac:dyDescent="0.2">
      <c r="F1440" s="2"/>
      <c r="G1440" s="2"/>
    </row>
    <row r="1441" spans="6:7" x14ac:dyDescent="0.2">
      <c r="F1441" s="2"/>
      <c r="G1441" s="2"/>
    </row>
    <row r="1442" spans="6:7" x14ac:dyDescent="0.2">
      <c r="F1442" s="2"/>
      <c r="G1442" s="2"/>
    </row>
    <row r="1443" spans="6:7" x14ac:dyDescent="0.2">
      <c r="F1443" s="2"/>
      <c r="G1443" s="2"/>
    </row>
    <row r="1444" spans="6:7" x14ac:dyDescent="0.2">
      <c r="F1444" s="2"/>
      <c r="G1444" s="2"/>
    </row>
    <row r="1445" spans="6:7" x14ac:dyDescent="0.2">
      <c r="F1445" s="2"/>
      <c r="G1445" s="2"/>
    </row>
    <row r="1446" spans="6:7" x14ac:dyDescent="0.2">
      <c r="F1446" s="2"/>
      <c r="G1446" s="2"/>
    </row>
    <row r="1447" spans="6:7" x14ac:dyDescent="0.2">
      <c r="F1447" s="2"/>
      <c r="G1447" s="2"/>
    </row>
    <row r="1448" spans="6:7" x14ac:dyDescent="0.2">
      <c r="F1448" s="2"/>
      <c r="G1448" s="2"/>
    </row>
    <row r="1449" spans="6:7" x14ac:dyDescent="0.2">
      <c r="F1449" s="2"/>
      <c r="G1449" s="2"/>
    </row>
    <row r="1450" spans="6:7" x14ac:dyDescent="0.2">
      <c r="F1450" s="2"/>
      <c r="G1450" s="2"/>
    </row>
    <row r="1451" spans="6:7" x14ac:dyDescent="0.2">
      <c r="F1451" s="2"/>
      <c r="G1451" s="2"/>
    </row>
    <row r="1452" spans="6:7" x14ac:dyDescent="0.2">
      <c r="F1452" s="2"/>
      <c r="G1452" s="2"/>
    </row>
    <row r="1453" spans="6:7" x14ac:dyDescent="0.2">
      <c r="F1453" s="2"/>
      <c r="G1453" s="2"/>
    </row>
    <row r="1454" spans="6:7" x14ac:dyDescent="0.2">
      <c r="F1454" s="2"/>
      <c r="G1454" s="2"/>
    </row>
    <row r="1455" spans="6:7" x14ac:dyDescent="0.2">
      <c r="F1455" s="2"/>
      <c r="G1455" s="2"/>
    </row>
    <row r="1456" spans="6:7" x14ac:dyDescent="0.2">
      <c r="F1456" s="2"/>
      <c r="G1456" s="2"/>
    </row>
    <row r="1457" spans="6:7" x14ac:dyDescent="0.2">
      <c r="F1457" s="2"/>
      <c r="G1457" s="2"/>
    </row>
    <row r="1458" spans="6:7" x14ac:dyDescent="0.2">
      <c r="F1458" s="2"/>
      <c r="G1458" s="2"/>
    </row>
    <row r="1459" spans="6:7" x14ac:dyDescent="0.2">
      <c r="F1459" s="2"/>
      <c r="G1459" s="2"/>
    </row>
    <row r="1460" spans="6:7" x14ac:dyDescent="0.2">
      <c r="F1460" s="2"/>
      <c r="G1460" s="2"/>
    </row>
    <row r="1461" spans="6:7" x14ac:dyDescent="0.2">
      <c r="F1461" s="2"/>
      <c r="G1461" s="2"/>
    </row>
    <row r="1462" spans="6:7" x14ac:dyDescent="0.2">
      <c r="F1462" s="2"/>
      <c r="G1462" s="2"/>
    </row>
    <row r="1463" spans="6:7" x14ac:dyDescent="0.2">
      <c r="F1463" s="2"/>
      <c r="G1463" s="2"/>
    </row>
    <row r="1464" spans="6:7" x14ac:dyDescent="0.2">
      <c r="F1464" s="2"/>
      <c r="G1464" s="2"/>
    </row>
    <row r="1465" spans="6:7" x14ac:dyDescent="0.2">
      <c r="F1465" s="2"/>
      <c r="G1465" s="2"/>
    </row>
    <row r="1466" spans="6:7" x14ac:dyDescent="0.2">
      <c r="F1466" s="2"/>
      <c r="G1466" s="2"/>
    </row>
    <row r="1467" spans="6:7" x14ac:dyDescent="0.2">
      <c r="F1467" s="2"/>
      <c r="G1467" s="2"/>
    </row>
    <row r="1468" spans="6:7" x14ac:dyDescent="0.2">
      <c r="F1468" s="2"/>
      <c r="G1468" s="2"/>
    </row>
    <row r="1469" spans="6:7" x14ac:dyDescent="0.2">
      <c r="F1469" s="2"/>
      <c r="G1469" s="2"/>
    </row>
    <row r="1470" spans="6:7" x14ac:dyDescent="0.2">
      <c r="F1470" s="2"/>
      <c r="G1470" s="2"/>
    </row>
    <row r="1471" spans="6:7" x14ac:dyDescent="0.2">
      <c r="F1471" s="2"/>
      <c r="G1471" s="2"/>
    </row>
    <row r="1472" spans="6:7" x14ac:dyDescent="0.2">
      <c r="F1472" s="2"/>
      <c r="G1472" s="2"/>
    </row>
    <row r="1473" spans="6:7" x14ac:dyDescent="0.2">
      <c r="F1473" s="2"/>
      <c r="G1473" s="2"/>
    </row>
    <row r="1474" spans="6:7" x14ac:dyDescent="0.2">
      <c r="F1474" s="2"/>
      <c r="G1474" s="2"/>
    </row>
    <row r="1475" spans="6:7" x14ac:dyDescent="0.2">
      <c r="F1475" s="2"/>
      <c r="G1475" s="2"/>
    </row>
    <row r="1476" spans="6:7" x14ac:dyDescent="0.2">
      <c r="F1476" s="2"/>
      <c r="G1476" s="2"/>
    </row>
    <row r="1477" spans="6:7" x14ac:dyDescent="0.2">
      <c r="F1477" s="2"/>
      <c r="G1477" s="2"/>
    </row>
    <row r="1478" spans="6:7" x14ac:dyDescent="0.2">
      <c r="F1478" s="2"/>
      <c r="G1478" s="2"/>
    </row>
    <row r="1479" spans="6:7" x14ac:dyDescent="0.2">
      <c r="F1479" s="2"/>
      <c r="G1479" s="2"/>
    </row>
    <row r="1480" spans="6:7" x14ac:dyDescent="0.2">
      <c r="F1480" s="2"/>
      <c r="G1480" s="2"/>
    </row>
    <row r="1481" spans="6:7" x14ac:dyDescent="0.2">
      <c r="F1481" s="2"/>
      <c r="G1481" s="2"/>
    </row>
    <row r="1482" spans="6:7" x14ac:dyDescent="0.2">
      <c r="F1482" s="2"/>
      <c r="G1482" s="2"/>
    </row>
    <row r="1483" spans="6:7" x14ac:dyDescent="0.2">
      <c r="F1483" s="2"/>
      <c r="G1483" s="2"/>
    </row>
    <row r="1484" spans="6:7" x14ac:dyDescent="0.2">
      <c r="F1484" s="2"/>
      <c r="G1484" s="2"/>
    </row>
    <row r="1485" spans="6:7" x14ac:dyDescent="0.2">
      <c r="F1485" s="2"/>
      <c r="G1485" s="2"/>
    </row>
    <row r="1486" spans="6:7" x14ac:dyDescent="0.2">
      <c r="F1486" s="2"/>
      <c r="G1486" s="2"/>
    </row>
    <row r="1487" spans="6:7" x14ac:dyDescent="0.2">
      <c r="F1487" s="2"/>
      <c r="G1487" s="2"/>
    </row>
    <row r="1488" spans="6:7" x14ac:dyDescent="0.2">
      <c r="F1488" s="2"/>
      <c r="G1488" s="2"/>
    </row>
    <row r="1489" spans="6:7" x14ac:dyDescent="0.2">
      <c r="F1489" s="2"/>
      <c r="G1489" s="2"/>
    </row>
    <row r="1490" spans="6:7" x14ac:dyDescent="0.2">
      <c r="F1490" s="2"/>
      <c r="G1490" s="2"/>
    </row>
    <row r="1491" spans="6:7" x14ac:dyDescent="0.2">
      <c r="F1491" s="2"/>
      <c r="G1491" s="2"/>
    </row>
    <row r="1492" spans="6:7" x14ac:dyDescent="0.2">
      <c r="F1492" s="2"/>
      <c r="G1492" s="2"/>
    </row>
    <row r="1493" spans="6:7" x14ac:dyDescent="0.2">
      <c r="F1493" s="2"/>
      <c r="G1493" s="2"/>
    </row>
    <row r="1494" spans="6:7" x14ac:dyDescent="0.2">
      <c r="F1494" s="2"/>
      <c r="G1494" s="2"/>
    </row>
    <row r="1495" spans="6:7" x14ac:dyDescent="0.2">
      <c r="F1495" s="2"/>
      <c r="G1495" s="2"/>
    </row>
    <row r="1496" spans="6:7" x14ac:dyDescent="0.2">
      <c r="F1496" s="2"/>
      <c r="G1496" s="2"/>
    </row>
    <row r="1497" spans="6:7" x14ac:dyDescent="0.2">
      <c r="F1497" s="2"/>
      <c r="G1497" s="2"/>
    </row>
    <row r="1498" spans="6:7" x14ac:dyDescent="0.2">
      <c r="F1498" s="2"/>
      <c r="G1498" s="2"/>
    </row>
    <row r="1499" spans="6:7" x14ac:dyDescent="0.2">
      <c r="F1499" s="2"/>
      <c r="G1499" s="2"/>
    </row>
    <row r="1500" spans="6:7" x14ac:dyDescent="0.2">
      <c r="F1500" s="2"/>
      <c r="G1500" s="2"/>
    </row>
    <row r="1501" spans="6:7" x14ac:dyDescent="0.2">
      <c r="F1501" s="2"/>
      <c r="G1501" s="2"/>
    </row>
    <row r="1502" spans="6:7" x14ac:dyDescent="0.2">
      <c r="F1502" s="2"/>
      <c r="G1502" s="2"/>
    </row>
    <row r="1503" spans="6:7" x14ac:dyDescent="0.2">
      <c r="F1503" s="2"/>
      <c r="G1503" s="2"/>
    </row>
    <row r="1504" spans="6:7" x14ac:dyDescent="0.2">
      <c r="F1504" s="2"/>
      <c r="G1504" s="2"/>
    </row>
    <row r="1505" spans="6:7" x14ac:dyDescent="0.2">
      <c r="F1505" s="2"/>
      <c r="G1505" s="2"/>
    </row>
    <row r="1506" spans="6:7" x14ac:dyDescent="0.2">
      <c r="F1506" s="2"/>
      <c r="G1506" s="2"/>
    </row>
    <row r="1507" spans="6:7" x14ac:dyDescent="0.2">
      <c r="F1507" s="2"/>
      <c r="G1507" s="2"/>
    </row>
    <row r="1508" spans="6:7" x14ac:dyDescent="0.2">
      <c r="F1508" s="2"/>
      <c r="G1508" s="2"/>
    </row>
    <row r="1509" spans="6:7" x14ac:dyDescent="0.2">
      <c r="F1509" s="2"/>
      <c r="G1509" s="2"/>
    </row>
    <row r="1510" spans="6:7" x14ac:dyDescent="0.2">
      <c r="F1510" s="2"/>
      <c r="G1510" s="2"/>
    </row>
    <row r="1511" spans="6:7" x14ac:dyDescent="0.2">
      <c r="F1511" s="2"/>
      <c r="G1511" s="2"/>
    </row>
    <row r="1512" spans="6:7" x14ac:dyDescent="0.2">
      <c r="F1512" s="2"/>
      <c r="G1512" s="2"/>
    </row>
    <row r="1513" spans="6:7" x14ac:dyDescent="0.2">
      <c r="F1513" s="2"/>
      <c r="G1513" s="2"/>
    </row>
    <row r="1514" spans="6:7" x14ac:dyDescent="0.2">
      <c r="F1514" s="2"/>
      <c r="G1514" s="2"/>
    </row>
    <row r="1515" spans="6:7" x14ac:dyDescent="0.2">
      <c r="F1515" s="2"/>
      <c r="G1515" s="2"/>
    </row>
    <row r="1516" spans="6:7" x14ac:dyDescent="0.2">
      <c r="F1516" s="2"/>
      <c r="G1516" s="2"/>
    </row>
    <row r="1517" spans="6:7" x14ac:dyDescent="0.2">
      <c r="F1517" s="2"/>
      <c r="G1517" s="2"/>
    </row>
    <row r="1518" spans="6:7" x14ac:dyDescent="0.2">
      <c r="F1518" s="2"/>
      <c r="G1518" s="2"/>
    </row>
    <row r="1519" spans="6:7" x14ac:dyDescent="0.2">
      <c r="F1519" s="2"/>
      <c r="G1519" s="2"/>
    </row>
    <row r="1520" spans="6:7" x14ac:dyDescent="0.2">
      <c r="F1520" s="2"/>
      <c r="G1520" s="2"/>
    </row>
    <row r="1521" spans="6:7" x14ac:dyDescent="0.2">
      <c r="F1521" s="2"/>
      <c r="G1521" s="2"/>
    </row>
    <row r="1522" spans="6:7" x14ac:dyDescent="0.2">
      <c r="F1522" s="2"/>
      <c r="G1522" s="2"/>
    </row>
    <row r="1523" spans="6:7" x14ac:dyDescent="0.2">
      <c r="F1523" s="2"/>
      <c r="G1523" s="2"/>
    </row>
    <row r="1524" spans="6:7" x14ac:dyDescent="0.2">
      <c r="F1524" s="2"/>
      <c r="G1524" s="2"/>
    </row>
    <row r="1525" spans="6:7" x14ac:dyDescent="0.2">
      <c r="F1525" s="2"/>
      <c r="G1525" s="2"/>
    </row>
    <row r="1526" spans="6:7" x14ac:dyDescent="0.2">
      <c r="F1526" s="2"/>
      <c r="G1526" s="2"/>
    </row>
    <row r="1527" spans="6:7" x14ac:dyDescent="0.2">
      <c r="F1527" s="2"/>
      <c r="G1527" s="2"/>
    </row>
    <row r="1528" spans="6:7" x14ac:dyDescent="0.2">
      <c r="F1528" s="2"/>
      <c r="G1528" s="2"/>
    </row>
    <row r="1529" spans="6:7" x14ac:dyDescent="0.2">
      <c r="F1529" s="2"/>
      <c r="G1529" s="2"/>
    </row>
    <row r="1530" spans="6:7" x14ac:dyDescent="0.2">
      <c r="F1530" s="2"/>
      <c r="G1530" s="2"/>
    </row>
    <row r="1531" spans="6:7" x14ac:dyDescent="0.2">
      <c r="F1531" s="2"/>
      <c r="G1531" s="2"/>
    </row>
    <row r="1532" spans="6:7" x14ac:dyDescent="0.2">
      <c r="F1532" s="2"/>
      <c r="G1532" s="2"/>
    </row>
    <row r="1533" spans="6:7" x14ac:dyDescent="0.2">
      <c r="F1533" s="2"/>
      <c r="G1533" s="2"/>
    </row>
    <row r="1534" spans="6:7" x14ac:dyDescent="0.2">
      <c r="F1534" s="2"/>
      <c r="G1534" s="2"/>
    </row>
    <row r="1535" spans="6:7" x14ac:dyDescent="0.2">
      <c r="F1535" s="2"/>
      <c r="G1535" s="2"/>
    </row>
    <row r="1536" spans="6:7" x14ac:dyDescent="0.2">
      <c r="F1536" s="2"/>
      <c r="G1536" s="2"/>
    </row>
    <row r="1537" spans="6:7" x14ac:dyDescent="0.2">
      <c r="F1537" s="2"/>
      <c r="G1537" s="2"/>
    </row>
    <row r="1538" spans="6:7" x14ac:dyDescent="0.2">
      <c r="F1538" s="2"/>
      <c r="G1538" s="2"/>
    </row>
    <row r="1539" spans="6:7" x14ac:dyDescent="0.2">
      <c r="F1539" s="2"/>
      <c r="G1539" s="2"/>
    </row>
    <row r="1540" spans="6:7" x14ac:dyDescent="0.2">
      <c r="F1540" s="2"/>
      <c r="G1540" s="2"/>
    </row>
    <row r="1541" spans="6:7" x14ac:dyDescent="0.2">
      <c r="F1541" s="2"/>
      <c r="G1541" s="2"/>
    </row>
    <row r="1542" spans="6:7" x14ac:dyDescent="0.2">
      <c r="F1542" s="2"/>
      <c r="G1542" s="2"/>
    </row>
    <row r="1543" spans="6:7" x14ac:dyDescent="0.2">
      <c r="F1543" s="2"/>
      <c r="G1543" s="2"/>
    </row>
    <row r="1544" spans="6:7" x14ac:dyDescent="0.2">
      <c r="F1544" s="2"/>
      <c r="G1544" s="2"/>
    </row>
    <row r="1545" spans="6:7" x14ac:dyDescent="0.2">
      <c r="F1545" s="2"/>
      <c r="G1545" s="2"/>
    </row>
    <row r="1546" spans="6:7" x14ac:dyDescent="0.2">
      <c r="F1546" s="2"/>
      <c r="G1546" s="2"/>
    </row>
    <row r="1547" spans="6:7" x14ac:dyDescent="0.2">
      <c r="F1547" s="2"/>
      <c r="G1547" s="2"/>
    </row>
    <row r="1548" spans="6:7" x14ac:dyDescent="0.2">
      <c r="F1548" s="2"/>
      <c r="G1548" s="2"/>
    </row>
    <row r="1549" spans="6:7" x14ac:dyDescent="0.2">
      <c r="F1549" s="2"/>
      <c r="G1549" s="2"/>
    </row>
    <row r="1550" spans="6:7" x14ac:dyDescent="0.2">
      <c r="F1550" s="2"/>
      <c r="G1550" s="2"/>
    </row>
    <row r="1551" spans="6:7" x14ac:dyDescent="0.2">
      <c r="F1551" s="2"/>
      <c r="G1551" s="2"/>
    </row>
    <row r="1552" spans="6:7" x14ac:dyDescent="0.2">
      <c r="F1552" s="2"/>
      <c r="G1552" s="2"/>
    </row>
    <row r="1553" spans="6:7" x14ac:dyDescent="0.2">
      <c r="F1553" s="2"/>
      <c r="G1553" s="2"/>
    </row>
    <row r="1554" spans="6:7" x14ac:dyDescent="0.2">
      <c r="F1554" s="2"/>
      <c r="G1554" s="2"/>
    </row>
    <row r="1555" spans="6:7" x14ac:dyDescent="0.2">
      <c r="F1555" s="2"/>
      <c r="G1555" s="2"/>
    </row>
    <row r="1556" spans="6:7" x14ac:dyDescent="0.2">
      <c r="F1556" s="2"/>
      <c r="G1556" s="2"/>
    </row>
    <row r="1557" spans="6:7" x14ac:dyDescent="0.2">
      <c r="F1557" s="2"/>
      <c r="G1557" s="2"/>
    </row>
    <row r="1558" spans="6:7" x14ac:dyDescent="0.2">
      <c r="F1558" s="2"/>
      <c r="G1558" s="2"/>
    </row>
    <row r="1559" spans="6:7" x14ac:dyDescent="0.2">
      <c r="F1559" s="2"/>
      <c r="G1559" s="2"/>
    </row>
    <row r="1560" spans="6:7" x14ac:dyDescent="0.2">
      <c r="F1560" s="2"/>
      <c r="G1560" s="2"/>
    </row>
    <row r="1561" spans="6:7" x14ac:dyDescent="0.2">
      <c r="F1561" s="2"/>
      <c r="G1561" s="2"/>
    </row>
    <row r="1562" spans="6:7" x14ac:dyDescent="0.2">
      <c r="F1562" s="2"/>
      <c r="G1562" s="2"/>
    </row>
    <row r="1563" spans="6:7" x14ac:dyDescent="0.2">
      <c r="F1563" s="2"/>
      <c r="G1563" s="2"/>
    </row>
    <row r="1564" spans="6:7" x14ac:dyDescent="0.2">
      <c r="F1564" s="2"/>
      <c r="G1564" s="2"/>
    </row>
    <row r="1565" spans="6:7" x14ac:dyDescent="0.2">
      <c r="F1565" s="2"/>
      <c r="G1565" s="2"/>
    </row>
    <row r="1566" spans="6:7" x14ac:dyDescent="0.2">
      <c r="F1566" s="2"/>
      <c r="G1566" s="2"/>
    </row>
    <row r="1567" spans="6:7" x14ac:dyDescent="0.2">
      <c r="F1567" s="2"/>
      <c r="G1567" s="2"/>
    </row>
    <row r="1568" spans="6:7" x14ac:dyDescent="0.2">
      <c r="F1568" s="2"/>
      <c r="G1568" s="2"/>
    </row>
    <row r="1569" spans="6:7" x14ac:dyDescent="0.2">
      <c r="F1569" s="2"/>
      <c r="G1569" s="2"/>
    </row>
    <row r="1570" spans="6:7" x14ac:dyDescent="0.2">
      <c r="F1570" s="2"/>
      <c r="G1570" s="2"/>
    </row>
    <row r="1571" spans="6:7" x14ac:dyDescent="0.2">
      <c r="F1571" s="2"/>
      <c r="G1571" s="2"/>
    </row>
    <row r="1572" spans="6:7" x14ac:dyDescent="0.2">
      <c r="F1572" s="2"/>
      <c r="G1572" s="2"/>
    </row>
    <row r="1573" spans="6:7" x14ac:dyDescent="0.2">
      <c r="F1573" s="2"/>
      <c r="G1573" s="2"/>
    </row>
    <row r="1574" spans="6:7" x14ac:dyDescent="0.2">
      <c r="F1574" s="2"/>
      <c r="G1574" s="2"/>
    </row>
    <row r="1575" spans="6:7" x14ac:dyDescent="0.2">
      <c r="F1575" s="2"/>
      <c r="G1575" s="2"/>
    </row>
    <row r="1576" spans="6:7" x14ac:dyDescent="0.2">
      <c r="F1576" s="2"/>
      <c r="G1576" s="2"/>
    </row>
    <row r="1577" spans="6:7" x14ac:dyDescent="0.2">
      <c r="F1577" s="2"/>
      <c r="G1577" s="2"/>
    </row>
    <row r="1578" spans="6:7" x14ac:dyDescent="0.2">
      <c r="F1578" s="2"/>
      <c r="G1578" s="2"/>
    </row>
    <row r="1579" spans="6:7" x14ac:dyDescent="0.2">
      <c r="F1579" s="2"/>
      <c r="G1579" s="2"/>
    </row>
    <row r="1580" spans="6:7" x14ac:dyDescent="0.2">
      <c r="F1580" s="2"/>
      <c r="G1580" s="2"/>
    </row>
    <row r="1581" spans="6:7" x14ac:dyDescent="0.2">
      <c r="F1581" s="2"/>
      <c r="G1581" s="2"/>
    </row>
    <row r="1582" spans="6:7" x14ac:dyDescent="0.2">
      <c r="F1582" s="2"/>
      <c r="G1582" s="2"/>
    </row>
    <row r="1583" spans="6:7" x14ac:dyDescent="0.2">
      <c r="F1583" s="2"/>
      <c r="G1583" s="2"/>
    </row>
    <row r="1584" spans="6:7" x14ac:dyDescent="0.2">
      <c r="F1584" s="2"/>
      <c r="G1584" s="2"/>
    </row>
    <row r="1585" spans="6:7" x14ac:dyDescent="0.2">
      <c r="F1585" s="2"/>
      <c r="G1585" s="2"/>
    </row>
    <row r="1586" spans="6:7" x14ac:dyDescent="0.2">
      <c r="F1586" s="2"/>
      <c r="G1586" s="2"/>
    </row>
    <row r="1587" spans="6:7" x14ac:dyDescent="0.2">
      <c r="F1587" s="2"/>
      <c r="G1587" s="2"/>
    </row>
    <row r="1588" spans="6:7" x14ac:dyDescent="0.2">
      <c r="F1588" s="2"/>
      <c r="G1588" s="2"/>
    </row>
    <row r="1589" spans="6:7" x14ac:dyDescent="0.2">
      <c r="F1589" s="2"/>
      <c r="G1589" s="2"/>
    </row>
    <row r="1590" spans="6:7" x14ac:dyDescent="0.2">
      <c r="F1590" s="2"/>
      <c r="G1590" s="2"/>
    </row>
    <row r="1591" spans="6:7" x14ac:dyDescent="0.2">
      <c r="F1591" s="2"/>
      <c r="G1591" s="2"/>
    </row>
    <row r="1592" spans="6:7" x14ac:dyDescent="0.2">
      <c r="F1592" s="2"/>
      <c r="G1592" s="2"/>
    </row>
    <row r="1593" spans="6:7" x14ac:dyDescent="0.2">
      <c r="F1593" s="2"/>
      <c r="G1593" s="2"/>
    </row>
    <row r="1594" spans="6:7" x14ac:dyDescent="0.2">
      <c r="F1594" s="2"/>
      <c r="G1594" s="2"/>
    </row>
    <row r="1595" spans="6:7" x14ac:dyDescent="0.2">
      <c r="F1595" s="2"/>
      <c r="G1595" s="2"/>
    </row>
    <row r="1596" spans="6:7" x14ac:dyDescent="0.2">
      <c r="F1596" s="2"/>
      <c r="G1596" s="2"/>
    </row>
    <row r="1597" spans="6:7" x14ac:dyDescent="0.2">
      <c r="F1597" s="2"/>
      <c r="G1597" s="2"/>
    </row>
    <row r="1598" spans="6:7" x14ac:dyDescent="0.2">
      <c r="F1598" s="2"/>
      <c r="G1598" s="2"/>
    </row>
    <row r="1599" spans="6:7" x14ac:dyDescent="0.2">
      <c r="F1599" s="2"/>
      <c r="G1599" s="2"/>
    </row>
    <row r="1600" spans="6:7" x14ac:dyDescent="0.2">
      <c r="F1600" s="2"/>
      <c r="G1600" s="2"/>
    </row>
    <row r="1601" spans="6:7" x14ac:dyDescent="0.2">
      <c r="F1601" s="2"/>
      <c r="G1601" s="2"/>
    </row>
    <row r="1602" spans="6:7" x14ac:dyDescent="0.2">
      <c r="F1602" s="2"/>
      <c r="G1602" s="2"/>
    </row>
    <row r="1603" spans="6:7" x14ac:dyDescent="0.2">
      <c r="F1603" s="2"/>
      <c r="G1603" s="2"/>
    </row>
    <row r="1604" spans="6:7" x14ac:dyDescent="0.2">
      <c r="F1604" s="2"/>
      <c r="G1604" s="2"/>
    </row>
    <row r="1605" spans="6:7" x14ac:dyDescent="0.2">
      <c r="F1605" s="2"/>
      <c r="G1605" s="2"/>
    </row>
    <row r="1606" spans="6:7" x14ac:dyDescent="0.2">
      <c r="F1606" s="2"/>
      <c r="G1606" s="2"/>
    </row>
    <row r="1607" spans="6:7" x14ac:dyDescent="0.2">
      <c r="F1607" s="2"/>
      <c r="G1607" s="2"/>
    </row>
    <row r="1608" spans="6:7" x14ac:dyDescent="0.2">
      <c r="F1608" s="2"/>
      <c r="G1608" s="2"/>
    </row>
    <row r="1609" spans="6:7" x14ac:dyDescent="0.2">
      <c r="F1609" s="2"/>
      <c r="G1609" s="2"/>
    </row>
    <row r="1610" spans="6:7" x14ac:dyDescent="0.2">
      <c r="F1610" s="2"/>
      <c r="G1610" s="2"/>
    </row>
    <row r="1611" spans="6:7" x14ac:dyDescent="0.2">
      <c r="F1611" s="2"/>
      <c r="G1611" s="2"/>
    </row>
    <row r="1612" spans="6:7" x14ac:dyDescent="0.2">
      <c r="F1612" s="2"/>
      <c r="G1612" s="2"/>
    </row>
    <row r="1613" spans="6:7" x14ac:dyDescent="0.2">
      <c r="F1613" s="2"/>
      <c r="G1613" s="2"/>
    </row>
    <row r="1614" spans="6:7" x14ac:dyDescent="0.2">
      <c r="F1614" s="2"/>
      <c r="G1614" s="2"/>
    </row>
    <row r="1615" spans="6:7" x14ac:dyDescent="0.2">
      <c r="F1615" s="2"/>
      <c r="G1615" s="2"/>
    </row>
    <row r="1616" spans="6:7" x14ac:dyDescent="0.2">
      <c r="F1616" s="2"/>
      <c r="G1616" s="2"/>
    </row>
    <row r="1617" spans="6:7" x14ac:dyDescent="0.2">
      <c r="F1617" s="2"/>
      <c r="G1617" s="2"/>
    </row>
    <row r="1618" spans="6:7" x14ac:dyDescent="0.2">
      <c r="F1618" s="2"/>
      <c r="G1618" s="2"/>
    </row>
    <row r="1619" spans="6:7" x14ac:dyDescent="0.2">
      <c r="F1619" s="2"/>
      <c r="G1619" s="2"/>
    </row>
    <row r="1620" spans="6:7" x14ac:dyDescent="0.2">
      <c r="F1620" s="2"/>
      <c r="G1620" s="2"/>
    </row>
    <row r="1621" spans="6:7" x14ac:dyDescent="0.2">
      <c r="F1621" s="2"/>
      <c r="G1621" s="2"/>
    </row>
    <row r="1622" spans="6:7" x14ac:dyDescent="0.2">
      <c r="F1622" s="2"/>
      <c r="G1622" s="2"/>
    </row>
    <row r="1623" spans="6:7" x14ac:dyDescent="0.2">
      <c r="F1623" s="2"/>
      <c r="G1623" s="2"/>
    </row>
    <row r="1624" spans="6:7" x14ac:dyDescent="0.2">
      <c r="F1624" s="2"/>
      <c r="G1624" s="2"/>
    </row>
    <row r="1625" spans="6:7" x14ac:dyDescent="0.2">
      <c r="F1625" s="2"/>
      <c r="G1625" s="2"/>
    </row>
    <row r="1626" spans="6:7" x14ac:dyDescent="0.2">
      <c r="F1626" s="2"/>
      <c r="G1626" s="2"/>
    </row>
    <row r="1627" spans="6:7" x14ac:dyDescent="0.2">
      <c r="F1627" s="2"/>
      <c r="G1627" s="2"/>
    </row>
    <row r="1628" spans="6:7" x14ac:dyDescent="0.2">
      <c r="F1628" s="2"/>
      <c r="G1628" s="2"/>
    </row>
    <row r="1629" spans="6:7" x14ac:dyDescent="0.2">
      <c r="F1629" s="2"/>
      <c r="G1629" s="2"/>
    </row>
    <row r="1630" spans="6:7" x14ac:dyDescent="0.2">
      <c r="F1630" s="2"/>
      <c r="G1630" s="2"/>
    </row>
    <row r="1631" spans="6:7" x14ac:dyDescent="0.2">
      <c r="F1631" s="2"/>
      <c r="G1631" s="2"/>
    </row>
    <row r="1632" spans="6:7" x14ac:dyDescent="0.2">
      <c r="F1632" s="2"/>
      <c r="G1632" s="2"/>
    </row>
    <row r="1633" spans="6:7" x14ac:dyDescent="0.2">
      <c r="F1633" s="2"/>
      <c r="G1633" s="2"/>
    </row>
    <row r="1634" spans="6:7" x14ac:dyDescent="0.2">
      <c r="F1634" s="2"/>
      <c r="G1634" s="2"/>
    </row>
    <row r="1635" spans="6:7" x14ac:dyDescent="0.2">
      <c r="F1635" s="2"/>
      <c r="G1635" s="2"/>
    </row>
    <row r="1636" spans="6:7" x14ac:dyDescent="0.2">
      <c r="F1636" s="2"/>
      <c r="G1636" s="2"/>
    </row>
    <row r="1637" spans="6:7" x14ac:dyDescent="0.2">
      <c r="F1637" s="2"/>
      <c r="G1637" s="2"/>
    </row>
    <row r="1638" spans="6:7" x14ac:dyDescent="0.2">
      <c r="F1638" s="2"/>
      <c r="G1638" s="2"/>
    </row>
    <row r="1639" spans="6:7" x14ac:dyDescent="0.2">
      <c r="F1639" s="2"/>
      <c r="G1639" s="2"/>
    </row>
    <row r="1640" spans="6:7" x14ac:dyDescent="0.2">
      <c r="F1640" s="2"/>
      <c r="G1640" s="2"/>
    </row>
    <row r="1641" spans="6:7" x14ac:dyDescent="0.2">
      <c r="F1641" s="2"/>
      <c r="G1641" s="2"/>
    </row>
    <row r="1642" spans="6:7" x14ac:dyDescent="0.2">
      <c r="F1642" s="2"/>
      <c r="G1642" s="2"/>
    </row>
    <row r="1643" spans="6:7" x14ac:dyDescent="0.2">
      <c r="F1643" s="2"/>
      <c r="G1643" s="2"/>
    </row>
    <row r="1644" spans="6:7" x14ac:dyDescent="0.2">
      <c r="F1644" s="2"/>
      <c r="G1644" s="2"/>
    </row>
    <row r="1645" spans="6:7" x14ac:dyDescent="0.2">
      <c r="F1645" s="2"/>
      <c r="G1645" s="2"/>
    </row>
    <row r="1646" spans="6:7" x14ac:dyDescent="0.2">
      <c r="F1646" s="2"/>
      <c r="G1646" s="2"/>
    </row>
    <row r="1647" spans="6:7" x14ac:dyDescent="0.2">
      <c r="F1647" s="2"/>
      <c r="G1647" s="2"/>
    </row>
    <row r="1648" spans="6:7" x14ac:dyDescent="0.2">
      <c r="F1648" s="2"/>
      <c r="G1648" s="2"/>
    </row>
    <row r="1649" spans="6:7" x14ac:dyDescent="0.2">
      <c r="F1649" s="2"/>
      <c r="G1649" s="2"/>
    </row>
    <row r="1650" spans="6:7" x14ac:dyDescent="0.2">
      <c r="F1650" s="2"/>
      <c r="G1650" s="2"/>
    </row>
    <row r="1651" spans="6:7" x14ac:dyDescent="0.2">
      <c r="F1651" s="2"/>
      <c r="G1651" s="2"/>
    </row>
    <row r="1652" spans="6:7" x14ac:dyDescent="0.2">
      <c r="F1652" s="2"/>
      <c r="G1652" s="2"/>
    </row>
    <row r="1653" spans="6:7" x14ac:dyDescent="0.2">
      <c r="F1653" s="2"/>
      <c r="G1653" s="2"/>
    </row>
    <row r="1654" spans="6:7" x14ac:dyDescent="0.2">
      <c r="F1654" s="2"/>
      <c r="G1654" s="2"/>
    </row>
    <row r="1655" spans="6:7" x14ac:dyDescent="0.2">
      <c r="F1655" s="2"/>
      <c r="G1655" s="2"/>
    </row>
    <row r="1656" spans="6:7" x14ac:dyDescent="0.2">
      <c r="F1656" s="2"/>
      <c r="G1656" s="2"/>
    </row>
    <row r="1657" spans="6:7" x14ac:dyDescent="0.2">
      <c r="F1657" s="2"/>
      <c r="G1657" s="2"/>
    </row>
    <row r="1658" spans="6:7" x14ac:dyDescent="0.2">
      <c r="F1658" s="2"/>
      <c r="G1658" s="2"/>
    </row>
    <row r="1659" spans="6:7" x14ac:dyDescent="0.2">
      <c r="F1659" s="2"/>
      <c r="G1659" s="2"/>
    </row>
    <row r="1660" spans="6:7" x14ac:dyDescent="0.2">
      <c r="F1660" s="2"/>
      <c r="G1660" s="2"/>
    </row>
    <row r="1661" spans="6:7" x14ac:dyDescent="0.2">
      <c r="F1661" s="2"/>
      <c r="G1661" s="2"/>
    </row>
    <row r="1662" spans="6:7" x14ac:dyDescent="0.2">
      <c r="F1662" s="2"/>
      <c r="G1662" s="2"/>
    </row>
    <row r="1663" spans="6:7" x14ac:dyDescent="0.2">
      <c r="F1663" s="2"/>
      <c r="G1663" s="2"/>
    </row>
    <row r="1664" spans="6:7" x14ac:dyDescent="0.2">
      <c r="F1664" s="2"/>
      <c r="G1664" s="2"/>
    </row>
    <row r="1665" spans="6:7" x14ac:dyDescent="0.2">
      <c r="F1665" s="2"/>
      <c r="G1665" s="2"/>
    </row>
    <row r="1666" spans="6:7" x14ac:dyDescent="0.2">
      <c r="F1666" s="2"/>
      <c r="G1666" s="2"/>
    </row>
    <row r="1667" spans="6:7" x14ac:dyDescent="0.2">
      <c r="F1667" s="2"/>
      <c r="G1667" s="2"/>
    </row>
    <row r="1668" spans="6:7" x14ac:dyDescent="0.2">
      <c r="F1668" s="2"/>
      <c r="G1668" s="2"/>
    </row>
    <row r="1669" spans="6:7" x14ac:dyDescent="0.2">
      <c r="F1669" s="2"/>
      <c r="G1669" s="2"/>
    </row>
    <row r="1670" spans="6:7" x14ac:dyDescent="0.2">
      <c r="F1670" s="2"/>
      <c r="G1670" s="2"/>
    </row>
    <row r="1671" spans="6:7" x14ac:dyDescent="0.2">
      <c r="F1671" s="2"/>
      <c r="G1671" s="2"/>
    </row>
    <row r="1672" spans="6:7" x14ac:dyDescent="0.2">
      <c r="F1672" s="2"/>
      <c r="G1672" s="2"/>
    </row>
    <row r="1673" spans="6:7" x14ac:dyDescent="0.2">
      <c r="F1673" s="2"/>
      <c r="G1673" s="2"/>
    </row>
    <row r="1674" spans="6:7" x14ac:dyDescent="0.2">
      <c r="F1674" s="2"/>
      <c r="G1674" s="2"/>
    </row>
    <row r="1675" spans="6:7" x14ac:dyDescent="0.2">
      <c r="F1675" s="2"/>
      <c r="G1675" s="2"/>
    </row>
    <row r="1676" spans="6:7" x14ac:dyDescent="0.2">
      <c r="F1676" s="2"/>
      <c r="G1676" s="2"/>
    </row>
    <row r="1677" spans="6:7" x14ac:dyDescent="0.2">
      <c r="F1677" s="2"/>
      <c r="G1677" s="2"/>
    </row>
    <row r="1678" spans="6:7" x14ac:dyDescent="0.2">
      <c r="F1678" s="2"/>
      <c r="G1678" s="2"/>
    </row>
    <row r="1679" spans="6:7" x14ac:dyDescent="0.2">
      <c r="F1679" s="2"/>
      <c r="G1679" s="2"/>
    </row>
    <row r="1680" spans="6:7" x14ac:dyDescent="0.2">
      <c r="F1680" s="2"/>
      <c r="G1680" s="2"/>
    </row>
    <row r="1681" spans="6:7" x14ac:dyDescent="0.2">
      <c r="F1681" s="2"/>
      <c r="G1681" s="2"/>
    </row>
    <row r="1682" spans="6:7" x14ac:dyDescent="0.2">
      <c r="F1682" s="2"/>
      <c r="G1682" s="2"/>
    </row>
    <row r="1683" spans="6:7" x14ac:dyDescent="0.2">
      <c r="F1683" s="2"/>
      <c r="G1683" s="2"/>
    </row>
    <row r="1684" spans="6:7" x14ac:dyDescent="0.2">
      <c r="F1684" s="2"/>
      <c r="G1684" s="2"/>
    </row>
    <row r="1685" spans="6:7" x14ac:dyDescent="0.2">
      <c r="F1685" s="2"/>
      <c r="G1685" s="2"/>
    </row>
    <row r="1686" spans="6:7" x14ac:dyDescent="0.2">
      <c r="F1686" s="2"/>
      <c r="G1686" s="2"/>
    </row>
    <row r="1687" spans="6:7" x14ac:dyDescent="0.2">
      <c r="F1687" s="2"/>
      <c r="G1687" s="2"/>
    </row>
    <row r="1688" spans="6:7" x14ac:dyDescent="0.2">
      <c r="F1688" s="2"/>
      <c r="G1688" s="2"/>
    </row>
    <row r="1689" spans="6:7" x14ac:dyDescent="0.2">
      <c r="F1689" s="2"/>
      <c r="G1689" s="2"/>
    </row>
    <row r="1690" spans="6:7" x14ac:dyDescent="0.2">
      <c r="F1690" s="2"/>
      <c r="G1690" s="2"/>
    </row>
    <row r="1691" spans="6:7" x14ac:dyDescent="0.2">
      <c r="F1691" s="2"/>
      <c r="G1691" s="2"/>
    </row>
    <row r="1692" spans="6:7" x14ac:dyDescent="0.2">
      <c r="F1692" s="2"/>
      <c r="G1692" s="2"/>
    </row>
    <row r="1693" spans="6:7" x14ac:dyDescent="0.2">
      <c r="F1693" s="2"/>
      <c r="G1693" s="2"/>
    </row>
    <row r="1694" spans="6:7" x14ac:dyDescent="0.2">
      <c r="F1694" s="2"/>
      <c r="G1694" s="2"/>
    </row>
    <row r="1695" spans="6:7" x14ac:dyDescent="0.2">
      <c r="F1695" s="2"/>
      <c r="G1695" s="2"/>
    </row>
    <row r="1696" spans="6:7" x14ac:dyDescent="0.2">
      <c r="F1696" s="2"/>
      <c r="G1696" s="2"/>
    </row>
    <row r="1697" spans="6:7" x14ac:dyDescent="0.2">
      <c r="F1697" s="2"/>
      <c r="G1697" s="2"/>
    </row>
    <row r="1698" spans="6:7" x14ac:dyDescent="0.2">
      <c r="F1698" s="2"/>
      <c r="G1698" s="2"/>
    </row>
    <row r="1699" spans="6:7" x14ac:dyDescent="0.2">
      <c r="F1699" s="2"/>
      <c r="G1699" s="2"/>
    </row>
    <row r="1700" spans="6:7" x14ac:dyDescent="0.2">
      <c r="F1700" s="2"/>
      <c r="G1700" s="2"/>
    </row>
    <row r="1701" spans="6:7" x14ac:dyDescent="0.2">
      <c r="F1701" s="2"/>
      <c r="G1701" s="2"/>
    </row>
    <row r="1702" spans="6:7" x14ac:dyDescent="0.2">
      <c r="F1702" s="2"/>
      <c r="G1702" s="2"/>
    </row>
    <row r="1703" spans="6:7" x14ac:dyDescent="0.2">
      <c r="F1703" s="2"/>
      <c r="G1703" s="2"/>
    </row>
    <row r="1704" spans="6:7" x14ac:dyDescent="0.2">
      <c r="F1704" s="2"/>
      <c r="G1704" s="2"/>
    </row>
    <row r="1705" spans="6:7" x14ac:dyDescent="0.2">
      <c r="F1705" s="2"/>
      <c r="G1705" s="2"/>
    </row>
    <row r="1706" spans="6:7" x14ac:dyDescent="0.2">
      <c r="F1706" s="2"/>
      <c r="G1706" s="2"/>
    </row>
    <row r="1707" spans="6:7" x14ac:dyDescent="0.2">
      <c r="F1707" s="2"/>
      <c r="G1707" s="2"/>
    </row>
    <row r="1708" spans="6:7" x14ac:dyDescent="0.2">
      <c r="F1708" s="2"/>
      <c r="G1708" s="2"/>
    </row>
    <row r="1709" spans="6:7" x14ac:dyDescent="0.2">
      <c r="F1709" s="2"/>
      <c r="G1709" s="2"/>
    </row>
    <row r="1710" spans="6:7" x14ac:dyDescent="0.2">
      <c r="F1710" s="2"/>
      <c r="G1710" s="2"/>
    </row>
    <row r="1711" spans="6:7" x14ac:dyDescent="0.2">
      <c r="F1711" s="2"/>
      <c r="G1711" s="2"/>
    </row>
    <row r="1712" spans="6:7" x14ac:dyDescent="0.2">
      <c r="F1712" s="2"/>
      <c r="G1712" s="2"/>
    </row>
    <row r="1713" spans="6:7" x14ac:dyDescent="0.2">
      <c r="F1713" s="2"/>
      <c r="G1713" s="2"/>
    </row>
    <row r="1714" spans="6:7" x14ac:dyDescent="0.2">
      <c r="F1714" s="2"/>
      <c r="G1714" s="2"/>
    </row>
    <row r="1715" spans="6:7" x14ac:dyDescent="0.2">
      <c r="F1715" s="2"/>
      <c r="G1715" s="2"/>
    </row>
    <row r="1716" spans="6:7" x14ac:dyDescent="0.2">
      <c r="F1716" s="2"/>
      <c r="G1716" s="2"/>
    </row>
    <row r="1717" spans="6:7" x14ac:dyDescent="0.2">
      <c r="F1717" s="2"/>
      <c r="G1717" s="2"/>
    </row>
    <row r="1718" spans="6:7" x14ac:dyDescent="0.2">
      <c r="F1718" s="2"/>
      <c r="G1718" s="2"/>
    </row>
    <row r="1719" spans="6:7" x14ac:dyDescent="0.2">
      <c r="F1719" s="2"/>
      <c r="G1719" s="2"/>
    </row>
    <row r="1720" spans="6:7" x14ac:dyDescent="0.2">
      <c r="F1720" s="2"/>
      <c r="G1720" s="2"/>
    </row>
    <row r="1721" spans="6:7" x14ac:dyDescent="0.2">
      <c r="F1721" s="2"/>
      <c r="G1721" s="2"/>
    </row>
    <row r="1722" spans="6:7" x14ac:dyDescent="0.2">
      <c r="F1722" s="2"/>
      <c r="G1722" s="2"/>
    </row>
    <row r="1723" spans="6:7" x14ac:dyDescent="0.2">
      <c r="F1723" s="2"/>
      <c r="G1723" s="2"/>
    </row>
    <row r="1724" spans="6:7" x14ac:dyDescent="0.2">
      <c r="F1724" s="2"/>
      <c r="G1724" s="2"/>
    </row>
    <row r="1725" spans="6:7" x14ac:dyDescent="0.2">
      <c r="F1725" s="2"/>
      <c r="G1725" s="2"/>
    </row>
    <row r="1726" spans="6:7" x14ac:dyDescent="0.2">
      <c r="F1726" s="2"/>
      <c r="G1726" s="2"/>
    </row>
    <row r="1727" spans="6:7" x14ac:dyDescent="0.2">
      <c r="F1727" s="2"/>
      <c r="G1727" s="2"/>
    </row>
    <row r="1728" spans="6:7" x14ac:dyDescent="0.2">
      <c r="F1728" s="2"/>
      <c r="G1728" s="2"/>
    </row>
    <row r="1729" spans="6:7" x14ac:dyDescent="0.2">
      <c r="F1729" s="2"/>
      <c r="G1729" s="2"/>
    </row>
    <row r="1730" spans="6:7" x14ac:dyDescent="0.2">
      <c r="F1730" s="2"/>
      <c r="G1730" s="2"/>
    </row>
    <row r="1731" spans="6:7" x14ac:dyDescent="0.2">
      <c r="F1731" s="2"/>
      <c r="G1731" s="2"/>
    </row>
    <row r="1732" spans="6:7" x14ac:dyDescent="0.2">
      <c r="F1732" s="2"/>
      <c r="G1732" s="2"/>
    </row>
    <row r="1733" spans="6:7" x14ac:dyDescent="0.2">
      <c r="F1733" s="2"/>
      <c r="G1733" s="2"/>
    </row>
    <row r="1734" spans="6:7" x14ac:dyDescent="0.2">
      <c r="F1734" s="2"/>
      <c r="G1734" s="2"/>
    </row>
    <row r="1735" spans="6:7" x14ac:dyDescent="0.2">
      <c r="F1735" s="2"/>
      <c r="G1735" s="2"/>
    </row>
    <row r="1736" spans="6:7" x14ac:dyDescent="0.2">
      <c r="F1736" s="2"/>
      <c r="G1736" s="2"/>
    </row>
    <row r="1737" spans="6:7" x14ac:dyDescent="0.2">
      <c r="F1737" s="2"/>
      <c r="G1737" s="2"/>
    </row>
    <row r="1738" spans="6:7" x14ac:dyDescent="0.2">
      <c r="F1738" s="2"/>
      <c r="G1738" s="2"/>
    </row>
    <row r="1739" spans="6:7" x14ac:dyDescent="0.2">
      <c r="F1739" s="2"/>
      <c r="G1739" s="2"/>
    </row>
    <row r="1740" spans="6:7" x14ac:dyDescent="0.2">
      <c r="F1740" s="2"/>
      <c r="G1740" s="2"/>
    </row>
    <row r="1741" spans="6:7" x14ac:dyDescent="0.2">
      <c r="F1741" s="2"/>
      <c r="G1741" s="2"/>
    </row>
    <row r="1742" spans="6:7" x14ac:dyDescent="0.2">
      <c r="F1742" s="2"/>
      <c r="G1742" s="2"/>
    </row>
    <row r="1743" spans="6:7" x14ac:dyDescent="0.2">
      <c r="F1743" s="2"/>
      <c r="G1743" s="2"/>
    </row>
    <row r="1744" spans="6:7" x14ac:dyDescent="0.2">
      <c r="F1744" s="2"/>
      <c r="G1744" s="2"/>
    </row>
    <row r="1745" spans="6:7" x14ac:dyDescent="0.2">
      <c r="F1745" s="2"/>
      <c r="G1745" s="2"/>
    </row>
    <row r="1746" spans="6:7" x14ac:dyDescent="0.2">
      <c r="F1746" s="2"/>
      <c r="G1746" s="2"/>
    </row>
    <row r="1747" spans="6:7" x14ac:dyDescent="0.2">
      <c r="F1747" s="2"/>
      <c r="G1747" s="2"/>
    </row>
    <row r="1748" spans="6:7" x14ac:dyDescent="0.2">
      <c r="F1748" s="2"/>
      <c r="G1748" s="2"/>
    </row>
    <row r="1749" spans="6:7" x14ac:dyDescent="0.2">
      <c r="F1749" s="2"/>
      <c r="G1749" s="2"/>
    </row>
    <row r="1750" spans="6:7" x14ac:dyDescent="0.2">
      <c r="F1750" s="2"/>
      <c r="G1750" s="2"/>
    </row>
    <row r="1751" spans="6:7" x14ac:dyDescent="0.2">
      <c r="F1751" s="2"/>
      <c r="G1751" s="2"/>
    </row>
    <row r="1752" spans="6:7" x14ac:dyDescent="0.2">
      <c r="F1752" s="2"/>
      <c r="G1752" s="2"/>
    </row>
    <row r="1753" spans="6:7" x14ac:dyDescent="0.2">
      <c r="F1753" s="2"/>
      <c r="G1753" s="2"/>
    </row>
    <row r="1754" spans="6:7" x14ac:dyDescent="0.2">
      <c r="F1754" s="2"/>
      <c r="G1754" s="2"/>
    </row>
    <row r="1755" spans="6:7" x14ac:dyDescent="0.2">
      <c r="F1755" s="2"/>
      <c r="G1755" s="2"/>
    </row>
    <row r="1756" spans="6:7" x14ac:dyDescent="0.2">
      <c r="F1756" s="2"/>
      <c r="G1756" s="2"/>
    </row>
    <row r="1757" spans="6:7" x14ac:dyDescent="0.2">
      <c r="F1757" s="2"/>
      <c r="G1757" s="2"/>
    </row>
    <row r="1758" spans="6:7" x14ac:dyDescent="0.2">
      <c r="F1758" s="2"/>
      <c r="G1758" s="2"/>
    </row>
    <row r="1759" spans="6:7" x14ac:dyDescent="0.2">
      <c r="F1759" s="2"/>
      <c r="G1759" s="2"/>
    </row>
    <row r="1760" spans="6:7" x14ac:dyDescent="0.2">
      <c r="F1760" s="2"/>
      <c r="G1760" s="2"/>
    </row>
    <row r="1761" spans="6:7" x14ac:dyDescent="0.2">
      <c r="F1761" s="2"/>
      <c r="G1761" s="2"/>
    </row>
    <row r="1762" spans="6:7" x14ac:dyDescent="0.2">
      <c r="F1762" s="2"/>
      <c r="G1762" s="2"/>
    </row>
    <row r="1763" spans="6:7" x14ac:dyDescent="0.2">
      <c r="F1763" s="2"/>
      <c r="G1763" s="2"/>
    </row>
    <row r="1764" spans="6:7" x14ac:dyDescent="0.2">
      <c r="F1764" s="2"/>
      <c r="G1764" s="2"/>
    </row>
    <row r="1765" spans="6:7" x14ac:dyDescent="0.2">
      <c r="F1765" s="2"/>
      <c r="G1765" s="2"/>
    </row>
    <row r="1766" spans="6:7" x14ac:dyDescent="0.2">
      <c r="F1766" s="2"/>
      <c r="G1766" s="2"/>
    </row>
    <row r="1767" spans="6:7" x14ac:dyDescent="0.2">
      <c r="F1767" s="2"/>
      <c r="G1767" s="2"/>
    </row>
    <row r="1768" spans="6:7" x14ac:dyDescent="0.2">
      <c r="F1768" s="2"/>
      <c r="G1768" s="2"/>
    </row>
    <row r="1769" spans="6:7" x14ac:dyDescent="0.2">
      <c r="F1769" s="2"/>
      <c r="G1769" s="2"/>
    </row>
    <row r="1770" spans="6:7" x14ac:dyDescent="0.2">
      <c r="F1770" s="2"/>
      <c r="G1770" s="2"/>
    </row>
    <row r="1771" spans="6:7" x14ac:dyDescent="0.2">
      <c r="F1771" s="2"/>
      <c r="G1771" s="2"/>
    </row>
    <row r="1772" spans="6:7" x14ac:dyDescent="0.2">
      <c r="F1772" s="2"/>
      <c r="G1772" s="2"/>
    </row>
    <row r="1773" spans="6:7" x14ac:dyDescent="0.2">
      <c r="F1773" s="2"/>
      <c r="G1773" s="2"/>
    </row>
    <row r="1774" spans="6:7" x14ac:dyDescent="0.2">
      <c r="F1774" s="2"/>
      <c r="G1774" s="2"/>
    </row>
    <row r="1775" spans="6:7" x14ac:dyDescent="0.2">
      <c r="F1775" s="2"/>
      <c r="G1775" s="2"/>
    </row>
    <row r="1776" spans="6:7" x14ac:dyDescent="0.2">
      <c r="F1776" s="2"/>
      <c r="G1776" s="2"/>
    </row>
    <row r="1777" spans="6:7" x14ac:dyDescent="0.2">
      <c r="F1777" s="2"/>
      <c r="G1777" s="2"/>
    </row>
    <row r="1778" spans="6:7" x14ac:dyDescent="0.2">
      <c r="F1778" s="2"/>
      <c r="G1778" s="2"/>
    </row>
    <row r="1779" spans="6:7" x14ac:dyDescent="0.2">
      <c r="F1779" s="2"/>
      <c r="G1779" s="2"/>
    </row>
    <row r="1780" spans="6:7" x14ac:dyDescent="0.2">
      <c r="F1780" s="2"/>
      <c r="G1780" s="2"/>
    </row>
    <row r="1781" spans="6:7" x14ac:dyDescent="0.2">
      <c r="F1781" s="2"/>
      <c r="G1781" s="2"/>
    </row>
    <row r="1782" spans="6:7" x14ac:dyDescent="0.2">
      <c r="F1782" s="2"/>
      <c r="G1782" s="2"/>
    </row>
    <row r="1783" spans="6:7" x14ac:dyDescent="0.2">
      <c r="F1783" s="2"/>
      <c r="G1783" s="2"/>
    </row>
    <row r="1784" spans="6:7" x14ac:dyDescent="0.2">
      <c r="F1784" s="2"/>
      <c r="G1784" s="2"/>
    </row>
    <row r="1785" spans="6:7" x14ac:dyDescent="0.2">
      <c r="F1785" s="2"/>
      <c r="G1785" s="2"/>
    </row>
    <row r="1786" spans="6:7" x14ac:dyDescent="0.2">
      <c r="F1786" s="2"/>
      <c r="G1786" s="2"/>
    </row>
    <row r="1787" spans="6:7" x14ac:dyDescent="0.2">
      <c r="F1787" s="2"/>
      <c r="G1787" s="2"/>
    </row>
    <row r="1788" spans="6:7" x14ac:dyDescent="0.2">
      <c r="F1788" s="2"/>
      <c r="G1788" s="2"/>
    </row>
    <row r="1789" spans="6:7" x14ac:dyDescent="0.2">
      <c r="F1789" s="2"/>
      <c r="G1789" s="2"/>
    </row>
    <row r="1790" spans="6:7" x14ac:dyDescent="0.2">
      <c r="F1790" s="2"/>
      <c r="G1790" s="2"/>
    </row>
    <row r="1791" spans="6:7" x14ac:dyDescent="0.2">
      <c r="F1791" s="2"/>
      <c r="G1791" s="2"/>
    </row>
    <row r="1792" spans="6:7" x14ac:dyDescent="0.2">
      <c r="F1792" s="2"/>
      <c r="G1792" s="2"/>
    </row>
    <row r="1793" spans="6:7" x14ac:dyDescent="0.2">
      <c r="F1793" s="2"/>
      <c r="G1793" s="2"/>
    </row>
    <row r="1794" spans="6:7" x14ac:dyDescent="0.2">
      <c r="F1794" s="2"/>
      <c r="G1794" s="2"/>
    </row>
    <row r="1795" spans="6:7" x14ac:dyDescent="0.2">
      <c r="F1795" s="2"/>
      <c r="G1795" s="2"/>
    </row>
    <row r="1796" spans="6:7" x14ac:dyDescent="0.2">
      <c r="F1796" s="2"/>
      <c r="G1796" s="2"/>
    </row>
    <row r="1797" spans="6:7" x14ac:dyDescent="0.2">
      <c r="F1797" s="2"/>
      <c r="G1797" s="2"/>
    </row>
    <row r="1798" spans="6:7" x14ac:dyDescent="0.2">
      <c r="F1798" s="2"/>
      <c r="G1798" s="2"/>
    </row>
    <row r="1799" spans="6:7" x14ac:dyDescent="0.2">
      <c r="F1799" s="2"/>
      <c r="G1799" s="2"/>
    </row>
    <row r="1800" spans="6:7" x14ac:dyDescent="0.2">
      <c r="F1800" s="2"/>
      <c r="G1800" s="2"/>
    </row>
    <row r="1801" spans="6:7" x14ac:dyDescent="0.2">
      <c r="F1801" s="2"/>
      <c r="G1801" s="2"/>
    </row>
    <row r="1802" spans="6:7" x14ac:dyDescent="0.2">
      <c r="F1802" s="2"/>
      <c r="G1802" s="2"/>
    </row>
    <row r="1803" spans="6:7" x14ac:dyDescent="0.2">
      <c r="F1803" s="2"/>
      <c r="G1803" s="2"/>
    </row>
    <row r="1804" spans="6:7" x14ac:dyDescent="0.2">
      <c r="F1804" s="2"/>
      <c r="G1804" s="2"/>
    </row>
    <row r="1805" spans="6:7" x14ac:dyDescent="0.2">
      <c r="F1805" s="2"/>
      <c r="G1805" s="2"/>
    </row>
    <row r="1806" spans="6:7" x14ac:dyDescent="0.2">
      <c r="F1806" s="2"/>
      <c r="G1806" s="2"/>
    </row>
    <row r="1807" spans="6:7" x14ac:dyDescent="0.2">
      <c r="F1807" s="2"/>
      <c r="G1807" s="2"/>
    </row>
    <row r="1808" spans="6:7" x14ac:dyDescent="0.2">
      <c r="F1808" s="2"/>
      <c r="G1808" s="2"/>
    </row>
    <row r="1809" spans="6:7" x14ac:dyDescent="0.2">
      <c r="F1809" s="2"/>
      <c r="G1809" s="2"/>
    </row>
    <row r="1810" spans="6:7" x14ac:dyDescent="0.2">
      <c r="F1810" s="2"/>
      <c r="G1810" s="2"/>
    </row>
    <row r="1811" spans="6:7" x14ac:dyDescent="0.2">
      <c r="F1811" s="2"/>
      <c r="G1811" s="2"/>
    </row>
    <row r="1812" spans="6:7" x14ac:dyDescent="0.2">
      <c r="F1812" s="2"/>
      <c r="G1812" s="2"/>
    </row>
    <row r="1813" spans="6:7" x14ac:dyDescent="0.2">
      <c r="F1813" s="2"/>
      <c r="G1813" s="2"/>
    </row>
    <row r="1814" spans="6:7" x14ac:dyDescent="0.2">
      <c r="F1814" s="2"/>
      <c r="G1814" s="2"/>
    </row>
    <row r="1815" spans="6:7" x14ac:dyDescent="0.2">
      <c r="F1815" s="2"/>
      <c r="G1815" s="2"/>
    </row>
    <row r="1816" spans="6:7" x14ac:dyDescent="0.2">
      <c r="F1816" s="2"/>
      <c r="G1816" s="2"/>
    </row>
    <row r="1817" spans="6:7" x14ac:dyDescent="0.2">
      <c r="F1817" s="2"/>
      <c r="G1817" s="2"/>
    </row>
    <row r="1818" spans="6:7" x14ac:dyDescent="0.2">
      <c r="F1818" s="2"/>
      <c r="G1818" s="2"/>
    </row>
    <row r="1819" spans="6:7" x14ac:dyDescent="0.2">
      <c r="F1819" s="2"/>
      <c r="G1819" s="2"/>
    </row>
    <row r="1820" spans="6:7" x14ac:dyDescent="0.2">
      <c r="F1820" s="2"/>
      <c r="G1820" s="2"/>
    </row>
    <row r="1821" spans="6:7" x14ac:dyDescent="0.2">
      <c r="F1821" s="2"/>
      <c r="G1821" s="2"/>
    </row>
    <row r="1822" spans="6:7" x14ac:dyDescent="0.2">
      <c r="F1822" s="2"/>
      <c r="G1822" s="2"/>
    </row>
    <row r="1823" spans="6:7" x14ac:dyDescent="0.2">
      <c r="F1823" s="2"/>
      <c r="G1823" s="2"/>
    </row>
    <row r="1824" spans="6:7" x14ac:dyDescent="0.2">
      <c r="F1824" s="2"/>
      <c r="G1824" s="2"/>
    </row>
    <row r="1825" spans="6:7" x14ac:dyDescent="0.2">
      <c r="F1825" s="2"/>
      <c r="G1825" s="2"/>
    </row>
    <row r="1826" spans="6:7" x14ac:dyDescent="0.2">
      <c r="F1826" s="2"/>
      <c r="G1826" s="2"/>
    </row>
    <row r="1827" spans="6:7" x14ac:dyDescent="0.2">
      <c r="F1827" s="2"/>
      <c r="G1827" s="2"/>
    </row>
    <row r="1828" spans="6:7" x14ac:dyDescent="0.2">
      <c r="F1828" s="2"/>
      <c r="G1828" s="2"/>
    </row>
    <row r="1829" spans="6:7" x14ac:dyDescent="0.2">
      <c r="F1829" s="2"/>
      <c r="G1829" s="2"/>
    </row>
    <row r="1830" spans="6:7" x14ac:dyDescent="0.2">
      <c r="F1830" s="2"/>
      <c r="G1830" s="2"/>
    </row>
    <row r="1831" spans="6:7" x14ac:dyDescent="0.2">
      <c r="F1831" s="2"/>
      <c r="G1831" s="2"/>
    </row>
    <row r="1832" spans="6:7" x14ac:dyDescent="0.2">
      <c r="F1832" s="2"/>
      <c r="G1832" s="2"/>
    </row>
    <row r="1833" spans="6:7" x14ac:dyDescent="0.2">
      <c r="F1833" s="2"/>
      <c r="G1833" s="2"/>
    </row>
    <row r="1834" spans="6:7" x14ac:dyDescent="0.2">
      <c r="F1834" s="2"/>
      <c r="G1834" s="2"/>
    </row>
    <row r="1835" spans="6:7" x14ac:dyDescent="0.2">
      <c r="F1835" s="2"/>
      <c r="G1835" s="2"/>
    </row>
    <row r="1836" spans="6:7" x14ac:dyDescent="0.2">
      <c r="F1836" s="2"/>
      <c r="G1836" s="2"/>
    </row>
    <row r="1837" spans="6:7" x14ac:dyDescent="0.2">
      <c r="F1837" s="2"/>
      <c r="G1837" s="2"/>
    </row>
    <row r="1838" spans="6:7" x14ac:dyDescent="0.2">
      <c r="F1838" s="2"/>
      <c r="G1838" s="2"/>
    </row>
    <row r="1839" spans="6:7" x14ac:dyDescent="0.2">
      <c r="F1839" s="2"/>
      <c r="G1839" s="2"/>
    </row>
    <row r="1840" spans="6:7" x14ac:dyDescent="0.2">
      <c r="F1840" s="2"/>
      <c r="G1840" s="2"/>
    </row>
    <row r="1841" spans="6:7" x14ac:dyDescent="0.2">
      <c r="F1841" s="2"/>
      <c r="G1841" s="2"/>
    </row>
    <row r="1842" spans="6:7" x14ac:dyDescent="0.2">
      <c r="F1842" s="2"/>
      <c r="G1842" s="2"/>
    </row>
    <row r="1843" spans="6:7" x14ac:dyDescent="0.2">
      <c r="F1843" s="2"/>
      <c r="G1843" s="2"/>
    </row>
    <row r="1844" spans="6:7" x14ac:dyDescent="0.2">
      <c r="F1844" s="2"/>
      <c r="G1844" s="2"/>
    </row>
    <row r="1845" spans="6:7" x14ac:dyDescent="0.2">
      <c r="F1845" s="2"/>
      <c r="G1845" s="2"/>
    </row>
    <row r="1846" spans="6:7" x14ac:dyDescent="0.2">
      <c r="F1846" s="2"/>
      <c r="G1846" s="2"/>
    </row>
    <row r="1847" spans="6:7" x14ac:dyDescent="0.2">
      <c r="F1847" s="2"/>
      <c r="G1847" s="2"/>
    </row>
    <row r="1848" spans="6:7" x14ac:dyDescent="0.2">
      <c r="F1848" s="2"/>
      <c r="G1848" s="2"/>
    </row>
    <row r="1849" spans="6:7" x14ac:dyDescent="0.2">
      <c r="F1849" s="2"/>
      <c r="G1849" s="2"/>
    </row>
    <row r="1850" spans="6:7" x14ac:dyDescent="0.2">
      <c r="F1850" s="2"/>
      <c r="G1850" s="2"/>
    </row>
    <row r="1851" spans="6:7" x14ac:dyDescent="0.2">
      <c r="F1851" s="2"/>
      <c r="G1851" s="2"/>
    </row>
    <row r="1852" spans="6:7" x14ac:dyDescent="0.2">
      <c r="F1852" s="2"/>
      <c r="G1852" s="2"/>
    </row>
    <row r="1853" spans="6:7" x14ac:dyDescent="0.2">
      <c r="F1853" s="2"/>
      <c r="G1853" s="2"/>
    </row>
    <row r="1854" spans="6:7" x14ac:dyDescent="0.2">
      <c r="F1854" s="2"/>
      <c r="G1854" s="2"/>
    </row>
    <row r="1855" spans="6:7" x14ac:dyDescent="0.2">
      <c r="F1855" s="2"/>
      <c r="G1855" s="2"/>
    </row>
    <row r="1856" spans="6:7" x14ac:dyDescent="0.2">
      <c r="F1856" s="2"/>
      <c r="G1856" s="2"/>
    </row>
    <row r="1857" spans="6:7" x14ac:dyDescent="0.2">
      <c r="F1857" s="2"/>
      <c r="G1857" s="2"/>
    </row>
    <row r="1858" spans="6:7" x14ac:dyDescent="0.2">
      <c r="F1858" s="2"/>
      <c r="G1858" s="2"/>
    </row>
    <row r="1859" spans="6:7" x14ac:dyDescent="0.2">
      <c r="F1859" s="2"/>
      <c r="G1859" s="2"/>
    </row>
    <row r="1860" spans="6:7" x14ac:dyDescent="0.2">
      <c r="F1860" s="2"/>
      <c r="G1860" s="2"/>
    </row>
    <row r="1861" spans="6:7" x14ac:dyDescent="0.2">
      <c r="F1861" s="2"/>
      <c r="G1861" s="2"/>
    </row>
    <row r="1862" spans="6:7" x14ac:dyDescent="0.2">
      <c r="F1862" s="2"/>
      <c r="G1862" s="2"/>
    </row>
    <row r="1863" spans="6:7" x14ac:dyDescent="0.2">
      <c r="F1863" s="2"/>
      <c r="G1863" s="2"/>
    </row>
    <row r="1864" spans="6:7" x14ac:dyDescent="0.2">
      <c r="F1864" s="2"/>
      <c r="G1864" s="2"/>
    </row>
    <row r="1865" spans="6:7" x14ac:dyDescent="0.2">
      <c r="F1865" s="2"/>
      <c r="G1865" s="2"/>
    </row>
    <row r="1866" spans="6:7" x14ac:dyDescent="0.2">
      <c r="F1866" s="2"/>
      <c r="G1866" s="2"/>
    </row>
    <row r="1867" spans="6:7" x14ac:dyDescent="0.2">
      <c r="F1867" s="2"/>
      <c r="G1867" s="2"/>
    </row>
    <row r="1868" spans="6:7" x14ac:dyDescent="0.2">
      <c r="F1868" s="2"/>
      <c r="G1868" s="2"/>
    </row>
    <row r="1869" spans="6:7" x14ac:dyDescent="0.2">
      <c r="F1869" s="2"/>
      <c r="G1869" s="2"/>
    </row>
    <row r="1870" spans="6:7" x14ac:dyDescent="0.2">
      <c r="F1870" s="2"/>
      <c r="G1870" s="2"/>
    </row>
    <row r="1871" spans="6:7" x14ac:dyDescent="0.2">
      <c r="F1871" s="2"/>
      <c r="G1871" s="2"/>
    </row>
    <row r="1872" spans="6:7" x14ac:dyDescent="0.2">
      <c r="F1872" s="2"/>
      <c r="G1872" s="2"/>
    </row>
    <row r="1873" spans="6:7" x14ac:dyDescent="0.2">
      <c r="F1873" s="2"/>
      <c r="G1873" s="2"/>
    </row>
    <row r="1874" spans="6:7" x14ac:dyDescent="0.2">
      <c r="F1874" s="2"/>
      <c r="G1874" s="2"/>
    </row>
    <row r="1875" spans="6:7" x14ac:dyDescent="0.2">
      <c r="F1875" s="2"/>
      <c r="G1875" s="2"/>
    </row>
    <row r="1876" spans="6:7" x14ac:dyDescent="0.2">
      <c r="F1876" s="2"/>
      <c r="G1876" s="2"/>
    </row>
    <row r="1877" spans="6:7" x14ac:dyDescent="0.2">
      <c r="F1877" s="2"/>
      <c r="G1877" s="2"/>
    </row>
    <row r="1878" spans="6:7" x14ac:dyDescent="0.2">
      <c r="F1878" s="2"/>
      <c r="G1878" s="2"/>
    </row>
    <row r="1879" spans="6:7" x14ac:dyDescent="0.2">
      <c r="F1879" s="2"/>
      <c r="G1879" s="2"/>
    </row>
    <row r="1880" spans="6:7" x14ac:dyDescent="0.2">
      <c r="F1880" s="2"/>
      <c r="G1880" s="2"/>
    </row>
    <row r="1881" spans="6:7" x14ac:dyDescent="0.2">
      <c r="F1881" s="2"/>
      <c r="G1881" s="2"/>
    </row>
    <row r="1882" spans="6:7" x14ac:dyDescent="0.2">
      <c r="F1882" s="2"/>
      <c r="G1882" s="2"/>
    </row>
    <row r="1883" spans="6:7" x14ac:dyDescent="0.2">
      <c r="F1883" s="2"/>
      <c r="G1883" s="2"/>
    </row>
    <row r="1884" spans="6:7" x14ac:dyDescent="0.2">
      <c r="F1884" s="2"/>
      <c r="G1884" s="2"/>
    </row>
    <row r="1885" spans="6:7" x14ac:dyDescent="0.2">
      <c r="F1885" s="2"/>
      <c r="G1885" s="2"/>
    </row>
    <row r="1886" spans="6:7" x14ac:dyDescent="0.2">
      <c r="F1886" s="2"/>
      <c r="G1886" s="2"/>
    </row>
    <row r="1887" spans="6:7" x14ac:dyDescent="0.2">
      <c r="F1887" s="2"/>
      <c r="G1887" s="2"/>
    </row>
    <row r="1888" spans="6:7" x14ac:dyDescent="0.2">
      <c r="F1888" s="2"/>
      <c r="G1888" s="2"/>
    </row>
    <row r="1889" spans="6:7" x14ac:dyDescent="0.2">
      <c r="F1889" s="2"/>
      <c r="G1889" s="2"/>
    </row>
    <row r="1890" spans="6:7" x14ac:dyDescent="0.2">
      <c r="F1890" s="2"/>
      <c r="G1890" s="2"/>
    </row>
    <row r="1891" spans="6:7" x14ac:dyDescent="0.2">
      <c r="F1891" s="2"/>
      <c r="G1891" s="2"/>
    </row>
    <row r="1892" spans="6:7" x14ac:dyDescent="0.2">
      <c r="F1892" s="2"/>
      <c r="G1892" s="2"/>
    </row>
    <row r="1893" spans="6:7" x14ac:dyDescent="0.2">
      <c r="F1893" s="2"/>
      <c r="G1893" s="2"/>
    </row>
    <row r="1894" spans="6:7" x14ac:dyDescent="0.2">
      <c r="F1894" s="2"/>
      <c r="G1894" s="2"/>
    </row>
    <row r="1895" spans="6:7" x14ac:dyDescent="0.2">
      <c r="F1895" s="2"/>
      <c r="G1895" s="2"/>
    </row>
    <row r="1896" spans="6:7" x14ac:dyDescent="0.2">
      <c r="F1896" s="2"/>
      <c r="G1896" s="2"/>
    </row>
    <row r="1897" spans="6:7" x14ac:dyDescent="0.2">
      <c r="F1897" s="2"/>
      <c r="G1897" s="2"/>
    </row>
    <row r="1898" spans="6:7" x14ac:dyDescent="0.2">
      <c r="F1898" s="2"/>
      <c r="G1898" s="2"/>
    </row>
    <row r="1899" spans="6:7" x14ac:dyDescent="0.2">
      <c r="F1899" s="2"/>
      <c r="G1899" s="2"/>
    </row>
    <row r="1900" spans="6:7" x14ac:dyDescent="0.2">
      <c r="F1900" s="2"/>
      <c r="G1900" s="2"/>
    </row>
    <row r="1901" spans="6:7" x14ac:dyDescent="0.2">
      <c r="F1901" s="2"/>
      <c r="G1901" s="2"/>
    </row>
    <row r="1902" spans="6:7" x14ac:dyDescent="0.2">
      <c r="F1902" s="2"/>
      <c r="G1902" s="2"/>
    </row>
    <row r="1903" spans="6:7" x14ac:dyDescent="0.2">
      <c r="F1903" s="2"/>
      <c r="G1903" s="2"/>
    </row>
    <row r="1904" spans="6:7" x14ac:dyDescent="0.2">
      <c r="F1904" s="2"/>
      <c r="G1904" s="2"/>
    </row>
    <row r="1905" spans="6:7" x14ac:dyDescent="0.2">
      <c r="F1905" s="2"/>
      <c r="G1905" s="2"/>
    </row>
    <row r="1906" spans="6:7" x14ac:dyDescent="0.2">
      <c r="F1906" s="2"/>
      <c r="G1906" s="2"/>
    </row>
    <row r="1907" spans="6:7" x14ac:dyDescent="0.2">
      <c r="F1907" s="2"/>
      <c r="G1907" s="2"/>
    </row>
    <row r="1908" spans="6:7" x14ac:dyDescent="0.2">
      <c r="F1908" s="2"/>
      <c r="G1908" s="2"/>
    </row>
    <row r="1909" spans="6:7" x14ac:dyDescent="0.2">
      <c r="F1909" s="2"/>
      <c r="G1909" s="2"/>
    </row>
    <row r="1910" spans="6:7" x14ac:dyDescent="0.2">
      <c r="F1910" s="2"/>
      <c r="G1910" s="2"/>
    </row>
    <row r="1911" spans="6:7" x14ac:dyDescent="0.2">
      <c r="F1911" s="2"/>
      <c r="G1911" s="2"/>
    </row>
    <row r="1912" spans="6:7" x14ac:dyDescent="0.2">
      <c r="F1912" s="2"/>
      <c r="G1912" s="2"/>
    </row>
    <row r="1913" spans="6:7" x14ac:dyDescent="0.2">
      <c r="F1913" s="2"/>
      <c r="G1913" s="2"/>
    </row>
    <row r="1914" spans="6:7" x14ac:dyDescent="0.2">
      <c r="F1914" s="2"/>
      <c r="G1914" s="2"/>
    </row>
    <row r="1915" spans="6:7" x14ac:dyDescent="0.2">
      <c r="F1915" s="2"/>
      <c r="G1915" s="2"/>
    </row>
    <row r="1916" spans="6:7" x14ac:dyDescent="0.2">
      <c r="F1916" s="2"/>
      <c r="G1916" s="2"/>
    </row>
    <row r="1917" spans="6:7" x14ac:dyDescent="0.2">
      <c r="F1917" s="2"/>
      <c r="G1917" s="2"/>
    </row>
    <row r="1918" spans="6:7" x14ac:dyDescent="0.2">
      <c r="F1918" s="2"/>
      <c r="G1918" s="2"/>
    </row>
    <row r="1919" spans="6:7" x14ac:dyDescent="0.2">
      <c r="F1919" s="2"/>
      <c r="G1919" s="2"/>
    </row>
    <row r="1920" spans="6:7" x14ac:dyDescent="0.2">
      <c r="F1920" s="2"/>
      <c r="G1920" s="2"/>
    </row>
    <row r="1921" spans="6:7" x14ac:dyDescent="0.2">
      <c r="F1921" s="2"/>
      <c r="G1921" s="2"/>
    </row>
    <row r="1922" spans="6:7" x14ac:dyDescent="0.2">
      <c r="F1922" s="2"/>
      <c r="G1922" s="2"/>
    </row>
    <row r="1923" spans="6:7" x14ac:dyDescent="0.2">
      <c r="F1923" s="2"/>
      <c r="G1923" s="2"/>
    </row>
    <row r="1924" spans="6:7" x14ac:dyDescent="0.2">
      <c r="F1924" s="2"/>
      <c r="G1924" s="2"/>
    </row>
    <row r="1925" spans="6:7" x14ac:dyDescent="0.2">
      <c r="F1925" s="2"/>
      <c r="G1925" s="2"/>
    </row>
    <row r="1926" spans="6:7" x14ac:dyDescent="0.2">
      <c r="F1926" s="2"/>
      <c r="G1926" s="2"/>
    </row>
    <row r="1927" spans="6:7" x14ac:dyDescent="0.2">
      <c r="F1927" s="2"/>
      <c r="G1927" s="2"/>
    </row>
    <row r="1928" spans="6:7" x14ac:dyDescent="0.2">
      <c r="F1928" s="2"/>
      <c r="G1928" s="2"/>
    </row>
    <row r="1929" spans="6:7" x14ac:dyDescent="0.2">
      <c r="F1929" s="2"/>
      <c r="G1929" s="2"/>
    </row>
    <row r="1930" spans="6:7" x14ac:dyDescent="0.2">
      <c r="F1930" s="2"/>
      <c r="G1930" s="2"/>
    </row>
    <row r="1931" spans="6:7" x14ac:dyDescent="0.2">
      <c r="F1931" s="2"/>
      <c r="G1931" s="2"/>
    </row>
    <row r="1932" spans="6:7" x14ac:dyDescent="0.2">
      <c r="F1932" s="2"/>
      <c r="G1932" s="2"/>
    </row>
    <row r="1933" spans="6:7" x14ac:dyDescent="0.2">
      <c r="F1933" s="2"/>
      <c r="G1933" s="2"/>
    </row>
    <row r="1934" spans="6:7" x14ac:dyDescent="0.2">
      <c r="F1934" s="2"/>
      <c r="G1934" s="2"/>
    </row>
    <row r="1935" spans="6:7" x14ac:dyDescent="0.2">
      <c r="F1935" s="2"/>
      <c r="G1935" s="2"/>
    </row>
    <row r="1936" spans="6:7" x14ac:dyDescent="0.2">
      <c r="F1936" s="2"/>
      <c r="G1936" s="2"/>
    </row>
    <row r="1937" spans="6:7" x14ac:dyDescent="0.2">
      <c r="F1937" s="2"/>
      <c r="G1937" s="2"/>
    </row>
    <row r="1938" spans="6:7" x14ac:dyDescent="0.2">
      <c r="F1938" s="2"/>
      <c r="G1938" s="2"/>
    </row>
    <row r="1939" spans="6:7" x14ac:dyDescent="0.2">
      <c r="F1939" s="2"/>
      <c r="G1939" s="2"/>
    </row>
    <row r="1940" spans="6:7" x14ac:dyDescent="0.2">
      <c r="F1940" s="2"/>
      <c r="G1940" s="2"/>
    </row>
    <row r="1941" spans="6:7" x14ac:dyDescent="0.2">
      <c r="F1941" s="2"/>
      <c r="G1941" s="2"/>
    </row>
    <row r="1942" spans="6:7" x14ac:dyDescent="0.2">
      <c r="F1942" s="2"/>
      <c r="G1942" s="2"/>
    </row>
    <row r="1943" spans="6:7" x14ac:dyDescent="0.2">
      <c r="F1943" s="2"/>
      <c r="G1943" s="2"/>
    </row>
    <row r="1944" spans="6:7" x14ac:dyDescent="0.2">
      <c r="F1944" s="2"/>
      <c r="G1944" s="2"/>
    </row>
    <row r="1945" spans="6:7" x14ac:dyDescent="0.2">
      <c r="F1945" s="2"/>
      <c r="G1945" s="2"/>
    </row>
    <row r="1946" spans="6:7" x14ac:dyDescent="0.2">
      <c r="F1946" s="2"/>
      <c r="G1946" s="2"/>
    </row>
    <row r="1947" spans="6:7" x14ac:dyDescent="0.2">
      <c r="F1947" s="2"/>
      <c r="G1947" s="2"/>
    </row>
    <row r="1948" spans="6:7" x14ac:dyDescent="0.2">
      <c r="F1948" s="2"/>
      <c r="G1948" s="2"/>
    </row>
    <row r="1949" spans="6:7" x14ac:dyDescent="0.2">
      <c r="F1949" s="2"/>
      <c r="G1949" s="2"/>
    </row>
    <row r="1950" spans="6:7" x14ac:dyDescent="0.2">
      <c r="F1950" s="2"/>
      <c r="G1950" s="2"/>
    </row>
    <row r="1951" spans="6:7" x14ac:dyDescent="0.2">
      <c r="F1951" s="2"/>
      <c r="G1951" s="2"/>
    </row>
    <row r="1952" spans="6:7" x14ac:dyDescent="0.2">
      <c r="F1952" s="2"/>
      <c r="G1952" s="2"/>
    </row>
    <row r="1953" spans="6:7" x14ac:dyDescent="0.2">
      <c r="F1953" s="2"/>
      <c r="G1953" s="2"/>
    </row>
    <row r="1954" spans="6:7" x14ac:dyDescent="0.2">
      <c r="F1954" s="2"/>
      <c r="G1954" s="2"/>
    </row>
    <row r="1955" spans="6:7" x14ac:dyDescent="0.2">
      <c r="F1955" s="2"/>
      <c r="G1955" s="2"/>
    </row>
    <row r="1956" spans="6:7" x14ac:dyDescent="0.2">
      <c r="F1956" s="2"/>
      <c r="G1956" s="2"/>
    </row>
    <row r="1957" spans="6:7" x14ac:dyDescent="0.2">
      <c r="F1957" s="2"/>
      <c r="G1957" s="2"/>
    </row>
    <row r="1958" spans="6:7" x14ac:dyDescent="0.2">
      <c r="F1958" s="2"/>
      <c r="G1958" s="2"/>
    </row>
    <row r="1959" spans="6:7" x14ac:dyDescent="0.2">
      <c r="F1959" s="2"/>
      <c r="G1959" s="2"/>
    </row>
    <row r="1960" spans="6:7" x14ac:dyDescent="0.2">
      <c r="F1960" s="2"/>
      <c r="G1960" s="2"/>
    </row>
    <row r="1961" spans="6:7" x14ac:dyDescent="0.2">
      <c r="F1961" s="2"/>
      <c r="G1961" s="2"/>
    </row>
    <row r="1962" spans="6:7" x14ac:dyDescent="0.2">
      <c r="F1962" s="2"/>
      <c r="G1962" s="2"/>
    </row>
    <row r="1963" spans="6:7" x14ac:dyDescent="0.2">
      <c r="F1963" s="2"/>
      <c r="G1963" s="2"/>
    </row>
    <row r="1964" spans="6:7" x14ac:dyDescent="0.2">
      <c r="F1964" s="2"/>
      <c r="G1964" s="2"/>
    </row>
    <row r="1965" spans="6:7" x14ac:dyDescent="0.2">
      <c r="F1965" s="2"/>
      <c r="G1965" s="2"/>
    </row>
    <row r="1966" spans="6:7" x14ac:dyDescent="0.2">
      <c r="F1966" s="2"/>
      <c r="G1966" s="2"/>
    </row>
    <row r="1967" spans="6:7" x14ac:dyDescent="0.2">
      <c r="F1967" s="2"/>
      <c r="G1967" s="2"/>
    </row>
    <row r="1968" spans="6:7" x14ac:dyDescent="0.2">
      <c r="F1968" s="2"/>
      <c r="G1968" s="2"/>
    </row>
    <row r="1969" spans="6:7" x14ac:dyDescent="0.2">
      <c r="F1969" s="2"/>
      <c r="G1969" s="2"/>
    </row>
    <row r="1970" spans="6:7" x14ac:dyDescent="0.2">
      <c r="F1970" s="2"/>
      <c r="G1970" s="2"/>
    </row>
    <row r="1971" spans="6:7" x14ac:dyDescent="0.2">
      <c r="F1971" s="2"/>
      <c r="G1971" s="2"/>
    </row>
    <row r="1972" spans="6:7" x14ac:dyDescent="0.2">
      <c r="F1972" s="2"/>
      <c r="G1972" s="2"/>
    </row>
    <row r="1973" spans="6:7" x14ac:dyDescent="0.2">
      <c r="F1973" s="2"/>
      <c r="G1973" s="2"/>
    </row>
    <row r="1974" spans="6:7" x14ac:dyDescent="0.2">
      <c r="F1974" s="2"/>
      <c r="G1974" s="2"/>
    </row>
    <row r="1975" spans="6:7" x14ac:dyDescent="0.2">
      <c r="F1975" s="2"/>
      <c r="G1975" s="2"/>
    </row>
    <row r="1976" spans="6:7" x14ac:dyDescent="0.2">
      <c r="F1976" s="2"/>
      <c r="G1976" s="2"/>
    </row>
    <row r="1977" spans="6:7" x14ac:dyDescent="0.2">
      <c r="F1977" s="2"/>
      <c r="G1977" s="2"/>
    </row>
    <row r="1978" spans="6:7" x14ac:dyDescent="0.2">
      <c r="F1978" s="2"/>
      <c r="G1978" s="2"/>
    </row>
    <row r="1979" spans="6:7" x14ac:dyDescent="0.2">
      <c r="F1979" s="2"/>
      <c r="G1979" s="2"/>
    </row>
    <row r="1980" spans="6:7" x14ac:dyDescent="0.2">
      <c r="F1980" s="2"/>
      <c r="G1980" s="2"/>
    </row>
    <row r="1981" spans="6:7" x14ac:dyDescent="0.2">
      <c r="F1981" s="2"/>
      <c r="G1981" s="2"/>
    </row>
    <row r="1982" spans="6:7" x14ac:dyDescent="0.2">
      <c r="F1982" s="2"/>
      <c r="G1982" s="2"/>
    </row>
    <row r="1983" spans="6:7" x14ac:dyDescent="0.2">
      <c r="F1983" s="2"/>
      <c r="G1983" s="2"/>
    </row>
    <row r="1984" spans="6:7" x14ac:dyDescent="0.2">
      <c r="F1984" s="2"/>
      <c r="G1984" s="2"/>
    </row>
    <row r="1985" spans="6:7" x14ac:dyDescent="0.2">
      <c r="F1985" s="2"/>
      <c r="G1985" s="2"/>
    </row>
    <row r="1986" spans="6:7" x14ac:dyDescent="0.2">
      <c r="F1986" s="2"/>
      <c r="G1986" s="2"/>
    </row>
    <row r="1987" spans="6:7" x14ac:dyDescent="0.2">
      <c r="F1987" s="2"/>
      <c r="G1987" s="2"/>
    </row>
    <row r="1988" spans="6:7" x14ac:dyDescent="0.2">
      <c r="F1988" s="2"/>
      <c r="G1988" s="2"/>
    </row>
    <row r="1989" spans="6:7" x14ac:dyDescent="0.2">
      <c r="F1989" s="2"/>
      <c r="G1989" s="2"/>
    </row>
    <row r="1990" spans="6:7" x14ac:dyDescent="0.2">
      <c r="F1990" s="2"/>
      <c r="G1990" s="2"/>
    </row>
    <row r="1991" spans="6:7" x14ac:dyDescent="0.2">
      <c r="F1991" s="2"/>
      <c r="G1991" s="2"/>
    </row>
    <row r="1992" spans="6:7" x14ac:dyDescent="0.2">
      <c r="F1992" s="2"/>
      <c r="G1992" s="2"/>
    </row>
    <row r="1993" spans="6:7" x14ac:dyDescent="0.2">
      <c r="F1993" s="2"/>
      <c r="G1993" s="2"/>
    </row>
    <row r="1994" spans="6:7" x14ac:dyDescent="0.2">
      <c r="F1994" s="2"/>
      <c r="G1994" s="2"/>
    </row>
    <row r="1995" spans="6:7" x14ac:dyDescent="0.2">
      <c r="F1995" s="2"/>
      <c r="G1995" s="2"/>
    </row>
    <row r="1996" spans="6:7" x14ac:dyDescent="0.2">
      <c r="F1996" s="2"/>
      <c r="G1996" s="2"/>
    </row>
    <row r="1997" spans="6:7" x14ac:dyDescent="0.2">
      <c r="F1997" s="2"/>
      <c r="G1997" s="2"/>
    </row>
    <row r="1998" spans="6:7" x14ac:dyDescent="0.2">
      <c r="F1998" s="2"/>
      <c r="G1998" s="2"/>
    </row>
    <row r="1999" spans="6:7" x14ac:dyDescent="0.2">
      <c r="F1999" s="2"/>
      <c r="G1999" s="2"/>
    </row>
    <row r="2000" spans="6:7" x14ac:dyDescent="0.2">
      <c r="F2000" s="2"/>
      <c r="G2000" s="2"/>
    </row>
    <row r="2001" spans="6:7" x14ac:dyDescent="0.2">
      <c r="F2001" s="2"/>
      <c r="G2001" s="2"/>
    </row>
    <row r="2002" spans="6:7" x14ac:dyDescent="0.2">
      <c r="F2002" s="2"/>
      <c r="G2002" s="2"/>
    </row>
    <row r="2003" spans="6:7" x14ac:dyDescent="0.2">
      <c r="F2003" s="2"/>
      <c r="G2003" s="2"/>
    </row>
    <row r="2004" spans="6:7" x14ac:dyDescent="0.2">
      <c r="F2004" s="2"/>
      <c r="G2004" s="2"/>
    </row>
    <row r="2005" spans="6:7" x14ac:dyDescent="0.2">
      <c r="F2005" s="2"/>
      <c r="G2005" s="2"/>
    </row>
    <row r="2006" spans="6:7" x14ac:dyDescent="0.2">
      <c r="F2006" s="2"/>
      <c r="G2006" s="2"/>
    </row>
    <row r="2007" spans="6:7" x14ac:dyDescent="0.2">
      <c r="F2007" s="2"/>
      <c r="G2007" s="2"/>
    </row>
    <row r="2008" spans="6:7" x14ac:dyDescent="0.2">
      <c r="F2008" s="2"/>
      <c r="G2008" s="2"/>
    </row>
    <row r="2009" spans="6:7" x14ac:dyDescent="0.2">
      <c r="F2009" s="2"/>
      <c r="G2009" s="2"/>
    </row>
    <row r="2010" spans="6:7" x14ac:dyDescent="0.2">
      <c r="F2010" s="2"/>
      <c r="G2010" s="2"/>
    </row>
    <row r="2011" spans="6:7" x14ac:dyDescent="0.2">
      <c r="F2011" s="2"/>
      <c r="G2011" s="2"/>
    </row>
    <row r="2012" spans="6:7" x14ac:dyDescent="0.2">
      <c r="F2012" s="2"/>
      <c r="G2012" s="2"/>
    </row>
    <row r="2013" spans="6:7" x14ac:dyDescent="0.2">
      <c r="F2013" s="2"/>
      <c r="G2013" s="2"/>
    </row>
    <row r="2014" spans="6:7" x14ac:dyDescent="0.2">
      <c r="F2014" s="2"/>
      <c r="G2014" s="2"/>
    </row>
    <row r="2015" spans="6:7" x14ac:dyDescent="0.2">
      <c r="F2015" s="2"/>
      <c r="G2015" s="2"/>
    </row>
    <row r="2016" spans="6:7" x14ac:dyDescent="0.2">
      <c r="F2016" s="2"/>
      <c r="G2016" s="2"/>
    </row>
    <row r="2017" spans="6:7" x14ac:dyDescent="0.2">
      <c r="F2017" s="2"/>
      <c r="G2017" s="2"/>
    </row>
    <row r="2018" spans="6:7" x14ac:dyDescent="0.2">
      <c r="F2018" s="2"/>
      <c r="G2018" s="2"/>
    </row>
    <row r="2019" spans="6:7" x14ac:dyDescent="0.2">
      <c r="F2019" s="2"/>
      <c r="G2019" s="2"/>
    </row>
    <row r="2020" spans="6:7" x14ac:dyDescent="0.2">
      <c r="F2020" s="2"/>
      <c r="G2020" s="2"/>
    </row>
    <row r="2021" spans="6:7" x14ac:dyDescent="0.2">
      <c r="F2021" s="2"/>
      <c r="G2021" s="2"/>
    </row>
    <row r="2022" spans="6:7" x14ac:dyDescent="0.2">
      <c r="F2022" s="2"/>
      <c r="G2022" s="2"/>
    </row>
    <row r="2023" spans="6:7" x14ac:dyDescent="0.2">
      <c r="F2023" s="2"/>
      <c r="G2023" s="2"/>
    </row>
    <row r="2024" spans="6:7" x14ac:dyDescent="0.2">
      <c r="F2024" s="2"/>
      <c r="G2024" s="2"/>
    </row>
    <row r="2025" spans="6:7" x14ac:dyDescent="0.2">
      <c r="F2025" s="2"/>
      <c r="G2025" s="2"/>
    </row>
    <row r="2026" spans="6:7" x14ac:dyDescent="0.2">
      <c r="F2026" s="2"/>
      <c r="G2026" s="2"/>
    </row>
    <row r="2027" spans="6:7" x14ac:dyDescent="0.2">
      <c r="F2027" s="2"/>
      <c r="G2027" s="2"/>
    </row>
    <row r="2028" spans="6:7" x14ac:dyDescent="0.2">
      <c r="F2028" s="2"/>
      <c r="G2028" s="2"/>
    </row>
    <row r="2029" spans="6:7" x14ac:dyDescent="0.2">
      <c r="F2029" s="2"/>
      <c r="G2029" s="2"/>
    </row>
    <row r="2030" spans="6:7" x14ac:dyDescent="0.2">
      <c r="F2030" s="2"/>
      <c r="G2030" s="2"/>
    </row>
    <row r="2031" spans="6:7" x14ac:dyDescent="0.2">
      <c r="F2031" s="2"/>
      <c r="G2031" s="2"/>
    </row>
    <row r="2032" spans="6:7" x14ac:dyDescent="0.2">
      <c r="F2032" s="2"/>
      <c r="G2032" s="2"/>
    </row>
    <row r="2033" spans="6:7" x14ac:dyDescent="0.2">
      <c r="F2033" s="2"/>
      <c r="G2033" s="2"/>
    </row>
    <row r="2034" spans="6:7" x14ac:dyDescent="0.2">
      <c r="F2034" s="2"/>
      <c r="G2034" s="2"/>
    </row>
    <row r="2035" spans="6:7" x14ac:dyDescent="0.2">
      <c r="F2035" s="2"/>
      <c r="G2035" s="2"/>
    </row>
    <row r="2036" spans="6:7" x14ac:dyDescent="0.2">
      <c r="F2036" s="2"/>
      <c r="G2036" s="2"/>
    </row>
    <row r="2037" spans="6:7" x14ac:dyDescent="0.2">
      <c r="F2037" s="2"/>
      <c r="G2037" s="2"/>
    </row>
    <row r="2038" spans="6:7" x14ac:dyDescent="0.2">
      <c r="F2038" s="2"/>
      <c r="G2038" s="2"/>
    </row>
    <row r="2039" spans="6:7" x14ac:dyDescent="0.2">
      <c r="F2039" s="2"/>
      <c r="G2039" s="2"/>
    </row>
    <row r="2040" spans="6:7" x14ac:dyDescent="0.2">
      <c r="F2040" s="2"/>
      <c r="G2040" s="2"/>
    </row>
    <row r="2041" spans="6:7" x14ac:dyDescent="0.2">
      <c r="F2041" s="2"/>
      <c r="G2041" s="2"/>
    </row>
    <row r="2042" spans="6:7" x14ac:dyDescent="0.2">
      <c r="F2042" s="2"/>
      <c r="G2042" s="2"/>
    </row>
    <row r="2043" spans="6:7" x14ac:dyDescent="0.2">
      <c r="F2043" s="2"/>
      <c r="G2043" s="2"/>
    </row>
    <row r="2044" spans="6:7" x14ac:dyDescent="0.2">
      <c r="F2044" s="2"/>
      <c r="G2044" s="2"/>
    </row>
    <row r="2045" spans="6:7" x14ac:dyDescent="0.2">
      <c r="F2045" s="2"/>
      <c r="G2045" s="2"/>
    </row>
    <row r="2046" spans="6:7" x14ac:dyDescent="0.2">
      <c r="F2046" s="2"/>
      <c r="G2046" s="2"/>
    </row>
    <row r="2047" spans="6:7" x14ac:dyDescent="0.2">
      <c r="F2047" s="2"/>
      <c r="G2047" s="2"/>
    </row>
    <row r="2048" spans="6:7" x14ac:dyDescent="0.2">
      <c r="F2048" s="2"/>
      <c r="G2048" s="2"/>
    </row>
    <row r="2049" spans="6:7" x14ac:dyDescent="0.2">
      <c r="F2049" s="2"/>
      <c r="G2049" s="2"/>
    </row>
    <row r="2050" spans="6:7" x14ac:dyDescent="0.2">
      <c r="F2050" s="2"/>
      <c r="G2050" s="2"/>
    </row>
    <row r="2051" spans="6:7" x14ac:dyDescent="0.2">
      <c r="F2051" s="2"/>
      <c r="G2051" s="2"/>
    </row>
    <row r="2052" spans="6:7" x14ac:dyDescent="0.2">
      <c r="F2052" s="2"/>
      <c r="G2052" s="2"/>
    </row>
    <row r="2053" spans="6:7" x14ac:dyDescent="0.2">
      <c r="F2053" s="2"/>
      <c r="G2053" s="2"/>
    </row>
    <row r="2054" spans="6:7" x14ac:dyDescent="0.2">
      <c r="F2054" s="2"/>
      <c r="G2054" s="2"/>
    </row>
    <row r="2055" spans="6:7" x14ac:dyDescent="0.2">
      <c r="F2055" s="2"/>
      <c r="G2055" s="2"/>
    </row>
    <row r="2056" spans="6:7" x14ac:dyDescent="0.2">
      <c r="F2056" s="2"/>
      <c r="G2056" s="2"/>
    </row>
    <row r="2057" spans="6:7" x14ac:dyDescent="0.2">
      <c r="F2057" s="2"/>
      <c r="G2057" s="2"/>
    </row>
    <row r="2058" spans="6:7" x14ac:dyDescent="0.2">
      <c r="F2058" s="2"/>
      <c r="G2058" s="2"/>
    </row>
    <row r="2059" spans="6:7" x14ac:dyDescent="0.2">
      <c r="F2059" s="2"/>
      <c r="G2059" s="2"/>
    </row>
    <row r="2060" spans="6:7" x14ac:dyDescent="0.2">
      <c r="F2060" s="2"/>
      <c r="G2060" s="2"/>
    </row>
    <row r="2061" spans="6:7" x14ac:dyDescent="0.2">
      <c r="F2061" s="2"/>
      <c r="G2061" s="2"/>
    </row>
    <row r="2062" spans="6:7" x14ac:dyDescent="0.2">
      <c r="F2062" s="2"/>
      <c r="G2062" s="2"/>
    </row>
    <row r="2063" spans="6:7" x14ac:dyDescent="0.2">
      <c r="F2063" s="2"/>
      <c r="G2063" s="2"/>
    </row>
    <row r="2064" spans="6:7" x14ac:dyDescent="0.2">
      <c r="F2064" s="2"/>
      <c r="G2064" s="2"/>
    </row>
    <row r="2065" spans="6:7" x14ac:dyDescent="0.2">
      <c r="F2065" s="2"/>
      <c r="G2065" s="2"/>
    </row>
    <row r="2066" spans="6:7" x14ac:dyDescent="0.2">
      <c r="F2066" s="2"/>
      <c r="G2066" s="2"/>
    </row>
    <row r="2067" spans="6:7" x14ac:dyDescent="0.2">
      <c r="F2067" s="2"/>
      <c r="G2067" s="2"/>
    </row>
    <row r="2068" spans="6:7" x14ac:dyDescent="0.2">
      <c r="F2068" s="2"/>
      <c r="G2068" s="2"/>
    </row>
    <row r="2069" spans="6:7" x14ac:dyDescent="0.2">
      <c r="F2069" s="2"/>
      <c r="G2069" s="2"/>
    </row>
    <row r="2070" spans="6:7" x14ac:dyDescent="0.2">
      <c r="F2070" s="2"/>
      <c r="G2070" s="2"/>
    </row>
    <row r="2071" spans="6:7" x14ac:dyDescent="0.2">
      <c r="F2071" s="2"/>
      <c r="G2071" s="2"/>
    </row>
    <row r="2072" spans="6:7" x14ac:dyDescent="0.2">
      <c r="F2072" s="2"/>
      <c r="G2072" s="2"/>
    </row>
    <row r="2073" spans="6:7" x14ac:dyDescent="0.2">
      <c r="F2073" s="2"/>
      <c r="G2073" s="2"/>
    </row>
    <row r="2074" spans="6:7" x14ac:dyDescent="0.2">
      <c r="F2074" s="2"/>
      <c r="G2074" s="2"/>
    </row>
    <row r="2075" spans="6:7" x14ac:dyDescent="0.2">
      <c r="F2075" s="2"/>
      <c r="G2075" s="2"/>
    </row>
    <row r="2076" spans="6:7" x14ac:dyDescent="0.2">
      <c r="F2076" s="2"/>
      <c r="G2076" s="2"/>
    </row>
    <row r="2077" spans="6:7" x14ac:dyDescent="0.2">
      <c r="F2077" s="2"/>
      <c r="G2077" s="2"/>
    </row>
    <row r="2078" spans="6:7" x14ac:dyDescent="0.2">
      <c r="F2078" s="2"/>
      <c r="G2078" s="2"/>
    </row>
    <row r="2079" spans="6:7" x14ac:dyDescent="0.2">
      <c r="F2079" s="2"/>
      <c r="G2079" s="2"/>
    </row>
    <row r="2080" spans="6:7" x14ac:dyDescent="0.2">
      <c r="F2080" s="2"/>
      <c r="G2080" s="2"/>
    </row>
    <row r="2081" spans="6:7" x14ac:dyDescent="0.2">
      <c r="F2081" s="2"/>
      <c r="G2081" s="2"/>
    </row>
    <row r="2082" spans="6:7" x14ac:dyDescent="0.2">
      <c r="F2082" s="2"/>
      <c r="G2082" s="2"/>
    </row>
    <row r="2083" spans="6:7" x14ac:dyDescent="0.2">
      <c r="F2083" s="2"/>
      <c r="G2083" s="2"/>
    </row>
    <row r="2084" spans="6:7" x14ac:dyDescent="0.2">
      <c r="F2084" s="2"/>
      <c r="G2084" s="2"/>
    </row>
    <row r="2085" spans="6:7" x14ac:dyDescent="0.2">
      <c r="F2085" s="2"/>
      <c r="G2085" s="2"/>
    </row>
    <row r="2086" spans="6:7" x14ac:dyDescent="0.2">
      <c r="F2086" s="2"/>
      <c r="G2086" s="2"/>
    </row>
    <row r="2087" spans="6:7" x14ac:dyDescent="0.2">
      <c r="F2087" s="2"/>
      <c r="G2087" s="2"/>
    </row>
    <row r="2088" spans="6:7" x14ac:dyDescent="0.2">
      <c r="F2088" s="2"/>
      <c r="G2088" s="2"/>
    </row>
    <row r="2089" spans="6:7" x14ac:dyDescent="0.2">
      <c r="F2089" s="2"/>
      <c r="G2089" s="2"/>
    </row>
    <row r="2090" spans="6:7" x14ac:dyDescent="0.2">
      <c r="F2090" s="2"/>
      <c r="G2090" s="2"/>
    </row>
    <row r="2091" spans="6:7" x14ac:dyDescent="0.2">
      <c r="F2091" s="2"/>
      <c r="G2091" s="2"/>
    </row>
    <row r="2092" spans="6:7" x14ac:dyDescent="0.2">
      <c r="F2092" s="2"/>
      <c r="G2092" s="2"/>
    </row>
    <row r="2093" spans="6:7" x14ac:dyDescent="0.2">
      <c r="F2093" s="2"/>
      <c r="G2093" s="2"/>
    </row>
    <row r="2094" spans="6:7" x14ac:dyDescent="0.2">
      <c r="F2094" s="2"/>
      <c r="G2094" s="2"/>
    </row>
    <row r="2095" spans="6:7" x14ac:dyDescent="0.2">
      <c r="F2095" s="2"/>
      <c r="G2095" s="2"/>
    </row>
    <row r="2096" spans="6:7" x14ac:dyDescent="0.2">
      <c r="F2096" s="2"/>
      <c r="G2096" s="2"/>
    </row>
    <row r="2097" spans="6:7" x14ac:dyDescent="0.2">
      <c r="F2097" s="2"/>
      <c r="G2097" s="2"/>
    </row>
    <row r="2098" spans="6:7" x14ac:dyDescent="0.2">
      <c r="F2098" s="2"/>
      <c r="G2098" s="2"/>
    </row>
    <row r="2099" spans="6:7" x14ac:dyDescent="0.2">
      <c r="F2099" s="2"/>
      <c r="G2099" s="2"/>
    </row>
    <row r="2100" spans="6:7" x14ac:dyDescent="0.2">
      <c r="F2100" s="2"/>
      <c r="G2100" s="2"/>
    </row>
    <row r="2101" spans="6:7" x14ac:dyDescent="0.2">
      <c r="F2101" s="2"/>
      <c r="G2101" s="2"/>
    </row>
    <row r="2102" spans="6:7" x14ac:dyDescent="0.2">
      <c r="F2102" s="2"/>
      <c r="G2102" s="2"/>
    </row>
    <row r="2103" spans="6:7" x14ac:dyDescent="0.2">
      <c r="F2103" s="2"/>
      <c r="G2103" s="2"/>
    </row>
    <row r="2104" spans="6:7" x14ac:dyDescent="0.2">
      <c r="F2104" s="2"/>
      <c r="G2104" s="2"/>
    </row>
    <row r="2105" spans="6:7" x14ac:dyDescent="0.2">
      <c r="F2105" s="2"/>
      <c r="G2105" s="2"/>
    </row>
    <row r="2106" spans="6:7" x14ac:dyDescent="0.2">
      <c r="F2106" s="2"/>
      <c r="G2106" s="2"/>
    </row>
    <row r="2107" spans="6:7" x14ac:dyDescent="0.2">
      <c r="F2107" s="2"/>
      <c r="G2107" s="2"/>
    </row>
    <row r="2108" spans="6:7" x14ac:dyDescent="0.2">
      <c r="F2108" s="2"/>
      <c r="G2108" s="2"/>
    </row>
    <row r="2109" spans="6:7" x14ac:dyDescent="0.2">
      <c r="F2109" s="2"/>
      <c r="G2109" s="2"/>
    </row>
    <row r="2110" spans="6:7" x14ac:dyDescent="0.2">
      <c r="F2110" s="2"/>
      <c r="G2110" s="2"/>
    </row>
    <row r="2111" spans="6:7" x14ac:dyDescent="0.2">
      <c r="F2111" s="2"/>
      <c r="G2111" s="2"/>
    </row>
    <row r="2112" spans="6:7" x14ac:dyDescent="0.2">
      <c r="F2112" s="2"/>
      <c r="G2112" s="2"/>
    </row>
    <row r="2113" spans="6:7" x14ac:dyDescent="0.2">
      <c r="F2113" s="2"/>
      <c r="G2113" s="2"/>
    </row>
    <row r="2114" spans="6:7" x14ac:dyDescent="0.2">
      <c r="F2114" s="2"/>
      <c r="G2114" s="2"/>
    </row>
    <row r="2115" spans="6:7" x14ac:dyDescent="0.2">
      <c r="F2115" s="2"/>
      <c r="G2115" s="2"/>
    </row>
    <row r="2116" spans="6:7" x14ac:dyDescent="0.2">
      <c r="F2116" s="2"/>
      <c r="G2116" s="2"/>
    </row>
    <row r="2117" spans="6:7" x14ac:dyDescent="0.2">
      <c r="F2117" s="2"/>
      <c r="G2117" s="2"/>
    </row>
    <row r="2118" spans="6:7" x14ac:dyDescent="0.2">
      <c r="F2118" s="2"/>
      <c r="G2118" s="2"/>
    </row>
    <row r="2119" spans="6:7" x14ac:dyDescent="0.2">
      <c r="F2119" s="2"/>
      <c r="G2119" s="2"/>
    </row>
    <row r="2120" spans="6:7" x14ac:dyDescent="0.2">
      <c r="F2120" s="2"/>
      <c r="G2120" s="2"/>
    </row>
    <row r="2121" spans="6:7" x14ac:dyDescent="0.2">
      <c r="F2121" s="2"/>
      <c r="G2121" s="2"/>
    </row>
    <row r="2122" spans="6:7" x14ac:dyDescent="0.2">
      <c r="F2122" s="2"/>
      <c r="G2122" s="2"/>
    </row>
    <row r="2123" spans="6:7" x14ac:dyDescent="0.2">
      <c r="F2123" s="2"/>
      <c r="G2123" s="2"/>
    </row>
    <row r="2124" spans="6:7" x14ac:dyDescent="0.2">
      <c r="F2124" s="2"/>
      <c r="G2124" s="2"/>
    </row>
    <row r="2125" spans="6:7" x14ac:dyDescent="0.2">
      <c r="F2125" s="2"/>
      <c r="G2125" s="2"/>
    </row>
    <row r="2126" spans="6:7" x14ac:dyDescent="0.2">
      <c r="F2126" s="2"/>
      <c r="G2126" s="2"/>
    </row>
    <row r="2127" spans="6:7" x14ac:dyDescent="0.2">
      <c r="F2127" s="2"/>
      <c r="G2127" s="2"/>
    </row>
    <row r="2128" spans="6:7" x14ac:dyDescent="0.2">
      <c r="F2128" s="2"/>
      <c r="G2128" s="2"/>
    </row>
    <row r="2129" spans="6:7" x14ac:dyDescent="0.2">
      <c r="F2129" s="2"/>
      <c r="G2129" s="2"/>
    </row>
    <row r="2130" spans="6:7" x14ac:dyDescent="0.2">
      <c r="F2130" s="2"/>
      <c r="G2130" s="2"/>
    </row>
    <row r="2131" spans="6:7" x14ac:dyDescent="0.2">
      <c r="F2131" s="2"/>
      <c r="G2131" s="2"/>
    </row>
    <row r="2132" spans="6:7" x14ac:dyDescent="0.2">
      <c r="F2132" s="2"/>
      <c r="G2132" s="2"/>
    </row>
    <row r="2133" spans="6:7" x14ac:dyDescent="0.2">
      <c r="F2133" s="2"/>
      <c r="G2133" s="2"/>
    </row>
    <row r="2134" spans="6:7" x14ac:dyDescent="0.2">
      <c r="F2134" s="2"/>
      <c r="G2134" s="2"/>
    </row>
    <row r="2135" spans="6:7" x14ac:dyDescent="0.2">
      <c r="F2135" s="2"/>
      <c r="G2135" s="2"/>
    </row>
    <row r="2136" spans="6:7" x14ac:dyDescent="0.2">
      <c r="F2136" s="2"/>
      <c r="G2136" s="2"/>
    </row>
    <row r="2137" spans="6:7" x14ac:dyDescent="0.2">
      <c r="F2137" s="2"/>
      <c r="G2137" s="2"/>
    </row>
    <row r="2138" spans="6:7" x14ac:dyDescent="0.2">
      <c r="F2138" s="2"/>
      <c r="G2138" s="2"/>
    </row>
    <row r="2139" spans="6:7" x14ac:dyDescent="0.2">
      <c r="F2139" s="2"/>
      <c r="G2139" s="2"/>
    </row>
    <row r="2140" spans="6:7" x14ac:dyDescent="0.2">
      <c r="F2140" s="2"/>
      <c r="G2140" s="2"/>
    </row>
    <row r="2141" spans="6:7" x14ac:dyDescent="0.2">
      <c r="F2141" s="2"/>
      <c r="G2141" s="2"/>
    </row>
    <row r="2142" spans="6:7" x14ac:dyDescent="0.2">
      <c r="F2142" s="2"/>
      <c r="G2142" s="2"/>
    </row>
    <row r="2143" spans="6:7" x14ac:dyDescent="0.2">
      <c r="F2143" s="2"/>
      <c r="G2143" s="2"/>
    </row>
    <row r="2144" spans="6:7" x14ac:dyDescent="0.2">
      <c r="F2144" s="2"/>
      <c r="G2144" s="2"/>
    </row>
    <row r="2145" spans="6:7" x14ac:dyDescent="0.2">
      <c r="F2145" s="2"/>
      <c r="G2145" s="2"/>
    </row>
    <row r="2146" spans="6:7" x14ac:dyDescent="0.2">
      <c r="F2146" s="2"/>
      <c r="G2146" s="2"/>
    </row>
    <row r="2147" spans="6:7" x14ac:dyDescent="0.2">
      <c r="F2147" s="2"/>
      <c r="G2147" s="2"/>
    </row>
    <row r="2148" spans="6:7" x14ac:dyDescent="0.2">
      <c r="F2148" s="2"/>
      <c r="G2148" s="2"/>
    </row>
    <row r="2149" spans="6:7" x14ac:dyDescent="0.2">
      <c r="F2149" s="2"/>
      <c r="G2149" s="2"/>
    </row>
    <row r="2150" spans="6:7" x14ac:dyDescent="0.2">
      <c r="F2150" s="2"/>
      <c r="G2150" s="2"/>
    </row>
    <row r="2151" spans="6:7" x14ac:dyDescent="0.2">
      <c r="F2151" s="2"/>
      <c r="G2151" s="2"/>
    </row>
    <row r="2152" spans="6:7" x14ac:dyDescent="0.2">
      <c r="F2152" s="2"/>
      <c r="G2152" s="2"/>
    </row>
    <row r="2153" spans="6:7" x14ac:dyDescent="0.2">
      <c r="F2153" s="2"/>
      <c r="G2153" s="2"/>
    </row>
    <row r="2154" spans="6:7" x14ac:dyDescent="0.2">
      <c r="F2154" s="2"/>
      <c r="G2154" s="2"/>
    </row>
    <row r="2155" spans="6:7" x14ac:dyDescent="0.2">
      <c r="F2155" s="2"/>
      <c r="G2155" s="2"/>
    </row>
    <row r="2156" spans="6:7" x14ac:dyDescent="0.2">
      <c r="F2156" s="2"/>
      <c r="G2156" s="2"/>
    </row>
    <row r="2157" spans="6:7" x14ac:dyDescent="0.2">
      <c r="F2157" s="2"/>
      <c r="G2157" s="2"/>
    </row>
    <row r="2158" spans="6:7" x14ac:dyDescent="0.2">
      <c r="F2158" s="2"/>
      <c r="G2158" s="2"/>
    </row>
    <row r="2159" spans="6:7" x14ac:dyDescent="0.2">
      <c r="F2159" s="2"/>
      <c r="G2159" s="2"/>
    </row>
    <row r="2160" spans="6:7" x14ac:dyDescent="0.2">
      <c r="F2160" s="2"/>
      <c r="G2160" s="2"/>
    </row>
    <row r="2161" spans="6:7" x14ac:dyDescent="0.2">
      <c r="F2161" s="2"/>
      <c r="G2161" s="2"/>
    </row>
    <row r="2162" spans="6:7" x14ac:dyDescent="0.2">
      <c r="F2162" s="2"/>
      <c r="G2162" s="2"/>
    </row>
    <row r="2163" spans="6:7" x14ac:dyDescent="0.2">
      <c r="F2163" s="2"/>
      <c r="G2163" s="2"/>
    </row>
    <row r="2164" spans="6:7" x14ac:dyDescent="0.2">
      <c r="F2164" s="2"/>
      <c r="G2164" s="2"/>
    </row>
    <row r="2165" spans="6:7" x14ac:dyDescent="0.2">
      <c r="F2165" s="2"/>
      <c r="G2165" s="2"/>
    </row>
    <row r="2166" spans="6:7" x14ac:dyDescent="0.2">
      <c r="F2166" s="2"/>
      <c r="G2166" s="2"/>
    </row>
    <row r="2167" spans="6:7" x14ac:dyDescent="0.2">
      <c r="F2167" s="2"/>
      <c r="G2167" s="2"/>
    </row>
    <row r="2168" spans="6:7" x14ac:dyDescent="0.2">
      <c r="F2168" s="2"/>
      <c r="G2168" s="2"/>
    </row>
    <row r="2169" spans="6:7" x14ac:dyDescent="0.2">
      <c r="F2169" s="2"/>
      <c r="G2169" s="2"/>
    </row>
    <row r="2170" spans="6:7" x14ac:dyDescent="0.2">
      <c r="F2170" s="2"/>
      <c r="G2170" s="2"/>
    </row>
    <row r="2171" spans="6:7" x14ac:dyDescent="0.2">
      <c r="F2171" s="2"/>
      <c r="G2171" s="2"/>
    </row>
    <row r="2172" spans="6:7" x14ac:dyDescent="0.2">
      <c r="F2172" s="2"/>
      <c r="G2172" s="2"/>
    </row>
    <row r="2173" spans="6:7" x14ac:dyDescent="0.2">
      <c r="F2173" s="2"/>
      <c r="G2173" s="2"/>
    </row>
    <row r="2174" spans="6:7" x14ac:dyDescent="0.2">
      <c r="F2174" s="2"/>
      <c r="G2174" s="2"/>
    </row>
    <row r="2175" spans="6:7" x14ac:dyDescent="0.2">
      <c r="F2175" s="2"/>
      <c r="G2175" s="2"/>
    </row>
    <row r="2176" spans="6:7" x14ac:dyDescent="0.2">
      <c r="F2176" s="2"/>
      <c r="G2176" s="2"/>
    </row>
    <row r="2177" spans="6:7" x14ac:dyDescent="0.2">
      <c r="F2177" s="2"/>
      <c r="G2177" s="2"/>
    </row>
    <row r="2178" spans="6:7" x14ac:dyDescent="0.2">
      <c r="F2178" s="2"/>
      <c r="G2178" s="2"/>
    </row>
    <row r="2179" spans="6:7" x14ac:dyDescent="0.2">
      <c r="F2179" s="2"/>
      <c r="G2179" s="2"/>
    </row>
    <row r="2180" spans="6:7" x14ac:dyDescent="0.2">
      <c r="F2180" s="2"/>
      <c r="G2180" s="2"/>
    </row>
    <row r="2181" spans="6:7" x14ac:dyDescent="0.2">
      <c r="F2181" s="2"/>
      <c r="G2181" s="2"/>
    </row>
    <row r="2182" spans="6:7" x14ac:dyDescent="0.2">
      <c r="F2182" s="2"/>
      <c r="G2182" s="2"/>
    </row>
    <row r="2183" spans="6:7" x14ac:dyDescent="0.2">
      <c r="F2183" s="2"/>
      <c r="G2183" s="2"/>
    </row>
    <row r="2184" spans="6:7" x14ac:dyDescent="0.2">
      <c r="F2184" s="2"/>
      <c r="G2184" s="2"/>
    </row>
    <row r="2185" spans="6:7" x14ac:dyDescent="0.2">
      <c r="F2185" s="2"/>
      <c r="G2185" s="2"/>
    </row>
    <row r="2186" spans="6:7" x14ac:dyDescent="0.2">
      <c r="F2186" s="2"/>
      <c r="G2186" s="2"/>
    </row>
    <row r="2187" spans="6:7" x14ac:dyDescent="0.2">
      <c r="F2187" s="2"/>
      <c r="G2187" s="2"/>
    </row>
    <row r="2188" spans="6:7" x14ac:dyDescent="0.2">
      <c r="F2188" s="2"/>
      <c r="G2188" s="2"/>
    </row>
    <row r="2189" spans="6:7" x14ac:dyDescent="0.2">
      <c r="F2189" s="2"/>
      <c r="G2189" s="2"/>
    </row>
    <row r="2190" spans="6:7" x14ac:dyDescent="0.2">
      <c r="F2190" s="2"/>
      <c r="G2190" s="2"/>
    </row>
    <row r="2191" spans="6:7" x14ac:dyDescent="0.2">
      <c r="F2191" s="2"/>
      <c r="G2191" s="2"/>
    </row>
    <row r="2192" spans="6:7" x14ac:dyDescent="0.2">
      <c r="F2192" s="2"/>
      <c r="G2192" s="2"/>
    </row>
    <row r="2193" spans="6:7" x14ac:dyDescent="0.2">
      <c r="F2193" s="2"/>
      <c r="G2193" s="2"/>
    </row>
    <row r="2194" spans="6:7" x14ac:dyDescent="0.2">
      <c r="F2194" s="2"/>
      <c r="G2194" s="2"/>
    </row>
    <row r="2195" spans="6:7" x14ac:dyDescent="0.2">
      <c r="F2195" s="2"/>
      <c r="G2195" s="2"/>
    </row>
    <row r="2196" spans="6:7" x14ac:dyDescent="0.2">
      <c r="F2196" s="2"/>
      <c r="G2196" s="2"/>
    </row>
    <row r="2197" spans="6:7" x14ac:dyDescent="0.2">
      <c r="F2197" s="2"/>
      <c r="G2197" s="2"/>
    </row>
    <row r="2198" spans="6:7" x14ac:dyDescent="0.2">
      <c r="F2198" s="2"/>
      <c r="G2198" s="2"/>
    </row>
    <row r="2199" spans="6:7" x14ac:dyDescent="0.2">
      <c r="F2199" s="2"/>
      <c r="G2199" s="2"/>
    </row>
    <row r="2200" spans="6:7" x14ac:dyDescent="0.2">
      <c r="F2200" s="2"/>
      <c r="G2200" s="2"/>
    </row>
    <row r="2201" spans="6:7" x14ac:dyDescent="0.2">
      <c r="F2201" s="2"/>
      <c r="G2201" s="2"/>
    </row>
    <row r="2202" spans="6:7" x14ac:dyDescent="0.2">
      <c r="F2202" s="2"/>
      <c r="G2202" s="2"/>
    </row>
    <row r="2203" spans="6:7" x14ac:dyDescent="0.2">
      <c r="F2203" s="2"/>
      <c r="G2203" s="2"/>
    </row>
    <row r="2204" spans="6:7" x14ac:dyDescent="0.2">
      <c r="F2204" s="2"/>
      <c r="G2204" s="2"/>
    </row>
    <row r="2205" spans="6:7" x14ac:dyDescent="0.2">
      <c r="F2205" s="2"/>
      <c r="G2205" s="2"/>
    </row>
    <row r="2206" spans="6:7" x14ac:dyDescent="0.2">
      <c r="F2206" s="2"/>
      <c r="G2206" s="2"/>
    </row>
    <row r="2207" spans="6:7" x14ac:dyDescent="0.2">
      <c r="F2207" s="2"/>
      <c r="G2207" s="2"/>
    </row>
    <row r="2208" spans="6:7" x14ac:dyDescent="0.2">
      <c r="F2208" s="2"/>
      <c r="G2208" s="2"/>
    </row>
    <row r="2209" spans="6:7" x14ac:dyDescent="0.2">
      <c r="F2209" s="2"/>
      <c r="G2209" s="2"/>
    </row>
    <row r="2210" spans="6:7" x14ac:dyDescent="0.2">
      <c r="F2210" s="2"/>
      <c r="G2210" s="2"/>
    </row>
    <row r="2211" spans="6:7" x14ac:dyDescent="0.2">
      <c r="F2211" s="2"/>
      <c r="G2211" s="2"/>
    </row>
    <row r="2212" spans="6:7" x14ac:dyDescent="0.2">
      <c r="F2212" s="2"/>
      <c r="G2212" s="2"/>
    </row>
    <row r="2213" spans="6:7" x14ac:dyDescent="0.2">
      <c r="F2213" s="2"/>
      <c r="G2213" s="2"/>
    </row>
    <row r="2214" spans="6:7" x14ac:dyDescent="0.2">
      <c r="F2214" s="2"/>
      <c r="G2214" s="2"/>
    </row>
    <row r="2215" spans="6:7" x14ac:dyDescent="0.2">
      <c r="F2215" s="2"/>
      <c r="G2215" s="2"/>
    </row>
    <row r="2216" spans="6:7" x14ac:dyDescent="0.2">
      <c r="F2216" s="2"/>
      <c r="G2216" s="2"/>
    </row>
    <row r="2217" spans="6:7" x14ac:dyDescent="0.2">
      <c r="F2217" s="2"/>
      <c r="G2217" s="2"/>
    </row>
    <row r="2218" spans="6:7" x14ac:dyDescent="0.2">
      <c r="F2218" s="2"/>
      <c r="G2218" s="2"/>
    </row>
    <row r="2219" spans="6:7" x14ac:dyDescent="0.2">
      <c r="F2219" s="2"/>
      <c r="G2219" s="2"/>
    </row>
    <row r="2220" spans="6:7" x14ac:dyDescent="0.2">
      <c r="F2220" s="2"/>
      <c r="G2220" s="2"/>
    </row>
    <row r="2221" spans="6:7" x14ac:dyDescent="0.2">
      <c r="F2221" s="2"/>
      <c r="G2221" s="2"/>
    </row>
    <row r="2222" spans="6:7" x14ac:dyDescent="0.2">
      <c r="F2222" s="2"/>
      <c r="G2222" s="2"/>
    </row>
  </sheetData>
  <autoFilter ref="C1:C2222"/>
  <mergeCells count="30"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V3:V4"/>
    <mergeCell ref="W3:W4"/>
    <mergeCell ref="Y4:Z4"/>
    <mergeCell ref="M3:M4"/>
    <mergeCell ref="N3:N4"/>
    <mergeCell ref="O3:O4"/>
    <mergeCell ref="P3:P4"/>
    <mergeCell ref="Q3:Q4"/>
    <mergeCell ref="R3:R4"/>
    <mergeCell ref="A225:E225"/>
    <mergeCell ref="E229:F229"/>
    <mergeCell ref="S3:S4"/>
    <mergeCell ref="T3:T4"/>
    <mergeCell ref="U3:U4"/>
    <mergeCell ref="G3:G4"/>
    <mergeCell ref="H3:H4"/>
    <mergeCell ref="I3:I4"/>
    <mergeCell ref="J3:J4"/>
    <mergeCell ref="K3:K4"/>
    <mergeCell ref="L3:L4"/>
  </mergeCells>
  <pageMargins left="0.19685039370078741" right="0" top="0.74803149606299213" bottom="0.31496062992125984" header="0" footer="0"/>
  <pageSetup paperSize="9" scale="53" fitToHeight="5" orientation="landscape" r:id="rId1"/>
  <headerFooter alignWithMargins="0"/>
  <rowBreaks count="3" manualBreakCount="3">
    <brk id="37" max="22" man="1"/>
    <brk id="73" max="22" man="1"/>
    <brk id="113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2019-01-18T12:52:22Z</dcterms:created>
  <dcterms:modified xsi:type="dcterms:W3CDTF">2019-01-18T14:02:27Z</dcterms:modified>
</cp:coreProperties>
</file>