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05\На сайт\"/>
    </mc:Choice>
  </mc:AlternateContent>
  <bookViews>
    <workbookView xWindow="-12" yWindow="3528" windowWidth="6000" windowHeight="3048" tabRatio="555"/>
  </bookViews>
  <sheets>
    <sheet name="01.06.21" sheetId="21" r:id="rId1"/>
  </sheets>
  <definedNames>
    <definedName name="_xlnm._FilterDatabase" localSheetId="0" hidden="1">'01.06.21'!$C$1:$C$2125</definedName>
    <definedName name="_xlnm.Print_Titles" localSheetId="0">'01.06.21'!$2:$5</definedName>
    <definedName name="_xlnm.Print_Area" localSheetId="0">'01.06.21'!$A$1:$W$181</definedName>
  </definedNames>
  <calcPr calcId="162913"/>
</workbook>
</file>

<file path=xl/calcChain.xml><?xml version="1.0" encoding="utf-8"?>
<calcChain xmlns="http://schemas.openxmlformats.org/spreadsheetml/2006/main">
  <c r="W16" i="21" l="1"/>
  <c r="W17" i="21"/>
  <c r="W85" i="21"/>
  <c r="W86" i="21"/>
  <c r="K16" i="21" l="1"/>
  <c r="K17" i="21"/>
  <c r="W128" i="21"/>
  <c r="V127" i="21"/>
  <c r="W127" i="21"/>
  <c r="W126" i="21"/>
  <c r="V126" i="21"/>
  <c r="Q128" i="21"/>
  <c r="Q127" i="21"/>
  <c r="Q120" i="21"/>
  <c r="Q86" i="21"/>
  <c r="Q76" i="21"/>
  <c r="Q51" i="21"/>
  <c r="Q50" i="21"/>
  <c r="U93" i="21"/>
  <c r="T93" i="21"/>
  <c r="V93" i="21" s="1"/>
  <c r="S93" i="21"/>
  <c r="R93" i="21"/>
  <c r="P93" i="21"/>
  <c r="J93" i="21"/>
  <c r="J9" i="21" l="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7" i="21"/>
  <c r="J28" i="21"/>
  <c r="J29" i="21"/>
  <c r="J30" i="21"/>
  <c r="J31" i="21"/>
  <c r="J32" i="21"/>
  <c r="J33" i="21"/>
  <c r="J34" i="21"/>
  <c r="J35" i="21"/>
  <c r="J36" i="21"/>
  <c r="J37" i="21"/>
  <c r="H67" i="21" l="1"/>
  <c r="O76" i="21"/>
  <c r="N76" i="21"/>
  <c r="M76" i="21"/>
  <c r="L76" i="21"/>
  <c r="H76" i="21"/>
  <c r="F76" i="21"/>
  <c r="G76" i="21"/>
  <c r="Q126" i="21" l="1"/>
  <c r="Q124" i="21"/>
  <c r="Q14" i="21"/>
  <c r="Q15" i="21"/>
  <c r="Q16" i="21"/>
  <c r="Q27" i="21"/>
  <c r="Q30" i="21"/>
  <c r="Q31" i="21"/>
  <c r="Q32" i="21"/>
  <c r="Q33" i="21"/>
  <c r="Q34" i="21"/>
  <c r="Q35" i="21"/>
  <c r="Q36" i="21"/>
  <c r="Q40" i="21"/>
  <c r="Q41" i="21"/>
  <c r="Q42" i="21"/>
  <c r="Q43" i="21"/>
  <c r="Q57" i="21"/>
  <c r="Q59" i="21"/>
  <c r="Q60" i="21"/>
  <c r="Q63" i="21"/>
  <c r="Q64" i="21"/>
  <c r="Q65" i="21"/>
  <c r="Q71" i="21"/>
  <c r="Q73" i="21"/>
  <c r="Q74" i="21"/>
  <c r="Q77" i="21"/>
  <c r="Q79" i="21"/>
  <c r="Q80" i="21"/>
  <c r="Q81" i="21"/>
  <c r="Q87" i="21"/>
  <c r="Q88" i="21"/>
  <c r="Q90" i="21"/>
  <c r="Q91" i="21"/>
  <c r="Q92" i="21"/>
  <c r="Q96" i="21"/>
  <c r="Q97" i="21"/>
  <c r="Q98" i="21"/>
  <c r="Q99" i="21"/>
  <c r="Q100" i="21"/>
  <c r="Q101" i="21"/>
  <c r="Q102" i="21"/>
  <c r="Q103" i="21"/>
  <c r="Q104" i="21"/>
  <c r="Q108" i="21"/>
  <c r="Q109" i="21"/>
  <c r="Q110" i="21"/>
  <c r="Q111" i="21"/>
  <c r="Q112" i="21"/>
  <c r="Q113" i="21"/>
  <c r="Q115" i="21"/>
  <c r="K119" i="21" l="1"/>
  <c r="K105" i="21"/>
  <c r="K9" i="21"/>
  <c r="K10" i="21"/>
  <c r="K11" i="21"/>
  <c r="K12" i="21"/>
  <c r="K13" i="21"/>
  <c r="K14" i="21"/>
  <c r="K15" i="21"/>
  <c r="K18" i="21"/>
  <c r="K19" i="21"/>
  <c r="K20" i="21"/>
  <c r="K21" i="21"/>
  <c r="K22" i="21"/>
  <c r="K23" i="21"/>
  <c r="K24" i="21"/>
  <c r="K27" i="21"/>
  <c r="K28" i="21"/>
  <c r="K29" i="21"/>
  <c r="K30" i="21"/>
  <c r="K31" i="21"/>
  <c r="K32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1" i="21"/>
  <c r="K52" i="21"/>
  <c r="K53" i="21"/>
  <c r="K55" i="21"/>
  <c r="K56" i="21"/>
  <c r="K57" i="21"/>
  <c r="K58" i="21"/>
  <c r="K59" i="21"/>
  <c r="K60" i="21"/>
  <c r="K61" i="21"/>
  <c r="K63" i="21"/>
  <c r="K64" i="21"/>
  <c r="K65" i="21"/>
  <c r="K66" i="21"/>
  <c r="K68" i="21"/>
  <c r="K69" i="21"/>
  <c r="K70" i="21"/>
  <c r="K72" i="21"/>
  <c r="K73" i="21"/>
  <c r="K74" i="21"/>
  <c r="K75" i="21"/>
  <c r="K79" i="21"/>
  <c r="K83" i="21"/>
  <c r="K84" i="21"/>
  <c r="K85" i="21"/>
  <c r="K96" i="21"/>
  <c r="K97" i="21"/>
  <c r="K98" i="21"/>
  <c r="K99" i="21"/>
  <c r="K100" i="21"/>
  <c r="K101" i="21"/>
  <c r="K102" i="21"/>
  <c r="K103" i="21"/>
  <c r="P9" i="21" l="1"/>
  <c r="P10" i="21"/>
  <c r="P11" i="21"/>
  <c r="P14" i="21"/>
  <c r="P15" i="21"/>
  <c r="P16" i="21"/>
  <c r="P17" i="21"/>
  <c r="P18" i="21"/>
  <c r="P19" i="21"/>
  <c r="P20" i="21"/>
  <c r="P21" i="21"/>
  <c r="P22" i="21"/>
  <c r="P23" i="21"/>
  <c r="P24" i="21"/>
  <c r="P27" i="21"/>
  <c r="P28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1" i="21"/>
  <c r="P52" i="21"/>
  <c r="P53" i="21"/>
  <c r="P54" i="21"/>
  <c r="P55" i="21"/>
  <c r="P56" i="21"/>
  <c r="P57" i="21"/>
  <c r="P58" i="21"/>
  <c r="P59" i="21"/>
  <c r="P60" i="21"/>
  <c r="P61" i="21"/>
  <c r="P63" i="21"/>
  <c r="P64" i="21"/>
  <c r="P65" i="21"/>
  <c r="P66" i="21"/>
  <c r="P68" i="21"/>
  <c r="P69" i="21"/>
  <c r="P70" i="21"/>
  <c r="P71" i="21"/>
  <c r="P72" i="21"/>
  <c r="P73" i="21"/>
  <c r="P74" i="21"/>
  <c r="P75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R10" i="21" l="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R17" i="21"/>
  <c r="S17" i="21"/>
  <c r="T17" i="21"/>
  <c r="U17" i="21"/>
  <c r="R18" i="21"/>
  <c r="S18" i="21"/>
  <c r="T18" i="21"/>
  <c r="U18" i="21"/>
  <c r="R19" i="21"/>
  <c r="S19" i="21"/>
  <c r="T19" i="21"/>
  <c r="U19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28" i="21"/>
  <c r="S28" i="21"/>
  <c r="T28" i="21"/>
  <c r="U28" i="21"/>
  <c r="R29" i="21"/>
  <c r="S29" i="21"/>
  <c r="T29" i="21"/>
  <c r="U29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0" i="21"/>
  <c r="S40" i="21"/>
  <c r="T40" i="21"/>
  <c r="U40" i="21"/>
  <c r="R41" i="21"/>
  <c r="S41" i="21"/>
  <c r="T41" i="21"/>
  <c r="U41" i="21"/>
  <c r="R42" i="21"/>
  <c r="S42" i="21"/>
  <c r="T42" i="21"/>
  <c r="U42" i="21"/>
  <c r="R43" i="21"/>
  <c r="S43" i="21"/>
  <c r="T43" i="21"/>
  <c r="U43" i="21"/>
  <c r="R44" i="21"/>
  <c r="S44" i="21"/>
  <c r="T44" i="21"/>
  <c r="U44" i="21"/>
  <c r="R45" i="21"/>
  <c r="S45" i="21"/>
  <c r="T45" i="21"/>
  <c r="U45" i="21"/>
  <c r="R46" i="21"/>
  <c r="S46" i="21"/>
  <c r="T46" i="21"/>
  <c r="U46" i="21"/>
  <c r="R47" i="21"/>
  <c r="S47" i="21"/>
  <c r="S140" i="21" s="1"/>
  <c r="T47" i="21"/>
  <c r="U47" i="21"/>
  <c r="U140" i="21" s="1"/>
  <c r="R48" i="21"/>
  <c r="S48" i="21"/>
  <c r="T48" i="21"/>
  <c r="U48" i="21"/>
  <c r="R49" i="21"/>
  <c r="S49" i="21"/>
  <c r="S142" i="21" s="1"/>
  <c r="T49" i="21"/>
  <c r="U49" i="21"/>
  <c r="U142" i="21" s="1"/>
  <c r="R51" i="21"/>
  <c r="S51" i="21"/>
  <c r="T51" i="21"/>
  <c r="U51" i="21"/>
  <c r="R52" i="21"/>
  <c r="S52" i="21"/>
  <c r="T52" i="21"/>
  <c r="U52" i="21"/>
  <c r="R53" i="21"/>
  <c r="S53" i="21"/>
  <c r="T53" i="21"/>
  <c r="U53" i="21"/>
  <c r="R54" i="21"/>
  <c r="S54" i="21"/>
  <c r="T54" i="21"/>
  <c r="U54" i="21"/>
  <c r="R55" i="21"/>
  <c r="S55" i="21"/>
  <c r="T55" i="21"/>
  <c r="U55" i="21"/>
  <c r="R56" i="21"/>
  <c r="S56" i="21"/>
  <c r="S146" i="21" s="1"/>
  <c r="T56" i="21"/>
  <c r="T146" i="21" s="1"/>
  <c r="U56" i="21"/>
  <c r="U146" i="21" s="1"/>
  <c r="R57" i="21"/>
  <c r="S57" i="21"/>
  <c r="T57" i="21"/>
  <c r="U57" i="21"/>
  <c r="R58" i="21"/>
  <c r="S58" i="21"/>
  <c r="T58" i="21"/>
  <c r="U58" i="21"/>
  <c r="R59" i="21"/>
  <c r="S59" i="21"/>
  <c r="T59" i="21"/>
  <c r="U59" i="21"/>
  <c r="R60" i="21"/>
  <c r="S60" i="21"/>
  <c r="T60" i="21"/>
  <c r="U60" i="21"/>
  <c r="R61" i="21"/>
  <c r="S61" i="21"/>
  <c r="T61" i="21"/>
  <c r="U61" i="21"/>
  <c r="R63" i="21"/>
  <c r="S63" i="21"/>
  <c r="T63" i="21"/>
  <c r="U63" i="21"/>
  <c r="R64" i="21"/>
  <c r="S64" i="21"/>
  <c r="T64" i="21"/>
  <c r="U64" i="21"/>
  <c r="R65" i="21"/>
  <c r="S65" i="21"/>
  <c r="T65" i="21"/>
  <c r="U65" i="21"/>
  <c r="R66" i="21"/>
  <c r="S66" i="21"/>
  <c r="T66" i="21"/>
  <c r="U66" i="21"/>
  <c r="R68" i="21"/>
  <c r="S68" i="21"/>
  <c r="T68" i="21"/>
  <c r="U68" i="21"/>
  <c r="R69" i="21"/>
  <c r="S69" i="21"/>
  <c r="T69" i="21"/>
  <c r="U69" i="21"/>
  <c r="R70" i="21"/>
  <c r="S70" i="21"/>
  <c r="T70" i="21"/>
  <c r="U70" i="21"/>
  <c r="R71" i="21"/>
  <c r="S71" i="21"/>
  <c r="T71" i="21"/>
  <c r="U71" i="21"/>
  <c r="V71" i="21" s="1"/>
  <c r="R72" i="21"/>
  <c r="S72" i="21"/>
  <c r="T72" i="21"/>
  <c r="U72" i="21"/>
  <c r="R73" i="21"/>
  <c r="S73" i="21"/>
  <c r="T73" i="21"/>
  <c r="U73" i="21"/>
  <c r="R74" i="21"/>
  <c r="S74" i="21"/>
  <c r="T74" i="21"/>
  <c r="U74" i="21"/>
  <c r="R75" i="21"/>
  <c r="S75" i="21"/>
  <c r="T75" i="21"/>
  <c r="U75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2" i="21"/>
  <c r="S82" i="21"/>
  <c r="T82" i="21"/>
  <c r="U82" i="21"/>
  <c r="R83" i="21"/>
  <c r="S83" i="21"/>
  <c r="T83" i="21"/>
  <c r="U83" i="21"/>
  <c r="R84" i="21"/>
  <c r="S84" i="21"/>
  <c r="T84" i="21"/>
  <c r="U84" i="21"/>
  <c r="R85" i="21"/>
  <c r="S85" i="21"/>
  <c r="T85" i="21"/>
  <c r="U85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89" i="21"/>
  <c r="S89" i="21"/>
  <c r="T89" i="21"/>
  <c r="U89" i="21"/>
  <c r="R90" i="21"/>
  <c r="S90" i="21"/>
  <c r="T90" i="21"/>
  <c r="U90" i="21"/>
  <c r="R91" i="21"/>
  <c r="S91" i="21"/>
  <c r="T91" i="21"/>
  <c r="U91" i="21"/>
  <c r="R92" i="21"/>
  <c r="S92" i="21"/>
  <c r="T92" i="21"/>
  <c r="U92" i="21"/>
  <c r="R94" i="21"/>
  <c r="S94" i="21"/>
  <c r="T94" i="21"/>
  <c r="U94" i="21"/>
  <c r="R95" i="21"/>
  <c r="S95" i="21"/>
  <c r="T95" i="21"/>
  <c r="U95" i="21"/>
  <c r="R96" i="21"/>
  <c r="S96" i="21"/>
  <c r="T96" i="21"/>
  <c r="U96" i="21"/>
  <c r="R97" i="21"/>
  <c r="S97" i="21"/>
  <c r="T97" i="21"/>
  <c r="U97" i="21"/>
  <c r="W97" i="21" s="1"/>
  <c r="R98" i="21"/>
  <c r="S98" i="21"/>
  <c r="T98" i="21"/>
  <c r="U98" i="21"/>
  <c r="W98" i="21" s="1"/>
  <c r="R99" i="21"/>
  <c r="S99" i="21"/>
  <c r="T99" i="21"/>
  <c r="U99" i="21"/>
  <c r="R100" i="21"/>
  <c r="S100" i="21"/>
  <c r="T100" i="21"/>
  <c r="U100" i="21"/>
  <c r="R101" i="21"/>
  <c r="S101" i="21"/>
  <c r="T101" i="21"/>
  <c r="U101" i="21"/>
  <c r="R102" i="21"/>
  <c r="S102" i="21"/>
  <c r="T102" i="21"/>
  <c r="U102" i="21"/>
  <c r="R103" i="21"/>
  <c r="S103" i="21"/>
  <c r="T103" i="21"/>
  <c r="U103" i="21"/>
  <c r="R104" i="21"/>
  <c r="S104" i="21"/>
  <c r="T104" i="21"/>
  <c r="U104" i="21"/>
  <c r="R105" i="21"/>
  <c r="S105" i="21"/>
  <c r="T105" i="21"/>
  <c r="U105" i="21"/>
  <c r="R106" i="21"/>
  <c r="S106" i="21"/>
  <c r="T106" i="21"/>
  <c r="U106" i="21"/>
  <c r="R107" i="21"/>
  <c r="S107" i="21"/>
  <c r="T107" i="21"/>
  <c r="U107" i="21"/>
  <c r="R108" i="21"/>
  <c r="S108" i="21"/>
  <c r="T108" i="21"/>
  <c r="U108" i="21"/>
  <c r="R109" i="21"/>
  <c r="S109" i="21"/>
  <c r="T109" i="21"/>
  <c r="U109" i="21"/>
  <c r="R110" i="21"/>
  <c r="S110" i="21"/>
  <c r="T110" i="21"/>
  <c r="U110" i="21"/>
  <c r="R111" i="21"/>
  <c r="S111" i="21"/>
  <c r="T111" i="21"/>
  <c r="U111" i="21"/>
  <c r="R112" i="21"/>
  <c r="S112" i="21"/>
  <c r="T112" i="21"/>
  <c r="U112" i="21"/>
  <c r="R113" i="21"/>
  <c r="S113" i="21"/>
  <c r="T113" i="21"/>
  <c r="U113" i="21"/>
  <c r="R114" i="21"/>
  <c r="S114" i="21"/>
  <c r="T114" i="21"/>
  <c r="U114" i="21"/>
  <c r="R115" i="21"/>
  <c r="S115" i="21"/>
  <c r="T115" i="21"/>
  <c r="U115" i="21"/>
  <c r="R116" i="21"/>
  <c r="S116" i="21"/>
  <c r="T116" i="21"/>
  <c r="U116" i="21"/>
  <c r="R117" i="21"/>
  <c r="S117" i="21"/>
  <c r="T117" i="21"/>
  <c r="U117" i="21"/>
  <c r="R118" i="21"/>
  <c r="S118" i="21"/>
  <c r="T118" i="21"/>
  <c r="U118" i="21"/>
  <c r="R119" i="21"/>
  <c r="S119" i="21"/>
  <c r="T119" i="21"/>
  <c r="U119" i="21"/>
  <c r="R120" i="21"/>
  <c r="S120" i="21"/>
  <c r="T120" i="21"/>
  <c r="U120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W121" i="21"/>
  <c r="R146" i="21"/>
  <c r="O146" i="21"/>
  <c r="N146" i="21"/>
  <c r="M146" i="21"/>
  <c r="L146" i="21"/>
  <c r="G146" i="21"/>
  <c r="H146" i="21"/>
  <c r="F146" i="21"/>
  <c r="T142" i="21"/>
  <c r="R142" i="21"/>
  <c r="O142" i="21"/>
  <c r="N142" i="21"/>
  <c r="M142" i="21"/>
  <c r="L142" i="21"/>
  <c r="G142" i="21"/>
  <c r="H142" i="21"/>
  <c r="F142" i="21"/>
  <c r="T140" i="21"/>
  <c r="R140" i="21"/>
  <c r="O140" i="21"/>
  <c r="N140" i="21"/>
  <c r="M140" i="21"/>
  <c r="L140" i="21"/>
  <c r="G140" i="21"/>
  <c r="H140" i="21"/>
  <c r="F140" i="21"/>
  <c r="W99" i="21"/>
  <c r="K121" i="21"/>
  <c r="K106" i="21"/>
  <c r="J104" i="21"/>
  <c r="J82" i="21"/>
  <c r="O67" i="21"/>
  <c r="N67" i="21"/>
  <c r="M67" i="21"/>
  <c r="L67" i="21"/>
  <c r="G67" i="21"/>
  <c r="U67" i="21"/>
  <c r="F67" i="21"/>
  <c r="R67" i="21" s="1"/>
  <c r="J71" i="21"/>
  <c r="V82" i="21" l="1"/>
  <c r="T76" i="21"/>
  <c r="W105" i="21"/>
  <c r="U76" i="21"/>
  <c r="S76" i="21"/>
  <c r="R76" i="21"/>
  <c r="K76" i="21"/>
  <c r="S67" i="21"/>
  <c r="Q67" i="21"/>
  <c r="P67" i="21"/>
  <c r="W124" i="21"/>
  <c r="W122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3" i="21"/>
  <c r="W102" i="21"/>
  <c r="W101" i="21"/>
  <c r="W100" i="21"/>
  <c r="W96" i="21"/>
  <c r="P76" i="21"/>
  <c r="W106" i="21"/>
  <c r="T67" i="21"/>
  <c r="K67" i="21"/>
  <c r="W104" i="21"/>
  <c r="W91" i="21"/>
  <c r="W23" i="21"/>
  <c r="W45" i="21"/>
  <c r="V104" i="21"/>
  <c r="W71" i="21"/>
  <c r="J119" i="21" l="1"/>
  <c r="V119" i="21" l="1"/>
  <c r="O7" i="21"/>
  <c r="N7" i="21"/>
  <c r="M7" i="21"/>
  <c r="L7" i="21"/>
  <c r="G7" i="21"/>
  <c r="H7" i="21"/>
  <c r="U7" i="21" s="1"/>
  <c r="F7" i="21"/>
  <c r="P7" i="21" l="1"/>
  <c r="T7" i="21"/>
  <c r="K7" i="21"/>
  <c r="R7" i="21"/>
  <c r="S7" i="21"/>
  <c r="O26" i="21"/>
  <c r="N26" i="21"/>
  <c r="M26" i="21"/>
  <c r="L26" i="21"/>
  <c r="H26" i="21"/>
  <c r="F26" i="21"/>
  <c r="G26" i="21"/>
  <c r="K26" i="21" s="1"/>
  <c r="W49" i="21"/>
  <c r="J49" i="21"/>
  <c r="J48" i="21"/>
  <c r="U26" i="21" l="1"/>
  <c r="J26" i="21"/>
  <c r="Q26" i="21"/>
  <c r="T26" i="21"/>
  <c r="P26" i="21"/>
  <c r="R26" i="21"/>
  <c r="S26" i="21"/>
  <c r="V49" i="21"/>
  <c r="W48" i="21"/>
  <c r="V48" i="21"/>
  <c r="O136" i="21"/>
  <c r="N136" i="21"/>
  <c r="M136" i="21"/>
  <c r="L136" i="21"/>
  <c r="G136" i="21"/>
  <c r="H136" i="21"/>
  <c r="F136" i="21"/>
  <c r="J124" i="21"/>
  <c r="J125" i="21"/>
  <c r="J126" i="21"/>
  <c r="J47" i="21"/>
  <c r="V47" i="21"/>
  <c r="W47" i="21"/>
  <c r="O138" i="21" l="1"/>
  <c r="N138" i="21"/>
  <c r="M138" i="21"/>
  <c r="L138" i="21"/>
  <c r="G138" i="21"/>
  <c r="H138" i="21"/>
  <c r="F138" i="21"/>
  <c r="O144" i="21"/>
  <c r="N144" i="21"/>
  <c r="M144" i="21"/>
  <c r="L144" i="21"/>
  <c r="G144" i="21"/>
  <c r="H144" i="21"/>
  <c r="F144" i="21"/>
  <c r="L160" i="21" l="1"/>
  <c r="N160" i="21"/>
  <c r="F160" i="21"/>
  <c r="G160" i="21"/>
  <c r="M160" i="21"/>
  <c r="O160" i="21"/>
  <c r="H160" i="21"/>
  <c r="O3" i="21"/>
  <c r="V139" i="21" l="1"/>
  <c r="W139" i="21"/>
  <c r="V140" i="21"/>
  <c r="W140" i="21"/>
  <c r="V141" i="21"/>
  <c r="W141" i="21"/>
  <c r="V142" i="21"/>
  <c r="W142" i="21"/>
  <c r="V143" i="21"/>
  <c r="W143" i="21"/>
  <c r="V145" i="21"/>
  <c r="W145" i="21"/>
  <c r="V146" i="21"/>
  <c r="W146" i="21"/>
  <c r="V147" i="21"/>
  <c r="W147" i="21"/>
  <c r="V148" i="21"/>
  <c r="W148" i="21"/>
  <c r="V149" i="21"/>
  <c r="W149" i="21"/>
  <c r="V150" i="21"/>
  <c r="W150" i="21"/>
  <c r="V151" i="21"/>
  <c r="W151" i="21"/>
  <c r="V152" i="21"/>
  <c r="W152" i="21"/>
  <c r="V153" i="21"/>
  <c r="W153" i="21"/>
  <c r="V154" i="21"/>
  <c r="W154" i="21"/>
  <c r="V155" i="21"/>
  <c r="W155" i="21"/>
  <c r="V156" i="21"/>
  <c r="W156" i="21"/>
  <c r="V157" i="21"/>
  <c r="W157" i="21"/>
  <c r="V158" i="21"/>
  <c r="W158" i="21"/>
  <c r="V159" i="21"/>
  <c r="W159" i="21"/>
  <c r="Q139" i="21"/>
  <c r="Q140" i="21"/>
  <c r="Q141" i="21"/>
  <c r="Q142" i="21"/>
  <c r="Q143" i="21"/>
  <c r="Q144" i="21"/>
  <c r="Q145" i="21"/>
  <c r="Q146" i="21"/>
  <c r="Q147" i="21"/>
  <c r="Q148" i="21"/>
  <c r="Q149" i="21"/>
  <c r="Q150" i="21"/>
  <c r="Q151" i="21"/>
  <c r="Q152" i="21"/>
  <c r="Q153" i="21"/>
  <c r="Q154" i="21"/>
  <c r="Q155" i="21"/>
  <c r="Q156" i="21"/>
  <c r="Q157" i="21"/>
  <c r="Q158" i="21"/>
  <c r="Q159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L180" i="21"/>
  <c r="R180" i="21" s="1"/>
  <c r="V173" i="21"/>
  <c r="Q173" i="21"/>
  <c r="P173" i="21"/>
  <c r="K173" i="21"/>
  <c r="J173" i="21"/>
  <c r="O172" i="21"/>
  <c r="G171" i="21"/>
  <c r="H170" i="21"/>
  <c r="O168" i="21"/>
  <c r="F168" i="21"/>
  <c r="U167" i="21"/>
  <c r="T167" i="21"/>
  <c r="V167" i="21" s="1"/>
  <c r="S167" i="21"/>
  <c r="R167" i="21"/>
  <c r="O167" i="21"/>
  <c r="N167" i="21"/>
  <c r="P167" i="21" s="1"/>
  <c r="M167" i="21"/>
  <c r="L167" i="21"/>
  <c r="H167" i="21"/>
  <c r="G167" i="21"/>
  <c r="J167" i="21" s="1"/>
  <c r="F167" i="21"/>
  <c r="U166" i="21"/>
  <c r="T166" i="21"/>
  <c r="S166" i="21"/>
  <c r="R166" i="21"/>
  <c r="O166" i="21"/>
  <c r="N166" i="21"/>
  <c r="M166" i="21"/>
  <c r="L166" i="21"/>
  <c r="H166" i="21"/>
  <c r="G166" i="21"/>
  <c r="F166" i="21"/>
  <c r="U165" i="21"/>
  <c r="T165" i="21"/>
  <c r="T174" i="21" s="1"/>
  <c r="S165" i="21"/>
  <c r="S174" i="21" s="1"/>
  <c r="R165" i="21"/>
  <c r="R174" i="21" s="1"/>
  <c r="O165" i="21"/>
  <c r="O174" i="21" s="1"/>
  <c r="N165" i="21"/>
  <c r="N174" i="21" s="1"/>
  <c r="M165" i="21"/>
  <c r="M174" i="21" s="1"/>
  <c r="L165" i="21"/>
  <c r="L174" i="21" s="1"/>
  <c r="H165" i="21"/>
  <c r="G165" i="21"/>
  <c r="G174" i="21" s="1"/>
  <c r="F165" i="21"/>
  <c r="F174" i="21" s="1"/>
  <c r="N168" i="21"/>
  <c r="M168" i="21"/>
  <c r="L168" i="21"/>
  <c r="H168" i="21"/>
  <c r="G168" i="21"/>
  <c r="N180" i="21"/>
  <c r="T180" i="21" s="1"/>
  <c r="M180" i="21"/>
  <c r="S180" i="21" s="1"/>
  <c r="N172" i="21"/>
  <c r="M172" i="21"/>
  <c r="L172" i="21"/>
  <c r="G172" i="21"/>
  <c r="F172" i="21"/>
  <c r="L171" i="21"/>
  <c r="S171" i="21"/>
  <c r="N171" i="21"/>
  <c r="M171" i="21"/>
  <c r="F171" i="21"/>
  <c r="O170" i="21"/>
  <c r="N170" i="21"/>
  <c r="M170" i="21"/>
  <c r="L170" i="21"/>
  <c r="G170" i="21"/>
  <c r="F170" i="21"/>
  <c r="L179" i="21"/>
  <c r="R179" i="21" s="1"/>
  <c r="H169" i="21"/>
  <c r="F169" i="21"/>
  <c r="U130" i="21"/>
  <c r="T130" i="21"/>
  <c r="R130" i="21"/>
  <c r="P130" i="21"/>
  <c r="J128" i="21"/>
  <c r="J127" i="21"/>
  <c r="K123" i="21"/>
  <c r="J123" i="21"/>
  <c r="K122" i="21"/>
  <c r="J122" i="21"/>
  <c r="J121" i="21"/>
  <c r="J120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3" i="21"/>
  <c r="J102" i="21"/>
  <c r="J101" i="21"/>
  <c r="J100" i="21"/>
  <c r="J99" i="21"/>
  <c r="J98" i="21"/>
  <c r="J97" i="21"/>
  <c r="J96" i="21"/>
  <c r="J95" i="21"/>
  <c r="J94" i="21"/>
  <c r="J92" i="21"/>
  <c r="J91" i="21"/>
  <c r="J90" i="21"/>
  <c r="J89" i="21"/>
  <c r="J88" i="21"/>
  <c r="J87" i="21"/>
  <c r="J86" i="21"/>
  <c r="J85" i="21"/>
  <c r="J84" i="21"/>
  <c r="J83" i="21"/>
  <c r="J81" i="21"/>
  <c r="J80" i="21"/>
  <c r="J79" i="21"/>
  <c r="J78" i="21"/>
  <c r="J77" i="21"/>
  <c r="J75" i="21"/>
  <c r="J74" i="21"/>
  <c r="J73" i="21"/>
  <c r="J72" i="21"/>
  <c r="J70" i="21"/>
  <c r="J69" i="21"/>
  <c r="J68" i="21"/>
  <c r="J66" i="21"/>
  <c r="J65" i="21"/>
  <c r="J64" i="21"/>
  <c r="J63" i="21"/>
  <c r="O62" i="21"/>
  <c r="N62" i="21"/>
  <c r="M62" i="21"/>
  <c r="L62" i="21"/>
  <c r="H62" i="21"/>
  <c r="U62" i="21" s="1"/>
  <c r="G62" i="21"/>
  <c r="F62" i="21"/>
  <c r="R62" i="21" s="1"/>
  <c r="J61" i="21"/>
  <c r="T172" i="21"/>
  <c r="S172" i="21"/>
  <c r="R172" i="21"/>
  <c r="J60" i="21"/>
  <c r="J59" i="21"/>
  <c r="J58" i="21"/>
  <c r="J57" i="21"/>
  <c r="T171" i="21"/>
  <c r="J56" i="21"/>
  <c r="J55" i="21"/>
  <c r="J54" i="21"/>
  <c r="J53" i="21"/>
  <c r="J52" i="21"/>
  <c r="J51" i="21"/>
  <c r="O50" i="21"/>
  <c r="P50" i="21" s="1"/>
  <c r="N50" i="21"/>
  <c r="M50" i="21"/>
  <c r="L50" i="21"/>
  <c r="H50" i="21"/>
  <c r="U50" i="21" s="1"/>
  <c r="G50" i="21"/>
  <c r="F50" i="21"/>
  <c r="J46" i="21"/>
  <c r="J45" i="21"/>
  <c r="J44" i="21"/>
  <c r="J43" i="21"/>
  <c r="J42" i="21"/>
  <c r="J41" i="21"/>
  <c r="J40" i="21"/>
  <c r="U138" i="21"/>
  <c r="S138" i="21"/>
  <c r="R138" i="21"/>
  <c r="J39" i="21"/>
  <c r="J38" i="21"/>
  <c r="R170" i="21"/>
  <c r="T168" i="21"/>
  <c r="S168" i="21"/>
  <c r="R168" i="21"/>
  <c r="U9" i="21"/>
  <c r="T9" i="21"/>
  <c r="S9" i="21"/>
  <c r="R9" i="21"/>
  <c r="O8" i="21"/>
  <c r="N8" i="21"/>
  <c r="M8" i="21"/>
  <c r="L8" i="21"/>
  <c r="L129" i="21" s="1"/>
  <c r="H8" i="21"/>
  <c r="G8" i="21"/>
  <c r="F8" i="21"/>
  <c r="J7" i="21"/>
  <c r="U3" i="21"/>
  <c r="T3" i="21"/>
  <c r="N3" i="21"/>
  <c r="Q62" i="21" l="1"/>
  <c r="U8" i="21"/>
  <c r="U129" i="21" s="1"/>
  <c r="J8" i="21"/>
  <c r="P8" i="21"/>
  <c r="Q8" i="21"/>
  <c r="K8" i="21"/>
  <c r="S50" i="21"/>
  <c r="R50" i="21"/>
  <c r="S62" i="21"/>
  <c r="T62" i="21"/>
  <c r="K62" i="21"/>
  <c r="T50" i="21"/>
  <c r="K50" i="21"/>
  <c r="N129" i="21"/>
  <c r="P62" i="21"/>
  <c r="P129" i="21" s="1"/>
  <c r="G129" i="21"/>
  <c r="G131" i="21" s="1"/>
  <c r="T8" i="21"/>
  <c r="W9" i="21"/>
  <c r="S8" i="21"/>
  <c r="R8" i="21"/>
  <c r="F129" i="21"/>
  <c r="F131" i="21" s="1"/>
  <c r="H129" i="21"/>
  <c r="M129" i="21"/>
  <c r="O129" i="21"/>
  <c r="V78" i="21"/>
  <c r="V79" i="21"/>
  <c r="W80" i="21"/>
  <c r="V81" i="21"/>
  <c r="V86" i="21"/>
  <c r="V87" i="21"/>
  <c r="V89" i="21"/>
  <c r="V90" i="21"/>
  <c r="V94" i="21"/>
  <c r="V96" i="21"/>
  <c r="V102" i="21"/>
  <c r="S136" i="21"/>
  <c r="U136" i="21"/>
  <c r="V28" i="21"/>
  <c r="V42" i="21"/>
  <c r="V52" i="21"/>
  <c r="W57" i="21"/>
  <c r="V74" i="21"/>
  <c r="V76" i="21"/>
  <c r="V73" i="21"/>
  <c r="T144" i="21"/>
  <c r="W21" i="21"/>
  <c r="V105" i="21"/>
  <c r="V97" i="21"/>
  <c r="V110" i="21"/>
  <c r="V111" i="21"/>
  <c r="V113" i="21"/>
  <c r="V115" i="21"/>
  <c r="V120" i="21"/>
  <c r="V123" i="21"/>
  <c r="R136" i="21"/>
  <c r="T136" i="21"/>
  <c r="K165" i="21"/>
  <c r="W165" i="21"/>
  <c r="Q166" i="21"/>
  <c r="U144" i="21"/>
  <c r="U160" i="21" s="1"/>
  <c r="V41" i="21"/>
  <c r="V91" i="21"/>
  <c r="V95" i="21"/>
  <c r="V98" i="21"/>
  <c r="V100" i="21"/>
  <c r="V101" i="21"/>
  <c r="V103" i="21"/>
  <c r="V106" i="21"/>
  <c r="V107" i="21"/>
  <c r="V108" i="21"/>
  <c r="V109" i="21"/>
  <c r="V114" i="21"/>
  <c r="V121" i="21"/>
  <c r="V122" i="21"/>
  <c r="V124" i="21"/>
  <c r="K168" i="21"/>
  <c r="P166" i="21"/>
  <c r="K167" i="21"/>
  <c r="W167" i="21"/>
  <c r="H174" i="21"/>
  <c r="J174" i="21" s="1"/>
  <c r="U174" i="21"/>
  <c r="V174" i="21" s="1"/>
  <c r="W13" i="21"/>
  <c r="R144" i="21"/>
  <c r="R160" i="21" s="1"/>
  <c r="R177" i="21" s="1"/>
  <c r="V10" i="21"/>
  <c r="V17" i="21"/>
  <c r="V19" i="21"/>
  <c r="V20" i="21"/>
  <c r="V23" i="21"/>
  <c r="V24" i="21"/>
  <c r="W28" i="21"/>
  <c r="W29" i="21"/>
  <c r="W32" i="21"/>
  <c r="S144" i="21"/>
  <c r="S160" i="21" s="1"/>
  <c r="W41" i="21"/>
  <c r="W42" i="21"/>
  <c r="W46" i="21"/>
  <c r="W53" i="21"/>
  <c r="V54" i="21"/>
  <c r="V57" i="21"/>
  <c r="W58" i="21"/>
  <c r="V59" i="21"/>
  <c r="W61" i="21"/>
  <c r="V72" i="21"/>
  <c r="V77" i="21"/>
  <c r="V80" i="21"/>
  <c r="W84" i="21"/>
  <c r="V85" i="21"/>
  <c r="W87" i="21"/>
  <c r="V14" i="21"/>
  <c r="N25" i="21"/>
  <c r="W75" i="21"/>
  <c r="V58" i="21"/>
  <c r="V22" i="21"/>
  <c r="V68" i="21"/>
  <c r="V64" i="21"/>
  <c r="V61" i="21"/>
  <c r="V53" i="21"/>
  <c r="W51" i="21"/>
  <c r="V45" i="21"/>
  <c r="T138" i="21"/>
  <c r="W38" i="21"/>
  <c r="V30" i="21"/>
  <c r="V21" i="21"/>
  <c r="W18" i="21"/>
  <c r="W10" i="21"/>
  <c r="W92" i="21"/>
  <c r="V92" i="21"/>
  <c r="V65" i="21"/>
  <c r="L25" i="21"/>
  <c r="L131" i="21"/>
  <c r="H25" i="21"/>
  <c r="J25" i="21" s="1"/>
  <c r="W64" i="21"/>
  <c r="V39" i="21"/>
  <c r="W83" i="21"/>
  <c r="V70" i="21"/>
  <c r="V18" i="21"/>
  <c r="V46" i="21"/>
  <c r="V44" i="21"/>
  <c r="W27" i="21"/>
  <c r="F25" i="21"/>
  <c r="V130" i="21"/>
  <c r="V38" i="21"/>
  <c r="V34" i="21"/>
  <c r="V36" i="21"/>
  <c r="V33" i="21"/>
  <c r="W37" i="21"/>
  <c r="V31" i="21"/>
  <c r="W33" i="21"/>
  <c r="V35" i="21"/>
  <c r="Q170" i="21"/>
  <c r="W72" i="21"/>
  <c r="V83" i="21"/>
  <c r="J67" i="21"/>
  <c r="V69" i="21"/>
  <c r="W68" i="21"/>
  <c r="V66" i="21"/>
  <c r="W65" i="21"/>
  <c r="W22" i="21"/>
  <c r="V15" i="21"/>
  <c r="W14" i="21"/>
  <c r="J50" i="21"/>
  <c r="V55" i="21"/>
  <c r="V43" i="21"/>
  <c r="G25" i="21"/>
  <c r="V75" i="21"/>
  <c r="V12" i="21"/>
  <c r="V11" i="21"/>
  <c r="W11" i="21"/>
  <c r="V16" i="21"/>
  <c r="V9" i="21"/>
  <c r="W12" i="21"/>
  <c r="V13" i="21"/>
  <c r="W15" i="21"/>
  <c r="W19" i="21"/>
  <c r="W20" i="21"/>
  <c r="W24" i="21"/>
  <c r="V40" i="21"/>
  <c r="V56" i="21"/>
  <c r="V60" i="21"/>
  <c r="V63" i="21"/>
  <c r="V88" i="21"/>
  <c r="V99" i="21"/>
  <c r="V112" i="21"/>
  <c r="V116" i="21"/>
  <c r="V118" i="21"/>
  <c r="R169" i="21"/>
  <c r="T170" i="21"/>
  <c r="U171" i="21"/>
  <c r="V27" i="21"/>
  <c r="V29" i="21"/>
  <c r="W30" i="21"/>
  <c r="W31" i="21"/>
  <c r="S169" i="21"/>
  <c r="V32" i="21"/>
  <c r="W35" i="21"/>
  <c r="W36" i="21"/>
  <c r="V37" i="21"/>
  <c r="W39" i="21"/>
  <c r="W40" i="21"/>
  <c r="W43" i="21"/>
  <c r="W44" i="21"/>
  <c r="V51" i="21"/>
  <c r="W52" i="21"/>
  <c r="W55" i="21"/>
  <c r="W59" i="21"/>
  <c r="W60" i="21"/>
  <c r="J62" i="21"/>
  <c r="M25" i="21"/>
  <c r="O25" i="21"/>
  <c r="W63" i="21"/>
  <c r="W66" i="21"/>
  <c r="W69" i="21"/>
  <c r="W70" i="21"/>
  <c r="W73" i="21"/>
  <c r="W74" i="21"/>
  <c r="J76" i="21"/>
  <c r="W77" i="21"/>
  <c r="W78" i="21"/>
  <c r="W79" i="21"/>
  <c r="W81" i="21"/>
  <c r="V84" i="21"/>
  <c r="W88" i="21"/>
  <c r="W89" i="21"/>
  <c r="W90" i="21"/>
  <c r="V117" i="21"/>
  <c r="G169" i="21"/>
  <c r="J169" i="21" s="1"/>
  <c r="H171" i="21"/>
  <c r="H172" i="21"/>
  <c r="U172" i="21"/>
  <c r="O180" i="21"/>
  <c r="U180" i="21" s="1"/>
  <c r="P165" i="21"/>
  <c r="V166" i="21"/>
  <c r="W166" i="21"/>
  <c r="J170" i="21"/>
  <c r="K170" i="21"/>
  <c r="P172" i="21"/>
  <c r="Q172" i="21"/>
  <c r="P174" i="21"/>
  <c r="Q174" i="21"/>
  <c r="S170" i="21"/>
  <c r="W34" i="21"/>
  <c r="W56" i="21"/>
  <c r="W123" i="21"/>
  <c r="V125" i="21"/>
  <c r="R163" i="21"/>
  <c r="L169" i="21"/>
  <c r="Q160" i="21"/>
  <c r="N179" i="21"/>
  <c r="T179" i="21" s="1"/>
  <c r="P170" i="21"/>
  <c r="O171" i="21"/>
  <c r="R171" i="21"/>
  <c r="J168" i="21"/>
  <c r="J166" i="21"/>
  <c r="K166" i="21"/>
  <c r="P168" i="21"/>
  <c r="Q168" i="21"/>
  <c r="N169" i="21"/>
  <c r="K138" i="21"/>
  <c r="M179" i="21"/>
  <c r="S179" i="21" s="1"/>
  <c r="M169" i="21"/>
  <c r="O179" i="21"/>
  <c r="U179" i="21" s="1"/>
  <c r="O169" i="21"/>
  <c r="Q138" i="21"/>
  <c r="J165" i="21"/>
  <c r="Q165" i="21"/>
  <c r="V165" i="21"/>
  <c r="Q167" i="21"/>
  <c r="R129" i="21" l="1"/>
  <c r="P25" i="21"/>
  <c r="Q25" i="21"/>
  <c r="S129" i="21"/>
  <c r="T129" i="21"/>
  <c r="T6" i="21" s="1"/>
  <c r="T25" i="21"/>
  <c r="K25" i="21"/>
  <c r="U25" i="21"/>
  <c r="R25" i="21"/>
  <c r="S25" i="21"/>
  <c r="J129" i="21"/>
  <c r="W174" i="21"/>
  <c r="T160" i="21"/>
  <c r="V160" i="21" s="1"/>
  <c r="V144" i="21"/>
  <c r="T169" i="21"/>
  <c r="W144" i="21"/>
  <c r="V62" i="21"/>
  <c r="K174" i="21"/>
  <c r="W62" i="21"/>
  <c r="N131" i="21"/>
  <c r="T131" i="21" s="1"/>
  <c r="N6" i="21"/>
  <c r="L6" i="21"/>
  <c r="R6" i="21"/>
  <c r="F6" i="21"/>
  <c r="K169" i="21"/>
  <c r="W76" i="21"/>
  <c r="G6" i="21"/>
  <c r="M131" i="21"/>
  <c r="S131" i="21" s="1"/>
  <c r="M6" i="21"/>
  <c r="K171" i="21"/>
  <c r="J171" i="21"/>
  <c r="V67" i="21"/>
  <c r="W67" i="21"/>
  <c r="W7" i="21"/>
  <c r="V7" i="21"/>
  <c r="U169" i="21"/>
  <c r="W138" i="21"/>
  <c r="V138" i="21"/>
  <c r="W26" i="21"/>
  <c r="V26" i="21"/>
  <c r="W171" i="21"/>
  <c r="V171" i="21"/>
  <c r="U168" i="21"/>
  <c r="W8" i="21"/>
  <c r="V8" i="21"/>
  <c r="S6" i="21"/>
  <c r="H131" i="21"/>
  <c r="K129" i="21"/>
  <c r="H6" i="21"/>
  <c r="R131" i="21"/>
  <c r="Q169" i="21"/>
  <c r="P169" i="21"/>
  <c r="Q171" i="21"/>
  <c r="P171" i="21"/>
  <c r="U170" i="21"/>
  <c r="O131" i="21"/>
  <c r="Q129" i="21"/>
  <c r="O6" i="21"/>
  <c r="V172" i="21"/>
  <c r="W172" i="21"/>
  <c r="J172" i="21"/>
  <c r="K172" i="21"/>
  <c r="V50" i="21"/>
  <c r="W50" i="21"/>
  <c r="S177" i="21"/>
  <c r="P131" i="21"/>
  <c r="I104" i="21" l="1"/>
  <c r="I93" i="21"/>
  <c r="Q131" i="21"/>
  <c r="V129" i="21"/>
  <c r="W160" i="21"/>
  <c r="I71" i="21"/>
  <c r="I82" i="21"/>
  <c r="T177" i="21"/>
  <c r="I49" i="21"/>
  <c r="I119" i="21"/>
  <c r="I48" i="21"/>
  <c r="I47" i="21"/>
  <c r="W25" i="21"/>
  <c r="V25" i="21"/>
  <c r="Q6" i="21"/>
  <c r="P6" i="21"/>
  <c r="V170" i="21"/>
  <c r="W170" i="21"/>
  <c r="I127" i="21"/>
  <c r="I126" i="21"/>
  <c r="I125" i="21"/>
  <c r="I123" i="21"/>
  <c r="I122" i="21"/>
  <c r="I120" i="21"/>
  <c r="I118" i="21"/>
  <c r="I117" i="21"/>
  <c r="I116" i="21"/>
  <c r="I128" i="21"/>
  <c r="I124" i="21"/>
  <c r="I121" i="21"/>
  <c r="I115" i="21"/>
  <c r="I114" i="21"/>
  <c r="I112" i="21"/>
  <c r="I110" i="21"/>
  <c r="I108" i="21"/>
  <c r="I106" i="21"/>
  <c r="I103" i="21"/>
  <c r="I101" i="21"/>
  <c r="I99" i="21"/>
  <c r="I97" i="21"/>
  <c r="I95" i="21"/>
  <c r="I92" i="21"/>
  <c r="I90" i="21"/>
  <c r="I89" i="21"/>
  <c r="I87" i="21"/>
  <c r="I84" i="21"/>
  <c r="I79" i="21"/>
  <c r="I78" i="21"/>
  <c r="I77" i="21"/>
  <c r="I74" i="21"/>
  <c r="I72" i="21"/>
  <c r="I70" i="21"/>
  <c r="I68" i="21"/>
  <c r="I65" i="21"/>
  <c r="I63" i="21"/>
  <c r="I60" i="21"/>
  <c r="I58" i="21"/>
  <c r="I56" i="21"/>
  <c r="I54" i="21"/>
  <c r="I51" i="21"/>
  <c r="I46" i="21"/>
  <c r="I44" i="21"/>
  <c r="I42" i="21"/>
  <c r="I40" i="21"/>
  <c r="I38" i="21"/>
  <c r="I36" i="21"/>
  <c r="I34" i="21"/>
  <c r="I33" i="21"/>
  <c r="I31" i="21"/>
  <c r="I29" i="21"/>
  <c r="I28" i="21"/>
  <c r="I24" i="21"/>
  <c r="I22" i="21"/>
  <c r="I20" i="21"/>
  <c r="I18" i="21"/>
  <c r="I16" i="21"/>
  <c r="I14" i="21"/>
  <c r="I12" i="21"/>
  <c r="I10" i="21"/>
  <c r="K6" i="21"/>
  <c r="I113" i="21"/>
  <c r="I109" i="21"/>
  <c r="I105" i="21"/>
  <c r="I100" i="21"/>
  <c r="I96" i="21"/>
  <c r="I91" i="21"/>
  <c r="I86" i="21"/>
  <c r="I83" i="21"/>
  <c r="I80" i="21"/>
  <c r="I75" i="21"/>
  <c r="I67" i="21"/>
  <c r="I64" i="21"/>
  <c r="I61" i="21"/>
  <c r="I57" i="21"/>
  <c r="I53" i="21"/>
  <c r="I50" i="21"/>
  <c r="I45" i="21"/>
  <c r="I41" i="21"/>
  <c r="I37" i="21"/>
  <c r="I32" i="21"/>
  <c r="I27" i="21"/>
  <c r="I111" i="21"/>
  <c r="I107" i="21"/>
  <c r="I102" i="21"/>
  <c r="I98" i="21"/>
  <c r="I94" i="21"/>
  <c r="I88" i="21"/>
  <c r="I85" i="21"/>
  <c r="I81" i="21"/>
  <c r="I76" i="21"/>
  <c r="I73" i="21"/>
  <c r="I69" i="21"/>
  <c r="I66" i="21"/>
  <c r="I62" i="21"/>
  <c r="I59" i="21"/>
  <c r="I55" i="21"/>
  <c r="I52" i="21"/>
  <c r="I43" i="21"/>
  <c r="I39" i="21"/>
  <c r="I35" i="21"/>
  <c r="I30" i="21"/>
  <c r="I21" i="21"/>
  <c r="I17" i="21"/>
  <c r="I13" i="21"/>
  <c r="I9" i="21"/>
  <c r="I23" i="21"/>
  <c r="I19" i="21"/>
  <c r="I15" i="21"/>
  <c r="I11" i="21"/>
  <c r="J6" i="21"/>
  <c r="I7" i="21"/>
  <c r="I25" i="21"/>
  <c r="I26" i="21"/>
  <c r="I8" i="21"/>
  <c r="U131" i="21"/>
  <c r="K131" i="21"/>
  <c r="J131" i="21"/>
  <c r="W129" i="21"/>
  <c r="U6" i="21"/>
  <c r="V168" i="21"/>
  <c r="W168" i="21"/>
  <c r="W169" i="21"/>
  <c r="V169" i="21"/>
  <c r="W6" i="21" l="1"/>
  <c r="V6" i="21"/>
  <c r="W131" i="21"/>
  <c r="V131" i="21"/>
  <c r="V128" i="21" l="1"/>
  <c r="U161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<sst xmlns="http://schemas.openxmlformats.org/spreadsheetml/2006/main" count="420" uniqueCount="330">
  <si>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</si>
  <si>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</si>
  <si>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</si>
  <si>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</si>
  <si>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</si>
  <si>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</si>
  <si>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</si>
  <si>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</si>
  <si>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</si>
  <si>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</si>
  <si>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</si>
  <si>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</si>
  <si>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</si>
  <si>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</si>
  <si>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</si>
  <si>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</si>
  <si>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</si>
  <si>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</si>
  <si>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</si>
  <si>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</si>
  <si>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</si>
  <si>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</si>
  <si>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</si>
  <si>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</si>
  <si>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</si>
  <si>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</si>
  <si>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</si>
  <si>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</si>
  <si>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</si>
  <si>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</si>
  <si>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</si>
  <si>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</si>
  <si>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</si>
  <si>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</si>
  <si>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</si>
  <si>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</si>
  <si>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</si>
  <si>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</si>
  <si>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</si>
  <si>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</si>
  <si>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</si>
  <si>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</si>
  <si>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</si>
  <si>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</si>
  <si>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</si>
  <si>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</si>
  <si>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</si>
  <si>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</si>
  <si>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</si>
  <si>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</si>
  <si>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</si>
  <si>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</si>
  <si>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</si>
  <si>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</si>
  <si>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</si>
  <si>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</si>
  <si>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</si>
  <si>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</si>
  <si>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</si>
  <si>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</si>
  <si>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</si>
  <si>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</si>
  <si>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</si>
  <si>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</si>
  <si>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</si>
  <si>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</si>
  <si>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</si>
  <si>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</si>
  <si>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</si>
  <si>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</si>
  <si>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</si>
  <si>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</si>
  <si>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</si>
  <si>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</si>
  <si>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</si>
  <si>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</si>
  <si>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</si>
  <si>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</si>
  <si>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</si>
  <si>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</si>
  <si>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</si>
  <si>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</si>
  <si>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</si>
  <si>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</si>
  <si>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</si>
  <si>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</si>
  <si>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</si>
  <si>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</si>
  <si>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</si>
  <si>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</si>
  <si>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</si>
  <si>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</si>
  <si>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</si>
  <si>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</si>
  <si>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</si>
  <si>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</si>
  <si>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</si>
  <si>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</si>
  <si>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</si>
  <si>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</si>
  <si>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</si>
  <si>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</si>
  <si>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</si>
  <si>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</si>
  <si>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</si>
  <si>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</si>
  <si>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</si>
  <si>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</si>
  <si>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</si>
  <si>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</si>
  <si>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</si>
  <si>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</si>
  <si>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</si>
  <si>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</si>
  <si>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</si>
  <si>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</si>
  <si>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</si>
  <si>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</si>
  <si>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</si>
  <si>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</si>
  <si>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</si>
  <si>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</si>
  <si>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</si>
  <si>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</si>
  <si>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</si>
  <si>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</si>
  <si>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</si>
  <si>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</si>
  <si>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</si>
  <si>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</si>
  <si>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</si>
  <si>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</si>
  <si>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</si>
  <si>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</si>
  <si>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</si>
  <si>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</si>
  <si>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</si>
  <si>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</si>
  <si>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</si>
  <si>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</si>
  <si>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</si>
  <si>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</si>
  <si>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</si>
  <si>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</si>
  <si>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</si>
  <si>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</si>
  <si>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</si>
  <si>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</si>
  <si>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</si>
  <si>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</si>
  <si>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</si>
  <si>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</si>
  <si>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</si>
  <si>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</si>
  <si>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</si>
  <si>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</si>
  <si>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</si>
  <si>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</si>
  <si>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</si>
  <si>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</si>
  <si>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</si>
  <si>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</si>
  <si>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</si>
  <si>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</si>
  <si>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</si>
  <si>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</si>
  <si>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</si>
  <si>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</si>
  <si>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</si>
  <si>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</si>
  <si>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</si>
  <si>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</si>
  <si>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</si>
  <si>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</si>
  <si>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</si>
  <si>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</si>
  <si>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</si>
  <si>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</si>
  <si>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</si>
  <si>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</si>
  <si>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</si>
  <si>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</si>
  <si>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</si>
  <si>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</si>
  <si>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</si>
  <si>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</si>
  <si>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</si>
  <si>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</si>
  <si>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</si>
  <si>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</si>
  <si>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</si>
  <si>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</si>
  <si>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</si>
  <si>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</si>
  <si>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</si>
  <si>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</si>
  <si>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</si>
  <si>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</si>
  <si>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</si>
  <si>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</si>
  <si>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</si>
  <si>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</si>
  <si>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</si>
  <si>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</si>
  <si>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</si>
  <si>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</si>
  <si>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</si>
  <si>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</si>
  <si>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</si>
  <si>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</si>
  <si>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</si>
  <si>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</si>
  <si>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</si>
  <si>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</si>
  <si>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</si>
  <si>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</si>
  <si>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</si>
  <si>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</si>
  <si>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</si>
  <si>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</si>
  <si>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</si>
  <si>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</si>
  <si>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</si>
  <si>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</si>
  <si>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</si>
  <si>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</si>
  <si>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</si>
  <si>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</si>
  <si>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</si>
  <si>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</si>
  <si>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</si>
  <si>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</si>
  <si>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</si>
  <si>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</si>
  <si>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</si>
  <si>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</si>
  <si>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</si>
  <si>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</si>
  <si>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</si>
  <si>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</si>
  <si>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</si>
  <si>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</si>
  <si>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</si>
  <si>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</si>
  <si>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</si>
  <si>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</si>
  <si>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</si>
  <si>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</si>
  <si>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</si>
  <si>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</si>
  <si>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</si>
  <si>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</si>
  <si>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</si>
  <si>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</si>
  <si>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</si>
  <si>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</si>
  <si>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</si>
  <si>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</si>
  <si>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</si>
  <si>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залишок ОС (41051100)</t>
  </si>
  <si>
    <t>залишок соц-екон.розв (41054100)</t>
  </si>
  <si>
    <t>відхилення                       "+", "-"</t>
  </si>
  <si>
    <t>відхилення                     "+", "-"</t>
  </si>
  <si>
    <t>відхилення                          "+", "-"</t>
  </si>
  <si>
    <t>субвенція на організацію роздільного збору сміття  41053900</t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</si>
  <si>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</si>
  <si>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</si>
  <si>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за рах.медичної субвенція на інсулін 41051500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</si>
  <si>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</si>
  <si>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субвенція на проведення виборів депутатів  (41053000)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</si>
  <si>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</si>
  <si>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</si>
  <si>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з МБ на здійснення заходів щодо соціально-економічного розвитку окремих територій за рахунок залишку коштів відповідної субвенції з ДБ, що утворився на початок бюджетного періоду (41054100) - освіта (ЗСО №2, ІРЦ)</t>
  </si>
  <si>
    <t>субвенція на здійснення доплат медичним та іншим працівникам закладів охорони здоров'я  (41051800)</t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</si>
  <si>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color theme="7" tint="-0.249977111117893"/>
        <rFont val="Times New Roman"/>
        <family val="1"/>
        <charset val="204"/>
      </rPr>
      <t xml:space="preserve">(41050900) </t>
    </r>
  </si>
  <si>
    <t>субвенція з місцевого бюджету за рахунок залишку  освітньої субвенції(41051100)-придбання обладнання для їдалень ЗЗСО№№2,4,5</t>
  </si>
  <si>
    <t>Перевірити 9770 !!!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</si>
  <si>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</si>
  <si>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</si>
  <si>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</si>
  <si>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</si>
  <si>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</si>
  <si>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</si>
  <si>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</si>
  <si>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</si>
  <si>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у т.ч. за рахунок  залишку коштів субвенції на здійснення заходів щодо соціально-економічного розвитку окремих територій з державного бюджету, що утворився на початок бюджетного періоду (41054100) - освіта (ЗСО №2, ІРЦ)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</si>
  <si>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</si>
  <si>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</si>
  <si>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</si>
  <si>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</si>
  <si>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</si>
  <si>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</si>
  <si>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</si>
  <si>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</si>
  <si>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</si>
  <si>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</si>
  <si>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</si>
  <si>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</si>
  <si>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</si>
  <si>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</si>
  <si>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</si>
  <si>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</si>
  <si>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</si>
  <si>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r>
      <t xml:space="preserve">освітня субвенція 41033900 </t>
    </r>
    <r>
      <rPr>
        <sz val="12"/>
        <color rgb="FFFF0000"/>
        <rFont val="Times New Roman"/>
        <family val="1"/>
        <charset val="204"/>
      </rPr>
      <t>та залишок освітньої субвенції 41051100</t>
    </r>
  </si>
  <si>
    <r>
      <t xml:space="preserve">без 41053900 (без реабцентру, без ЧАЕС, </t>
    </r>
    <r>
      <rPr>
        <sz val="10"/>
        <color rgb="FFFF0000"/>
        <rFont val="Arial Cyr"/>
        <charset val="204"/>
      </rPr>
      <t xml:space="preserve">субв.на організацію роздільного збору сміття, </t>
    </r>
    <r>
      <rPr>
        <sz val="10"/>
        <rFont val="Arial Cyr"/>
        <charset val="204"/>
      </rPr>
      <t>дотації</t>
    </r>
    <r>
      <rPr>
        <sz val="10"/>
        <color rgb="FFFF0000"/>
        <rFont val="Arial Cyr"/>
        <charset val="204"/>
      </rPr>
      <t>, субв. на ремонт асф.покр. по вул.Соборній за рах. субв. по зоні ризику</t>
    </r>
    <r>
      <rPr>
        <sz val="10"/>
        <rFont val="Arial Cyr"/>
        <family val="2"/>
        <charset val="204"/>
      </rPr>
      <t xml:space="preserve"> ) (для звірки з казнач.звітом)</t>
    </r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</si>
  <si>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</si>
  <si>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</si>
  <si>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</si>
  <si>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</si>
  <si>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</si>
  <si>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</si>
  <si>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</si>
  <si>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Забезпечення діяльності інклюзивно-ресурсних центрів за рахунок освітньої субвенції (41051000)-зарплата педпрацівникам ІРЦ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</si>
  <si>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потеребами (41051200)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</si>
  <si>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</si>
  <si>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</si>
  <si>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</si>
  <si>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</si>
  <si>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</si>
  <si>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</si>
  <si>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субвенція на держпідтримку </t>
    </r>
    <r>
      <rPr>
        <b/>
        <sz val="12"/>
        <color rgb="FF00B050"/>
        <rFont val="Times New Roman"/>
        <family val="1"/>
        <charset val="204"/>
      </rPr>
      <t>осіб з особл.осв.потребами</t>
    </r>
    <r>
      <rPr>
        <sz val="12"/>
        <color rgb="FF00B050"/>
        <rFont val="Times New Roman"/>
        <family val="1"/>
        <charset val="204"/>
      </rPr>
      <t xml:space="preserve"> 41051200</t>
    </r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</si>
  <si>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</si>
  <si>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r>
      <t xml:space="preserve">без залишків </t>
    </r>
    <r>
      <rPr>
        <sz val="10"/>
        <color rgb="FFFF0000"/>
        <rFont val="Arial Cyr"/>
        <charset val="204"/>
      </rPr>
      <t>ОС, мед., соц.екон розв.</t>
    </r>
    <r>
      <rPr>
        <sz val="10"/>
        <rFont val="Arial Cyr"/>
        <family val="2"/>
        <charset val="204"/>
      </rPr>
      <t xml:space="preserve"> (для звірки з доходами)</t>
    </r>
  </si>
  <si>
    <t xml:space="preserve">                Аналіз виконання бюджету Вараської міської територіальної громади по видатках та кредитуванню станом на 01.06.2021 року </t>
  </si>
  <si>
    <t>затверджено на 01.06.2021</t>
  </si>
  <si>
    <t>виконано станом на 01.06.2021</t>
  </si>
  <si>
    <t>7324</t>
  </si>
  <si>
    <t>Будівництво установ та закладів культури</t>
  </si>
  <si>
    <t>Заступник начальника бюджетного відділу</t>
  </si>
  <si>
    <t>Віра ПЕТРИНА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</si>
</sst>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7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3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Arial Cyr"/>
      <family val="2"/>
      <charset val="204"/>
    </font>
    <font>
      <sz val="8"/>
      <color rgb="FF000000"/>
      <name val="Tahoma"/>
      <family val="2"/>
      <charset val="204"/>
    </font>
    <font>
      <sz val="10"/>
      <color rgb="FFFF0000"/>
      <name val="Arial Cyr"/>
      <charset val="204"/>
    </font>
    <font>
      <b/>
      <sz val="10"/>
      <color rgb="FF7030A0"/>
      <name val="Arial Cyr"/>
      <family val="2"/>
      <charset val="204"/>
    </font>
    <font>
      <b/>
      <sz val="10"/>
      <color theme="9" tint="-0.499984740745262"/>
      <name val="Arial Cyr"/>
      <family val="2"/>
      <charset val="204"/>
    </font>
    <font>
      <b/>
      <sz val="12"/>
      <name val="Arial Cyr"/>
      <charset val="204"/>
    </font>
    <font>
      <b/>
      <sz val="10"/>
      <color rgb="FFC00000"/>
      <name val="Arial Cyr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color theme="3" tint="-0.249977111117893"/>
      <name val="Arial Cyr"/>
      <family val="2"/>
      <charset val="204"/>
    </font>
    <font>
      <sz val="10"/>
      <color theme="9" tint="-0.499984740745262"/>
      <name val="Arial Cyr"/>
      <charset val="204"/>
    </font>
    <font>
      <sz val="11"/>
      <color theme="7" tint="-0.249977111117893"/>
      <name val="Times New Roman"/>
      <family val="1"/>
      <charset val="204"/>
    </font>
    <font>
      <sz val="13"/>
      <color theme="7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4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C9E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2" fillId="0" borderId="0"/>
    <xf numFmtId="0" fontId="46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5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8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Fill="1"/>
    <xf numFmtId="0" fontId="28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8" fillId="3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4" fillId="8" borderId="0" xfId="0" applyNumberFormat="1" applyFont="1" applyFill="1" applyBorder="1" applyAlignment="1">
      <alignment horizontal="center" wrapText="1"/>
    </xf>
    <xf numFmtId="165" fontId="14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28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5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" fillId="0" borderId="0" xfId="0" applyFont="1" applyFill="1" applyBorder="1"/>
    <xf numFmtId="0" fontId="2" fillId="10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0" fontId="45" fillId="0" borderId="3" xfId="0" applyFont="1" applyFill="1" applyBorder="1" applyAlignment="1">
      <alignment wrapText="1"/>
    </xf>
    <xf numFmtId="0" fontId="45" fillId="0" borderId="3" xfId="0" applyFont="1" applyFill="1" applyBorder="1"/>
    <xf numFmtId="167" fontId="2" fillId="0" borderId="0" xfId="0" applyNumberFormat="1" applyFont="1" applyBorder="1" applyAlignment="1">
      <alignment horizontal="right" wrapText="1"/>
    </xf>
    <xf numFmtId="0" fontId="2" fillId="12" borderId="0" xfId="0" applyFont="1" applyFill="1" applyAlignment="1">
      <alignment wrapText="1"/>
    </xf>
    <xf numFmtId="0" fontId="28" fillId="12" borderId="0" xfId="0" applyFont="1" applyFill="1" applyBorder="1" applyAlignment="1">
      <alignment horizontal="center" wrapText="1"/>
    </xf>
    <xf numFmtId="0" fontId="2" fillId="12" borderId="0" xfId="0" applyFont="1" applyFill="1" applyAlignment="1">
      <alignment horizontal="center" wrapText="1"/>
    </xf>
    <xf numFmtId="165" fontId="2" fillId="12" borderId="0" xfId="0" applyNumberFormat="1" applyFont="1" applyFill="1" applyAlignment="1">
      <alignment horizontal="center" wrapText="1"/>
    </xf>
    <xf numFmtId="167" fontId="2" fillId="12" borderId="0" xfId="0" applyNumberFormat="1" applyFont="1" applyFill="1" applyAlignment="1">
      <alignment horizontal="center" wrapText="1"/>
    </xf>
    <xf numFmtId="0" fontId="2" fillId="14" borderId="0" xfId="0" applyFont="1" applyFill="1" applyAlignment="1">
      <alignment wrapText="1"/>
    </xf>
    <xf numFmtId="0" fontId="28" fillId="14" borderId="0" xfId="0" applyFont="1" applyFill="1" applyBorder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165" fontId="2" fillId="14" borderId="0" xfId="0" applyNumberFormat="1" applyFont="1" applyFill="1" applyAlignment="1">
      <alignment horizontal="center" wrapText="1"/>
    </xf>
    <xf numFmtId="4" fontId="2" fillId="14" borderId="0" xfId="0" applyNumberFormat="1" applyFont="1" applyFill="1" applyAlignment="1">
      <alignment horizontal="center" wrapText="1"/>
    </xf>
    <xf numFmtId="167" fontId="2" fillId="14" borderId="0" xfId="0" applyNumberFormat="1" applyFont="1" applyFill="1" applyAlignment="1">
      <alignment horizontal="center" wrapText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48" fillId="1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164" fontId="49" fillId="0" borderId="0" xfId="0" applyNumberFormat="1" applyFont="1" applyFill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/>
    <xf numFmtId="0" fontId="49" fillId="0" borderId="0" xfId="0" applyFont="1" applyFill="1"/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51" fillId="0" borderId="0" xfId="0" applyFont="1" applyFill="1"/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/>
    <xf numFmtId="167" fontId="53" fillId="0" borderId="0" xfId="0" applyNumberFormat="1" applyFont="1" applyFill="1" applyBorder="1" applyAlignment="1">
      <alignment horizontal="center" wrapText="1"/>
    </xf>
    <xf numFmtId="165" fontId="55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167" fontId="56" fillId="7" borderId="0" xfId="0" applyNumberFormat="1" applyFont="1" applyFill="1" applyBorder="1" applyAlignment="1">
      <alignment horizontal="center" wrapText="1"/>
    </xf>
    <xf numFmtId="165" fontId="56" fillId="7" borderId="0" xfId="0" applyNumberFormat="1" applyFont="1" applyFill="1" applyBorder="1" applyAlignment="1">
      <alignment horizontal="center" wrapText="1"/>
    </xf>
    <xf numFmtId="0" fontId="18" fillId="11" borderId="0" xfId="0" applyFont="1" applyFill="1" applyBorder="1" applyAlignment="1">
      <alignment horizontal="right" wrapText="1"/>
    </xf>
    <xf numFmtId="0" fontId="18" fillId="11" borderId="0" xfId="0" applyFont="1" applyFill="1" applyBorder="1" applyAlignment="1">
      <alignment wrapText="1"/>
    </xf>
    <xf numFmtId="0" fontId="18" fillId="11" borderId="3" xfId="0" applyFont="1" applyFill="1" applyBorder="1" applyAlignment="1">
      <alignment wrapText="1"/>
    </xf>
    <xf numFmtId="0" fontId="18" fillId="11" borderId="3" xfId="0" applyFont="1" applyFill="1" applyBorder="1"/>
    <xf numFmtId="0" fontId="19" fillId="11" borderId="0" xfId="0" applyFont="1" applyFill="1" applyBorder="1" applyAlignment="1">
      <alignment horizontal="right" wrapText="1"/>
    </xf>
    <xf numFmtId="0" fontId="19" fillId="11" borderId="0" xfId="0" applyFont="1" applyFill="1" applyBorder="1" applyAlignment="1">
      <alignment wrapText="1"/>
    </xf>
    <xf numFmtId="0" fontId="19" fillId="11" borderId="0" xfId="0" applyFont="1" applyFill="1" applyAlignment="1">
      <alignment wrapText="1"/>
    </xf>
    <xf numFmtId="0" fontId="19" fillId="11" borderId="0" xfId="0" applyFont="1" applyFill="1"/>
    <xf numFmtId="43" fontId="51" fillId="10" borderId="0" xfId="3" applyFont="1" applyFill="1" applyAlignment="1">
      <alignment textRotation="90"/>
    </xf>
    <xf numFmtId="43" fontId="0" fillId="10" borderId="0" xfId="3" applyFont="1" applyFill="1" applyAlignment="1">
      <alignment textRotation="90"/>
    </xf>
    <xf numFmtId="0" fontId="3" fillId="12" borderId="0" xfId="0" applyFont="1" applyFill="1" applyAlignment="1">
      <alignment textRotation="90"/>
    </xf>
    <xf numFmtId="0" fontId="2" fillId="12" borderId="0" xfId="0" applyFont="1" applyFill="1" applyAlignment="1">
      <alignment textRotation="90"/>
    </xf>
    <xf numFmtId="0" fontId="3" fillId="12" borderId="0" xfId="0" applyFont="1" applyFill="1" applyAlignment="1">
      <alignment horizontal="center"/>
    </xf>
    <xf numFmtId="43" fontId="3" fillId="12" borderId="0" xfId="3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2" fillId="18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5" borderId="0" xfId="0" applyNumberFormat="1" applyFont="1" applyFill="1" applyBorder="1" applyAlignment="1">
      <alignment horizontal="center" wrapText="1"/>
    </xf>
    <xf numFmtId="165" fontId="27" fillId="15" borderId="0" xfId="0" applyNumberFormat="1" applyFont="1" applyFill="1" applyBorder="1" applyAlignment="1">
      <alignment horizontal="center" wrapText="1"/>
    </xf>
    <xf numFmtId="165" fontId="52" fillId="15" borderId="0" xfId="0" applyNumberFormat="1" applyFont="1" applyFill="1" applyBorder="1" applyAlignment="1">
      <alignment horizontal="center" wrapText="1"/>
    </xf>
    <xf numFmtId="0" fontId="63" fillId="0" borderId="5" xfId="0" applyFont="1" applyFill="1" applyBorder="1" applyAlignment="1">
      <alignment wrapText="1"/>
    </xf>
    <xf numFmtId="0" fontId="63" fillId="0" borderId="5" xfId="0" applyFont="1" applyFill="1" applyBorder="1" applyAlignment="1">
      <alignment vertical="center" wrapText="1"/>
    </xf>
    <xf numFmtId="0" fontId="63" fillId="0" borderId="5" xfId="0" applyFont="1" applyBorder="1" applyAlignment="1">
      <alignment wrapText="1"/>
    </xf>
    <xf numFmtId="0" fontId="64" fillId="0" borderId="5" xfId="0" applyFont="1" applyFill="1" applyBorder="1" applyAlignment="1">
      <alignment wrapText="1"/>
    </xf>
    <xf numFmtId="0" fontId="59" fillId="0" borderId="5" xfId="0" applyFont="1" applyBorder="1" applyAlignment="1">
      <alignment wrapText="1"/>
    </xf>
    <xf numFmtId="0" fontId="60" fillId="0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61" fillId="0" borderId="5" xfId="0" applyFont="1" applyFill="1" applyBorder="1" applyAlignment="1" applyProtection="1">
      <alignment horizontal="left" wrapText="1"/>
      <protection locked="0"/>
    </xf>
    <xf numFmtId="0" fontId="58" fillId="0" borderId="5" xfId="0" applyFont="1" applyFill="1" applyBorder="1" applyAlignment="1">
      <alignment wrapText="1"/>
    </xf>
    <xf numFmtId="0" fontId="66" fillId="6" borderId="0" xfId="0" applyFont="1" applyFill="1" applyAlignment="1">
      <alignment wrapText="1"/>
    </xf>
    <xf numFmtId="167" fontId="66" fillId="6" borderId="0" xfId="0" applyNumberFormat="1" applyFont="1" applyFill="1" applyAlignment="1">
      <alignment wrapText="1"/>
    </xf>
    <xf numFmtId="167" fontId="65" fillId="6" borderId="0" xfId="0" applyNumberFormat="1" applyFont="1" applyFill="1" applyAlignment="1">
      <alignment wrapText="1"/>
    </xf>
    <xf numFmtId="0" fontId="3" fillId="8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58" fillId="11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167" fontId="36" fillId="0" borderId="7" xfId="0" applyNumberFormat="1" applyFont="1" applyFill="1" applyBorder="1" applyAlignment="1">
      <alignment horizontal="center" wrapText="1"/>
    </xf>
    <xf numFmtId="165" fontId="36" fillId="0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left" wrapText="1"/>
      <protection locked="0"/>
    </xf>
    <xf numFmtId="49" fontId="29" fillId="0" borderId="7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 wrapText="1"/>
    </xf>
    <xf numFmtId="0" fontId="29" fillId="0" borderId="7" xfId="0" applyFont="1" applyFill="1" applyBorder="1" applyAlignment="1">
      <alignment wrapText="1"/>
    </xf>
    <xf numFmtId="167" fontId="37" fillId="0" borderId="7" xfId="0" applyNumberFormat="1" applyFont="1" applyFill="1" applyBorder="1" applyAlignment="1" applyProtection="1">
      <alignment horizontal="center" wrapText="1"/>
      <protection locked="0"/>
    </xf>
    <xf numFmtId="10" fontId="37" fillId="0" borderId="7" xfId="0" applyNumberFormat="1" applyFont="1" applyFill="1" applyBorder="1" applyAlignment="1">
      <alignment horizontal="center" wrapText="1"/>
    </xf>
    <xf numFmtId="167" fontId="37" fillId="0" borderId="7" xfId="0" applyNumberFormat="1" applyFont="1" applyFill="1" applyBorder="1" applyAlignment="1">
      <alignment horizontal="center" wrapText="1"/>
    </xf>
    <xf numFmtId="165" fontId="37" fillId="0" borderId="7" xfId="0" applyNumberFormat="1" applyFont="1" applyFill="1" applyBorder="1" applyAlignment="1">
      <alignment horizontal="center" wrapText="1"/>
    </xf>
    <xf numFmtId="167" fontId="38" fillId="0" borderId="7" xfId="0" applyNumberFormat="1" applyFont="1" applyFill="1" applyBorder="1" applyAlignment="1">
      <alignment horizontal="center" wrapText="1"/>
    </xf>
    <xf numFmtId="167" fontId="38" fillId="0" borderId="7" xfId="0" applyNumberFormat="1" applyFont="1" applyFill="1" applyBorder="1" applyAlignment="1" applyProtection="1">
      <alignment horizontal="center" wrapText="1"/>
      <protection locked="0"/>
    </xf>
    <xf numFmtId="0" fontId="29" fillId="0" borderId="7" xfId="0" applyFont="1" applyFill="1" applyBorder="1" applyAlignment="1">
      <alignment horizontal="left" wrapText="1"/>
    </xf>
    <xf numFmtId="10" fontId="39" fillId="0" borderId="7" xfId="0" applyNumberFormat="1" applyFont="1" applyFill="1" applyBorder="1" applyAlignment="1">
      <alignment horizontal="center" wrapText="1"/>
    </xf>
    <xf numFmtId="167" fontId="39" fillId="0" borderId="7" xfId="0" applyNumberFormat="1" applyFont="1" applyFill="1" applyBorder="1" applyAlignment="1">
      <alignment horizontal="center" wrapText="1"/>
    </xf>
    <xf numFmtId="167" fontId="40" fillId="0" borderId="7" xfId="0" applyNumberFormat="1" applyFont="1" applyFill="1" applyBorder="1" applyAlignment="1">
      <alignment horizontal="center" wrapText="1"/>
    </xf>
    <xf numFmtId="49" fontId="29" fillId="0" borderId="7" xfId="0" applyNumberFormat="1" applyFont="1" applyFill="1" applyBorder="1" applyAlignment="1">
      <alignment wrapText="1"/>
    </xf>
    <xf numFmtId="49" fontId="29" fillId="0" borderId="7" xfId="0" applyNumberFormat="1" applyFont="1" applyFill="1" applyBorder="1" applyAlignment="1" applyProtection="1">
      <alignment horizontal="left" wrapText="1"/>
      <protection locked="0"/>
    </xf>
    <xf numFmtId="168" fontId="37" fillId="0" borderId="7" xfId="0" applyNumberFormat="1" applyFont="1" applyFill="1" applyBorder="1" applyAlignment="1">
      <alignment horizontal="center" wrapText="1"/>
    </xf>
    <xf numFmtId="49" fontId="29" fillId="0" borderId="7" xfId="0" applyNumberFormat="1" applyFont="1" applyFill="1" applyBorder="1" applyAlignment="1">
      <alignment horizontal="left" wrapText="1"/>
    </xf>
    <xf numFmtId="0" fontId="30" fillId="0" borderId="7" xfId="0" applyFont="1" applyFill="1" applyBorder="1" applyAlignment="1">
      <alignment horizontal="left" wrapText="1"/>
    </xf>
    <xf numFmtId="166" fontId="29" fillId="0" borderId="7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 applyProtection="1">
      <alignment wrapText="1"/>
      <protection locked="0"/>
    </xf>
    <xf numFmtId="167" fontId="37" fillId="0" borderId="7" xfId="0" applyNumberFormat="1" applyFont="1" applyFill="1" applyBorder="1" applyAlignment="1" applyProtection="1">
      <alignment horizontal="center" wrapText="1"/>
    </xf>
    <xf numFmtId="49" fontId="29" fillId="0" borderId="7" xfId="0" applyNumberFormat="1" applyFont="1" applyFill="1" applyBorder="1" applyAlignment="1" applyProtection="1">
      <alignment horizontal="center" wrapText="1"/>
      <protection locked="0"/>
    </xf>
    <xf numFmtId="1" fontId="29" fillId="0" borderId="7" xfId="0" applyNumberFormat="1" applyFont="1" applyFill="1" applyBorder="1" applyAlignment="1" applyProtection="1">
      <alignment horizontal="center" wrapText="1"/>
      <protection locked="0"/>
    </xf>
    <xf numFmtId="164" fontId="39" fillId="0" borderId="7" xfId="0" applyNumberFormat="1" applyFont="1" applyFill="1" applyBorder="1" applyAlignment="1">
      <alignment horizontal="center" wrapText="1"/>
    </xf>
    <xf numFmtId="0" fontId="39" fillId="0" borderId="7" xfId="0" applyFont="1" applyFill="1" applyBorder="1" applyAlignment="1">
      <alignment horizontal="center" wrapText="1"/>
    </xf>
    <xf numFmtId="49" fontId="29" fillId="0" borderId="7" xfId="0" applyNumberFormat="1" applyFont="1" applyFill="1" applyBorder="1" applyAlignment="1" applyProtection="1">
      <alignment horizontal="justify" wrapText="1"/>
      <protection locked="0"/>
    </xf>
    <xf numFmtId="167" fontId="42" fillId="0" borderId="7" xfId="0" applyNumberFormat="1" applyFont="1" applyFill="1" applyBorder="1" applyAlignment="1">
      <alignment horizontal="center" wrapText="1"/>
    </xf>
    <xf numFmtId="0" fontId="29" fillId="0" borderId="7" xfId="1" applyFont="1" applyFill="1" applyBorder="1" applyAlignment="1" applyProtection="1">
      <alignment horizontal="left" wrapText="1"/>
    </xf>
    <xf numFmtId="0" fontId="30" fillId="0" borderId="7" xfId="0" applyFont="1" applyFill="1" applyBorder="1" applyAlignment="1">
      <alignment horizontal="center"/>
    </xf>
    <xf numFmtId="49" fontId="30" fillId="0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Fill="1" applyBorder="1" applyAlignment="1">
      <alignment wrapText="1"/>
    </xf>
    <xf numFmtId="167" fontId="36" fillId="0" borderId="7" xfId="0" applyNumberFormat="1" applyFont="1" applyFill="1" applyBorder="1" applyAlignment="1" applyProtection="1">
      <alignment horizontal="center" wrapText="1"/>
    </xf>
    <xf numFmtId="168" fontId="36" fillId="0" borderId="7" xfId="0" applyNumberFormat="1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left" wrapText="1"/>
    </xf>
    <xf numFmtId="10" fontId="36" fillId="0" borderId="7" xfId="0" applyNumberFormat="1" applyFont="1" applyFill="1" applyBorder="1" applyAlignment="1">
      <alignment horizontal="center" wrapText="1"/>
    </xf>
    <xf numFmtId="49" fontId="32" fillId="0" borderId="7" xfId="0" applyNumberFormat="1" applyFont="1" applyFill="1" applyBorder="1" applyAlignment="1" applyProtection="1">
      <alignment horizontal="center" wrapText="1"/>
      <protection locked="0"/>
    </xf>
    <xf numFmtId="1" fontId="32" fillId="0" borderId="7" xfId="0" applyNumberFormat="1" applyFont="1" applyFill="1" applyBorder="1" applyAlignment="1" applyProtection="1">
      <alignment horizontal="center" wrapText="1"/>
      <protection locked="0"/>
    </xf>
    <xf numFmtId="0" fontId="31" fillId="0" borderId="7" xfId="0" applyFont="1" applyFill="1" applyBorder="1" applyAlignment="1" applyProtection="1">
      <alignment horizontal="left" wrapText="1"/>
      <protection locked="0"/>
    </xf>
    <xf numFmtId="0" fontId="31" fillId="0" borderId="7" xfId="0" applyFont="1" applyFill="1" applyBorder="1" applyAlignment="1" applyProtection="1">
      <alignment horizontal="justify" wrapText="1"/>
      <protection locked="0"/>
    </xf>
    <xf numFmtId="167" fontId="36" fillId="0" borderId="7" xfId="0" applyNumberFormat="1" applyFont="1" applyFill="1" applyBorder="1" applyAlignment="1" applyProtection="1">
      <alignment horizontal="center" wrapText="1"/>
      <protection locked="0"/>
    </xf>
    <xf numFmtId="0" fontId="30" fillId="0" borderId="7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/>
    <xf numFmtId="165" fontId="36" fillId="0" borderId="12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/>
    <xf numFmtId="165" fontId="37" fillId="0" borderId="12" xfId="0" applyNumberFormat="1" applyFont="1" applyFill="1" applyBorder="1" applyAlignment="1">
      <alignment horizontal="center" wrapText="1"/>
    </xf>
    <xf numFmtId="165" fontId="39" fillId="0" borderId="12" xfId="0" applyNumberFormat="1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/>
    </xf>
    <xf numFmtId="0" fontId="8" fillId="0" borderId="13" xfId="0" applyFont="1" applyFill="1" applyBorder="1" applyAlignment="1"/>
    <xf numFmtId="167" fontId="36" fillId="0" borderId="14" xfId="0" applyNumberFormat="1" applyFont="1" applyFill="1" applyBorder="1" applyAlignment="1" applyProtection="1">
      <alignment horizontal="center" wrapText="1"/>
    </xf>
    <xf numFmtId="167" fontId="36" fillId="0" borderId="14" xfId="0" applyNumberFormat="1" applyFont="1" applyFill="1" applyBorder="1" applyAlignment="1">
      <alignment horizontal="center" wrapText="1"/>
    </xf>
    <xf numFmtId="165" fontId="36" fillId="0" borderId="15" xfId="0" applyNumberFormat="1" applyFont="1" applyFill="1" applyBorder="1" applyAlignment="1">
      <alignment horizontal="center" wrapText="1"/>
    </xf>
    <xf numFmtId="165" fontId="36" fillId="0" borderId="17" xfId="0" applyNumberFormat="1" applyFont="1" applyFill="1" applyBorder="1" applyAlignment="1">
      <alignment horizontal="center" wrapText="1"/>
    </xf>
    <xf numFmtId="165" fontId="37" fillId="0" borderId="17" xfId="0" applyNumberFormat="1" applyFont="1" applyFill="1" applyBorder="1" applyAlignment="1">
      <alignment horizontal="center" wrapText="1"/>
    </xf>
    <xf numFmtId="167" fontId="36" fillId="0" borderId="20" xfId="0" applyNumberFormat="1" applyFont="1" applyFill="1" applyBorder="1" applyAlignment="1">
      <alignment horizontal="center" wrapText="1"/>
    </xf>
    <xf numFmtId="167" fontId="37" fillId="0" borderId="20" xfId="0" applyNumberFormat="1" applyFont="1" applyFill="1" applyBorder="1" applyAlignment="1">
      <alignment horizontal="center" wrapText="1"/>
    </xf>
    <xf numFmtId="167" fontId="39" fillId="0" borderId="20" xfId="0" applyNumberFormat="1" applyFont="1" applyFill="1" applyBorder="1" applyAlignment="1">
      <alignment horizontal="center" wrapText="1"/>
    </xf>
    <xf numFmtId="167" fontId="36" fillId="0" borderId="21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wrapText="1"/>
    </xf>
    <xf numFmtId="167" fontId="38" fillId="0" borderId="11" xfId="0" applyNumberFormat="1" applyFont="1" applyFill="1" applyBorder="1" applyAlignment="1">
      <alignment horizontal="center" wrapText="1"/>
    </xf>
    <xf numFmtId="167" fontId="40" fillId="0" borderId="11" xfId="0" applyNumberFormat="1" applyFont="1" applyFill="1" applyBorder="1" applyAlignment="1">
      <alignment horizontal="center" wrapText="1"/>
    </xf>
    <xf numFmtId="167" fontId="39" fillId="0" borderId="11" xfId="0" applyNumberFormat="1" applyFont="1" applyFill="1" applyBorder="1" applyAlignment="1">
      <alignment horizontal="center" wrapText="1"/>
    </xf>
    <xf numFmtId="167" fontId="42" fillId="0" borderId="11" xfId="0" applyNumberFormat="1" applyFont="1" applyFill="1" applyBorder="1" applyAlignment="1">
      <alignment horizontal="center" wrapText="1"/>
    </xf>
    <xf numFmtId="167" fontId="36" fillId="0" borderId="13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/>
    <xf numFmtId="0" fontId="29" fillId="3" borderId="7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167" fontId="36" fillId="3" borderId="7" xfId="0" applyNumberFormat="1" applyFont="1" applyFill="1" applyBorder="1" applyAlignment="1">
      <alignment horizontal="center" wrapText="1"/>
    </xf>
    <xf numFmtId="165" fontId="36" fillId="3" borderId="7" xfId="0" applyNumberFormat="1" applyFont="1" applyFill="1" applyBorder="1" applyAlignment="1">
      <alignment horizontal="center" wrapText="1"/>
    </xf>
    <xf numFmtId="165" fontId="36" fillId="3" borderId="12" xfId="0" applyNumberFormat="1" applyFont="1" applyFill="1" applyBorder="1" applyAlignment="1">
      <alignment horizontal="center" wrapText="1"/>
    </xf>
    <xf numFmtId="167" fontId="36" fillId="11" borderId="7" xfId="0" applyNumberFormat="1" applyFont="1" applyFill="1" applyBorder="1" applyAlignment="1">
      <alignment horizontal="center" wrapText="1"/>
    </xf>
    <xf numFmtId="165" fontId="36" fillId="11" borderId="12" xfId="0" applyNumberFormat="1" applyFont="1" applyFill="1" applyBorder="1" applyAlignment="1">
      <alignment horizontal="center" wrapText="1"/>
    </xf>
    <xf numFmtId="0" fontId="30" fillId="3" borderId="11" xfId="0" applyFont="1" applyFill="1" applyBorder="1" applyAlignment="1"/>
    <xf numFmtId="49" fontId="30" fillId="3" borderId="7" xfId="0" applyNumberFormat="1" applyFont="1" applyFill="1" applyBorder="1" applyAlignment="1">
      <alignment horizontal="center"/>
    </xf>
    <xf numFmtId="0" fontId="30" fillId="3" borderId="7" xfId="0" applyNumberFormat="1" applyFont="1" applyFill="1" applyBorder="1" applyAlignment="1" applyProtection="1">
      <alignment horizontal="left" wrapText="1"/>
      <protection locked="0"/>
    </xf>
    <xf numFmtId="49" fontId="29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 wrapText="1"/>
    </xf>
    <xf numFmtId="167" fontId="38" fillId="3" borderId="7" xfId="0" applyNumberFormat="1" applyFont="1" applyFill="1" applyBorder="1" applyAlignment="1">
      <alignment horizontal="center" wrapText="1"/>
    </xf>
    <xf numFmtId="167" fontId="37" fillId="3" borderId="7" xfId="0" applyNumberFormat="1" applyFont="1" applyFill="1" applyBorder="1" applyAlignment="1">
      <alignment horizontal="center" wrapText="1"/>
    </xf>
    <xf numFmtId="0" fontId="31" fillId="11" borderId="11" xfId="0" applyFont="1" applyFill="1" applyBorder="1" applyAlignment="1"/>
    <xf numFmtId="49" fontId="31" fillId="11" borderId="7" xfId="0" applyNumberFormat="1" applyFont="1" applyFill="1" applyBorder="1" applyAlignment="1">
      <alignment horizontal="center"/>
    </xf>
    <xf numFmtId="49" fontId="31" fillId="11" borderId="7" xfId="0" applyNumberFormat="1" applyFont="1" applyFill="1" applyBorder="1" applyAlignment="1">
      <alignment horizontal="center" wrapText="1"/>
    </xf>
    <xf numFmtId="0" fontId="25" fillId="11" borderId="7" xfId="0" applyFont="1" applyFill="1" applyBorder="1" applyAlignment="1" applyProtection="1">
      <alignment horizontal="left" wrapText="1"/>
      <protection locked="0"/>
    </xf>
    <xf numFmtId="167" fontId="39" fillId="11" borderId="7" xfId="0" applyNumberFormat="1" applyFont="1" applyFill="1" applyBorder="1" applyAlignment="1" applyProtection="1">
      <alignment horizontal="center" wrapText="1"/>
      <protection locked="0"/>
    </xf>
    <xf numFmtId="10" fontId="39" fillId="11" borderId="7" xfId="0" applyNumberFormat="1" applyFont="1" applyFill="1" applyBorder="1" applyAlignment="1">
      <alignment horizontal="center" wrapText="1"/>
    </xf>
    <xf numFmtId="167" fontId="39" fillId="11" borderId="7" xfId="0" applyNumberFormat="1" applyFont="1" applyFill="1" applyBorder="1" applyAlignment="1">
      <alignment horizontal="center" wrapText="1"/>
    </xf>
    <xf numFmtId="165" fontId="39" fillId="11" borderId="7" xfId="0" applyNumberFormat="1" applyFont="1" applyFill="1" applyBorder="1" applyAlignment="1">
      <alignment horizontal="center" wrapText="1"/>
    </xf>
    <xf numFmtId="167" fontId="40" fillId="11" borderId="7" xfId="0" applyNumberFormat="1" applyFont="1" applyFill="1" applyBorder="1" applyAlignment="1">
      <alignment horizontal="center" wrapText="1"/>
    </xf>
    <xf numFmtId="167" fontId="41" fillId="11" borderId="7" xfId="0" applyNumberFormat="1" applyFont="1" applyFill="1" applyBorder="1" applyAlignment="1">
      <alignment horizontal="center" wrapText="1"/>
    </xf>
    <xf numFmtId="165" fontId="39" fillId="11" borderId="12" xfId="0" applyNumberFormat="1" applyFont="1" applyFill="1" applyBorder="1" applyAlignment="1">
      <alignment horizontal="center" wrapText="1"/>
    </xf>
    <xf numFmtId="0" fontId="25" fillId="11" borderId="7" xfId="0" applyFont="1" applyFill="1" applyBorder="1" applyAlignment="1">
      <alignment horizontal="left" wrapText="1"/>
    </xf>
    <xf numFmtId="0" fontId="29" fillId="0" borderId="7" xfId="0" applyFont="1" applyBorder="1" applyAlignment="1">
      <alignment wrapText="1"/>
    </xf>
    <xf numFmtId="0" fontId="30" fillId="2" borderId="7" xfId="0" applyFont="1" applyFill="1" applyBorder="1" applyAlignment="1">
      <alignment horizontal="left" wrapText="1"/>
    </xf>
    <xf numFmtId="166" fontId="31" fillId="11" borderId="7" xfId="0" applyNumberFormat="1" applyFont="1" applyFill="1" applyBorder="1" applyAlignment="1">
      <alignment horizontal="center"/>
    </xf>
    <xf numFmtId="167" fontId="39" fillId="11" borderId="7" xfId="0" applyNumberFormat="1" applyFont="1" applyFill="1" applyBorder="1" applyAlignment="1" applyProtection="1">
      <alignment horizontal="center" wrapText="1"/>
    </xf>
    <xf numFmtId="168" fontId="39" fillId="11" borderId="7" xfId="0" applyNumberFormat="1" applyFont="1" applyFill="1" applyBorder="1" applyAlignment="1">
      <alignment horizontal="center" wrapText="1"/>
    </xf>
    <xf numFmtId="49" fontId="29" fillId="3" borderId="7" xfId="0" applyNumberFormat="1" applyFont="1" applyFill="1" applyBorder="1" applyAlignment="1" applyProtection="1">
      <alignment horizontal="center" wrapText="1"/>
      <protection locked="0"/>
    </xf>
    <xf numFmtId="49" fontId="29" fillId="3" borderId="7" xfId="0" applyNumberFormat="1" applyFont="1" applyFill="1" applyBorder="1" applyAlignment="1" applyProtection="1">
      <alignment wrapText="1"/>
      <protection locked="0"/>
    </xf>
    <xf numFmtId="167" fontId="37" fillId="3" borderId="7" xfId="0" applyNumberFormat="1" applyFont="1" applyFill="1" applyBorder="1" applyAlignment="1" applyProtection="1">
      <alignment horizontal="center" wrapText="1"/>
    </xf>
    <xf numFmtId="49" fontId="31" fillId="11" borderId="7" xfId="0" applyNumberFormat="1" applyFont="1" applyFill="1" applyBorder="1" applyAlignment="1" applyProtection="1">
      <alignment horizontal="center" wrapText="1"/>
      <protection locked="0"/>
    </xf>
    <xf numFmtId="167" fontId="40" fillId="11" borderId="7" xfId="0" applyNumberFormat="1" applyFont="1" applyFill="1" applyBorder="1" applyAlignment="1" applyProtection="1">
      <alignment horizontal="center" wrapText="1"/>
    </xf>
    <xf numFmtId="0" fontId="31" fillId="11" borderId="11" xfId="0" applyFont="1" applyFill="1" applyBorder="1" applyAlignment="1">
      <alignment horizontal="center"/>
    </xf>
    <xf numFmtId="164" fontId="39" fillId="11" borderId="7" xfId="0" applyNumberFormat="1" applyFont="1" applyFill="1" applyBorder="1" applyAlignment="1">
      <alignment horizontal="center" wrapText="1"/>
    </xf>
    <xf numFmtId="0" fontId="39" fillId="11" borderId="7" xfId="0" applyFont="1" applyFill="1" applyBorder="1" applyAlignment="1">
      <alignment horizontal="center" wrapText="1"/>
    </xf>
    <xf numFmtId="164" fontId="40" fillId="11" borderId="7" xfId="0" applyNumberFormat="1" applyFont="1" applyFill="1" applyBorder="1" applyAlignment="1">
      <alignment horizontal="center" wrapText="1"/>
    </xf>
    <xf numFmtId="165" fontId="37" fillId="11" borderId="12" xfId="0" applyNumberFormat="1" applyFont="1" applyFill="1" applyBorder="1" applyAlignment="1">
      <alignment horizontal="center" wrapText="1"/>
    </xf>
    <xf numFmtId="49" fontId="29" fillId="0" borderId="7" xfId="0" applyNumberFormat="1" applyFont="1" applyBorder="1" applyAlignment="1" applyProtection="1">
      <alignment horizontal="center" wrapText="1"/>
      <protection locked="0"/>
    </xf>
    <xf numFmtId="49" fontId="29" fillId="0" borderId="7" xfId="0" applyNumberFormat="1" applyFont="1" applyBorder="1" applyAlignment="1" applyProtection="1">
      <alignment wrapText="1"/>
      <protection locked="0"/>
    </xf>
    <xf numFmtId="165" fontId="37" fillId="11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Border="1" applyAlignment="1">
      <alignment horizontal="center"/>
    </xf>
    <xf numFmtId="49" fontId="25" fillId="11" borderId="7" xfId="0" applyNumberFormat="1" applyFont="1" applyFill="1" applyBorder="1" applyAlignment="1">
      <alignment horizontal="left" wrapText="1"/>
    </xf>
    <xf numFmtId="49" fontId="29" fillId="3" borderId="7" xfId="0" applyNumberFormat="1" applyFont="1" applyFill="1" applyBorder="1" applyAlignment="1">
      <alignment horizontal="center"/>
    </xf>
    <xf numFmtId="49" fontId="29" fillId="3" borderId="7" xfId="0" applyNumberFormat="1" applyFont="1" applyFill="1" applyBorder="1" applyAlignment="1">
      <alignment wrapText="1"/>
    </xf>
    <xf numFmtId="167" fontId="37" fillId="11" borderId="7" xfId="0" applyNumberFormat="1" applyFont="1" applyFill="1" applyBorder="1" applyAlignment="1">
      <alignment horizontal="center" wrapText="1"/>
    </xf>
    <xf numFmtId="0" fontId="31" fillId="4" borderId="11" xfId="0" applyFont="1" applyFill="1" applyBorder="1" applyAlignment="1"/>
    <xf numFmtId="49" fontId="31" fillId="4" borderId="7" xfId="0" applyNumberFormat="1" applyFont="1" applyFill="1" applyBorder="1" applyAlignment="1">
      <alignment horizontal="center"/>
    </xf>
    <xf numFmtId="0" fontId="25" fillId="4" borderId="7" xfId="0" applyFont="1" applyFill="1" applyBorder="1" applyAlignment="1" applyProtection="1">
      <alignment horizontal="left" wrapText="1"/>
      <protection locked="0"/>
    </xf>
    <xf numFmtId="167" fontId="39" fillId="4" borderId="7" xfId="0" applyNumberFormat="1" applyFont="1" applyFill="1" applyBorder="1" applyAlignment="1">
      <alignment horizontal="center" wrapText="1"/>
    </xf>
    <xf numFmtId="10" fontId="39" fillId="4" borderId="7" xfId="0" applyNumberFormat="1" applyFont="1" applyFill="1" applyBorder="1" applyAlignment="1">
      <alignment horizontal="center" wrapText="1"/>
    </xf>
    <xf numFmtId="167" fontId="40" fillId="4" borderId="7" xfId="0" applyNumberFormat="1" applyFont="1" applyFill="1" applyBorder="1" applyAlignment="1">
      <alignment horizontal="center" wrapText="1"/>
    </xf>
    <xf numFmtId="167" fontId="36" fillId="4" borderId="7" xfId="0" applyNumberFormat="1" applyFont="1" applyFill="1" applyBorder="1" applyAlignment="1">
      <alignment horizontal="center" wrapText="1"/>
    </xf>
    <xf numFmtId="49" fontId="29" fillId="0" borderId="7" xfId="0" applyNumberFormat="1" applyFont="1" applyBorder="1" applyAlignment="1" applyProtection="1">
      <alignment horizontal="left" wrapText="1"/>
      <protection locked="0"/>
    </xf>
    <xf numFmtId="0" fontId="29" fillId="2" borderId="7" xfId="0" applyFont="1" applyFill="1" applyBorder="1" applyAlignment="1">
      <alignment horizontal="left" wrapText="1"/>
    </xf>
    <xf numFmtId="0" fontId="30" fillId="2" borderId="7" xfId="0" applyFont="1" applyFill="1" applyBorder="1" applyAlignment="1" applyProtection="1">
      <alignment horizontal="left" wrapText="1"/>
      <protection locked="0"/>
    </xf>
    <xf numFmtId="49" fontId="29" fillId="2" borderId="7" xfId="0" applyNumberFormat="1" applyFont="1" applyFill="1" applyBorder="1" applyAlignment="1">
      <alignment horizontal="center" wrapText="1"/>
    </xf>
    <xf numFmtId="49" fontId="29" fillId="2" borderId="7" xfId="0" applyNumberFormat="1" applyFont="1" applyFill="1" applyBorder="1" applyAlignment="1">
      <alignment wrapText="1"/>
    </xf>
    <xf numFmtId="165" fontId="39" fillId="4" borderId="7" xfId="0" applyNumberFormat="1" applyFont="1" applyFill="1" applyBorder="1" applyAlignment="1">
      <alignment horizontal="center" wrapText="1"/>
    </xf>
    <xf numFmtId="0" fontId="26" fillId="0" borderId="7" xfId="0" applyFont="1" applyBorder="1" applyAlignment="1" applyProtection="1">
      <alignment horizontal="left" wrapText="1"/>
      <protection locked="0"/>
    </xf>
    <xf numFmtId="0" fontId="30" fillId="0" borderId="7" xfId="0" applyFont="1" applyBorder="1" applyAlignment="1" applyProtection="1">
      <alignment horizontal="left" wrapText="1"/>
      <protection locked="0"/>
    </xf>
    <xf numFmtId="3" fontId="29" fillId="0" borderId="7" xfId="0" applyNumberFormat="1" applyFont="1" applyBorder="1" applyAlignment="1">
      <alignment horizontal="left" wrapText="1"/>
    </xf>
    <xf numFmtId="0" fontId="31" fillId="11" borderId="7" xfId="0" applyFont="1" applyFill="1" applyBorder="1" applyAlignment="1">
      <alignment horizontal="center"/>
    </xf>
    <xf numFmtId="0" fontId="34" fillId="11" borderId="7" xfId="0" applyFont="1" applyFill="1" applyBorder="1" applyAlignment="1" applyProtection="1">
      <alignment horizontal="left" wrapText="1"/>
      <protection locked="0"/>
    </xf>
    <xf numFmtId="0" fontId="30" fillId="0" borderId="7" xfId="0" applyFont="1" applyBorder="1" applyAlignment="1">
      <alignment horizontal="center"/>
    </xf>
    <xf numFmtId="165" fontId="36" fillId="2" borderId="7" xfId="0" applyNumberFormat="1" applyFont="1" applyFill="1" applyBorder="1" applyAlignment="1">
      <alignment horizontal="center" wrapText="1"/>
    </xf>
    <xf numFmtId="167" fontId="36" fillId="2" borderId="7" xfId="0" applyNumberFormat="1" applyFont="1" applyFill="1" applyBorder="1" applyAlignment="1">
      <alignment horizontal="center" wrapText="1"/>
    </xf>
    <xf numFmtId="0" fontId="31" fillId="4" borderId="7" xfId="0" applyFont="1" applyFill="1" applyBorder="1" applyAlignment="1">
      <alignment horizontal="center"/>
    </xf>
    <xf numFmtId="49" fontId="31" fillId="4" borderId="7" xfId="0" applyNumberFormat="1" applyFont="1" applyFill="1" applyBorder="1" applyAlignment="1">
      <alignment horizontal="center" wrapText="1"/>
    </xf>
    <xf numFmtId="49" fontId="25" fillId="4" borderId="7" xfId="0" applyNumberFormat="1" applyFont="1" applyFill="1" applyBorder="1" applyAlignment="1">
      <alignment wrapText="1"/>
    </xf>
    <xf numFmtId="167" fontId="39" fillId="4" borderId="7" xfId="0" applyNumberFormat="1" applyFont="1" applyFill="1" applyBorder="1" applyAlignment="1" applyProtection="1">
      <alignment horizontal="center" wrapText="1"/>
    </xf>
    <xf numFmtId="0" fontId="30" fillId="3" borderId="7" xfId="0" applyFont="1" applyFill="1" applyBorder="1" applyAlignment="1">
      <alignment horizontal="center"/>
    </xf>
    <xf numFmtId="49" fontId="30" fillId="3" borderId="7" xfId="0" applyNumberFormat="1" applyFont="1" applyFill="1" applyBorder="1" applyAlignment="1">
      <alignment horizontal="center" wrapText="1"/>
    </xf>
    <xf numFmtId="49" fontId="30" fillId="3" borderId="7" xfId="0" applyNumberFormat="1" applyFont="1" applyFill="1" applyBorder="1" applyAlignment="1">
      <alignment wrapText="1"/>
    </xf>
    <xf numFmtId="167" fontId="36" fillId="3" borderId="7" xfId="0" applyNumberFormat="1" applyFont="1" applyFill="1" applyBorder="1" applyAlignment="1" applyProtection="1">
      <alignment horizontal="center" wrapText="1"/>
    </xf>
    <xf numFmtId="0" fontId="32" fillId="4" borderId="11" xfId="0" applyFont="1" applyFill="1" applyBorder="1" applyAlignment="1"/>
    <xf numFmtId="0" fontId="32" fillId="4" borderId="7" xfId="0" applyFont="1" applyFill="1" applyBorder="1" applyAlignment="1">
      <alignment horizontal="center"/>
    </xf>
    <xf numFmtId="49" fontId="32" fillId="4" borderId="7" xfId="0" applyNumberFormat="1" applyFont="1" applyFill="1" applyBorder="1" applyAlignment="1">
      <alignment horizontal="center" wrapText="1"/>
    </xf>
    <xf numFmtId="0" fontId="44" fillId="4" borderId="7" xfId="0" applyFont="1" applyFill="1" applyBorder="1" applyAlignment="1">
      <alignment horizontal="left" wrapText="1"/>
    </xf>
    <xf numFmtId="165" fontId="40" fillId="4" borderId="7" xfId="0" applyNumberFormat="1" applyFont="1" applyFill="1" applyBorder="1" applyAlignment="1">
      <alignment horizontal="center" wrapText="1"/>
    </xf>
    <xf numFmtId="167" fontId="42" fillId="4" borderId="7" xfId="0" applyNumberFormat="1" applyFont="1" applyFill="1" applyBorder="1" applyAlignment="1">
      <alignment horizontal="center" wrapText="1"/>
    </xf>
    <xf numFmtId="165" fontId="36" fillId="2" borderId="12" xfId="0" applyNumberFormat="1" applyFont="1" applyFill="1" applyBorder="1" applyAlignment="1">
      <alignment horizontal="center" wrapText="1"/>
    </xf>
    <xf numFmtId="169" fontId="36" fillId="2" borderId="7" xfId="0" applyNumberFormat="1" applyFont="1" applyFill="1" applyBorder="1" applyAlignment="1">
      <alignment horizontal="center" wrapText="1"/>
    </xf>
    <xf numFmtId="168" fontId="36" fillId="2" borderId="7" xfId="0" applyNumberFormat="1" applyFont="1" applyFill="1" applyBorder="1" applyAlignment="1">
      <alignment horizontal="center" wrapText="1"/>
    </xf>
    <xf numFmtId="10" fontId="36" fillId="2" borderId="7" xfId="0" applyNumberFormat="1" applyFont="1" applyFill="1" applyBorder="1" applyAlignment="1">
      <alignment horizontal="center" wrapText="1"/>
    </xf>
    <xf numFmtId="167" fontId="42" fillId="3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Border="1" applyAlignment="1">
      <alignment horizontal="center" wrapText="1"/>
    </xf>
    <xf numFmtId="49" fontId="30" fillId="0" borderId="7" xfId="0" applyNumberFormat="1" applyFont="1" applyBorder="1" applyAlignment="1" applyProtection="1">
      <alignment horizontal="left" wrapText="1"/>
      <protection locked="0"/>
    </xf>
    <xf numFmtId="165" fontId="39" fillId="2" borderId="7" xfId="0" applyNumberFormat="1" applyFont="1" applyFill="1" applyBorder="1" applyAlignment="1">
      <alignment horizontal="center" wrapText="1"/>
    </xf>
    <xf numFmtId="167" fontId="39" fillId="2" borderId="7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5" fontId="36" fillId="2" borderId="14" xfId="0" applyNumberFormat="1" applyFont="1" applyFill="1" applyBorder="1" applyAlignment="1">
      <alignment horizontal="center" wrapText="1"/>
    </xf>
    <xf numFmtId="167" fontId="36" fillId="2" borderId="14" xfId="0" applyNumberFormat="1" applyFont="1" applyFill="1" applyBorder="1" applyAlignment="1">
      <alignment horizontal="center" wrapText="1"/>
    </xf>
    <xf numFmtId="167" fontId="36" fillId="3" borderId="14" xfId="0" applyNumberFormat="1" applyFont="1" applyFill="1" applyBorder="1" applyAlignment="1" applyProtection="1">
      <alignment horizontal="center" wrapText="1"/>
    </xf>
    <xf numFmtId="167" fontId="36" fillId="3" borderId="14" xfId="0" applyNumberFormat="1" applyFont="1" applyFill="1" applyBorder="1" applyAlignment="1">
      <alignment horizontal="center" wrapText="1"/>
    </xf>
    <xf numFmtId="165" fontId="36" fillId="2" borderId="15" xfId="0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165" fontId="36" fillId="3" borderId="17" xfId="0" applyNumberFormat="1" applyFont="1" applyFill="1" applyBorder="1" applyAlignment="1">
      <alignment horizontal="center" wrapText="1"/>
    </xf>
    <xf numFmtId="165" fontId="36" fillId="11" borderId="17" xfId="0" applyNumberFormat="1" applyFont="1" applyFill="1" applyBorder="1" applyAlignment="1">
      <alignment horizontal="center" wrapText="1"/>
    </xf>
    <xf numFmtId="165" fontId="37" fillId="3" borderId="17" xfId="0" applyNumberFormat="1" applyFont="1" applyFill="1" applyBorder="1" applyAlignment="1">
      <alignment horizontal="center" wrapText="1"/>
    </xf>
    <xf numFmtId="165" fontId="39" fillId="11" borderId="17" xfId="0" applyNumberFormat="1" applyFont="1" applyFill="1" applyBorder="1" applyAlignment="1">
      <alignment horizontal="center" wrapText="1"/>
    </xf>
    <xf numFmtId="165" fontId="36" fillId="2" borderId="17" xfId="0" applyNumberFormat="1" applyFont="1" applyFill="1" applyBorder="1" applyAlignment="1">
      <alignment horizontal="center" wrapText="1"/>
    </xf>
    <xf numFmtId="165" fontId="39" fillId="4" borderId="17" xfId="0" applyNumberFormat="1" applyFont="1" applyFill="1" applyBorder="1" applyAlignment="1">
      <alignment horizontal="center" wrapText="1"/>
    </xf>
    <xf numFmtId="165" fontId="40" fillId="4" borderId="17" xfId="0" applyNumberFormat="1" applyFont="1" applyFill="1" applyBorder="1" applyAlignment="1">
      <alignment horizontal="center" wrapText="1"/>
    </xf>
    <xf numFmtId="165" fontId="36" fillId="2" borderId="18" xfId="0" applyNumberFormat="1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 wrapText="1"/>
    </xf>
    <xf numFmtId="167" fontId="36" fillId="3" borderId="20" xfId="0" applyNumberFormat="1" applyFont="1" applyFill="1" applyBorder="1" applyAlignment="1">
      <alignment horizontal="center" wrapText="1"/>
    </xf>
    <xf numFmtId="167" fontId="39" fillId="11" borderId="20" xfId="0" applyNumberFormat="1" applyFont="1" applyFill="1" applyBorder="1" applyAlignment="1">
      <alignment horizontal="center" wrapText="1"/>
    </xf>
    <xf numFmtId="167" fontId="37" fillId="3" borderId="20" xfId="0" applyNumberFormat="1" applyFont="1" applyFill="1" applyBorder="1" applyAlignment="1">
      <alignment horizontal="center" wrapText="1"/>
    </xf>
    <xf numFmtId="164" fontId="39" fillId="11" borderId="20" xfId="0" applyNumberFormat="1" applyFont="1" applyFill="1" applyBorder="1" applyAlignment="1">
      <alignment horizontal="center" wrapText="1"/>
    </xf>
    <xf numFmtId="167" fontId="39" fillId="4" borderId="20" xfId="0" applyNumberFormat="1" applyFont="1" applyFill="1" applyBorder="1" applyAlignment="1">
      <alignment horizontal="center" wrapText="1"/>
    </xf>
    <xf numFmtId="167" fontId="40" fillId="4" borderId="20" xfId="0" applyNumberFormat="1" applyFont="1" applyFill="1" applyBorder="1" applyAlignment="1">
      <alignment horizontal="center" wrapText="1"/>
    </xf>
    <xf numFmtId="167" fontId="36" fillId="3" borderId="11" xfId="0" applyNumberFormat="1" applyFont="1" applyFill="1" applyBorder="1" applyAlignment="1">
      <alignment horizontal="center" wrapText="1"/>
    </xf>
    <xf numFmtId="167" fontId="40" fillId="11" borderId="11" xfId="0" applyNumberFormat="1" applyFont="1" applyFill="1" applyBorder="1" applyAlignment="1">
      <alignment horizontal="center" wrapText="1"/>
    </xf>
    <xf numFmtId="165" fontId="37" fillId="3" borderId="12" xfId="0" applyNumberFormat="1" applyFont="1" applyFill="1" applyBorder="1" applyAlignment="1">
      <alignment horizontal="center" wrapText="1"/>
    </xf>
    <xf numFmtId="167" fontId="39" fillId="11" borderId="11" xfId="0" applyNumberFormat="1" applyFont="1" applyFill="1" applyBorder="1" applyAlignment="1">
      <alignment horizontal="center" wrapText="1"/>
    </xf>
    <xf numFmtId="167" fontId="37" fillId="3" borderId="11" xfId="0" applyNumberFormat="1" applyFont="1" applyFill="1" applyBorder="1" applyAlignment="1">
      <alignment horizontal="center" wrapText="1"/>
    </xf>
    <xf numFmtId="0" fontId="39" fillId="11" borderId="11" xfId="0" applyFont="1" applyFill="1" applyBorder="1" applyAlignment="1">
      <alignment horizontal="center" wrapText="1"/>
    </xf>
    <xf numFmtId="164" fontId="39" fillId="11" borderId="11" xfId="0" applyNumberFormat="1" applyFont="1" applyFill="1" applyBorder="1" applyAlignment="1">
      <alignment horizontal="center" wrapText="1"/>
    </xf>
    <xf numFmtId="164" fontId="40" fillId="11" borderId="11" xfId="0" applyNumberFormat="1" applyFont="1" applyFill="1" applyBorder="1" applyAlignment="1">
      <alignment horizontal="center" wrapText="1"/>
    </xf>
    <xf numFmtId="167" fontId="38" fillId="3" borderId="11" xfId="0" applyNumberFormat="1" applyFont="1" applyFill="1" applyBorder="1" applyAlignment="1">
      <alignment horizontal="center" wrapText="1"/>
    </xf>
    <xf numFmtId="167" fontId="40" fillId="4" borderId="11" xfId="0" applyNumberFormat="1" applyFont="1" applyFill="1" applyBorder="1" applyAlignment="1">
      <alignment horizontal="center" wrapText="1"/>
    </xf>
    <xf numFmtId="167" fontId="39" fillId="4" borderId="11" xfId="0" applyNumberFormat="1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29" fillId="20" borderId="7" xfId="0" applyNumberFormat="1" applyFont="1" applyFill="1" applyBorder="1" applyAlignment="1">
      <alignment horizontal="center"/>
    </xf>
    <xf numFmtId="49" fontId="31" fillId="20" borderId="7" xfId="0" applyNumberFormat="1" applyFont="1" applyFill="1" applyBorder="1" applyAlignment="1">
      <alignment horizontal="center"/>
    </xf>
    <xf numFmtId="0" fontId="31" fillId="3" borderId="11" xfId="0" applyFont="1" applyFill="1" applyBorder="1" applyAlignment="1"/>
    <xf numFmtId="49" fontId="31" fillId="3" borderId="7" xfId="0" applyNumberFormat="1" applyFont="1" applyFill="1" applyBorder="1" applyAlignment="1" applyProtection="1">
      <alignment horizontal="center" wrapText="1"/>
      <protection locked="0"/>
    </xf>
    <xf numFmtId="49" fontId="31" fillId="3" borderId="7" xfId="0" applyNumberFormat="1" applyFont="1" applyFill="1" applyBorder="1" applyAlignment="1" applyProtection="1">
      <alignment wrapText="1"/>
      <protection locked="0"/>
    </xf>
    <xf numFmtId="167" fontId="39" fillId="3" borderId="7" xfId="0" applyNumberFormat="1" applyFont="1" applyFill="1" applyBorder="1" applyAlignment="1" applyProtection="1">
      <alignment horizontal="center" wrapText="1"/>
    </xf>
    <xf numFmtId="165" fontId="39" fillId="0" borderId="7" xfId="0" applyNumberFormat="1" applyFont="1" applyFill="1" applyBorder="1" applyAlignment="1">
      <alignment horizontal="center" wrapText="1"/>
    </xf>
    <xf numFmtId="165" fontId="39" fillId="3" borderId="17" xfId="0" applyNumberFormat="1" applyFont="1" applyFill="1" applyBorder="1" applyAlignment="1">
      <alignment horizontal="center" wrapText="1"/>
    </xf>
    <xf numFmtId="167" fontId="39" fillId="3" borderId="11" xfId="0" applyNumberFormat="1" applyFont="1" applyFill="1" applyBorder="1" applyAlignment="1">
      <alignment horizontal="center" wrapText="1"/>
    </xf>
    <xf numFmtId="167" fontId="39" fillId="3" borderId="7" xfId="0" applyNumberFormat="1" applyFont="1" applyFill="1" applyBorder="1" applyAlignment="1">
      <alignment horizontal="center" wrapText="1"/>
    </xf>
    <xf numFmtId="167" fontId="39" fillId="3" borderId="20" xfId="0" applyNumberFormat="1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right" wrapText="1"/>
    </xf>
    <xf numFmtId="0" fontId="18" fillId="3" borderId="0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0" fontId="18" fillId="3" borderId="0" xfId="0" applyFont="1" applyFill="1"/>
    <xf numFmtId="49" fontId="31" fillId="0" borderId="7" xfId="0" applyNumberFormat="1" applyFont="1" applyFill="1" applyBorder="1" applyAlignment="1">
      <alignment horizontal="center" wrapText="1"/>
    </xf>
    <xf numFmtId="1" fontId="29" fillId="0" borderId="7" xfId="0" applyNumberFormat="1" applyFont="1" applyFill="1" applyBorder="1" applyAlignment="1">
      <alignment horizontal="center"/>
    </xf>
    <xf numFmtId="1" fontId="31" fillId="0" borderId="7" xfId="0" applyNumberFormat="1" applyFont="1" applyFill="1" applyBorder="1" applyAlignment="1">
      <alignment horizontal="center"/>
    </xf>
    <xf numFmtId="1" fontId="31" fillId="0" borderId="7" xfId="0" applyNumberFormat="1" applyFont="1" applyFill="1" applyBorder="1" applyAlignment="1" applyProtection="1">
      <alignment horizontal="center" wrapText="1"/>
      <protection locked="0"/>
    </xf>
    <xf numFmtId="49" fontId="31" fillId="0" borderId="7" xfId="0" applyNumberFormat="1" applyFont="1" applyFill="1" applyBorder="1" applyAlignment="1">
      <alignment horizontal="center"/>
    </xf>
    <xf numFmtId="49" fontId="32" fillId="0" borderId="7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wrapText="1"/>
    </xf>
    <xf numFmtId="167" fontId="27" fillId="21" borderId="5" xfId="0" applyNumberFormat="1" applyFont="1" applyFill="1" applyBorder="1" applyAlignment="1">
      <alignment horizontal="center" wrapText="1"/>
    </xf>
    <xf numFmtId="165" fontId="27" fillId="21" borderId="5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vertical="center" wrapText="1"/>
    </xf>
    <xf numFmtId="167" fontId="3" fillId="21" borderId="5" xfId="0" applyNumberFormat="1" applyFont="1" applyFill="1" applyBorder="1" applyAlignment="1">
      <alignment horizontal="center" wrapText="1"/>
    </xf>
    <xf numFmtId="0" fontId="31" fillId="23" borderId="11" xfId="0" applyFont="1" applyFill="1" applyBorder="1" applyAlignment="1"/>
    <xf numFmtId="49" fontId="31" fillId="23" borderId="7" xfId="0" applyNumberFormat="1" applyFont="1" applyFill="1" applyBorder="1" applyAlignment="1">
      <alignment horizontal="center"/>
    </xf>
    <xf numFmtId="167" fontId="40" fillId="23" borderId="7" xfId="0" applyNumberFormat="1" applyFont="1" applyFill="1" applyBorder="1" applyAlignment="1" applyProtection="1">
      <alignment horizontal="center" wrapText="1"/>
      <protection locked="0"/>
    </xf>
    <xf numFmtId="10" fontId="39" fillId="23" borderId="7" xfId="4" applyNumberFormat="1" applyFont="1" applyFill="1" applyBorder="1" applyAlignment="1">
      <alignment horizontal="center" wrapText="1"/>
    </xf>
    <xf numFmtId="167" fontId="39" fillId="23" borderId="7" xfId="0" applyNumberFormat="1" applyFont="1" applyFill="1" applyBorder="1" applyAlignment="1">
      <alignment horizontal="center" wrapText="1"/>
    </xf>
    <xf numFmtId="165" fontId="39" fillId="23" borderId="17" xfId="0" applyNumberFormat="1" applyFont="1" applyFill="1" applyBorder="1" applyAlignment="1">
      <alignment horizontal="center" wrapText="1"/>
    </xf>
    <xf numFmtId="167" fontId="40" fillId="23" borderId="11" xfId="0" applyNumberFormat="1" applyFont="1" applyFill="1" applyBorder="1" applyAlignment="1">
      <alignment horizontal="center" wrapText="1"/>
    </xf>
    <xf numFmtId="167" fontId="40" fillId="23" borderId="7" xfId="0" applyNumberFormat="1" applyFont="1" applyFill="1" applyBorder="1" applyAlignment="1">
      <alignment horizontal="center" wrapText="1"/>
    </xf>
    <xf numFmtId="165" fontId="39" fillId="23" borderId="7" xfId="0" applyNumberFormat="1" applyFont="1" applyFill="1" applyBorder="1" applyAlignment="1">
      <alignment horizontal="center" wrapText="1"/>
    </xf>
    <xf numFmtId="167" fontId="36" fillId="23" borderId="7" xfId="0" applyNumberFormat="1" applyFont="1" applyFill="1" applyBorder="1" applyAlignment="1">
      <alignment horizontal="center" wrapText="1"/>
    </xf>
    <xf numFmtId="165" fontId="39" fillId="23" borderId="12" xfId="0" applyNumberFormat="1" applyFont="1" applyFill="1" applyBorder="1" applyAlignment="1">
      <alignment horizontal="center" wrapText="1"/>
    </xf>
    <xf numFmtId="167" fontId="39" fillId="23" borderId="20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wrapText="1"/>
    </xf>
    <xf numFmtId="165" fontId="27" fillId="22" borderId="5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vertical="center" wrapText="1"/>
    </xf>
    <xf numFmtId="167" fontId="3" fillId="22" borderId="5" xfId="0" applyNumberFormat="1" applyFont="1" applyFill="1" applyBorder="1" applyAlignment="1">
      <alignment horizontal="center" wrapText="1"/>
    </xf>
    <xf numFmtId="165" fontId="13" fillId="22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wrapText="1"/>
    </xf>
    <xf numFmtId="167" fontId="52" fillId="24" borderId="5" xfId="0" applyNumberFormat="1" applyFont="1" applyFill="1" applyBorder="1" applyAlignment="1">
      <alignment horizontal="center" wrapText="1"/>
    </xf>
    <xf numFmtId="165" fontId="52" fillId="24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vertical="center" wrapText="1"/>
    </xf>
    <xf numFmtId="167" fontId="52" fillId="24" borderId="5" xfId="0" applyNumberFormat="1" applyFont="1" applyFill="1" applyBorder="1" applyAlignment="1">
      <alignment horizontal="center" vertical="center" wrapText="1"/>
    </xf>
    <xf numFmtId="167" fontId="27" fillId="24" borderId="5" xfId="0" applyNumberFormat="1" applyFont="1" applyFill="1" applyBorder="1" applyAlignment="1">
      <alignment horizontal="center" wrapText="1"/>
    </xf>
    <xf numFmtId="165" fontId="27" fillId="24" borderId="5" xfId="0" applyNumberFormat="1" applyFont="1" applyFill="1" applyBorder="1" applyAlignment="1">
      <alignment horizontal="center" wrapText="1"/>
    </xf>
    <xf numFmtId="167" fontId="54" fillId="24" borderId="5" xfId="0" applyNumberFormat="1" applyFont="1" applyFill="1" applyBorder="1" applyAlignment="1">
      <alignment horizontal="center" wrapText="1"/>
    </xf>
    <xf numFmtId="0" fontId="25" fillId="23" borderId="7" xfId="0" applyFont="1" applyFill="1" applyBorder="1" applyAlignment="1">
      <alignment wrapText="1"/>
    </xf>
    <xf numFmtId="167" fontId="3" fillId="3" borderId="0" xfId="0" applyNumberFormat="1" applyFont="1" applyFill="1" applyBorder="1" applyAlignment="1">
      <alignment horizontal="center" wrapText="1"/>
    </xf>
    <xf numFmtId="167" fontId="2" fillId="3" borderId="0" xfId="0" applyNumberFormat="1" applyFont="1" applyFill="1" applyBorder="1" applyAlignment="1">
      <alignment horizontal="center" wrapText="1"/>
    </xf>
    <xf numFmtId="167" fontId="1" fillId="3" borderId="0" xfId="0" applyNumberFormat="1" applyFont="1" applyFill="1" applyAlignment="1">
      <alignment horizontal="center" wrapText="1"/>
    </xf>
    <xf numFmtId="167" fontId="66" fillId="3" borderId="0" xfId="0" applyNumberFormat="1" applyFont="1" applyFill="1" applyAlignment="1">
      <alignment wrapText="1"/>
    </xf>
    <xf numFmtId="167" fontId="1" fillId="3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/>
    <xf numFmtId="0" fontId="21" fillId="25" borderId="0" xfId="0" applyFont="1" applyFill="1" applyBorder="1" applyAlignment="1">
      <alignment horizontal="center" wrapText="1"/>
    </xf>
    <xf numFmtId="0" fontId="21" fillId="25" borderId="0" xfId="0" applyFont="1" applyFill="1" applyAlignment="1">
      <alignment horizontal="center" wrapText="1"/>
    </xf>
    <xf numFmtId="0" fontId="21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" fillId="25" borderId="0" xfId="0" applyFont="1" applyFill="1"/>
    <xf numFmtId="0" fontId="18" fillId="25" borderId="0" xfId="0" applyFont="1" applyFill="1" applyBorder="1" applyAlignment="1">
      <alignment horizontal="right" wrapText="1"/>
    </xf>
    <xf numFmtId="0" fontId="18" fillId="25" borderId="0" xfId="0" applyFont="1" applyFill="1" applyBorder="1" applyAlignment="1">
      <alignment wrapText="1"/>
    </xf>
    <xf numFmtId="0" fontId="18" fillId="25" borderId="0" xfId="0" applyFont="1" applyFill="1" applyAlignment="1">
      <alignment wrapText="1"/>
    </xf>
    <xf numFmtId="0" fontId="18" fillId="25" borderId="0" xfId="0" applyFont="1" applyFill="1"/>
    <xf numFmtId="0" fontId="18" fillId="23" borderId="0" xfId="0" applyFont="1" applyFill="1" applyBorder="1" applyAlignment="1">
      <alignment horizontal="right" wrapText="1"/>
    </xf>
    <xf numFmtId="0" fontId="18" fillId="23" borderId="0" xfId="0" applyFont="1" applyFill="1" applyBorder="1" applyAlignment="1">
      <alignment wrapText="1"/>
    </xf>
    <xf numFmtId="0" fontId="18" fillId="23" borderId="0" xfId="0" applyFont="1" applyFill="1" applyBorder="1"/>
    <xf numFmtId="167" fontId="50" fillId="3" borderId="0" xfId="0" applyNumberFormat="1" applyFont="1" applyFill="1" applyBorder="1" applyAlignment="1">
      <alignment horizontal="center" wrapText="1"/>
    </xf>
    <xf numFmtId="0" fontId="7" fillId="12" borderId="7" xfId="0" applyFont="1" applyFill="1" applyBorder="1" applyAlignment="1">
      <alignment horizontal="center" vertical="center" wrapText="1"/>
    </xf>
    <xf numFmtId="167" fontId="36" fillId="12" borderId="7" xfId="0" applyNumberFormat="1" applyFont="1" applyFill="1" applyBorder="1" applyAlignment="1">
      <alignment horizontal="center" wrapText="1"/>
    </xf>
    <xf numFmtId="167" fontId="38" fillId="12" borderId="7" xfId="0" applyNumberFormat="1" applyFont="1" applyFill="1" applyBorder="1" applyAlignment="1" applyProtection="1">
      <alignment horizontal="center" wrapText="1"/>
      <protection locked="0"/>
    </xf>
    <xf numFmtId="167" fontId="40" fillId="12" borderId="7" xfId="0" applyNumberFormat="1" applyFont="1" applyFill="1" applyBorder="1" applyAlignment="1" applyProtection="1">
      <alignment horizontal="center" wrapText="1"/>
      <protection locked="0"/>
    </xf>
    <xf numFmtId="167" fontId="37" fillId="12" borderId="7" xfId="0" applyNumberFormat="1" applyFont="1" applyFill="1" applyBorder="1" applyAlignment="1" applyProtection="1">
      <alignment horizontal="center" wrapText="1"/>
      <protection locked="0"/>
    </xf>
    <xf numFmtId="167" fontId="37" fillId="12" borderId="7" xfId="0" applyNumberFormat="1" applyFont="1" applyFill="1" applyBorder="1" applyAlignment="1">
      <alignment horizontal="center" wrapText="1"/>
    </xf>
    <xf numFmtId="167" fontId="38" fillId="12" borderId="7" xfId="0" applyNumberFormat="1" applyFont="1" applyFill="1" applyBorder="1" applyAlignment="1">
      <alignment horizontal="center" wrapText="1"/>
    </xf>
    <xf numFmtId="167" fontId="39" fillId="12" borderId="7" xfId="0" applyNumberFormat="1" applyFont="1" applyFill="1" applyBorder="1" applyAlignment="1">
      <alignment horizontal="center" wrapText="1"/>
    </xf>
    <xf numFmtId="0" fontId="39" fillId="12" borderId="7" xfId="0" applyFont="1" applyFill="1" applyBorder="1" applyAlignment="1">
      <alignment horizontal="center" wrapText="1"/>
    </xf>
    <xf numFmtId="164" fontId="39" fillId="12" borderId="7" xfId="0" applyNumberFormat="1" applyFont="1" applyFill="1" applyBorder="1" applyAlignment="1">
      <alignment horizontal="center" wrapText="1"/>
    </xf>
    <xf numFmtId="164" fontId="40" fillId="12" borderId="7" xfId="0" applyNumberFormat="1" applyFont="1" applyFill="1" applyBorder="1" applyAlignment="1">
      <alignment horizontal="center" wrapText="1"/>
    </xf>
    <xf numFmtId="167" fontId="40" fillId="12" borderId="7" xfId="0" applyNumberFormat="1" applyFont="1" applyFill="1" applyBorder="1" applyAlignment="1">
      <alignment horizontal="center" wrapText="1"/>
    </xf>
    <xf numFmtId="167" fontId="42" fillId="12" borderId="7" xfId="0" applyNumberFormat="1" applyFont="1" applyFill="1" applyBorder="1" applyAlignment="1">
      <alignment horizontal="center" wrapText="1"/>
    </xf>
    <xf numFmtId="167" fontId="39" fillId="12" borderId="7" xfId="0" applyNumberFormat="1" applyFont="1" applyFill="1" applyBorder="1" applyAlignment="1" applyProtection="1">
      <alignment horizontal="center" wrapText="1"/>
    </xf>
    <xf numFmtId="167" fontId="36" fillId="12" borderId="7" xfId="0" applyNumberFormat="1" applyFont="1" applyFill="1" applyBorder="1" applyAlignment="1" applyProtection="1">
      <alignment horizontal="center" wrapText="1"/>
    </xf>
    <xf numFmtId="167" fontId="42" fillId="12" borderId="7" xfId="0" applyNumberFormat="1" applyFont="1" applyFill="1" applyBorder="1" applyAlignment="1" applyProtection="1">
      <alignment horizontal="center" wrapText="1"/>
    </xf>
    <xf numFmtId="167" fontId="42" fillId="12" borderId="7" xfId="0" applyNumberFormat="1" applyFont="1" applyFill="1" applyBorder="1" applyAlignment="1" applyProtection="1">
      <alignment horizontal="center" wrapText="1"/>
      <protection locked="0"/>
    </xf>
    <xf numFmtId="167" fontId="39" fillId="12" borderId="7" xfId="0" applyNumberFormat="1" applyFont="1" applyFill="1" applyBorder="1" applyAlignment="1" applyProtection="1">
      <alignment horizontal="center" wrapText="1"/>
      <protection locked="0"/>
    </xf>
    <xf numFmtId="167" fontId="36" fillId="12" borderId="14" xfId="0" applyNumberFormat="1" applyFont="1" applyFill="1" applyBorder="1" applyAlignment="1" applyProtection="1">
      <alignment horizontal="center" wrapText="1"/>
    </xf>
    <xf numFmtId="167" fontId="36" fillId="12" borderId="14" xfId="0" applyNumberFormat="1" applyFont="1" applyFill="1" applyBorder="1" applyAlignment="1">
      <alignment horizontal="center" wrapText="1"/>
    </xf>
    <xf numFmtId="164" fontId="37" fillId="12" borderId="7" xfId="0" applyNumberFormat="1" applyFont="1" applyFill="1" applyBorder="1" applyAlignment="1" applyProtection="1">
      <alignment horizontal="center" wrapText="1"/>
      <protection locked="0"/>
    </xf>
    <xf numFmtId="164" fontId="39" fillId="12" borderId="7" xfId="0" applyNumberFormat="1" applyFont="1" applyFill="1" applyBorder="1" applyAlignment="1" applyProtection="1">
      <alignment horizontal="center" wrapText="1"/>
      <protection locked="0"/>
    </xf>
    <xf numFmtId="164" fontId="37" fillId="12" borderId="7" xfId="0" applyNumberFormat="1" applyFont="1" applyFill="1" applyBorder="1" applyAlignment="1">
      <alignment horizontal="center" wrapText="1"/>
    </xf>
    <xf numFmtId="167" fontId="37" fillId="12" borderId="7" xfId="0" applyNumberFormat="1" applyFont="1" applyFill="1" applyBorder="1" applyAlignment="1" applyProtection="1">
      <alignment horizontal="center" wrapText="1"/>
    </xf>
    <xf numFmtId="167" fontId="40" fillId="12" borderId="7" xfId="0" applyNumberFormat="1" applyFont="1" applyFill="1" applyBorder="1" applyAlignment="1" applyProtection="1">
      <alignment horizontal="center" wrapText="1"/>
    </xf>
    <xf numFmtId="167" fontId="36" fillId="12" borderId="7" xfId="0" applyNumberFormat="1" applyFont="1" applyFill="1" applyBorder="1" applyAlignment="1" applyProtection="1">
      <alignment horizontal="center" wrapText="1"/>
      <protection locked="0"/>
    </xf>
    <xf numFmtId="0" fontId="31" fillId="26" borderId="11" xfId="0" applyFont="1" applyFill="1" applyBorder="1" applyAlignment="1">
      <alignment horizontal="center"/>
    </xf>
    <xf numFmtId="49" fontId="31" fillId="26" borderId="7" xfId="0" applyNumberFormat="1" applyFont="1" applyFill="1" applyBorder="1" applyAlignment="1" applyProtection="1">
      <alignment horizontal="center" wrapText="1"/>
      <protection locked="0"/>
    </xf>
    <xf numFmtId="1" fontId="31" fillId="26" borderId="7" xfId="0" applyNumberFormat="1" applyFont="1" applyFill="1" applyBorder="1" applyAlignment="1" applyProtection="1">
      <alignment horizontal="center" wrapText="1"/>
      <protection locked="0"/>
    </xf>
    <xf numFmtId="0" fontId="25" fillId="26" borderId="7" xfId="0" applyFont="1" applyFill="1" applyBorder="1" applyAlignment="1" applyProtection="1">
      <alignment horizontal="left" wrapText="1"/>
      <protection locked="0"/>
    </xf>
    <xf numFmtId="167" fontId="40" fillId="26" borderId="7" xfId="0" applyNumberFormat="1" applyFont="1" applyFill="1" applyBorder="1" applyAlignment="1">
      <alignment horizontal="center" wrapText="1"/>
    </xf>
    <xf numFmtId="0" fontId="29" fillId="26" borderId="11" xfId="0" applyFont="1" applyFill="1" applyBorder="1" applyAlignment="1"/>
    <xf numFmtId="49" fontId="29" fillId="26" borderId="7" xfId="0" applyNumberFormat="1" applyFont="1" applyFill="1" applyBorder="1" applyAlignment="1" applyProtection="1">
      <alignment horizontal="center" wrapText="1"/>
      <protection locked="0"/>
    </xf>
    <xf numFmtId="1" fontId="29" fillId="26" borderId="7" xfId="0" applyNumberFormat="1" applyFont="1" applyFill="1" applyBorder="1" applyAlignment="1" applyProtection="1">
      <alignment horizontal="center" wrapText="1"/>
      <protection locked="0"/>
    </xf>
    <xf numFmtId="49" fontId="29" fillId="26" borderId="7" xfId="0" applyNumberFormat="1" applyFont="1" applyFill="1" applyBorder="1" applyAlignment="1" applyProtection="1">
      <alignment wrapText="1"/>
      <protection locked="0"/>
    </xf>
    <xf numFmtId="0" fontId="31" fillId="26" borderId="11" xfId="0" applyFont="1" applyFill="1" applyBorder="1" applyAlignment="1"/>
    <xf numFmtId="49" fontId="31" fillId="26" borderId="7" xfId="0" applyNumberFormat="1" applyFont="1" applyFill="1" applyBorder="1" applyAlignment="1" applyProtection="1">
      <alignment wrapText="1"/>
      <protection locked="0"/>
    </xf>
    <xf numFmtId="165" fontId="39" fillId="26" borderId="7" xfId="0" applyNumberFormat="1" applyFont="1" applyFill="1" applyBorder="1" applyAlignment="1">
      <alignment horizontal="center" wrapText="1"/>
    </xf>
    <xf numFmtId="167" fontId="39" fillId="26" borderId="7" xfId="0" applyNumberFormat="1" applyFont="1" applyFill="1" applyBorder="1" applyAlignment="1">
      <alignment horizontal="center" wrapText="1"/>
    </xf>
    <xf numFmtId="165" fontId="39" fillId="26" borderId="17" xfId="0" applyNumberFormat="1" applyFont="1" applyFill="1" applyBorder="1" applyAlignment="1">
      <alignment horizontal="center" wrapText="1"/>
    </xf>
    <xf numFmtId="164" fontId="40" fillId="26" borderId="11" xfId="0" applyNumberFormat="1" applyFont="1" applyFill="1" applyBorder="1" applyAlignment="1">
      <alignment horizontal="center" wrapText="1"/>
    </xf>
    <xf numFmtId="164" fontId="40" fillId="26" borderId="7" xfId="0" applyNumberFormat="1" applyFont="1" applyFill="1" applyBorder="1" applyAlignment="1">
      <alignment horizontal="center" wrapText="1"/>
    </xf>
    <xf numFmtId="165" fontId="37" fillId="26" borderId="7" xfId="0" applyNumberFormat="1" applyFont="1" applyFill="1" applyBorder="1" applyAlignment="1">
      <alignment horizontal="center" wrapText="1"/>
    </xf>
    <xf numFmtId="167" fontId="37" fillId="26" borderId="7" xfId="0" applyNumberFormat="1" applyFont="1" applyFill="1" applyBorder="1" applyAlignment="1">
      <alignment horizontal="center" wrapText="1"/>
    </xf>
    <xf numFmtId="165" fontId="37" fillId="26" borderId="17" xfId="0" applyNumberFormat="1" applyFont="1" applyFill="1" applyBorder="1" applyAlignment="1">
      <alignment horizontal="center" wrapText="1"/>
    </xf>
    <xf numFmtId="167" fontId="37" fillId="26" borderId="11" xfId="0" applyNumberFormat="1" applyFont="1" applyFill="1" applyBorder="1" applyAlignment="1">
      <alignment horizontal="center" wrapText="1"/>
    </xf>
    <xf numFmtId="167" fontId="39" fillId="26" borderId="11" xfId="0" applyNumberFormat="1" applyFont="1" applyFill="1" applyBorder="1" applyAlignment="1">
      <alignment horizontal="center" wrapText="1"/>
    </xf>
    <xf numFmtId="164" fontId="37" fillId="26" borderId="7" xfId="0" applyNumberFormat="1" applyFont="1" applyFill="1" applyBorder="1" applyAlignment="1">
      <alignment horizontal="center" wrapText="1"/>
    </xf>
    <xf numFmtId="165" fontId="39" fillId="26" borderId="12" xfId="0" applyNumberFormat="1" applyFont="1" applyFill="1" applyBorder="1" applyAlignment="1">
      <alignment horizontal="center" wrapText="1"/>
    </xf>
    <xf numFmtId="164" fontId="39" fillId="26" borderId="20" xfId="0" applyNumberFormat="1" applyFont="1" applyFill="1" applyBorder="1" applyAlignment="1">
      <alignment horizontal="center" wrapText="1"/>
    </xf>
    <xf numFmtId="164" fontId="39" fillId="26" borderId="7" xfId="0" applyNumberFormat="1" applyFont="1" applyFill="1" applyBorder="1" applyAlignment="1">
      <alignment horizontal="center" wrapText="1"/>
    </xf>
    <xf numFmtId="165" fontId="37" fillId="26" borderId="12" xfId="0" applyNumberFormat="1" applyFont="1" applyFill="1" applyBorder="1" applyAlignment="1">
      <alignment horizontal="center" wrapText="1"/>
    </xf>
    <xf numFmtId="167" fontId="37" fillId="26" borderId="20" xfId="0" applyNumberFormat="1" applyFont="1" applyFill="1" applyBorder="1" applyAlignment="1">
      <alignment horizontal="center" wrapText="1"/>
    </xf>
    <xf numFmtId="167" fontId="39" fillId="26" borderId="20" xfId="0" applyNumberFormat="1" applyFont="1" applyFill="1" applyBorder="1" applyAlignment="1">
      <alignment horizontal="center" wrapText="1"/>
    </xf>
    <xf numFmtId="49" fontId="31" fillId="26" borderId="7" xfId="0" applyNumberFormat="1" applyFont="1" applyFill="1" applyBorder="1" applyAlignment="1">
      <alignment horizontal="center"/>
    </xf>
    <xf numFmtId="167" fontId="40" fillId="26" borderId="11" xfId="0" applyNumberFormat="1" applyFont="1" applyFill="1" applyBorder="1" applyAlignment="1">
      <alignment horizontal="center" wrapText="1"/>
    </xf>
    <xf numFmtId="167" fontId="36" fillId="26" borderId="7" xfId="0" applyNumberFormat="1" applyFont="1" applyFill="1" applyBorder="1" applyAlignment="1">
      <alignment horizontal="center" wrapText="1"/>
    </xf>
    <xf numFmtId="49" fontId="31" fillId="26" borderId="7" xfId="0" applyNumberFormat="1" applyFont="1" applyFill="1" applyBorder="1" applyAlignment="1">
      <alignment horizontal="center" wrapText="1"/>
    </xf>
    <xf numFmtId="0" fontId="30" fillId="26" borderId="11" xfId="0" applyFont="1" applyFill="1" applyBorder="1" applyAlignment="1"/>
    <xf numFmtId="49" fontId="30" fillId="26" borderId="7" xfId="0" applyNumberFormat="1" applyFont="1" applyFill="1" applyBorder="1" applyAlignment="1">
      <alignment horizontal="center"/>
    </xf>
    <xf numFmtId="0" fontId="30" fillId="26" borderId="7" xfId="0" applyFont="1" applyFill="1" applyBorder="1" applyAlignment="1" applyProtection="1">
      <alignment horizontal="left" wrapText="1"/>
      <protection locked="0"/>
    </xf>
    <xf numFmtId="165" fontId="36" fillId="26" borderId="7" xfId="0" applyNumberFormat="1" applyFont="1" applyFill="1" applyBorder="1" applyAlignment="1">
      <alignment horizontal="center" wrapText="1"/>
    </xf>
    <xf numFmtId="165" fontId="36" fillId="26" borderId="17" xfId="0" applyNumberFormat="1" applyFont="1" applyFill="1" applyBorder="1" applyAlignment="1">
      <alignment horizontal="center" wrapText="1"/>
    </xf>
    <xf numFmtId="167" fontId="36" fillId="26" borderId="11" xfId="0" applyNumberFormat="1" applyFont="1" applyFill="1" applyBorder="1" applyAlignment="1">
      <alignment horizontal="center" wrapText="1"/>
    </xf>
    <xf numFmtId="165" fontId="36" fillId="26" borderId="12" xfId="0" applyNumberFormat="1" applyFont="1" applyFill="1" applyBorder="1" applyAlignment="1">
      <alignment horizontal="center" wrapText="1"/>
    </xf>
    <xf numFmtId="167" fontId="36" fillId="26" borderId="20" xfId="0" applyNumberFormat="1" applyFont="1" applyFill="1" applyBorder="1" applyAlignment="1">
      <alignment horizontal="center" wrapText="1"/>
    </xf>
    <xf numFmtId="167" fontId="40" fillId="4" borderId="7" xfId="0" applyNumberFormat="1" applyFont="1" applyFill="1" applyBorder="1" applyAlignment="1" applyProtection="1">
      <alignment horizontal="center" wrapText="1"/>
      <protection locked="0"/>
    </xf>
    <xf numFmtId="165" fontId="39" fillId="4" borderId="12" xfId="0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49" fontId="31" fillId="26" borderId="7" xfId="0" applyNumberFormat="1" applyFont="1" applyFill="1" applyBorder="1" applyAlignment="1" applyProtection="1">
      <alignment horizontal="justify" wrapText="1"/>
      <protection locked="0"/>
    </xf>
    <xf numFmtId="0" fontId="26" fillId="0" borderId="7" xfId="0" applyFont="1" applyFill="1" applyBorder="1" applyAlignment="1">
      <alignment wrapText="1"/>
    </xf>
    <xf numFmtId="0" fontId="25" fillId="4" borderId="7" xfId="0" applyFont="1" applyFill="1" applyBorder="1" applyAlignment="1">
      <alignment wrapText="1"/>
    </xf>
    <xf numFmtId="0" fontId="68" fillId="0" borderId="5" xfId="0" applyFont="1" applyFill="1" applyBorder="1" applyAlignment="1">
      <alignment wrapText="1"/>
    </xf>
    <xf numFmtId="0" fontId="68" fillId="3" borderId="5" xfId="0" applyFont="1" applyFill="1" applyBorder="1" applyAlignment="1" applyProtection="1">
      <alignment horizontal="left" wrapText="1"/>
      <protection locked="0"/>
    </xf>
    <xf numFmtId="0" fontId="67" fillId="0" borderId="5" xfId="0" applyFont="1" applyBorder="1" applyAlignment="1">
      <alignment wrapText="1"/>
    </xf>
    <xf numFmtId="0" fontId="28" fillId="14" borderId="0" xfId="0" applyFont="1" applyFill="1" applyAlignment="1">
      <alignment horizontal="center" wrapText="1"/>
    </xf>
    <xf numFmtId="0" fontId="28" fillId="12" borderId="0" xfId="0" applyFont="1" applyFill="1" applyAlignment="1">
      <alignment horizontal="center" wrapText="1"/>
    </xf>
    <xf numFmtId="167" fontId="1" fillId="6" borderId="0" xfId="0" applyNumberFormat="1" applyFont="1" applyFill="1" applyAlignment="1">
      <alignment wrapText="1"/>
    </xf>
    <xf numFmtId="0" fontId="1" fillId="6" borderId="0" xfId="0" applyFont="1" applyFill="1" applyAlignment="1">
      <alignment wrapText="1"/>
    </xf>
    <xf numFmtId="0" fontId="70" fillId="0" borderId="5" xfId="0" applyFont="1" applyBorder="1" applyAlignment="1">
      <alignment wrapText="1"/>
    </xf>
    <xf numFmtId="0" fontId="70" fillId="0" borderId="5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Alignment="1"/>
    <xf numFmtId="167" fontId="71" fillId="0" borderId="0" xfId="0" applyNumberFormat="1" applyFont="1" applyFill="1" applyAlignment="1">
      <alignment wrapText="1"/>
    </xf>
    <xf numFmtId="167" fontId="39" fillId="26" borderId="7" xfId="0" applyNumberFormat="1" applyFont="1" applyFill="1" applyBorder="1" applyAlignment="1" applyProtection="1">
      <alignment horizontal="center" wrapText="1"/>
    </xf>
    <xf numFmtId="167" fontId="37" fillId="26" borderId="7" xfId="0" applyNumberFormat="1" applyFont="1" applyFill="1" applyBorder="1" applyAlignment="1" applyProtection="1">
      <alignment horizontal="center" wrapText="1"/>
    </xf>
    <xf numFmtId="167" fontId="39" fillId="23" borderId="7" xfId="0" applyNumberFormat="1" applyFont="1" applyFill="1" applyBorder="1" applyAlignment="1" applyProtection="1">
      <alignment horizontal="center" wrapText="1"/>
      <protection locked="0"/>
    </xf>
    <xf numFmtId="167" fontId="39" fillId="23" borderId="11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0" fillId="22" borderId="9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165" fontId="11" fillId="3" borderId="17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ZV1PIV98" xfId="1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colors>
    <mruColors>
      <color rgb="FFD5C9E1"/>
      <color rgb="FFFF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125"/>
  <sheetViews>
    <sheetView showZeros="0" tabSelected="1" showOutlineSymbols="0" view="pageBreakPreview" topLeftCell="A2" zoomScale="75" zoomScaleNormal="80" zoomScaleSheetLayoutView="75" workbookViewId="0">
      <pane xSplit="5" ySplit="6" topLeftCell="M8" activePane="bottomRight" state="frozen"/>
      <selection activeCell="A2" sqref="A2"/>
      <selection pane="topRight" activeCell="F2" sqref="F2"/>
      <selection pane="bottomLeft" activeCell="A8" sqref="A8"/>
      <selection pane="bottomRight" activeCell="A134" sqref="A134:XFD181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49.33203125" style="9" customWidth="1"/>
    <col min="6" max="6" width="14.33203125" style="22" customWidth="1"/>
    <col min="7" max="7" width="14.44140625" style="22" customWidth="1"/>
    <col min="8" max="8" width="13.33203125" style="67" customWidth="1"/>
    <col min="9" max="9" width="11.6640625" style="9" customWidth="1"/>
    <col min="10" max="10" width="13.44140625" style="9" customWidth="1"/>
    <col min="11" max="11" width="11.6640625" style="90" customWidth="1"/>
    <col min="12" max="12" width="13.33203125" style="27" customWidth="1"/>
    <col min="13" max="13" width="13.33203125" style="91" customWidth="1"/>
    <col min="14" max="14" width="13.33203125" style="27" customWidth="1"/>
    <col min="15" max="15" width="13.33203125" style="91" customWidth="1"/>
    <col min="16" max="16" width="14.33203125" style="92" customWidth="1"/>
    <col min="17" max="17" width="11.44140625" style="27" customWidth="1"/>
    <col min="18" max="18" width="14.44140625" style="27" customWidth="1"/>
    <col min="19" max="19" width="14.5546875" style="47" customWidth="1"/>
    <col min="20" max="20" width="13.33203125" style="27" customWidth="1"/>
    <col min="21" max="21" width="13.33203125" style="47" customWidth="1"/>
    <col min="22" max="22" width="14.6640625" style="9" customWidth="1"/>
    <col min="23" max="23" width="11.6640625" style="9" customWidth="1"/>
    <col min="24" max="186" width="9.109375" style="35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567" t="s">
        <v>323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96" t="s">
        <v>191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</row>
    <row r="2" spans="1:196" s="17" customFormat="1" ht="25.5" customHeight="1" x14ac:dyDescent="0.25">
      <c r="A2" s="568" t="s">
        <v>0</v>
      </c>
      <c r="B2" s="570" t="s">
        <v>107</v>
      </c>
      <c r="C2" s="572" t="s">
        <v>203</v>
      </c>
      <c r="D2" s="570" t="s">
        <v>50</v>
      </c>
      <c r="E2" s="570" t="s">
        <v>54</v>
      </c>
      <c r="F2" s="574" t="s">
        <v>1</v>
      </c>
      <c r="G2" s="574"/>
      <c r="H2" s="574"/>
      <c r="I2" s="574"/>
      <c r="J2" s="574"/>
      <c r="K2" s="575"/>
      <c r="L2" s="576" t="s">
        <v>2</v>
      </c>
      <c r="M2" s="577"/>
      <c r="N2" s="577"/>
      <c r="O2" s="577"/>
      <c r="P2" s="577"/>
      <c r="Q2" s="578"/>
      <c r="R2" s="579" t="s">
        <v>3</v>
      </c>
      <c r="S2" s="580"/>
      <c r="T2" s="580"/>
      <c r="U2" s="580"/>
      <c r="V2" s="580"/>
      <c r="W2" s="581"/>
    </row>
    <row r="3" spans="1:196" s="17" customFormat="1" ht="12.75" customHeight="1" x14ac:dyDescent="0.25">
      <c r="A3" s="569"/>
      <c r="B3" s="571"/>
      <c r="C3" s="573"/>
      <c r="D3" s="571"/>
      <c r="E3" s="571"/>
      <c r="F3" s="582" t="s">
        <v>192</v>
      </c>
      <c r="G3" s="588" t="s">
        <v>324</v>
      </c>
      <c r="H3" s="589" t="s">
        <v>325</v>
      </c>
      <c r="I3" s="587" t="s">
        <v>4</v>
      </c>
      <c r="J3" s="587" t="s">
        <v>261</v>
      </c>
      <c r="K3" s="592" t="s">
        <v>38</v>
      </c>
      <c r="L3" s="594" t="s">
        <v>192</v>
      </c>
      <c r="M3" s="587" t="s">
        <v>152</v>
      </c>
      <c r="N3" s="588" t="str">
        <f>G3</f>
        <v>затверджено на 01.06.2021</v>
      </c>
      <c r="O3" s="589" t="str">
        <f>H3</f>
        <v>виконано станом на 01.06.2021</v>
      </c>
      <c r="P3" s="587" t="s">
        <v>262</v>
      </c>
      <c r="Q3" s="583" t="s">
        <v>38</v>
      </c>
      <c r="R3" s="585" t="s">
        <v>192</v>
      </c>
      <c r="S3" s="587" t="s">
        <v>152</v>
      </c>
      <c r="T3" s="588" t="str">
        <f>G3</f>
        <v>затверджено на 01.06.2021</v>
      </c>
      <c r="U3" s="589" t="str">
        <f>H3</f>
        <v>виконано станом на 01.06.2021</v>
      </c>
      <c r="V3" s="587" t="s">
        <v>263</v>
      </c>
      <c r="W3" s="583" t="s">
        <v>38</v>
      </c>
    </row>
    <row r="4" spans="1:196" s="17" customFormat="1" ht="57" customHeight="1" x14ac:dyDescent="0.25">
      <c r="A4" s="569"/>
      <c r="B4" s="571"/>
      <c r="C4" s="573"/>
      <c r="D4" s="571"/>
      <c r="E4" s="571"/>
      <c r="F4" s="582"/>
      <c r="G4" s="588"/>
      <c r="H4" s="589"/>
      <c r="I4" s="587"/>
      <c r="J4" s="587"/>
      <c r="K4" s="593"/>
      <c r="L4" s="594"/>
      <c r="M4" s="587"/>
      <c r="N4" s="588"/>
      <c r="O4" s="589"/>
      <c r="P4" s="587"/>
      <c r="Q4" s="584"/>
      <c r="R4" s="585"/>
      <c r="S4" s="587"/>
      <c r="T4" s="588"/>
      <c r="U4" s="589"/>
      <c r="V4" s="587"/>
      <c r="W4" s="584"/>
    </row>
    <row r="5" spans="1:196" s="19" customFormat="1" ht="18.75" customHeight="1" x14ac:dyDescent="0.25">
      <c r="A5" s="399">
        <v>1</v>
      </c>
      <c r="B5" s="400">
        <v>2</v>
      </c>
      <c r="C5" s="400">
        <v>2</v>
      </c>
      <c r="D5" s="400">
        <v>3</v>
      </c>
      <c r="E5" s="400">
        <v>4</v>
      </c>
      <c r="F5" s="200">
        <v>5</v>
      </c>
      <c r="G5" s="200">
        <v>6</v>
      </c>
      <c r="H5" s="476">
        <v>7</v>
      </c>
      <c r="I5" s="400">
        <v>8</v>
      </c>
      <c r="J5" s="400">
        <v>9</v>
      </c>
      <c r="K5" s="372">
        <v>10</v>
      </c>
      <c r="L5" s="246">
        <v>11</v>
      </c>
      <c r="M5" s="200">
        <v>12</v>
      </c>
      <c r="N5" s="200">
        <v>13</v>
      </c>
      <c r="O5" s="476">
        <v>14</v>
      </c>
      <c r="P5" s="400">
        <v>15</v>
      </c>
      <c r="Q5" s="270">
        <v>16</v>
      </c>
      <c r="R5" s="381">
        <v>17</v>
      </c>
      <c r="S5" s="400">
        <v>18</v>
      </c>
      <c r="T5" s="400">
        <v>19</v>
      </c>
      <c r="U5" s="476">
        <v>20</v>
      </c>
      <c r="V5" s="400">
        <v>21</v>
      </c>
      <c r="W5" s="270">
        <v>22</v>
      </c>
    </row>
    <row r="6" spans="1:196" s="16" customFormat="1" ht="29.25" customHeight="1" x14ac:dyDescent="0.3">
      <c r="A6" s="271"/>
      <c r="B6" s="272"/>
      <c r="C6" s="272"/>
      <c r="D6" s="272"/>
      <c r="E6" s="273" t="s">
        <v>5</v>
      </c>
      <c r="F6" s="274">
        <f>SUM(F129)</f>
        <v>692636.9</v>
      </c>
      <c r="G6" s="274">
        <f>SUM(G129)</f>
        <v>311519</v>
      </c>
      <c r="H6" s="477">
        <f>SUM(H129)</f>
        <v>270231.3</v>
      </c>
      <c r="I6" s="275">
        <v>1</v>
      </c>
      <c r="J6" s="274">
        <f>H6-G6</f>
        <v>-41287.700000000012</v>
      </c>
      <c r="K6" s="373">
        <f>H6/G6</f>
        <v>0.86746330079385203</v>
      </c>
      <c r="L6" s="388">
        <f>SUM(L129)</f>
        <v>68170.5</v>
      </c>
      <c r="M6" s="274">
        <f>SUM(M129)</f>
        <v>95033.9</v>
      </c>
      <c r="N6" s="274">
        <f>SUM(N129)</f>
        <v>67441.399999999994</v>
      </c>
      <c r="O6" s="477">
        <f>SUM(O129)</f>
        <v>38931.300000000003</v>
      </c>
      <c r="P6" s="274">
        <f>O6-N6</f>
        <v>-28510.099999999991</v>
      </c>
      <c r="Q6" s="276">
        <f>O6/N6</f>
        <v>0.57726114819680507</v>
      </c>
      <c r="R6" s="382">
        <f>SUM(R129)</f>
        <v>760807.39999999979</v>
      </c>
      <c r="S6" s="201">
        <f>SUM(S129)</f>
        <v>787670.79999999993</v>
      </c>
      <c r="T6" s="201">
        <f>SUM(T129)</f>
        <v>378960.40000000008</v>
      </c>
      <c r="U6" s="477">
        <f>SUM(U129)</f>
        <v>309162.60000000003</v>
      </c>
      <c r="V6" s="274">
        <f>U6-T6</f>
        <v>-69797.800000000047</v>
      </c>
      <c r="W6" s="276">
        <f>U6/T6</f>
        <v>0.81581769493593514</v>
      </c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</row>
    <row r="7" spans="1:196" s="460" customFormat="1" ht="37.200000000000003" customHeight="1" x14ac:dyDescent="0.3">
      <c r="A7" s="534"/>
      <c r="B7" s="535"/>
      <c r="C7" s="535"/>
      <c r="D7" s="535"/>
      <c r="E7" s="536" t="s">
        <v>247</v>
      </c>
      <c r="F7" s="532">
        <f>SUM(F37,F39,F47,F49,F56)</f>
        <v>150457.40000000002</v>
      </c>
      <c r="G7" s="532">
        <f t="shared" ref="G7:H7" si="0">SUM(G37,G39,G47,G49,G56)</f>
        <v>58822.6</v>
      </c>
      <c r="H7" s="477">
        <f t="shared" si="0"/>
        <v>57636.2</v>
      </c>
      <c r="I7" s="537">
        <f>H7/$H$6</f>
        <v>0.21328469351995863</v>
      </c>
      <c r="J7" s="532">
        <f>H7-G7</f>
        <v>-1186.4000000000015</v>
      </c>
      <c r="K7" s="538">
        <f t="shared" ref="K7:K72" si="1">H7/G7</f>
        <v>0.97983088132792495</v>
      </c>
      <c r="L7" s="539">
        <f>SUM(L37,L39,L47,L49,L56)</f>
        <v>0</v>
      </c>
      <c r="M7" s="532">
        <f t="shared" ref="M7:O7" si="2">SUM(M37,M39,M47,M49,M56)</f>
        <v>0</v>
      </c>
      <c r="N7" s="532">
        <f t="shared" si="2"/>
        <v>0</v>
      </c>
      <c r="O7" s="477">
        <f t="shared" si="2"/>
        <v>0</v>
      </c>
      <c r="P7" s="532">
        <f>O7-N7</f>
        <v>0</v>
      </c>
      <c r="Q7" s="540"/>
      <c r="R7" s="541">
        <f>SUM(F7,L7)</f>
        <v>150457.40000000002</v>
      </c>
      <c r="S7" s="532">
        <f t="shared" ref="S7" si="3">SUM(F7,M7)</f>
        <v>150457.40000000002</v>
      </c>
      <c r="T7" s="532">
        <f t="shared" ref="T7" si="4">SUM(G7,N7)</f>
        <v>58822.6</v>
      </c>
      <c r="U7" s="477">
        <f t="shared" ref="U7" si="5">SUM(H7,O7)</f>
        <v>57636.2</v>
      </c>
      <c r="V7" s="532">
        <f>U7-T7</f>
        <v>-1186.4000000000015</v>
      </c>
      <c r="W7" s="540">
        <f>U7/T7</f>
        <v>0.97983088132792495</v>
      </c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</row>
    <row r="8" spans="1:196" s="16" customFormat="1" ht="33.6" customHeight="1" x14ac:dyDescent="0.3">
      <c r="A8" s="279">
        <v>1</v>
      </c>
      <c r="B8" s="280" t="s">
        <v>6</v>
      </c>
      <c r="C8" s="280" t="s">
        <v>109</v>
      </c>
      <c r="D8" s="280"/>
      <c r="E8" s="281" t="s">
        <v>93</v>
      </c>
      <c r="F8" s="274">
        <f>SUM(F9:F24)</f>
        <v>30684.800000000003</v>
      </c>
      <c r="G8" s="274">
        <f t="shared" ref="G8:H8" si="6">SUM(G9:G24)</f>
        <v>14485.1</v>
      </c>
      <c r="H8" s="477">
        <f t="shared" si="6"/>
        <v>12531.5</v>
      </c>
      <c r="I8" s="202">
        <f t="shared" ref="I8:I73" si="7">H8/$H$6</f>
        <v>4.6373236556979155E-2</v>
      </c>
      <c r="J8" s="532">
        <f t="shared" ref="J8:J37" si="8">H8-G8</f>
        <v>-1953.6000000000004</v>
      </c>
      <c r="K8" s="373">
        <f t="shared" si="1"/>
        <v>0.86513037535122295</v>
      </c>
      <c r="L8" s="388">
        <f>SUM(L9:L24)</f>
        <v>213.5</v>
      </c>
      <c r="M8" s="274">
        <f t="shared" ref="M8:O8" si="9">SUM(M9:M24)</f>
        <v>266.60000000000002</v>
      </c>
      <c r="N8" s="274">
        <f t="shared" si="9"/>
        <v>207</v>
      </c>
      <c r="O8" s="477">
        <f t="shared" si="9"/>
        <v>113.80000000000001</v>
      </c>
      <c r="P8" s="201">
        <f t="shared" ref="P8:P73" si="10">O8-N8</f>
        <v>-93.199999999999989</v>
      </c>
      <c r="Q8" s="276">
        <f t="shared" ref="Q8:Q67" si="11">O8/N8</f>
        <v>0.54975845410628021</v>
      </c>
      <c r="R8" s="382">
        <f>SUM(F8,L8)</f>
        <v>30898.300000000003</v>
      </c>
      <c r="S8" s="274">
        <f t="shared" ref="S8" si="12">SUM(F8,M8)</f>
        <v>30951.4</v>
      </c>
      <c r="T8" s="274">
        <f t="shared" ref="T8" si="13">SUM(G8,N8)</f>
        <v>14692.1</v>
      </c>
      <c r="U8" s="477">
        <f t="shared" ref="U8" si="14">SUM(H8,O8)</f>
        <v>12645.3</v>
      </c>
      <c r="V8" s="201">
        <f t="shared" ref="V8:V73" si="15">U8-T8</f>
        <v>-2046.8000000000011</v>
      </c>
      <c r="W8" s="248">
        <f t="shared" ref="W8:W73" si="16">U8/T8</f>
        <v>0.86068703589003603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</row>
    <row r="9" spans="1:196" s="3" customFormat="1" ht="36.6" customHeight="1" x14ac:dyDescent="0.3">
      <c r="A9" s="247"/>
      <c r="B9" s="282" t="s">
        <v>115</v>
      </c>
      <c r="C9" s="205" t="s">
        <v>116</v>
      </c>
      <c r="D9" s="283" t="s">
        <v>91</v>
      </c>
      <c r="E9" s="207" t="s">
        <v>121</v>
      </c>
      <c r="F9" s="208">
        <v>150</v>
      </c>
      <c r="G9" s="208">
        <v>33</v>
      </c>
      <c r="H9" s="480">
        <v>21.2</v>
      </c>
      <c r="I9" s="209">
        <f t="shared" si="7"/>
        <v>7.8451311894662087E-5</v>
      </c>
      <c r="J9" s="519">
        <f t="shared" si="8"/>
        <v>-11.8</v>
      </c>
      <c r="K9" s="375">
        <f t="shared" si="1"/>
        <v>0.64242424242424245</v>
      </c>
      <c r="L9" s="264"/>
      <c r="M9" s="284"/>
      <c r="N9" s="210"/>
      <c r="O9" s="478"/>
      <c r="P9" s="201">
        <f t="shared" si="10"/>
        <v>0</v>
      </c>
      <c r="Q9" s="390"/>
      <c r="R9" s="260">
        <f>SUM(F9,L9)</f>
        <v>150</v>
      </c>
      <c r="S9" s="285">
        <f t="shared" ref="S9:U9" si="17">SUM(F9,M9)</f>
        <v>150</v>
      </c>
      <c r="T9" s="210">
        <f t="shared" si="17"/>
        <v>33</v>
      </c>
      <c r="U9" s="481">
        <f t="shared" si="17"/>
        <v>21.2</v>
      </c>
      <c r="V9" s="210">
        <f t="shared" si="15"/>
        <v>-11.8</v>
      </c>
      <c r="W9" s="250">
        <f t="shared" si="16"/>
        <v>0.64242424242424245</v>
      </c>
      <c r="X9" s="39"/>
      <c r="Y9" s="39"/>
      <c r="Z9" s="107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</row>
    <row r="10" spans="1:196" s="3" customFormat="1" ht="33" customHeight="1" x14ac:dyDescent="0.3">
      <c r="A10" s="247"/>
      <c r="B10" s="282" t="s">
        <v>119</v>
      </c>
      <c r="C10" s="205" t="s">
        <v>122</v>
      </c>
      <c r="D10" s="283" t="s">
        <v>92</v>
      </c>
      <c r="E10" s="207" t="s">
        <v>118</v>
      </c>
      <c r="F10" s="208">
        <v>60</v>
      </c>
      <c r="G10" s="208">
        <v>25</v>
      </c>
      <c r="H10" s="480">
        <v>14.3</v>
      </c>
      <c r="I10" s="220">
        <f t="shared" si="7"/>
        <v>5.291763019309755E-5</v>
      </c>
      <c r="J10" s="519">
        <f t="shared" si="8"/>
        <v>-10.7</v>
      </c>
      <c r="K10" s="375">
        <f t="shared" si="1"/>
        <v>0.57200000000000006</v>
      </c>
      <c r="L10" s="265"/>
      <c r="M10" s="284"/>
      <c r="N10" s="210"/>
      <c r="O10" s="478"/>
      <c r="P10" s="201">
        <f t="shared" si="10"/>
        <v>0</v>
      </c>
      <c r="Q10" s="390"/>
      <c r="R10" s="260">
        <f t="shared" ref="R10:R73" si="18">SUM(F10,L10)</f>
        <v>60</v>
      </c>
      <c r="S10" s="285">
        <f t="shared" ref="S10:S73" si="19">SUM(F10,M10)</f>
        <v>60</v>
      </c>
      <c r="T10" s="210">
        <f t="shared" ref="T10:T73" si="20">SUM(G10,N10)</f>
        <v>25</v>
      </c>
      <c r="U10" s="481">
        <f t="shared" ref="U10:U73" si="21">SUM(H10,O10)</f>
        <v>14.3</v>
      </c>
      <c r="V10" s="210">
        <f t="shared" si="15"/>
        <v>-10.7</v>
      </c>
      <c r="W10" s="250">
        <f t="shared" si="16"/>
        <v>0.57200000000000006</v>
      </c>
      <c r="X10" s="39"/>
      <c r="Y10" s="39"/>
      <c r="Z10" s="107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</row>
    <row r="11" spans="1:196" s="3" customFormat="1" ht="52.5" customHeight="1" x14ac:dyDescent="0.3">
      <c r="A11" s="247"/>
      <c r="B11" s="282" t="s">
        <v>18</v>
      </c>
      <c r="C11" s="205" t="s">
        <v>117</v>
      </c>
      <c r="D11" s="283" t="s">
        <v>92</v>
      </c>
      <c r="E11" s="214" t="s">
        <v>95</v>
      </c>
      <c r="F11" s="208">
        <v>2000</v>
      </c>
      <c r="G11" s="208">
        <v>1440</v>
      </c>
      <c r="H11" s="480">
        <v>1352.2</v>
      </c>
      <c r="I11" s="211">
        <f t="shared" si="7"/>
        <v>5.0038615067906642E-3</v>
      </c>
      <c r="J11" s="519">
        <f t="shared" si="8"/>
        <v>-87.799999999999955</v>
      </c>
      <c r="K11" s="375">
        <f t="shared" si="1"/>
        <v>0.93902777777777779</v>
      </c>
      <c r="L11" s="265"/>
      <c r="M11" s="284"/>
      <c r="N11" s="210"/>
      <c r="O11" s="478"/>
      <c r="P11" s="201">
        <f t="shared" si="10"/>
        <v>0</v>
      </c>
      <c r="Q11" s="390"/>
      <c r="R11" s="260">
        <f t="shared" si="18"/>
        <v>2000</v>
      </c>
      <c r="S11" s="285">
        <f t="shared" si="19"/>
        <v>2000</v>
      </c>
      <c r="T11" s="210">
        <f t="shared" si="20"/>
        <v>1440</v>
      </c>
      <c r="U11" s="481">
        <f t="shared" si="21"/>
        <v>1352.2</v>
      </c>
      <c r="V11" s="210">
        <f t="shared" si="15"/>
        <v>-87.799999999999955</v>
      </c>
      <c r="W11" s="250">
        <f t="shared" si="16"/>
        <v>0.93902777777777779</v>
      </c>
      <c r="X11" s="39"/>
      <c r="Y11" s="39"/>
      <c r="Z11" s="107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</row>
    <row r="12" spans="1:196" s="97" customFormat="1" ht="49.95" hidden="1" customHeight="1" x14ac:dyDescent="0.3">
      <c r="A12" s="247"/>
      <c r="B12" s="205" t="s">
        <v>96</v>
      </c>
      <c r="C12" s="206" t="s">
        <v>97</v>
      </c>
      <c r="D12" s="206" t="s">
        <v>92</v>
      </c>
      <c r="E12" s="207" t="s">
        <v>241</v>
      </c>
      <c r="F12" s="208"/>
      <c r="G12" s="208"/>
      <c r="H12" s="496"/>
      <c r="I12" s="209">
        <f t="shared" si="7"/>
        <v>0</v>
      </c>
      <c r="J12" s="519">
        <f t="shared" si="8"/>
        <v>0</v>
      </c>
      <c r="K12" s="375" t="e">
        <f t="shared" si="1"/>
        <v>#DIV/0!</v>
      </c>
      <c r="L12" s="265"/>
      <c r="M12" s="212"/>
      <c r="N12" s="210"/>
      <c r="O12" s="478"/>
      <c r="P12" s="201"/>
      <c r="Q12" s="276"/>
      <c r="R12" s="260">
        <f t="shared" si="18"/>
        <v>0</v>
      </c>
      <c r="S12" s="210">
        <f t="shared" si="19"/>
        <v>0</v>
      </c>
      <c r="T12" s="210">
        <f t="shared" si="20"/>
        <v>0</v>
      </c>
      <c r="U12" s="481">
        <f t="shared" si="21"/>
        <v>0</v>
      </c>
      <c r="V12" s="210">
        <f t="shared" si="15"/>
        <v>0</v>
      </c>
      <c r="W12" s="250" t="e">
        <f t="shared" si="16"/>
        <v>#DIV/0!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</row>
    <row r="13" spans="1:196" s="15" customFormat="1" ht="36" hidden="1" customHeight="1" x14ac:dyDescent="0.35">
      <c r="A13" s="286"/>
      <c r="B13" s="287"/>
      <c r="C13" s="416"/>
      <c r="D13" s="288"/>
      <c r="E13" s="289" t="s">
        <v>242</v>
      </c>
      <c r="F13" s="290"/>
      <c r="G13" s="290"/>
      <c r="H13" s="497"/>
      <c r="I13" s="291">
        <f t="shared" si="7"/>
        <v>0</v>
      </c>
      <c r="J13" s="519">
        <f t="shared" si="8"/>
        <v>0</v>
      </c>
      <c r="K13" s="376" t="e">
        <f t="shared" si="1"/>
        <v>#DIV/0!</v>
      </c>
      <c r="L13" s="389"/>
      <c r="M13" s="294"/>
      <c r="N13" s="292"/>
      <c r="O13" s="479"/>
      <c r="P13" s="295"/>
      <c r="Q13" s="278"/>
      <c r="R13" s="383">
        <f t="shared" si="18"/>
        <v>0</v>
      </c>
      <c r="S13" s="292">
        <f t="shared" si="19"/>
        <v>0</v>
      </c>
      <c r="T13" s="292">
        <f t="shared" si="20"/>
        <v>0</v>
      </c>
      <c r="U13" s="483">
        <f t="shared" si="21"/>
        <v>0</v>
      </c>
      <c r="V13" s="292">
        <f>U13-T13</f>
        <v>0</v>
      </c>
      <c r="W13" s="296" t="e">
        <f t="shared" si="16"/>
        <v>#DIV/0!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</row>
    <row r="14" spans="1:196" s="3" customFormat="1" ht="71.400000000000006" customHeight="1" x14ac:dyDescent="0.3">
      <c r="A14" s="247"/>
      <c r="B14" s="282" t="s">
        <v>12</v>
      </c>
      <c r="C14" s="206" t="s">
        <v>99</v>
      </c>
      <c r="D14" s="283" t="s">
        <v>100</v>
      </c>
      <c r="E14" s="218" t="s">
        <v>101</v>
      </c>
      <c r="F14" s="208">
        <v>6224</v>
      </c>
      <c r="G14" s="208">
        <v>2579.6999999999998</v>
      </c>
      <c r="H14" s="480">
        <v>2442.8000000000002</v>
      </c>
      <c r="I14" s="211">
        <f t="shared" si="7"/>
        <v>9.0396634290698386E-3</v>
      </c>
      <c r="J14" s="519">
        <f t="shared" si="8"/>
        <v>-136.89999999999964</v>
      </c>
      <c r="K14" s="375">
        <f t="shared" si="1"/>
        <v>0.94693181377679592</v>
      </c>
      <c r="L14" s="264">
        <v>82</v>
      </c>
      <c r="M14" s="210">
        <v>94.4</v>
      </c>
      <c r="N14" s="285">
        <v>56.6</v>
      </c>
      <c r="O14" s="480">
        <v>16.600000000000001</v>
      </c>
      <c r="P14" s="210">
        <f t="shared" si="10"/>
        <v>-40</v>
      </c>
      <c r="Q14" s="390">
        <f t="shared" si="11"/>
        <v>0.29328621908127211</v>
      </c>
      <c r="R14" s="260">
        <f t="shared" si="18"/>
        <v>6306</v>
      </c>
      <c r="S14" s="285">
        <f t="shared" si="19"/>
        <v>6318.4</v>
      </c>
      <c r="T14" s="210">
        <f t="shared" si="20"/>
        <v>2636.2999999999997</v>
      </c>
      <c r="U14" s="481">
        <f t="shared" si="21"/>
        <v>2459.4</v>
      </c>
      <c r="V14" s="210">
        <f t="shared" si="15"/>
        <v>-176.89999999999964</v>
      </c>
      <c r="W14" s="250">
        <f t="shared" si="16"/>
        <v>0.93289838030573169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</row>
    <row r="15" spans="1:196" s="3" customFormat="1" ht="37.950000000000003" customHeight="1" x14ac:dyDescent="0.3">
      <c r="A15" s="247"/>
      <c r="B15" s="282" t="s">
        <v>39</v>
      </c>
      <c r="C15" s="205" t="s">
        <v>102</v>
      </c>
      <c r="D15" s="283" t="s">
        <v>98</v>
      </c>
      <c r="E15" s="207" t="s">
        <v>123</v>
      </c>
      <c r="F15" s="208">
        <v>12407.7</v>
      </c>
      <c r="G15" s="208">
        <v>5155.2</v>
      </c>
      <c r="H15" s="480">
        <v>4656.8999999999996</v>
      </c>
      <c r="I15" s="211">
        <f t="shared" si="7"/>
        <v>1.7233014828408107E-2</v>
      </c>
      <c r="J15" s="519">
        <f t="shared" si="8"/>
        <v>-498.30000000000018</v>
      </c>
      <c r="K15" s="375">
        <f t="shared" si="1"/>
        <v>0.90334031657355673</v>
      </c>
      <c r="L15" s="264">
        <v>131.5</v>
      </c>
      <c r="M15" s="285">
        <v>172.2</v>
      </c>
      <c r="N15" s="285">
        <v>150.4</v>
      </c>
      <c r="O15" s="480">
        <v>97.2</v>
      </c>
      <c r="P15" s="210">
        <f t="shared" si="10"/>
        <v>-53.2</v>
      </c>
      <c r="Q15" s="390">
        <f t="shared" si="11"/>
        <v>0.64627659574468088</v>
      </c>
      <c r="R15" s="260">
        <f t="shared" si="18"/>
        <v>12539.2</v>
      </c>
      <c r="S15" s="285">
        <f t="shared" si="19"/>
        <v>12579.900000000001</v>
      </c>
      <c r="T15" s="210">
        <f t="shared" si="20"/>
        <v>5305.5999999999995</v>
      </c>
      <c r="U15" s="481">
        <f t="shared" si="21"/>
        <v>4754.0999999999995</v>
      </c>
      <c r="V15" s="210">
        <f t="shared" si="15"/>
        <v>-551.5</v>
      </c>
      <c r="W15" s="250">
        <f t="shared" si="16"/>
        <v>0.89605322677925214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s="28" customFormat="1" ht="34.200000000000003" hidden="1" customHeight="1" x14ac:dyDescent="0.35">
      <c r="A16" s="286"/>
      <c r="B16" s="287"/>
      <c r="C16" s="287"/>
      <c r="D16" s="288"/>
      <c r="E16" s="297" t="s">
        <v>221</v>
      </c>
      <c r="F16" s="290"/>
      <c r="G16" s="290"/>
      <c r="H16" s="493"/>
      <c r="I16" s="293">
        <f t="shared" si="7"/>
        <v>0</v>
      </c>
      <c r="J16" s="519">
        <f t="shared" si="8"/>
        <v>0</v>
      </c>
      <c r="K16" s="375" t="e">
        <f t="shared" si="1"/>
        <v>#DIV/0!</v>
      </c>
      <c r="L16" s="389"/>
      <c r="M16" s="294"/>
      <c r="N16" s="292"/>
      <c r="O16" s="479"/>
      <c r="P16" s="277">
        <f t="shared" si="10"/>
        <v>0</v>
      </c>
      <c r="Q16" s="390" t="e">
        <f t="shared" si="11"/>
        <v>#DIV/0!</v>
      </c>
      <c r="R16" s="383">
        <f t="shared" si="18"/>
        <v>0</v>
      </c>
      <c r="S16" s="292">
        <f t="shared" si="19"/>
        <v>0</v>
      </c>
      <c r="T16" s="292">
        <f t="shared" si="20"/>
        <v>0</v>
      </c>
      <c r="U16" s="483">
        <f t="shared" si="21"/>
        <v>0</v>
      </c>
      <c r="V16" s="292">
        <f t="shared" si="15"/>
        <v>0</v>
      </c>
      <c r="W16" s="250" t="e">
        <f t="shared" si="16"/>
        <v>#DIV/0!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</row>
    <row r="17" spans="1:196" s="3" customFormat="1" ht="33" customHeight="1" x14ac:dyDescent="0.3">
      <c r="A17" s="247"/>
      <c r="B17" s="283" t="s">
        <v>8</v>
      </c>
      <c r="C17" s="206" t="s">
        <v>103</v>
      </c>
      <c r="D17" s="206" t="s">
        <v>94</v>
      </c>
      <c r="E17" s="219" t="s">
        <v>104</v>
      </c>
      <c r="F17" s="208">
        <v>20</v>
      </c>
      <c r="G17" s="208">
        <v>19</v>
      </c>
      <c r="H17" s="496">
        <v>19</v>
      </c>
      <c r="I17" s="220">
        <f t="shared" si="7"/>
        <v>7.0310138018800933E-5</v>
      </c>
      <c r="J17" s="519">
        <f t="shared" si="8"/>
        <v>0</v>
      </c>
      <c r="K17" s="375">
        <f t="shared" si="1"/>
        <v>1</v>
      </c>
      <c r="L17" s="265"/>
      <c r="M17" s="284"/>
      <c r="N17" s="210"/>
      <c r="O17" s="478"/>
      <c r="P17" s="210">
        <f t="shared" si="10"/>
        <v>0</v>
      </c>
      <c r="Q17" s="390"/>
      <c r="R17" s="260">
        <f t="shared" si="18"/>
        <v>20</v>
      </c>
      <c r="S17" s="285">
        <f t="shared" si="19"/>
        <v>20</v>
      </c>
      <c r="T17" s="210">
        <f t="shared" si="20"/>
        <v>19</v>
      </c>
      <c r="U17" s="481">
        <f t="shared" si="21"/>
        <v>19</v>
      </c>
      <c r="V17" s="210">
        <f t="shared" si="15"/>
        <v>0</v>
      </c>
      <c r="W17" s="250">
        <f t="shared" si="16"/>
        <v>1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</row>
    <row r="18" spans="1:196" s="3" customFormat="1" ht="51" customHeight="1" x14ac:dyDescent="0.3">
      <c r="A18" s="247"/>
      <c r="B18" s="283" t="s">
        <v>9</v>
      </c>
      <c r="C18" s="206" t="s">
        <v>125</v>
      </c>
      <c r="D18" s="283" t="s">
        <v>94</v>
      </c>
      <c r="E18" s="221" t="s">
        <v>124</v>
      </c>
      <c r="F18" s="208">
        <v>4342</v>
      </c>
      <c r="G18" s="208">
        <v>1816.4</v>
      </c>
      <c r="H18" s="480">
        <v>1524.7</v>
      </c>
      <c r="I18" s="211">
        <f t="shared" si="7"/>
        <v>5.642203549329778E-3</v>
      </c>
      <c r="J18" s="519">
        <f t="shared" si="8"/>
        <v>-291.70000000000005</v>
      </c>
      <c r="K18" s="375">
        <f t="shared" si="1"/>
        <v>0.83940761946707776</v>
      </c>
      <c r="L18" s="264"/>
      <c r="M18" s="285"/>
      <c r="N18" s="210"/>
      <c r="O18" s="480"/>
      <c r="P18" s="210">
        <f t="shared" si="10"/>
        <v>0</v>
      </c>
      <c r="Q18" s="390"/>
      <c r="R18" s="260">
        <f t="shared" si="18"/>
        <v>4342</v>
      </c>
      <c r="S18" s="285">
        <f t="shared" si="19"/>
        <v>4342</v>
      </c>
      <c r="T18" s="210">
        <f t="shared" si="20"/>
        <v>1816.4</v>
      </c>
      <c r="U18" s="481">
        <f t="shared" si="21"/>
        <v>1524.7</v>
      </c>
      <c r="V18" s="210">
        <f t="shared" si="15"/>
        <v>-291.70000000000005</v>
      </c>
      <c r="W18" s="250">
        <f t="shared" si="16"/>
        <v>0.83940761946707776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</row>
    <row r="19" spans="1:196" ht="34.950000000000003" customHeight="1" x14ac:dyDescent="0.3">
      <c r="A19" s="247"/>
      <c r="B19" s="283" t="s">
        <v>11</v>
      </c>
      <c r="C19" s="206" t="s">
        <v>105</v>
      </c>
      <c r="D19" s="283" t="s">
        <v>94</v>
      </c>
      <c r="E19" s="221" t="s">
        <v>114</v>
      </c>
      <c r="F19" s="210">
        <v>2121.9</v>
      </c>
      <c r="G19" s="210">
        <v>861.2</v>
      </c>
      <c r="H19" s="498">
        <v>722.9</v>
      </c>
      <c r="I19" s="211">
        <f t="shared" si="7"/>
        <v>2.6751157249363788E-3</v>
      </c>
      <c r="J19" s="519">
        <f t="shared" si="8"/>
        <v>-138.30000000000007</v>
      </c>
      <c r="K19" s="375">
        <f t="shared" si="1"/>
        <v>0.83941012540640958</v>
      </c>
      <c r="L19" s="264"/>
      <c r="M19" s="285"/>
      <c r="N19" s="210"/>
      <c r="O19" s="481"/>
      <c r="P19" s="210">
        <f t="shared" si="10"/>
        <v>0</v>
      </c>
      <c r="Q19" s="390"/>
      <c r="R19" s="260">
        <f t="shared" si="18"/>
        <v>2121.9</v>
      </c>
      <c r="S19" s="285">
        <f t="shared" si="19"/>
        <v>2121.9</v>
      </c>
      <c r="T19" s="210">
        <f t="shared" si="20"/>
        <v>861.2</v>
      </c>
      <c r="U19" s="481">
        <f t="shared" si="21"/>
        <v>722.9</v>
      </c>
      <c r="V19" s="210">
        <f t="shared" si="15"/>
        <v>-138.30000000000007</v>
      </c>
      <c r="W19" s="250">
        <f t="shared" si="16"/>
        <v>0.83941012540640958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</row>
    <row r="20" spans="1:196" ht="21.75" customHeight="1" x14ac:dyDescent="0.3">
      <c r="A20" s="247"/>
      <c r="B20" s="283" t="s">
        <v>10</v>
      </c>
      <c r="C20" s="206" t="s">
        <v>126</v>
      </c>
      <c r="D20" s="283" t="s">
        <v>94</v>
      </c>
      <c r="E20" s="221" t="s">
        <v>108</v>
      </c>
      <c r="F20" s="210">
        <v>115</v>
      </c>
      <c r="G20" s="210">
        <v>65.099999999999994</v>
      </c>
      <c r="H20" s="498">
        <v>41</v>
      </c>
      <c r="I20" s="209">
        <f t="shared" si="7"/>
        <v>1.5172187677741253E-4</v>
      </c>
      <c r="J20" s="519">
        <f t="shared" si="8"/>
        <v>-24.099999999999994</v>
      </c>
      <c r="K20" s="375">
        <f t="shared" si="1"/>
        <v>0.62980030721966207</v>
      </c>
      <c r="L20" s="265"/>
      <c r="M20" s="285"/>
      <c r="N20" s="210"/>
      <c r="O20" s="481"/>
      <c r="P20" s="210">
        <f t="shared" si="10"/>
        <v>0</v>
      </c>
      <c r="Q20" s="390"/>
      <c r="R20" s="260">
        <f t="shared" si="18"/>
        <v>115</v>
      </c>
      <c r="S20" s="285">
        <f t="shared" si="19"/>
        <v>115</v>
      </c>
      <c r="T20" s="210">
        <f t="shared" si="20"/>
        <v>65.099999999999994</v>
      </c>
      <c r="U20" s="481">
        <f t="shared" si="21"/>
        <v>41</v>
      </c>
      <c r="V20" s="210">
        <f t="shared" si="15"/>
        <v>-24.099999999999994</v>
      </c>
      <c r="W20" s="250">
        <f t="shared" si="16"/>
        <v>0.62980030721966207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1:196" ht="87.6" customHeight="1" x14ac:dyDescent="0.3">
      <c r="A21" s="247"/>
      <c r="B21" s="283"/>
      <c r="C21" s="206" t="s">
        <v>153</v>
      </c>
      <c r="D21" s="283" t="s">
        <v>94</v>
      </c>
      <c r="E21" s="221" t="s">
        <v>154</v>
      </c>
      <c r="F21" s="210">
        <v>145</v>
      </c>
      <c r="G21" s="210">
        <v>73.5</v>
      </c>
      <c r="H21" s="498">
        <v>71.099999999999994</v>
      </c>
      <c r="I21" s="209">
        <f t="shared" si="7"/>
        <v>2.6310793753351295E-4</v>
      </c>
      <c r="J21" s="519">
        <f t="shared" si="8"/>
        <v>-2.4000000000000057</v>
      </c>
      <c r="K21" s="375">
        <f t="shared" si="1"/>
        <v>0.96734693877551015</v>
      </c>
      <c r="L21" s="265"/>
      <c r="M21" s="284"/>
      <c r="N21" s="210"/>
      <c r="O21" s="482"/>
      <c r="P21" s="210">
        <f t="shared" si="10"/>
        <v>0</v>
      </c>
      <c r="Q21" s="390"/>
      <c r="R21" s="260">
        <f t="shared" si="18"/>
        <v>145</v>
      </c>
      <c r="S21" s="285">
        <f t="shared" si="19"/>
        <v>145</v>
      </c>
      <c r="T21" s="210">
        <f t="shared" si="20"/>
        <v>73.5</v>
      </c>
      <c r="U21" s="481">
        <f t="shared" si="21"/>
        <v>71.099999999999994</v>
      </c>
      <c r="V21" s="210">
        <f t="shared" si="15"/>
        <v>-2.4000000000000057</v>
      </c>
      <c r="W21" s="250">
        <f t="shared" si="16"/>
        <v>0.96734693877551015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</row>
    <row r="22" spans="1:196" ht="104.4" customHeight="1" x14ac:dyDescent="0.3">
      <c r="A22" s="247"/>
      <c r="B22" s="283" t="s">
        <v>37</v>
      </c>
      <c r="C22" s="206" t="s">
        <v>106</v>
      </c>
      <c r="D22" s="283" t="s">
        <v>98</v>
      </c>
      <c r="E22" s="298" t="s">
        <v>127</v>
      </c>
      <c r="F22" s="210">
        <v>73.5</v>
      </c>
      <c r="G22" s="210">
        <v>51.5</v>
      </c>
      <c r="H22" s="481">
        <v>45.9</v>
      </c>
      <c r="I22" s="209">
        <f t="shared" si="7"/>
        <v>1.6985449131910331E-4</v>
      </c>
      <c r="J22" s="519">
        <f t="shared" si="8"/>
        <v>-5.6000000000000014</v>
      </c>
      <c r="K22" s="375">
        <f t="shared" si="1"/>
        <v>0.89126213592233006</v>
      </c>
      <c r="L22" s="265"/>
      <c r="M22" s="284"/>
      <c r="N22" s="210"/>
      <c r="O22" s="482"/>
      <c r="P22" s="201">
        <f t="shared" si="10"/>
        <v>0</v>
      </c>
      <c r="Q22" s="390"/>
      <c r="R22" s="260">
        <f t="shared" si="18"/>
        <v>73.5</v>
      </c>
      <c r="S22" s="285">
        <f t="shared" si="19"/>
        <v>73.5</v>
      </c>
      <c r="T22" s="210">
        <f t="shared" si="20"/>
        <v>51.5</v>
      </c>
      <c r="U22" s="481">
        <f t="shared" si="21"/>
        <v>45.9</v>
      </c>
      <c r="V22" s="210">
        <f t="shared" si="15"/>
        <v>-5.6000000000000014</v>
      </c>
      <c r="W22" s="250">
        <f t="shared" si="16"/>
        <v>0.89126213592233006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1:196" ht="55.95" customHeight="1" x14ac:dyDescent="0.3">
      <c r="A23" s="247"/>
      <c r="B23" s="283"/>
      <c r="C23" s="206" t="s">
        <v>156</v>
      </c>
      <c r="D23" s="283" t="s">
        <v>91</v>
      </c>
      <c r="E23" s="298" t="s">
        <v>155</v>
      </c>
      <c r="F23" s="210">
        <v>62.7</v>
      </c>
      <c r="G23" s="210">
        <v>29.5</v>
      </c>
      <c r="H23" s="481">
        <v>2.5</v>
      </c>
      <c r="I23" s="220">
        <f t="shared" si="7"/>
        <v>9.2513339498422278E-6</v>
      </c>
      <c r="J23" s="519">
        <f t="shared" si="8"/>
        <v>-27</v>
      </c>
      <c r="K23" s="375">
        <f t="shared" si="1"/>
        <v>8.4745762711864403E-2</v>
      </c>
      <c r="L23" s="265"/>
      <c r="M23" s="284"/>
      <c r="N23" s="210"/>
      <c r="O23" s="482"/>
      <c r="P23" s="201">
        <f t="shared" si="10"/>
        <v>0</v>
      </c>
      <c r="Q23" s="390"/>
      <c r="R23" s="260">
        <f t="shared" si="18"/>
        <v>62.7</v>
      </c>
      <c r="S23" s="285">
        <f t="shared" si="19"/>
        <v>62.7</v>
      </c>
      <c r="T23" s="210">
        <f t="shared" si="20"/>
        <v>29.5</v>
      </c>
      <c r="U23" s="481">
        <f t="shared" si="21"/>
        <v>2.5</v>
      </c>
      <c r="V23" s="210">
        <f t="shared" si="15"/>
        <v>-27</v>
      </c>
      <c r="W23" s="250">
        <f t="shared" si="16"/>
        <v>8.4745762711864403E-2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</row>
    <row r="24" spans="1:196" s="5" customFormat="1" ht="34.5" customHeight="1" x14ac:dyDescent="0.3">
      <c r="A24" s="247"/>
      <c r="B24" s="282" t="s">
        <v>7</v>
      </c>
      <c r="C24" s="205" t="s">
        <v>128</v>
      </c>
      <c r="D24" s="282" t="s">
        <v>59</v>
      </c>
      <c r="E24" s="298" t="s">
        <v>129</v>
      </c>
      <c r="F24" s="210">
        <v>2963</v>
      </c>
      <c r="G24" s="210">
        <v>2336</v>
      </c>
      <c r="H24" s="481">
        <v>1617</v>
      </c>
      <c r="I24" s="211">
        <f t="shared" si="7"/>
        <v>5.9837627987579531E-3</v>
      </c>
      <c r="J24" s="519">
        <f t="shared" si="8"/>
        <v>-719</v>
      </c>
      <c r="K24" s="375">
        <f t="shared" si="1"/>
        <v>0.69220890410958902</v>
      </c>
      <c r="L24" s="265"/>
      <c r="M24" s="284"/>
      <c r="N24" s="210"/>
      <c r="O24" s="482"/>
      <c r="P24" s="201">
        <f t="shared" si="10"/>
        <v>0</v>
      </c>
      <c r="Q24" s="390"/>
      <c r="R24" s="260">
        <f t="shared" si="18"/>
        <v>2963</v>
      </c>
      <c r="S24" s="285">
        <f t="shared" si="19"/>
        <v>2963</v>
      </c>
      <c r="T24" s="210">
        <f t="shared" si="20"/>
        <v>2336</v>
      </c>
      <c r="U24" s="481">
        <f t="shared" si="21"/>
        <v>1617</v>
      </c>
      <c r="V24" s="210">
        <f t="shared" si="15"/>
        <v>-719</v>
      </c>
      <c r="W24" s="250">
        <f t="shared" si="16"/>
        <v>0.69220890410958902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42"/>
      <c r="GF24" s="42"/>
      <c r="GG24" s="42"/>
      <c r="GH24" s="42"/>
      <c r="GI24" s="42"/>
      <c r="GJ24" s="42"/>
      <c r="GK24" s="42"/>
      <c r="GL24" s="42"/>
      <c r="GM24" s="42"/>
      <c r="GN24" s="42"/>
    </row>
    <row r="25" spans="1:196" s="3" customFormat="1" ht="23.25" customHeight="1" x14ac:dyDescent="0.3">
      <c r="A25" s="247"/>
      <c r="B25" s="282"/>
      <c r="C25" s="282"/>
      <c r="D25" s="282"/>
      <c r="E25" s="299" t="s">
        <v>40</v>
      </c>
      <c r="F25" s="201">
        <f>SUM(F26,F62,F67,F50)</f>
        <v>447385.89999999997</v>
      </c>
      <c r="G25" s="201">
        <f>SUM(G26,G62,G67,G50)</f>
        <v>194345.9</v>
      </c>
      <c r="H25" s="477">
        <f>SUM(H26,H62,H67,H50)</f>
        <v>165287.20000000001</v>
      </c>
      <c r="I25" s="202">
        <f t="shared" si="7"/>
        <v>0.61165083393374498</v>
      </c>
      <c r="J25" s="532">
        <f t="shared" si="8"/>
        <v>-29058.699999999983</v>
      </c>
      <c r="K25" s="373">
        <f t="shared" si="1"/>
        <v>0.85047948014339392</v>
      </c>
      <c r="L25" s="263">
        <f>SUM(L26,L62,L67,L50)</f>
        <v>12159.3</v>
      </c>
      <c r="M25" s="274">
        <f>SUM(M26,M62,M67,M50)</f>
        <v>38223.700000000004</v>
      </c>
      <c r="N25" s="274">
        <f>SUM(N26,N62,N67,N50)</f>
        <v>21523.4</v>
      </c>
      <c r="O25" s="477">
        <f>SUM(O26,O62,O67,O50)</f>
        <v>18592.600000000002</v>
      </c>
      <c r="P25" s="201">
        <f t="shared" si="10"/>
        <v>-2930.7999999999993</v>
      </c>
      <c r="Q25" s="276">
        <f t="shared" si="11"/>
        <v>0.86383192246578144</v>
      </c>
      <c r="R25" s="259">
        <f t="shared" si="18"/>
        <v>459545.19999999995</v>
      </c>
      <c r="S25" s="274">
        <f t="shared" si="19"/>
        <v>485609.6</v>
      </c>
      <c r="T25" s="201">
        <f t="shared" si="20"/>
        <v>215869.3</v>
      </c>
      <c r="U25" s="477">
        <f t="shared" si="21"/>
        <v>183879.80000000002</v>
      </c>
      <c r="V25" s="201">
        <f t="shared" si="15"/>
        <v>-31989.499999999971</v>
      </c>
      <c r="W25" s="248">
        <f t="shared" si="16"/>
        <v>0.85181079477257782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</row>
    <row r="26" spans="1:196" s="7" customFormat="1" ht="21" customHeight="1" x14ac:dyDescent="0.3">
      <c r="A26" s="249">
        <v>2</v>
      </c>
      <c r="B26" s="203" t="s">
        <v>13</v>
      </c>
      <c r="C26" s="203" t="s">
        <v>55</v>
      </c>
      <c r="D26" s="203"/>
      <c r="E26" s="204" t="s">
        <v>35</v>
      </c>
      <c r="F26" s="201">
        <f>F27+F30+F38+F40+F43+F44+F45+F46+F47+F48+F49</f>
        <v>402252.39999999997</v>
      </c>
      <c r="G26" s="201">
        <f>G27+G30+G38+G40+G43+G44+G45+G46+G47+G48+G49</f>
        <v>165852.4</v>
      </c>
      <c r="H26" s="477">
        <f>H27+H30+H38+H40+H43+H44+H45+H46+H47+H48+H49</f>
        <v>141891.50000000003</v>
      </c>
      <c r="I26" s="202">
        <f t="shared" si="7"/>
        <v>0.52507426045761552</v>
      </c>
      <c r="J26" s="532">
        <f t="shared" si="8"/>
        <v>-23960.899999999965</v>
      </c>
      <c r="K26" s="373">
        <f t="shared" si="1"/>
        <v>0.85552877136538297</v>
      </c>
      <c r="L26" s="263">
        <f>L27+L30+L38+L40+L43+L44+L45+L46+L47+L48+L49</f>
        <v>9783.1</v>
      </c>
      <c r="M26" s="201">
        <f>M27+M30+M38+M40+M43+M44+M45+M46+M47+M48+M49</f>
        <v>35671</v>
      </c>
      <c r="N26" s="201">
        <f>N27+N30+N38+N40+N43+N44+N45+N46+N47+N48+N49</f>
        <v>20215.400000000001</v>
      </c>
      <c r="O26" s="477">
        <f>O27+O30+O38+O40+O43+O44+O45+O46+O47+O48+O49</f>
        <v>18190.7</v>
      </c>
      <c r="P26" s="201">
        <f t="shared" si="10"/>
        <v>-2024.7000000000007</v>
      </c>
      <c r="Q26" s="276">
        <f t="shared" si="11"/>
        <v>0.89984368352839916</v>
      </c>
      <c r="R26" s="259">
        <f t="shared" si="18"/>
        <v>412035.49999999994</v>
      </c>
      <c r="S26" s="201">
        <f t="shared" si="19"/>
        <v>437923.39999999997</v>
      </c>
      <c r="T26" s="201">
        <f t="shared" si="20"/>
        <v>186067.8</v>
      </c>
      <c r="U26" s="477">
        <f t="shared" si="21"/>
        <v>160082.20000000004</v>
      </c>
      <c r="V26" s="201">
        <f t="shared" si="15"/>
        <v>-25985.599999999948</v>
      </c>
      <c r="W26" s="248">
        <f t="shared" si="16"/>
        <v>0.86034338020871992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27"/>
      <c r="GF26" s="27"/>
      <c r="GG26" s="27"/>
      <c r="GH26" s="27"/>
      <c r="GI26" s="27"/>
      <c r="GJ26" s="27"/>
      <c r="GK26" s="27"/>
      <c r="GL26" s="27"/>
      <c r="GM26" s="27"/>
      <c r="GN26" s="27"/>
    </row>
    <row r="27" spans="1:196" s="7" customFormat="1" ht="19.95" customHeight="1" x14ac:dyDescent="0.3">
      <c r="A27" s="247"/>
      <c r="B27" s="223">
        <v>70101</v>
      </c>
      <c r="C27" s="417">
        <v>1010</v>
      </c>
      <c r="D27" s="205" t="s">
        <v>56</v>
      </c>
      <c r="E27" s="224" t="s">
        <v>130</v>
      </c>
      <c r="F27" s="225">
        <v>116525.7</v>
      </c>
      <c r="G27" s="225">
        <v>51235.1</v>
      </c>
      <c r="H27" s="499">
        <v>40489</v>
      </c>
      <c r="I27" s="211">
        <f t="shared" si="7"/>
        <v>0.14983090411806479</v>
      </c>
      <c r="J27" s="519">
        <f t="shared" si="8"/>
        <v>-10746.099999999999</v>
      </c>
      <c r="K27" s="375">
        <f t="shared" si="1"/>
        <v>0.79025902164726913</v>
      </c>
      <c r="L27" s="264">
        <v>5433.2</v>
      </c>
      <c r="M27" s="285">
        <v>5433.5</v>
      </c>
      <c r="N27" s="285">
        <v>1447.2</v>
      </c>
      <c r="O27" s="481">
        <v>767.2</v>
      </c>
      <c r="P27" s="210">
        <f t="shared" si="10"/>
        <v>-680</v>
      </c>
      <c r="Q27" s="390">
        <f t="shared" si="11"/>
        <v>0.5301271420674406</v>
      </c>
      <c r="R27" s="260">
        <f t="shared" si="18"/>
        <v>121958.9</v>
      </c>
      <c r="S27" s="285">
        <f t="shared" si="19"/>
        <v>121959.2</v>
      </c>
      <c r="T27" s="210">
        <f t="shared" si="20"/>
        <v>52682.299999999996</v>
      </c>
      <c r="U27" s="481">
        <f t="shared" si="21"/>
        <v>41256.199999999997</v>
      </c>
      <c r="V27" s="210">
        <f t="shared" si="15"/>
        <v>-11426.099999999999</v>
      </c>
      <c r="W27" s="250">
        <f t="shared" si="16"/>
        <v>0.78311311389214211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27"/>
      <c r="GF27" s="27"/>
      <c r="GG27" s="27"/>
      <c r="GH27" s="27"/>
      <c r="GI27" s="27"/>
      <c r="GJ27" s="27"/>
      <c r="GK27" s="27"/>
      <c r="GL27" s="27"/>
      <c r="GM27" s="27"/>
      <c r="GN27" s="27"/>
    </row>
    <row r="28" spans="1:196" s="29" customFormat="1" ht="78.599999999999994" hidden="1" customHeight="1" x14ac:dyDescent="0.35">
      <c r="A28" s="286"/>
      <c r="B28" s="300"/>
      <c r="C28" s="418"/>
      <c r="D28" s="287"/>
      <c r="E28" s="289" t="s">
        <v>224</v>
      </c>
      <c r="F28" s="301"/>
      <c r="G28" s="301"/>
      <c r="H28" s="489"/>
      <c r="I28" s="291">
        <f t="shared" si="7"/>
        <v>0</v>
      </c>
      <c r="J28" s="519">
        <f t="shared" si="8"/>
        <v>0</v>
      </c>
      <c r="K28" s="376" t="e">
        <f t="shared" si="1"/>
        <v>#DIV/0!</v>
      </c>
      <c r="L28" s="391"/>
      <c r="M28" s="292"/>
      <c r="N28" s="292"/>
      <c r="O28" s="483"/>
      <c r="P28" s="292">
        <f t="shared" si="10"/>
        <v>0</v>
      </c>
      <c r="Q28" s="278"/>
      <c r="R28" s="383">
        <f t="shared" si="18"/>
        <v>0</v>
      </c>
      <c r="S28" s="292">
        <f t="shared" si="19"/>
        <v>0</v>
      </c>
      <c r="T28" s="292">
        <f t="shared" si="20"/>
        <v>0</v>
      </c>
      <c r="U28" s="483">
        <f t="shared" si="21"/>
        <v>0</v>
      </c>
      <c r="V28" s="292">
        <f t="shared" si="15"/>
        <v>0</v>
      </c>
      <c r="W28" s="296" t="e">
        <f t="shared" si="16"/>
        <v>#DIV/0!</v>
      </c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4"/>
      <c r="GF28" s="44"/>
      <c r="GG28" s="44"/>
      <c r="GH28" s="44"/>
      <c r="GI28" s="44"/>
      <c r="GJ28" s="44"/>
      <c r="GK28" s="44"/>
      <c r="GL28" s="44"/>
      <c r="GM28" s="44"/>
      <c r="GN28" s="44"/>
    </row>
    <row r="29" spans="1:196" s="29" customFormat="1" ht="79.2" hidden="1" customHeight="1" x14ac:dyDescent="0.35">
      <c r="A29" s="286"/>
      <c r="B29" s="300"/>
      <c r="C29" s="418"/>
      <c r="D29" s="287"/>
      <c r="E29" s="289" t="s">
        <v>248</v>
      </c>
      <c r="F29" s="301"/>
      <c r="G29" s="301"/>
      <c r="H29" s="489"/>
      <c r="I29" s="302">
        <f t="shared" si="7"/>
        <v>0</v>
      </c>
      <c r="J29" s="519">
        <f t="shared" si="8"/>
        <v>0</v>
      </c>
      <c r="K29" s="376" t="e">
        <f t="shared" si="1"/>
        <v>#DIV/0!</v>
      </c>
      <c r="L29" s="391"/>
      <c r="M29" s="292"/>
      <c r="N29" s="292"/>
      <c r="O29" s="483"/>
      <c r="P29" s="292"/>
      <c r="Q29" s="278"/>
      <c r="R29" s="383">
        <f t="shared" si="18"/>
        <v>0</v>
      </c>
      <c r="S29" s="292">
        <f t="shared" si="19"/>
        <v>0</v>
      </c>
      <c r="T29" s="292">
        <f t="shared" si="20"/>
        <v>0</v>
      </c>
      <c r="U29" s="483">
        <f t="shared" si="21"/>
        <v>0</v>
      </c>
      <c r="V29" s="292">
        <f t="shared" si="15"/>
        <v>0</v>
      </c>
      <c r="W29" s="296" t="e">
        <f t="shared" si="16"/>
        <v>#DIV/0!</v>
      </c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4"/>
      <c r="GF29" s="44"/>
      <c r="GG29" s="44"/>
      <c r="GH29" s="44"/>
      <c r="GI29" s="44"/>
      <c r="GJ29" s="44"/>
      <c r="GK29" s="44"/>
      <c r="GL29" s="44"/>
      <c r="GM29" s="44"/>
      <c r="GN29" s="44"/>
    </row>
    <row r="30" spans="1:196" s="18" customFormat="1" ht="42" customHeight="1" x14ac:dyDescent="0.35">
      <c r="A30" s="271"/>
      <c r="B30" s="303" t="s">
        <v>22</v>
      </c>
      <c r="C30" s="227">
        <v>1020</v>
      </c>
      <c r="D30" s="303" t="s">
        <v>57</v>
      </c>
      <c r="E30" s="304" t="s">
        <v>290</v>
      </c>
      <c r="F30" s="305">
        <v>111195.6</v>
      </c>
      <c r="G30" s="305">
        <v>45870.7</v>
      </c>
      <c r="H30" s="499">
        <v>35587.699999999997</v>
      </c>
      <c r="I30" s="211">
        <f t="shared" si="7"/>
        <v>0.13169347888272009</v>
      </c>
      <c r="J30" s="519">
        <f t="shared" si="8"/>
        <v>-10283</v>
      </c>
      <c r="K30" s="375">
        <f t="shared" si="1"/>
        <v>0.77582639898671701</v>
      </c>
      <c r="L30" s="392">
        <v>3734.8</v>
      </c>
      <c r="M30" s="285">
        <v>29618.1</v>
      </c>
      <c r="N30" s="285">
        <v>18450.7</v>
      </c>
      <c r="O30" s="481">
        <v>17260</v>
      </c>
      <c r="P30" s="210">
        <f t="shared" si="10"/>
        <v>-1190.7000000000007</v>
      </c>
      <c r="Q30" s="390">
        <f t="shared" si="11"/>
        <v>0.93546586308378543</v>
      </c>
      <c r="R30" s="384">
        <f t="shared" si="18"/>
        <v>114930.40000000001</v>
      </c>
      <c r="S30" s="285">
        <f t="shared" si="19"/>
        <v>140813.70000000001</v>
      </c>
      <c r="T30" s="285">
        <f t="shared" si="20"/>
        <v>64321.399999999994</v>
      </c>
      <c r="U30" s="481">
        <f t="shared" si="21"/>
        <v>52847.7</v>
      </c>
      <c r="V30" s="216">
        <f t="shared" si="15"/>
        <v>-11473.699999999997</v>
      </c>
      <c r="W30" s="250">
        <f t="shared" si="16"/>
        <v>0.82161924336224024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47"/>
      <c r="GF30" s="47"/>
      <c r="GG30" s="47"/>
      <c r="GH30" s="47"/>
      <c r="GI30" s="47"/>
      <c r="GJ30" s="47"/>
      <c r="GK30" s="47"/>
      <c r="GL30" s="47"/>
      <c r="GM30" s="47"/>
      <c r="GN30" s="47"/>
    </row>
    <row r="31" spans="1:196" s="415" customFormat="1" ht="42" customHeight="1" x14ac:dyDescent="0.35">
      <c r="A31" s="403"/>
      <c r="B31" s="404" t="s">
        <v>22</v>
      </c>
      <c r="C31" s="419">
        <v>1021</v>
      </c>
      <c r="D31" s="404" t="s">
        <v>57</v>
      </c>
      <c r="E31" s="405" t="s">
        <v>291</v>
      </c>
      <c r="F31" s="406">
        <v>111195.6</v>
      </c>
      <c r="G31" s="406">
        <v>45870.7</v>
      </c>
      <c r="H31" s="489">
        <v>35587.699999999997</v>
      </c>
      <c r="I31" s="407">
        <f t="shared" si="7"/>
        <v>0.13169347888272009</v>
      </c>
      <c r="J31" s="519">
        <f t="shared" si="8"/>
        <v>-10283</v>
      </c>
      <c r="K31" s="408">
        <f t="shared" si="1"/>
        <v>0.77582639898671701</v>
      </c>
      <c r="L31" s="409">
        <v>3314.8</v>
      </c>
      <c r="M31" s="410">
        <v>29618.1</v>
      </c>
      <c r="N31" s="410">
        <v>18450.7</v>
      </c>
      <c r="O31" s="483">
        <v>17260</v>
      </c>
      <c r="P31" s="216">
        <f t="shared" si="10"/>
        <v>-1190.7000000000007</v>
      </c>
      <c r="Q31" s="390">
        <f t="shared" si="11"/>
        <v>0.93546586308378543</v>
      </c>
      <c r="R31" s="411">
        <f t="shared" si="18"/>
        <v>114510.40000000001</v>
      </c>
      <c r="S31" s="410">
        <f t="shared" si="19"/>
        <v>140813.70000000001</v>
      </c>
      <c r="T31" s="410">
        <f t="shared" si="20"/>
        <v>64321.399999999994</v>
      </c>
      <c r="U31" s="483">
        <f t="shared" si="21"/>
        <v>52847.7</v>
      </c>
      <c r="V31" s="216">
        <f t="shared" si="15"/>
        <v>-11473.699999999997</v>
      </c>
      <c r="W31" s="251">
        <f t="shared" si="16"/>
        <v>0.82161924336224024</v>
      </c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3"/>
      <c r="FE31" s="413"/>
      <c r="FF31" s="413"/>
      <c r="FG31" s="413"/>
      <c r="FH31" s="413"/>
      <c r="FI31" s="413"/>
      <c r="FJ31" s="413"/>
      <c r="FK31" s="413"/>
      <c r="FL31" s="413"/>
      <c r="FM31" s="413"/>
      <c r="FN31" s="413"/>
      <c r="FO31" s="413"/>
      <c r="FP31" s="413"/>
      <c r="FQ31" s="413"/>
      <c r="FR31" s="413"/>
      <c r="FS31" s="413"/>
      <c r="FT31" s="413"/>
      <c r="FU31" s="413"/>
      <c r="FV31" s="413"/>
      <c r="FW31" s="413"/>
      <c r="FX31" s="413"/>
      <c r="FY31" s="413"/>
      <c r="FZ31" s="413"/>
      <c r="GA31" s="413"/>
      <c r="GB31" s="413"/>
      <c r="GC31" s="413"/>
      <c r="GD31" s="413"/>
      <c r="GE31" s="414"/>
      <c r="GF31" s="414"/>
      <c r="GG31" s="414"/>
      <c r="GH31" s="414"/>
      <c r="GI31" s="414"/>
      <c r="GJ31" s="414"/>
      <c r="GK31" s="414"/>
      <c r="GL31" s="414"/>
      <c r="GM31" s="414"/>
      <c r="GN31" s="414"/>
    </row>
    <row r="32" spans="1:196" s="30" customFormat="1" ht="67.2" hidden="1" customHeight="1" x14ac:dyDescent="0.35">
      <c r="A32" s="286"/>
      <c r="B32" s="306"/>
      <c r="C32" s="419"/>
      <c r="D32" s="306"/>
      <c r="E32" s="289" t="s">
        <v>258</v>
      </c>
      <c r="F32" s="301"/>
      <c r="G32" s="301"/>
      <c r="H32" s="489"/>
      <c r="I32" s="293">
        <f t="shared" si="7"/>
        <v>0</v>
      </c>
      <c r="J32" s="532">
        <f t="shared" si="8"/>
        <v>0</v>
      </c>
      <c r="K32" s="376" t="e">
        <f t="shared" si="1"/>
        <v>#DIV/0!</v>
      </c>
      <c r="L32" s="391"/>
      <c r="M32" s="292"/>
      <c r="N32" s="292"/>
      <c r="O32" s="483"/>
      <c r="P32" s="292">
        <f t="shared" si="10"/>
        <v>0</v>
      </c>
      <c r="Q32" s="296" t="e">
        <f t="shared" si="11"/>
        <v>#DIV/0!</v>
      </c>
      <c r="R32" s="383">
        <f t="shared" si="18"/>
        <v>0</v>
      </c>
      <c r="S32" s="292">
        <f t="shared" si="19"/>
        <v>0</v>
      </c>
      <c r="T32" s="292">
        <f t="shared" si="20"/>
        <v>0</v>
      </c>
      <c r="U32" s="483">
        <f t="shared" si="21"/>
        <v>0</v>
      </c>
      <c r="V32" s="292">
        <f t="shared" si="15"/>
        <v>0</v>
      </c>
      <c r="W32" s="296" t="e">
        <f t="shared" si="16"/>
        <v>#DIV/0!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50"/>
      <c r="GF32" s="50"/>
      <c r="GG32" s="50"/>
      <c r="GH32" s="50"/>
      <c r="GI32" s="50"/>
      <c r="GJ32" s="50"/>
      <c r="GK32" s="50"/>
      <c r="GL32" s="50"/>
      <c r="GM32" s="50"/>
      <c r="GN32" s="50"/>
    </row>
    <row r="33" spans="1:196" s="30" customFormat="1" ht="81.599999999999994" hidden="1" customHeight="1" x14ac:dyDescent="0.35">
      <c r="A33" s="286"/>
      <c r="B33" s="306"/>
      <c r="C33" s="419"/>
      <c r="D33" s="306"/>
      <c r="E33" s="289" t="s">
        <v>257</v>
      </c>
      <c r="F33" s="307"/>
      <c r="G33" s="307"/>
      <c r="H33" s="500"/>
      <c r="I33" s="293">
        <f t="shared" si="7"/>
        <v>0</v>
      </c>
      <c r="J33" s="532">
        <f t="shared" si="8"/>
        <v>0</v>
      </c>
      <c r="K33" s="374"/>
      <c r="L33" s="391"/>
      <c r="M33" s="292"/>
      <c r="N33" s="292"/>
      <c r="O33" s="483"/>
      <c r="P33" s="292">
        <f t="shared" si="10"/>
        <v>0</v>
      </c>
      <c r="Q33" s="296" t="e">
        <f t="shared" si="11"/>
        <v>#DIV/0!</v>
      </c>
      <c r="R33" s="383">
        <f t="shared" si="18"/>
        <v>0</v>
      </c>
      <c r="S33" s="292">
        <f t="shared" si="19"/>
        <v>0</v>
      </c>
      <c r="T33" s="292">
        <f t="shared" si="20"/>
        <v>0</v>
      </c>
      <c r="U33" s="483">
        <f t="shared" si="21"/>
        <v>0</v>
      </c>
      <c r="V33" s="292">
        <f t="shared" si="15"/>
        <v>0</v>
      </c>
      <c r="W33" s="296" t="e">
        <f t="shared" si="16"/>
        <v>#DIV/0!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50"/>
      <c r="GF33" s="50"/>
      <c r="GG33" s="50"/>
      <c r="GH33" s="50"/>
      <c r="GI33" s="50"/>
      <c r="GJ33" s="50"/>
      <c r="GK33" s="50"/>
      <c r="GL33" s="50"/>
      <c r="GM33" s="50"/>
      <c r="GN33" s="50"/>
    </row>
    <row r="34" spans="1:196" s="31" customFormat="1" ht="66" hidden="1" customHeight="1" x14ac:dyDescent="0.35">
      <c r="A34" s="308"/>
      <c r="B34" s="306"/>
      <c r="C34" s="419"/>
      <c r="D34" s="306"/>
      <c r="E34" s="289" t="s">
        <v>217</v>
      </c>
      <c r="F34" s="292"/>
      <c r="G34" s="309"/>
      <c r="H34" s="485"/>
      <c r="I34" s="293">
        <f t="shared" si="7"/>
        <v>0</v>
      </c>
      <c r="J34" s="532">
        <f t="shared" si="8"/>
        <v>0</v>
      </c>
      <c r="K34" s="376" t="e">
        <f t="shared" si="1"/>
        <v>#DIV/0!</v>
      </c>
      <c r="L34" s="393"/>
      <c r="M34" s="310"/>
      <c r="N34" s="310"/>
      <c r="O34" s="484"/>
      <c r="P34" s="292">
        <f t="shared" si="10"/>
        <v>0</v>
      </c>
      <c r="Q34" s="278" t="e">
        <f t="shared" si="11"/>
        <v>#DIV/0!</v>
      </c>
      <c r="R34" s="383">
        <f t="shared" si="18"/>
        <v>0</v>
      </c>
      <c r="S34" s="292">
        <f t="shared" si="19"/>
        <v>0</v>
      </c>
      <c r="T34" s="292">
        <f t="shared" si="20"/>
        <v>0</v>
      </c>
      <c r="U34" s="483">
        <f t="shared" si="21"/>
        <v>0</v>
      </c>
      <c r="V34" s="292">
        <f t="shared" si="15"/>
        <v>0</v>
      </c>
      <c r="W34" s="296" t="e">
        <f t="shared" si="16"/>
        <v>#DIV/0!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2"/>
      <c r="GF34" s="52"/>
      <c r="GG34" s="52"/>
      <c r="GH34" s="52"/>
      <c r="GI34" s="52"/>
      <c r="GJ34" s="52"/>
      <c r="GK34" s="52"/>
      <c r="GL34" s="52"/>
      <c r="GM34" s="52"/>
      <c r="GN34" s="52"/>
    </row>
    <row r="35" spans="1:196" s="31" customFormat="1" ht="81" hidden="1" customHeight="1" x14ac:dyDescent="0.35">
      <c r="A35" s="308"/>
      <c r="B35" s="306"/>
      <c r="C35" s="419"/>
      <c r="D35" s="306"/>
      <c r="E35" s="289" t="s">
        <v>250</v>
      </c>
      <c r="F35" s="309"/>
      <c r="G35" s="310"/>
      <c r="H35" s="485"/>
      <c r="I35" s="293">
        <f t="shared" si="7"/>
        <v>0</v>
      </c>
      <c r="J35" s="532">
        <f t="shared" si="8"/>
        <v>0</v>
      </c>
      <c r="K35" s="376" t="e">
        <f t="shared" si="1"/>
        <v>#DIV/0!</v>
      </c>
      <c r="L35" s="394"/>
      <c r="M35" s="309"/>
      <c r="N35" s="309"/>
      <c r="O35" s="485"/>
      <c r="P35" s="292">
        <f t="shared" si="10"/>
        <v>0</v>
      </c>
      <c r="Q35" s="296" t="e">
        <f t="shared" si="11"/>
        <v>#DIV/0!</v>
      </c>
      <c r="R35" s="385">
        <f t="shared" si="18"/>
        <v>0</v>
      </c>
      <c r="S35" s="309">
        <f t="shared" si="19"/>
        <v>0</v>
      </c>
      <c r="T35" s="309">
        <f t="shared" si="20"/>
        <v>0</v>
      </c>
      <c r="U35" s="485">
        <f t="shared" si="21"/>
        <v>0</v>
      </c>
      <c r="V35" s="292">
        <f t="shared" si="15"/>
        <v>0</v>
      </c>
      <c r="W35" s="296" t="e">
        <f t="shared" si="16"/>
        <v>#DIV/0!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2"/>
      <c r="GF35" s="52"/>
      <c r="GG35" s="52"/>
      <c r="GH35" s="52"/>
      <c r="GI35" s="52"/>
      <c r="GJ35" s="52"/>
      <c r="GK35" s="52"/>
      <c r="GL35" s="52"/>
      <c r="GM35" s="52"/>
      <c r="GN35" s="52"/>
    </row>
    <row r="36" spans="1:196" s="31" customFormat="1" ht="81.599999999999994" hidden="1" customHeight="1" x14ac:dyDescent="0.35">
      <c r="A36" s="308"/>
      <c r="B36" s="306"/>
      <c r="C36" s="419"/>
      <c r="D36" s="306"/>
      <c r="E36" s="289" t="s">
        <v>248</v>
      </c>
      <c r="F36" s="310"/>
      <c r="G36" s="310"/>
      <c r="H36" s="484"/>
      <c r="I36" s="291">
        <f t="shared" si="7"/>
        <v>0</v>
      </c>
      <c r="J36" s="532">
        <f t="shared" si="8"/>
        <v>0</v>
      </c>
      <c r="K36" s="376" t="e">
        <f t="shared" si="1"/>
        <v>#DIV/0!</v>
      </c>
      <c r="L36" s="395"/>
      <c r="M36" s="311"/>
      <c r="N36" s="311"/>
      <c r="O36" s="486"/>
      <c r="P36" s="292">
        <f t="shared" si="10"/>
        <v>0</v>
      </c>
      <c r="Q36" s="278" t="e">
        <f t="shared" si="11"/>
        <v>#DIV/0!</v>
      </c>
      <c r="R36" s="385">
        <f t="shared" si="18"/>
        <v>0</v>
      </c>
      <c r="S36" s="309">
        <f t="shared" si="19"/>
        <v>0</v>
      </c>
      <c r="T36" s="309">
        <f t="shared" si="20"/>
        <v>0</v>
      </c>
      <c r="U36" s="485">
        <f t="shared" si="21"/>
        <v>0</v>
      </c>
      <c r="V36" s="292">
        <f t="shared" si="15"/>
        <v>0</v>
      </c>
      <c r="W36" s="296" t="e">
        <f t="shared" si="16"/>
        <v>#DIV/0!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2"/>
      <c r="GF36" s="52"/>
      <c r="GG36" s="52"/>
      <c r="GH36" s="52"/>
      <c r="GI36" s="52"/>
      <c r="GJ36" s="52"/>
      <c r="GK36" s="52"/>
      <c r="GL36" s="52"/>
      <c r="GM36" s="52"/>
      <c r="GN36" s="52"/>
    </row>
    <row r="37" spans="1:196" s="463" customFormat="1" ht="81.599999999999994" customHeight="1" x14ac:dyDescent="0.35">
      <c r="A37" s="502"/>
      <c r="B37" s="503"/>
      <c r="C37" s="504"/>
      <c r="D37" s="503"/>
      <c r="E37" s="505" t="s">
        <v>314</v>
      </c>
      <c r="F37" s="514">
        <v>2602.6</v>
      </c>
      <c r="G37" s="514">
        <v>1084.5</v>
      </c>
      <c r="H37" s="483">
        <v>1084.5</v>
      </c>
      <c r="I37" s="513">
        <f t="shared" si="7"/>
        <v>4.0132286674415584E-3</v>
      </c>
      <c r="J37" s="532">
        <f t="shared" si="8"/>
        <v>0</v>
      </c>
      <c r="K37" s="515">
        <f t="shared" si="1"/>
        <v>1</v>
      </c>
      <c r="L37" s="516"/>
      <c r="M37" s="517"/>
      <c r="N37" s="517"/>
      <c r="O37" s="486"/>
      <c r="P37" s="523">
        <f t="shared" si="10"/>
        <v>0</v>
      </c>
      <c r="Q37" s="524"/>
      <c r="R37" s="525">
        <f t="shared" si="18"/>
        <v>2602.6</v>
      </c>
      <c r="S37" s="526">
        <f t="shared" si="19"/>
        <v>2602.6</v>
      </c>
      <c r="T37" s="526">
        <f t="shared" si="20"/>
        <v>1084.5</v>
      </c>
      <c r="U37" s="485">
        <f t="shared" si="21"/>
        <v>1084.5</v>
      </c>
      <c r="V37" s="514">
        <f t="shared" si="15"/>
        <v>0</v>
      </c>
      <c r="W37" s="524">
        <f t="shared" si="16"/>
        <v>1</v>
      </c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61"/>
      <c r="CN37" s="461"/>
      <c r="CO37" s="461"/>
      <c r="CP37" s="461"/>
      <c r="CQ37" s="461"/>
      <c r="CR37" s="461"/>
      <c r="CS37" s="461"/>
      <c r="CT37" s="461"/>
      <c r="CU37" s="461"/>
      <c r="CV37" s="461"/>
      <c r="CW37" s="461"/>
      <c r="CX37" s="461"/>
      <c r="CY37" s="461"/>
      <c r="CZ37" s="461"/>
      <c r="DA37" s="461"/>
      <c r="DB37" s="461"/>
      <c r="DC37" s="461"/>
      <c r="DD37" s="461"/>
      <c r="DE37" s="461"/>
      <c r="DF37" s="461"/>
      <c r="DG37" s="461"/>
      <c r="DH37" s="461"/>
      <c r="DI37" s="461"/>
      <c r="DJ37" s="461"/>
      <c r="DK37" s="461"/>
      <c r="DL37" s="461"/>
      <c r="DM37" s="461"/>
      <c r="DN37" s="461"/>
      <c r="DO37" s="461"/>
      <c r="DP37" s="461"/>
      <c r="DQ37" s="461"/>
      <c r="DR37" s="461"/>
      <c r="DS37" s="461"/>
      <c r="DT37" s="461"/>
      <c r="DU37" s="461"/>
      <c r="DV37" s="461"/>
      <c r="DW37" s="461"/>
      <c r="DX37" s="461"/>
      <c r="DY37" s="461"/>
      <c r="DZ37" s="461"/>
      <c r="EA37" s="461"/>
      <c r="EB37" s="461"/>
      <c r="EC37" s="461"/>
      <c r="ED37" s="461"/>
      <c r="EE37" s="461"/>
      <c r="EF37" s="461"/>
      <c r="EG37" s="461"/>
      <c r="EH37" s="461"/>
      <c r="EI37" s="461"/>
      <c r="EJ37" s="461"/>
      <c r="EK37" s="461"/>
      <c r="EL37" s="461"/>
      <c r="EM37" s="461"/>
      <c r="EN37" s="461"/>
      <c r="EO37" s="461"/>
      <c r="EP37" s="461"/>
      <c r="EQ37" s="461"/>
      <c r="ER37" s="461"/>
      <c r="ES37" s="461"/>
      <c r="ET37" s="461"/>
      <c r="EU37" s="461"/>
      <c r="EV37" s="461"/>
      <c r="EW37" s="461"/>
      <c r="EX37" s="461"/>
      <c r="EY37" s="461"/>
      <c r="EZ37" s="461"/>
      <c r="FA37" s="461"/>
      <c r="FB37" s="461"/>
      <c r="FC37" s="461"/>
      <c r="FD37" s="461"/>
      <c r="FE37" s="461"/>
      <c r="FF37" s="461"/>
      <c r="FG37" s="461"/>
      <c r="FH37" s="461"/>
      <c r="FI37" s="461"/>
      <c r="FJ37" s="461"/>
      <c r="FK37" s="461"/>
      <c r="FL37" s="461"/>
      <c r="FM37" s="461"/>
      <c r="FN37" s="461"/>
      <c r="FO37" s="461"/>
      <c r="FP37" s="461"/>
      <c r="FQ37" s="461"/>
      <c r="FR37" s="461"/>
      <c r="FS37" s="461"/>
      <c r="FT37" s="461"/>
      <c r="FU37" s="461"/>
      <c r="FV37" s="461"/>
      <c r="FW37" s="461"/>
      <c r="FX37" s="461"/>
      <c r="FY37" s="461"/>
      <c r="FZ37" s="461"/>
      <c r="GA37" s="461"/>
      <c r="GB37" s="461"/>
      <c r="GC37" s="461"/>
      <c r="GD37" s="461"/>
      <c r="GE37" s="462"/>
      <c r="GF37" s="462"/>
      <c r="GG37" s="462"/>
      <c r="GH37" s="462"/>
      <c r="GI37" s="462"/>
      <c r="GJ37" s="462"/>
      <c r="GK37" s="462"/>
      <c r="GL37" s="462"/>
      <c r="GM37" s="462"/>
      <c r="GN37" s="462"/>
    </row>
    <row r="38" spans="1:196" s="467" customFormat="1" ht="36.6" customHeight="1" x14ac:dyDescent="0.35">
      <c r="A38" s="507"/>
      <c r="B38" s="508" t="s">
        <v>22</v>
      </c>
      <c r="C38" s="509">
        <v>1030</v>
      </c>
      <c r="D38" s="508" t="s">
        <v>57</v>
      </c>
      <c r="E38" s="510" t="s">
        <v>301</v>
      </c>
      <c r="F38" s="564">
        <v>145174</v>
      </c>
      <c r="G38" s="564">
        <v>56205.3</v>
      </c>
      <c r="H38" s="499">
        <v>55461</v>
      </c>
      <c r="I38" s="518">
        <f t="shared" si="7"/>
        <v>0.20523529287687992</v>
      </c>
      <c r="J38" s="519">
        <f t="shared" ref="J38:J73" si="22">H38-G38</f>
        <v>-744.30000000000291</v>
      </c>
      <c r="K38" s="520">
        <f t="shared" si="1"/>
        <v>0.98675747660807789</v>
      </c>
      <c r="L38" s="521"/>
      <c r="M38" s="519"/>
      <c r="N38" s="519"/>
      <c r="O38" s="481"/>
      <c r="P38" s="519">
        <f t="shared" si="10"/>
        <v>0</v>
      </c>
      <c r="Q38" s="527"/>
      <c r="R38" s="528">
        <f t="shared" si="18"/>
        <v>145174</v>
      </c>
      <c r="S38" s="519">
        <f t="shared" si="19"/>
        <v>145174</v>
      </c>
      <c r="T38" s="519">
        <f t="shared" si="20"/>
        <v>56205.3</v>
      </c>
      <c r="U38" s="481">
        <f t="shared" si="21"/>
        <v>55461</v>
      </c>
      <c r="V38" s="514">
        <f t="shared" si="15"/>
        <v>-744.30000000000291</v>
      </c>
      <c r="W38" s="527">
        <f t="shared" si="16"/>
        <v>0.98675747660807789</v>
      </c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  <c r="EK38" s="465"/>
      <c r="EL38" s="465"/>
      <c r="EM38" s="465"/>
      <c r="EN38" s="465"/>
      <c r="EO38" s="465"/>
      <c r="EP38" s="465"/>
      <c r="EQ38" s="465"/>
      <c r="ER38" s="465"/>
      <c r="ES38" s="465"/>
      <c r="ET38" s="465"/>
      <c r="EU38" s="465"/>
      <c r="EV38" s="465"/>
      <c r="EW38" s="465"/>
      <c r="EX38" s="465"/>
      <c r="EY38" s="465"/>
      <c r="EZ38" s="465"/>
      <c r="FA38" s="465"/>
      <c r="FB38" s="465"/>
      <c r="FC38" s="465"/>
      <c r="FD38" s="465"/>
      <c r="FE38" s="465"/>
      <c r="FF38" s="465"/>
      <c r="FG38" s="465"/>
      <c r="FH38" s="465"/>
      <c r="FI38" s="465"/>
      <c r="FJ38" s="465"/>
      <c r="FK38" s="465"/>
      <c r="FL38" s="465"/>
      <c r="FM38" s="465"/>
      <c r="FN38" s="465"/>
      <c r="FO38" s="465"/>
      <c r="FP38" s="465"/>
      <c r="FQ38" s="465"/>
      <c r="FR38" s="465"/>
      <c r="FS38" s="465"/>
      <c r="FT38" s="465"/>
      <c r="FU38" s="465"/>
      <c r="FV38" s="465"/>
      <c r="FW38" s="465"/>
      <c r="FX38" s="465"/>
      <c r="FY38" s="465"/>
      <c r="FZ38" s="465"/>
      <c r="GA38" s="465"/>
      <c r="GB38" s="465"/>
      <c r="GC38" s="465"/>
      <c r="GD38" s="465"/>
      <c r="GE38" s="466"/>
      <c r="GF38" s="466"/>
      <c r="GG38" s="466"/>
      <c r="GH38" s="466"/>
      <c r="GI38" s="466"/>
      <c r="GJ38" s="466"/>
      <c r="GK38" s="466"/>
      <c r="GL38" s="466"/>
      <c r="GM38" s="466"/>
      <c r="GN38" s="466"/>
    </row>
    <row r="39" spans="1:196" s="471" customFormat="1" ht="34.799999999999997" customHeight="1" x14ac:dyDescent="0.35">
      <c r="A39" s="511"/>
      <c r="B39" s="503" t="s">
        <v>22</v>
      </c>
      <c r="C39" s="504">
        <v>1031</v>
      </c>
      <c r="D39" s="503" t="s">
        <v>57</v>
      </c>
      <c r="E39" s="512" t="s">
        <v>302</v>
      </c>
      <c r="F39" s="563">
        <v>145174</v>
      </c>
      <c r="G39" s="563">
        <v>56205.3</v>
      </c>
      <c r="H39" s="489">
        <v>55461</v>
      </c>
      <c r="I39" s="513">
        <f t="shared" si="7"/>
        <v>0.20523529287687992</v>
      </c>
      <c r="J39" s="514">
        <f t="shared" si="22"/>
        <v>-744.30000000000291</v>
      </c>
      <c r="K39" s="515">
        <f t="shared" si="1"/>
        <v>0.98675747660807789</v>
      </c>
      <c r="L39" s="522"/>
      <c r="M39" s="514"/>
      <c r="N39" s="514"/>
      <c r="O39" s="483"/>
      <c r="P39" s="514">
        <f t="shared" si="10"/>
        <v>0</v>
      </c>
      <c r="Q39" s="524"/>
      <c r="R39" s="529">
        <f t="shared" si="18"/>
        <v>145174</v>
      </c>
      <c r="S39" s="514">
        <f t="shared" si="19"/>
        <v>145174</v>
      </c>
      <c r="T39" s="514">
        <f t="shared" si="20"/>
        <v>56205.3</v>
      </c>
      <c r="U39" s="483">
        <f t="shared" si="21"/>
        <v>55461</v>
      </c>
      <c r="V39" s="514">
        <f t="shared" si="15"/>
        <v>-744.30000000000291</v>
      </c>
      <c r="W39" s="524">
        <f t="shared" si="16"/>
        <v>0.98675747660807789</v>
      </c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/>
      <c r="CX39" s="469"/>
      <c r="CY39" s="469"/>
      <c r="CZ39" s="469"/>
      <c r="DA39" s="469"/>
      <c r="DB39" s="469"/>
      <c r="DC39" s="469"/>
      <c r="DD39" s="469"/>
      <c r="DE39" s="469"/>
      <c r="DF39" s="469"/>
      <c r="DG39" s="469"/>
      <c r="DH39" s="469"/>
      <c r="DI39" s="469"/>
      <c r="DJ39" s="469"/>
      <c r="DK39" s="469"/>
      <c r="DL39" s="469"/>
      <c r="DM39" s="469"/>
      <c r="DN39" s="469"/>
      <c r="DO39" s="469"/>
      <c r="DP39" s="469"/>
      <c r="DQ39" s="469"/>
      <c r="DR39" s="469"/>
      <c r="DS39" s="469"/>
      <c r="DT39" s="469"/>
      <c r="DU39" s="469"/>
      <c r="DV39" s="469"/>
      <c r="DW39" s="469"/>
      <c r="DX39" s="469"/>
      <c r="DY39" s="469"/>
      <c r="DZ39" s="469"/>
      <c r="EA39" s="469"/>
      <c r="EB39" s="469"/>
      <c r="EC39" s="469"/>
      <c r="ED39" s="469"/>
      <c r="EE39" s="469"/>
      <c r="EF39" s="469"/>
      <c r="EG39" s="469"/>
      <c r="EH39" s="469"/>
      <c r="EI39" s="469"/>
      <c r="EJ39" s="469"/>
      <c r="EK39" s="469"/>
      <c r="EL39" s="469"/>
      <c r="EM39" s="469"/>
      <c r="EN39" s="469"/>
      <c r="EO39" s="469"/>
      <c r="EP39" s="469"/>
      <c r="EQ39" s="469"/>
      <c r="ER39" s="469"/>
      <c r="ES39" s="469"/>
      <c r="ET39" s="469"/>
      <c r="EU39" s="469"/>
      <c r="EV39" s="469"/>
      <c r="EW39" s="469"/>
      <c r="EX39" s="469"/>
      <c r="EY39" s="469"/>
      <c r="EZ39" s="469"/>
      <c r="FA39" s="469"/>
      <c r="FB39" s="469"/>
      <c r="FC39" s="469"/>
      <c r="FD39" s="469"/>
      <c r="FE39" s="469"/>
      <c r="FF39" s="469"/>
      <c r="FG39" s="469"/>
      <c r="FH39" s="469"/>
      <c r="FI39" s="469"/>
      <c r="FJ39" s="469"/>
      <c r="FK39" s="469"/>
      <c r="FL39" s="469"/>
      <c r="FM39" s="469"/>
      <c r="FN39" s="469"/>
      <c r="FO39" s="469"/>
      <c r="FP39" s="469"/>
      <c r="FQ39" s="469"/>
      <c r="FR39" s="469"/>
      <c r="FS39" s="469"/>
      <c r="FT39" s="469"/>
      <c r="FU39" s="469"/>
      <c r="FV39" s="469"/>
      <c r="FW39" s="469"/>
      <c r="FX39" s="469"/>
      <c r="FY39" s="469"/>
      <c r="FZ39" s="469"/>
      <c r="GA39" s="469"/>
      <c r="GB39" s="469"/>
      <c r="GC39" s="469"/>
      <c r="GD39" s="469"/>
      <c r="GE39" s="470"/>
      <c r="GF39" s="470"/>
      <c r="GG39" s="470"/>
      <c r="GH39" s="470"/>
      <c r="GI39" s="470"/>
      <c r="GJ39" s="470"/>
      <c r="GK39" s="470"/>
      <c r="GL39" s="470"/>
      <c r="GM39" s="470"/>
      <c r="GN39" s="470"/>
    </row>
    <row r="40" spans="1:196" s="7" customFormat="1" ht="54.6" customHeight="1" x14ac:dyDescent="0.3">
      <c r="A40" s="247"/>
      <c r="B40" s="226" t="s">
        <v>23</v>
      </c>
      <c r="C40" s="227">
        <v>1070</v>
      </c>
      <c r="D40" s="226" t="s">
        <v>61</v>
      </c>
      <c r="E40" s="230" t="s">
        <v>281</v>
      </c>
      <c r="F40" s="225">
        <v>6267.4</v>
      </c>
      <c r="G40" s="225">
        <v>2536.6</v>
      </c>
      <c r="H40" s="499">
        <v>1995.3</v>
      </c>
      <c r="I40" s="211">
        <f t="shared" si="7"/>
        <v>7.3836746520480794E-3</v>
      </c>
      <c r="J40" s="210">
        <f t="shared" si="22"/>
        <v>-541.29999999999995</v>
      </c>
      <c r="K40" s="375">
        <f t="shared" si="1"/>
        <v>0.78660411574548605</v>
      </c>
      <c r="L40" s="264"/>
      <c r="M40" s="285">
        <v>4.3</v>
      </c>
      <c r="N40" s="285">
        <v>4.3</v>
      </c>
      <c r="O40" s="481">
        <v>4.3</v>
      </c>
      <c r="P40" s="210">
        <f t="shared" si="10"/>
        <v>0</v>
      </c>
      <c r="Q40" s="390">
        <f t="shared" si="11"/>
        <v>1</v>
      </c>
      <c r="R40" s="260">
        <f t="shared" si="18"/>
        <v>6267.4</v>
      </c>
      <c r="S40" s="285">
        <f t="shared" si="19"/>
        <v>6271.7</v>
      </c>
      <c r="T40" s="210">
        <f t="shared" si="20"/>
        <v>2540.9</v>
      </c>
      <c r="U40" s="481">
        <f t="shared" si="21"/>
        <v>1999.6</v>
      </c>
      <c r="V40" s="210">
        <f t="shared" si="15"/>
        <v>-541.30000000000018</v>
      </c>
      <c r="W40" s="250">
        <f t="shared" si="16"/>
        <v>0.78696524853398397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27"/>
      <c r="GF40" s="27"/>
      <c r="GG40" s="27"/>
      <c r="GH40" s="27"/>
      <c r="GI40" s="27"/>
      <c r="GJ40" s="27"/>
      <c r="GK40" s="27"/>
      <c r="GL40" s="27"/>
      <c r="GM40" s="27"/>
      <c r="GN40" s="27"/>
    </row>
    <row r="41" spans="1:196" s="29" customFormat="1" ht="49.95" hidden="1" customHeight="1" x14ac:dyDescent="0.35">
      <c r="A41" s="286"/>
      <c r="B41" s="306"/>
      <c r="C41" s="419"/>
      <c r="D41" s="306"/>
      <c r="E41" s="289" t="s">
        <v>239</v>
      </c>
      <c r="F41" s="301"/>
      <c r="G41" s="301"/>
      <c r="H41" s="489"/>
      <c r="I41" s="293">
        <f t="shared" si="7"/>
        <v>0</v>
      </c>
      <c r="J41" s="292">
        <f t="shared" si="22"/>
        <v>0</v>
      </c>
      <c r="K41" s="376" t="e">
        <f t="shared" si="1"/>
        <v>#DIV/0!</v>
      </c>
      <c r="L41" s="389"/>
      <c r="M41" s="294"/>
      <c r="N41" s="294"/>
      <c r="O41" s="487"/>
      <c r="P41" s="292">
        <f t="shared" si="10"/>
        <v>0</v>
      </c>
      <c r="Q41" s="312" t="e">
        <f t="shared" si="11"/>
        <v>#DIV/0!</v>
      </c>
      <c r="R41" s="383">
        <f t="shared" si="18"/>
        <v>0</v>
      </c>
      <c r="S41" s="292">
        <f t="shared" si="19"/>
        <v>0</v>
      </c>
      <c r="T41" s="292">
        <f t="shared" si="20"/>
        <v>0</v>
      </c>
      <c r="U41" s="483">
        <f t="shared" si="21"/>
        <v>0</v>
      </c>
      <c r="V41" s="292">
        <f t="shared" si="15"/>
        <v>0</v>
      </c>
      <c r="W41" s="296" t="e">
        <f t="shared" si="16"/>
        <v>#DIV/0!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4"/>
      <c r="GF41" s="44"/>
      <c r="GG41" s="44"/>
      <c r="GH41" s="44"/>
      <c r="GI41" s="44"/>
      <c r="GJ41" s="44"/>
      <c r="GK41" s="44"/>
      <c r="GL41" s="44"/>
      <c r="GM41" s="44"/>
      <c r="GN41" s="44"/>
    </row>
    <row r="42" spans="1:196" s="29" customFormat="1" ht="80.400000000000006" hidden="1" customHeight="1" x14ac:dyDescent="0.35">
      <c r="A42" s="286"/>
      <c r="B42" s="306"/>
      <c r="C42" s="419"/>
      <c r="D42" s="306"/>
      <c r="E42" s="289" t="s">
        <v>225</v>
      </c>
      <c r="F42" s="307"/>
      <c r="G42" s="307"/>
      <c r="H42" s="500"/>
      <c r="I42" s="293">
        <f t="shared" si="7"/>
        <v>0</v>
      </c>
      <c r="J42" s="292">
        <f t="shared" si="22"/>
        <v>0</v>
      </c>
      <c r="K42" s="373" t="e">
        <f t="shared" si="1"/>
        <v>#DIV/0!</v>
      </c>
      <c r="L42" s="391"/>
      <c r="M42" s="292"/>
      <c r="N42" s="292"/>
      <c r="O42" s="483"/>
      <c r="P42" s="292">
        <f t="shared" si="10"/>
        <v>0</v>
      </c>
      <c r="Q42" s="390" t="e">
        <f t="shared" si="11"/>
        <v>#DIV/0!</v>
      </c>
      <c r="R42" s="383">
        <f t="shared" si="18"/>
        <v>0</v>
      </c>
      <c r="S42" s="292">
        <f t="shared" si="19"/>
        <v>0</v>
      </c>
      <c r="T42" s="292">
        <f t="shared" si="20"/>
        <v>0</v>
      </c>
      <c r="U42" s="483">
        <f t="shared" si="21"/>
        <v>0</v>
      </c>
      <c r="V42" s="292">
        <f t="shared" si="15"/>
        <v>0</v>
      </c>
      <c r="W42" s="312" t="e">
        <f t="shared" si="16"/>
        <v>#DIV/0!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4"/>
      <c r="GF42" s="44"/>
      <c r="GG42" s="44"/>
      <c r="GH42" s="44"/>
      <c r="GI42" s="44"/>
      <c r="GJ42" s="44"/>
      <c r="GK42" s="44"/>
      <c r="GL42" s="44"/>
      <c r="GM42" s="44"/>
      <c r="GN42" s="44"/>
    </row>
    <row r="43" spans="1:196" s="7" customFormat="1" ht="40.200000000000003" customHeight="1" x14ac:dyDescent="0.3">
      <c r="A43" s="247"/>
      <c r="B43" s="226" t="s">
        <v>23</v>
      </c>
      <c r="C43" s="227">
        <v>1080</v>
      </c>
      <c r="D43" s="226" t="s">
        <v>60</v>
      </c>
      <c r="E43" s="230" t="s">
        <v>244</v>
      </c>
      <c r="F43" s="225">
        <v>10036.200000000001</v>
      </c>
      <c r="G43" s="225">
        <v>4337.2</v>
      </c>
      <c r="H43" s="499">
        <v>3678</v>
      </c>
      <c r="I43" s="211">
        <f t="shared" si="7"/>
        <v>1.3610562507007887E-2</v>
      </c>
      <c r="J43" s="210">
        <f t="shared" si="22"/>
        <v>-659.19999999999982</v>
      </c>
      <c r="K43" s="375">
        <f t="shared" si="1"/>
        <v>0.84801254265424697</v>
      </c>
      <c r="L43" s="264">
        <v>615.1</v>
      </c>
      <c r="M43" s="285">
        <v>615.1</v>
      </c>
      <c r="N43" s="285">
        <v>313.2</v>
      </c>
      <c r="O43" s="481">
        <v>159.19999999999999</v>
      </c>
      <c r="P43" s="210">
        <f t="shared" si="10"/>
        <v>-154</v>
      </c>
      <c r="Q43" s="390">
        <f t="shared" si="11"/>
        <v>0.50830140485312902</v>
      </c>
      <c r="R43" s="260">
        <f t="shared" si="18"/>
        <v>10651.300000000001</v>
      </c>
      <c r="S43" s="285">
        <f t="shared" si="19"/>
        <v>10651.300000000001</v>
      </c>
      <c r="T43" s="210">
        <f t="shared" si="20"/>
        <v>4650.3999999999996</v>
      </c>
      <c r="U43" s="481">
        <f t="shared" si="21"/>
        <v>3837.2</v>
      </c>
      <c r="V43" s="210">
        <f t="shared" si="15"/>
        <v>-813.19999999999982</v>
      </c>
      <c r="W43" s="250">
        <f t="shared" si="16"/>
        <v>0.82513332186478583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27"/>
      <c r="GF43" s="27"/>
      <c r="GG43" s="27"/>
      <c r="GH43" s="27"/>
      <c r="GI43" s="27"/>
      <c r="GJ43" s="27"/>
      <c r="GK43" s="27"/>
      <c r="GL43" s="27"/>
      <c r="GM43" s="27"/>
      <c r="GN43" s="27"/>
    </row>
    <row r="44" spans="1:196" ht="40.200000000000003" customHeight="1" x14ac:dyDescent="0.3">
      <c r="A44" s="247"/>
      <c r="B44" s="313" t="s">
        <v>24</v>
      </c>
      <c r="C44" s="206" t="s">
        <v>292</v>
      </c>
      <c r="D44" s="283" t="s">
        <v>58</v>
      </c>
      <c r="E44" s="314" t="s">
        <v>293</v>
      </c>
      <c r="F44" s="225">
        <v>8184.4</v>
      </c>
      <c r="G44" s="225">
        <v>3594.9</v>
      </c>
      <c r="H44" s="499">
        <v>2916.5</v>
      </c>
      <c r="I44" s="211">
        <f t="shared" si="7"/>
        <v>1.0792606185885944E-2</v>
      </c>
      <c r="J44" s="210">
        <f t="shared" si="22"/>
        <v>-678.40000000000009</v>
      </c>
      <c r="K44" s="375">
        <f t="shared" si="1"/>
        <v>0.81128821385852179</v>
      </c>
      <c r="L44" s="264"/>
      <c r="M44" s="285"/>
      <c r="N44" s="285"/>
      <c r="O44" s="481"/>
      <c r="P44" s="210">
        <f t="shared" ref="P44:P47" si="23">O44-N44</f>
        <v>0</v>
      </c>
      <c r="Q44" s="390"/>
      <c r="R44" s="260">
        <f t="shared" si="18"/>
        <v>8184.4</v>
      </c>
      <c r="S44" s="285">
        <f t="shared" si="19"/>
        <v>8184.4</v>
      </c>
      <c r="T44" s="210">
        <f t="shared" si="20"/>
        <v>3594.9</v>
      </c>
      <c r="U44" s="481">
        <f t="shared" si="21"/>
        <v>2916.5</v>
      </c>
      <c r="V44" s="210">
        <f t="shared" si="15"/>
        <v>-678.40000000000009</v>
      </c>
      <c r="W44" s="250">
        <f t="shared" si="16"/>
        <v>0.81128821385852179</v>
      </c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</row>
    <row r="45" spans="1:196" ht="36" customHeight="1" x14ac:dyDescent="0.3">
      <c r="A45" s="247"/>
      <c r="B45" s="313"/>
      <c r="C45" s="206" t="s">
        <v>294</v>
      </c>
      <c r="D45" s="283" t="s">
        <v>58</v>
      </c>
      <c r="E45" s="298" t="s">
        <v>157</v>
      </c>
      <c r="F45" s="225">
        <v>243.1</v>
      </c>
      <c r="G45" s="225">
        <v>10.9</v>
      </c>
      <c r="H45" s="499">
        <v>9.1</v>
      </c>
      <c r="I45" s="220">
        <f t="shared" si="7"/>
        <v>3.367485557742571E-5</v>
      </c>
      <c r="J45" s="210">
        <f t="shared" si="22"/>
        <v>-1.8000000000000007</v>
      </c>
      <c r="K45" s="375">
        <f t="shared" si="1"/>
        <v>0.83486238532110091</v>
      </c>
      <c r="L45" s="264"/>
      <c r="M45" s="285"/>
      <c r="N45" s="285"/>
      <c r="O45" s="481"/>
      <c r="P45" s="210">
        <f t="shared" si="23"/>
        <v>0</v>
      </c>
      <c r="Q45" s="250"/>
      <c r="R45" s="260">
        <f t="shared" si="18"/>
        <v>243.1</v>
      </c>
      <c r="S45" s="285">
        <f t="shared" si="19"/>
        <v>243.1</v>
      </c>
      <c r="T45" s="210">
        <f t="shared" si="20"/>
        <v>10.9</v>
      </c>
      <c r="U45" s="481">
        <f t="shared" si="21"/>
        <v>9.1</v>
      </c>
      <c r="V45" s="210">
        <f t="shared" si="15"/>
        <v>-1.8000000000000007</v>
      </c>
      <c r="W45" s="250">
        <f t="shared" si="16"/>
        <v>0.83486238532110091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</row>
    <row r="46" spans="1:196" ht="32.25" customHeight="1" x14ac:dyDescent="0.3">
      <c r="A46" s="247"/>
      <c r="B46" s="313" t="s">
        <v>25</v>
      </c>
      <c r="C46" s="206" t="s">
        <v>295</v>
      </c>
      <c r="D46" s="283" t="s">
        <v>58</v>
      </c>
      <c r="E46" s="314" t="s">
        <v>296</v>
      </c>
      <c r="F46" s="225">
        <v>384.8</v>
      </c>
      <c r="G46" s="225">
        <v>287</v>
      </c>
      <c r="H46" s="499">
        <v>201.2</v>
      </c>
      <c r="I46" s="211">
        <f t="shared" si="7"/>
        <v>7.4454735628330247E-4</v>
      </c>
      <c r="J46" s="210">
        <f t="shared" si="22"/>
        <v>-85.800000000000011</v>
      </c>
      <c r="K46" s="375">
        <f t="shared" si="1"/>
        <v>0.70104529616724731</v>
      </c>
      <c r="L46" s="264"/>
      <c r="M46" s="285"/>
      <c r="N46" s="285"/>
      <c r="O46" s="481"/>
      <c r="P46" s="210">
        <f t="shared" si="23"/>
        <v>0</v>
      </c>
      <c r="Q46" s="250"/>
      <c r="R46" s="260">
        <f t="shared" si="18"/>
        <v>384.8</v>
      </c>
      <c r="S46" s="285">
        <f t="shared" si="19"/>
        <v>384.8</v>
      </c>
      <c r="T46" s="210">
        <f t="shared" si="20"/>
        <v>287</v>
      </c>
      <c r="U46" s="481">
        <f t="shared" si="21"/>
        <v>201.2</v>
      </c>
      <c r="V46" s="210">
        <f t="shared" si="15"/>
        <v>-85.800000000000011</v>
      </c>
      <c r="W46" s="250">
        <f t="shared" si="16"/>
        <v>0.70104529616724731</v>
      </c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</row>
    <row r="47" spans="1:196" s="545" customFormat="1" ht="50.4" customHeight="1" x14ac:dyDescent="0.35">
      <c r="A47" s="511"/>
      <c r="B47" s="503"/>
      <c r="C47" s="533" t="s">
        <v>307</v>
      </c>
      <c r="D47" s="533" t="s">
        <v>58</v>
      </c>
      <c r="E47" s="546" t="s">
        <v>312</v>
      </c>
      <c r="F47" s="563">
        <v>1558.6</v>
      </c>
      <c r="G47" s="563">
        <v>549.70000000000005</v>
      </c>
      <c r="H47" s="489">
        <v>427</v>
      </c>
      <c r="I47" s="513">
        <f t="shared" si="7"/>
        <v>1.5801278386330525E-3</v>
      </c>
      <c r="J47" s="514">
        <f t="shared" ref="J47" si="24">H47-G47</f>
        <v>-122.70000000000005</v>
      </c>
      <c r="K47" s="515">
        <f t="shared" ref="K47" si="25">H47/G47</f>
        <v>0.77678733854829896</v>
      </c>
      <c r="L47" s="522"/>
      <c r="M47" s="514"/>
      <c r="N47" s="514"/>
      <c r="O47" s="483"/>
      <c r="P47" s="514">
        <f t="shared" si="23"/>
        <v>0</v>
      </c>
      <c r="Q47" s="524"/>
      <c r="R47" s="529">
        <f t="shared" si="18"/>
        <v>1558.6</v>
      </c>
      <c r="S47" s="514">
        <f t="shared" si="19"/>
        <v>1558.6</v>
      </c>
      <c r="T47" s="514">
        <f t="shared" si="20"/>
        <v>549.70000000000005</v>
      </c>
      <c r="U47" s="483">
        <f t="shared" si="21"/>
        <v>427</v>
      </c>
      <c r="V47" s="514">
        <f t="shared" ref="V47" si="26">U47-T47</f>
        <v>-122.70000000000005</v>
      </c>
      <c r="W47" s="524">
        <f t="shared" ref="W47" si="27">U47/T47</f>
        <v>0.77678733854829896</v>
      </c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544"/>
      <c r="GF47" s="544"/>
      <c r="GG47" s="544"/>
      <c r="GH47" s="544"/>
      <c r="GI47" s="544"/>
      <c r="GJ47" s="544"/>
      <c r="GK47" s="544"/>
      <c r="GL47" s="544"/>
      <c r="GM47" s="544"/>
      <c r="GN47" s="544"/>
    </row>
    <row r="48" spans="1:196" ht="32.25" customHeight="1" x14ac:dyDescent="0.3">
      <c r="A48" s="247"/>
      <c r="B48" s="313" t="s">
        <v>26</v>
      </c>
      <c r="C48" s="206" t="s">
        <v>297</v>
      </c>
      <c r="D48" s="283" t="s">
        <v>58</v>
      </c>
      <c r="E48" s="314" t="s">
        <v>298</v>
      </c>
      <c r="F48" s="225">
        <v>2395</v>
      </c>
      <c r="G48" s="225">
        <v>937.4</v>
      </c>
      <c r="H48" s="499">
        <v>858.1</v>
      </c>
      <c r="I48" s="211">
        <f t="shared" si="7"/>
        <v>3.1754278649438463E-3</v>
      </c>
      <c r="J48" s="210">
        <f t="shared" si="22"/>
        <v>-79.299999999999955</v>
      </c>
      <c r="K48" s="375">
        <f t="shared" si="1"/>
        <v>0.91540430979304466</v>
      </c>
      <c r="L48" s="264"/>
      <c r="M48" s="285"/>
      <c r="N48" s="285"/>
      <c r="O48" s="481"/>
      <c r="P48" s="210">
        <f t="shared" ref="P48:P49" si="28">O48-N48</f>
        <v>0</v>
      </c>
      <c r="Q48" s="250"/>
      <c r="R48" s="260">
        <f t="shared" si="18"/>
        <v>2395</v>
      </c>
      <c r="S48" s="285">
        <f t="shared" si="19"/>
        <v>2395</v>
      </c>
      <c r="T48" s="210">
        <f t="shared" si="20"/>
        <v>937.4</v>
      </c>
      <c r="U48" s="481">
        <f t="shared" si="21"/>
        <v>858.1</v>
      </c>
      <c r="V48" s="210">
        <f t="shared" si="15"/>
        <v>-79.299999999999955</v>
      </c>
      <c r="W48" s="250">
        <f t="shared" si="16"/>
        <v>0.91540430979304466</v>
      </c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</row>
    <row r="49" spans="1:196" s="29" customFormat="1" ht="67.8" customHeight="1" x14ac:dyDescent="0.35">
      <c r="A49" s="511"/>
      <c r="B49" s="503"/>
      <c r="C49" s="533" t="s">
        <v>308</v>
      </c>
      <c r="D49" s="533" t="s">
        <v>58</v>
      </c>
      <c r="E49" s="546" t="s">
        <v>313</v>
      </c>
      <c r="F49" s="563">
        <v>287.60000000000002</v>
      </c>
      <c r="G49" s="563">
        <v>287.60000000000002</v>
      </c>
      <c r="H49" s="489">
        <v>268.60000000000002</v>
      </c>
      <c r="I49" s="513">
        <f t="shared" si="7"/>
        <v>9.9396331957104915E-4</v>
      </c>
      <c r="J49" s="514">
        <f t="shared" si="22"/>
        <v>-19</v>
      </c>
      <c r="K49" s="515">
        <f t="shared" si="1"/>
        <v>0.93393602225312933</v>
      </c>
      <c r="L49" s="522"/>
      <c r="M49" s="514"/>
      <c r="N49" s="514"/>
      <c r="O49" s="483"/>
      <c r="P49" s="514">
        <f t="shared" si="28"/>
        <v>0</v>
      </c>
      <c r="Q49" s="524"/>
      <c r="R49" s="529">
        <f t="shared" si="18"/>
        <v>287.60000000000002</v>
      </c>
      <c r="S49" s="514">
        <f t="shared" si="19"/>
        <v>287.60000000000002</v>
      </c>
      <c r="T49" s="514">
        <f t="shared" si="20"/>
        <v>287.60000000000002</v>
      </c>
      <c r="U49" s="483">
        <f t="shared" si="21"/>
        <v>268.60000000000002</v>
      </c>
      <c r="V49" s="514">
        <f t="shared" si="15"/>
        <v>-19</v>
      </c>
      <c r="W49" s="524">
        <f t="shared" si="16"/>
        <v>0.93393602225312933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4"/>
      <c r="GF49" s="44"/>
      <c r="GG49" s="44"/>
      <c r="GH49" s="44"/>
      <c r="GI49" s="44"/>
      <c r="GJ49" s="44"/>
      <c r="GK49" s="44"/>
      <c r="GL49" s="44"/>
      <c r="GM49" s="44"/>
      <c r="GN49" s="44"/>
    </row>
    <row r="50" spans="1:196" s="4" customFormat="1" ht="27" customHeight="1" x14ac:dyDescent="0.3">
      <c r="A50" s="249">
        <v>3</v>
      </c>
      <c r="B50" s="316" t="s">
        <v>41</v>
      </c>
      <c r="C50" s="316" t="s">
        <v>110</v>
      </c>
      <c r="D50" s="316"/>
      <c r="E50" s="299" t="s">
        <v>42</v>
      </c>
      <c r="F50" s="201">
        <f>F51+F53+F54+F55+F58+F61</f>
        <v>28416.999999999996</v>
      </c>
      <c r="G50" s="201">
        <f>G51+G53+G54+G55+G58+G61</f>
        <v>20925</v>
      </c>
      <c r="H50" s="477">
        <f>H51+H53+H54+H55+H58+H61</f>
        <v>17138.100000000002</v>
      </c>
      <c r="I50" s="202">
        <f t="shared" si="7"/>
        <v>6.342011454631645E-2</v>
      </c>
      <c r="J50" s="201">
        <f t="shared" si="22"/>
        <v>-3786.8999999999978</v>
      </c>
      <c r="K50" s="373">
        <f t="shared" si="1"/>
        <v>0.81902508960573484</v>
      </c>
      <c r="L50" s="263">
        <f>L51+L53+L54+L55+L58+L61</f>
        <v>158</v>
      </c>
      <c r="M50" s="201">
        <f>M51+M53+M54+M55+M58+M61</f>
        <v>158</v>
      </c>
      <c r="N50" s="201">
        <f>N51+N53+N54+N55+N58+N61</f>
        <v>158</v>
      </c>
      <c r="O50" s="477">
        <f>O51+O53+O54+O55+O58+O61</f>
        <v>149.19999999999999</v>
      </c>
      <c r="P50" s="201">
        <f t="shared" si="10"/>
        <v>-8.8000000000000114</v>
      </c>
      <c r="Q50" s="390">
        <f t="shared" si="11"/>
        <v>0.94430379746835436</v>
      </c>
      <c r="R50" s="259">
        <f t="shared" si="18"/>
        <v>28574.999999999996</v>
      </c>
      <c r="S50" s="201">
        <f t="shared" si="19"/>
        <v>28574.999999999996</v>
      </c>
      <c r="T50" s="201">
        <f t="shared" si="20"/>
        <v>21083</v>
      </c>
      <c r="U50" s="477">
        <f t="shared" si="21"/>
        <v>17287.300000000003</v>
      </c>
      <c r="V50" s="201">
        <f t="shared" si="15"/>
        <v>-3795.6999999999971</v>
      </c>
      <c r="W50" s="248">
        <f t="shared" si="16"/>
        <v>0.81996395199924121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5"/>
      <c r="GF50" s="55"/>
      <c r="GG50" s="55"/>
      <c r="GH50" s="55"/>
      <c r="GI50" s="55"/>
      <c r="GJ50" s="55"/>
      <c r="GK50" s="55"/>
      <c r="GL50" s="55"/>
      <c r="GM50" s="55"/>
      <c r="GN50" s="55"/>
    </row>
    <row r="51" spans="1:196" ht="37.200000000000003" customHeight="1" x14ac:dyDescent="0.3">
      <c r="A51" s="247"/>
      <c r="B51" s="282" t="s">
        <v>43</v>
      </c>
      <c r="C51" s="206" t="s">
        <v>277</v>
      </c>
      <c r="D51" s="206" t="s">
        <v>284</v>
      </c>
      <c r="E51" s="221" t="s">
        <v>278</v>
      </c>
      <c r="F51" s="210">
        <v>21708.5</v>
      </c>
      <c r="G51" s="210">
        <v>17233.099999999999</v>
      </c>
      <c r="H51" s="481">
        <v>14646.2</v>
      </c>
      <c r="I51" s="211">
        <f t="shared" si="7"/>
        <v>5.4198754918471696E-2</v>
      </c>
      <c r="J51" s="210">
        <f t="shared" si="22"/>
        <v>-2586.8999999999978</v>
      </c>
      <c r="K51" s="375">
        <f t="shared" si="1"/>
        <v>0.84988771608126235</v>
      </c>
      <c r="L51" s="264">
        <v>158</v>
      </c>
      <c r="M51" s="210">
        <v>158</v>
      </c>
      <c r="N51" s="210">
        <v>158</v>
      </c>
      <c r="O51" s="481">
        <v>149.19999999999999</v>
      </c>
      <c r="P51" s="210">
        <f t="shared" si="10"/>
        <v>-8.8000000000000114</v>
      </c>
      <c r="Q51" s="390">
        <f t="shared" si="11"/>
        <v>0.94430379746835436</v>
      </c>
      <c r="R51" s="260">
        <f t="shared" si="18"/>
        <v>21866.5</v>
      </c>
      <c r="S51" s="285">
        <f t="shared" si="19"/>
        <v>21866.5</v>
      </c>
      <c r="T51" s="210">
        <f t="shared" si="20"/>
        <v>17391.099999999999</v>
      </c>
      <c r="U51" s="481">
        <f t="shared" si="21"/>
        <v>14795.400000000001</v>
      </c>
      <c r="V51" s="210">
        <f t="shared" si="15"/>
        <v>-2595.6999999999971</v>
      </c>
      <c r="W51" s="250">
        <f t="shared" si="16"/>
        <v>0.85074549625958118</v>
      </c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</row>
    <row r="52" spans="1:196" s="169" customFormat="1" ht="68.400000000000006" hidden="1" customHeight="1" x14ac:dyDescent="0.35">
      <c r="A52" s="286"/>
      <c r="B52" s="287"/>
      <c r="C52" s="416"/>
      <c r="D52" s="288"/>
      <c r="E52" s="317" t="s">
        <v>268</v>
      </c>
      <c r="F52" s="292"/>
      <c r="G52" s="292"/>
      <c r="H52" s="483"/>
      <c r="I52" s="293">
        <f t="shared" si="7"/>
        <v>0</v>
      </c>
      <c r="J52" s="292">
        <f t="shared" si="22"/>
        <v>0</v>
      </c>
      <c r="K52" s="376" t="e">
        <f t="shared" si="1"/>
        <v>#DIV/0!</v>
      </c>
      <c r="L52" s="389"/>
      <c r="M52" s="294"/>
      <c r="N52" s="292"/>
      <c r="O52" s="487"/>
      <c r="P52" s="277">
        <f t="shared" si="10"/>
        <v>0</v>
      </c>
      <c r="Q52" s="312"/>
      <c r="R52" s="383">
        <f t="shared" si="18"/>
        <v>0</v>
      </c>
      <c r="S52" s="292">
        <f t="shared" si="19"/>
        <v>0</v>
      </c>
      <c r="T52" s="292">
        <f t="shared" si="20"/>
        <v>0</v>
      </c>
      <c r="U52" s="483">
        <f t="shared" si="21"/>
        <v>0</v>
      </c>
      <c r="V52" s="292">
        <f t="shared" si="15"/>
        <v>0</v>
      </c>
      <c r="W52" s="296" t="e">
        <f t="shared" si="16"/>
        <v>#DIV/0!</v>
      </c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</row>
    <row r="53" spans="1:196" s="18" customFormat="1" ht="49.95" customHeight="1" x14ac:dyDescent="0.3">
      <c r="A53" s="271"/>
      <c r="B53" s="318" t="s">
        <v>45</v>
      </c>
      <c r="C53" s="205" t="s">
        <v>178</v>
      </c>
      <c r="D53" s="205" t="s">
        <v>179</v>
      </c>
      <c r="E53" s="319" t="s">
        <v>177</v>
      </c>
      <c r="F53" s="285">
        <v>370.3</v>
      </c>
      <c r="G53" s="285">
        <v>182.3</v>
      </c>
      <c r="H53" s="481">
        <v>48.8</v>
      </c>
      <c r="I53" s="209">
        <f t="shared" si="7"/>
        <v>1.8058603870092028E-4</v>
      </c>
      <c r="J53" s="210">
        <f t="shared" si="22"/>
        <v>-133.5</v>
      </c>
      <c r="K53" s="375">
        <f t="shared" si="1"/>
        <v>0.26769061985737791</v>
      </c>
      <c r="L53" s="392"/>
      <c r="M53" s="285"/>
      <c r="N53" s="285"/>
      <c r="O53" s="481"/>
      <c r="P53" s="210">
        <f t="shared" si="10"/>
        <v>0</v>
      </c>
      <c r="Q53" s="250"/>
      <c r="R53" s="384">
        <f t="shared" si="18"/>
        <v>370.3</v>
      </c>
      <c r="S53" s="285">
        <f t="shared" si="19"/>
        <v>370.3</v>
      </c>
      <c r="T53" s="285">
        <f t="shared" si="20"/>
        <v>182.3</v>
      </c>
      <c r="U53" s="481">
        <f t="shared" si="21"/>
        <v>48.8</v>
      </c>
      <c r="V53" s="210">
        <f t="shared" si="15"/>
        <v>-133.5</v>
      </c>
      <c r="W53" s="250">
        <f t="shared" si="16"/>
        <v>0.26769061985737791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47"/>
      <c r="GF53" s="47"/>
      <c r="GG53" s="47"/>
      <c r="GH53" s="47"/>
      <c r="GI53" s="47"/>
      <c r="GJ53" s="47"/>
      <c r="GK53" s="47"/>
      <c r="GL53" s="47"/>
      <c r="GM53" s="47"/>
      <c r="GN53" s="47"/>
    </row>
    <row r="54" spans="1:196" s="18" customFormat="1" ht="33.75" customHeight="1" x14ac:dyDescent="0.3">
      <c r="A54" s="271"/>
      <c r="B54" s="318" t="s">
        <v>45</v>
      </c>
      <c r="C54" s="205" t="s">
        <v>131</v>
      </c>
      <c r="D54" s="318" t="s">
        <v>62</v>
      </c>
      <c r="E54" s="319" t="s">
        <v>49</v>
      </c>
      <c r="F54" s="285">
        <v>80</v>
      </c>
      <c r="G54" s="285"/>
      <c r="H54" s="481"/>
      <c r="I54" s="209">
        <f t="shared" si="7"/>
        <v>0</v>
      </c>
      <c r="J54" s="210">
        <f t="shared" si="22"/>
        <v>0</v>
      </c>
      <c r="K54" s="375"/>
      <c r="L54" s="396"/>
      <c r="M54" s="284"/>
      <c r="N54" s="285"/>
      <c r="O54" s="482"/>
      <c r="P54" s="210">
        <f t="shared" si="10"/>
        <v>0</v>
      </c>
      <c r="Q54" s="250"/>
      <c r="R54" s="384">
        <f t="shared" si="18"/>
        <v>80</v>
      </c>
      <c r="S54" s="285">
        <f t="shared" si="19"/>
        <v>80</v>
      </c>
      <c r="T54" s="285">
        <f t="shared" si="20"/>
        <v>0</v>
      </c>
      <c r="U54" s="481">
        <f t="shared" si="21"/>
        <v>0</v>
      </c>
      <c r="V54" s="210">
        <f t="shared" si="15"/>
        <v>0</v>
      </c>
      <c r="W54" s="250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47"/>
      <c r="GF54" s="47"/>
      <c r="GG54" s="47"/>
      <c r="GH54" s="47"/>
      <c r="GI54" s="47"/>
      <c r="GJ54" s="47"/>
      <c r="GK54" s="47"/>
      <c r="GL54" s="47"/>
      <c r="GM54" s="47"/>
      <c r="GN54" s="47"/>
    </row>
    <row r="55" spans="1:196" s="18" customFormat="1" ht="33" customHeight="1" x14ac:dyDescent="0.3">
      <c r="A55" s="271"/>
      <c r="B55" s="318" t="s">
        <v>46</v>
      </c>
      <c r="C55" s="205" t="s">
        <v>132</v>
      </c>
      <c r="D55" s="318" t="s">
        <v>62</v>
      </c>
      <c r="E55" s="319" t="s">
        <v>133</v>
      </c>
      <c r="F55" s="285">
        <v>1134.5999999999999</v>
      </c>
      <c r="G55" s="285">
        <v>995.5</v>
      </c>
      <c r="H55" s="481">
        <v>695.1</v>
      </c>
      <c r="I55" s="211">
        <f t="shared" si="7"/>
        <v>2.572240891414133E-3</v>
      </c>
      <c r="J55" s="210">
        <f t="shared" si="22"/>
        <v>-300.39999999999998</v>
      </c>
      <c r="K55" s="375">
        <f t="shared" si="1"/>
        <v>0.69824208940231047</v>
      </c>
      <c r="L55" s="396"/>
      <c r="M55" s="284"/>
      <c r="N55" s="285"/>
      <c r="O55" s="482"/>
      <c r="P55" s="210">
        <f t="shared" si="10"/>
        <v>0</v>
      </c>
      <c r="Q55" s="250"/>
      <c r="R55" s="384">
        <f t="shared" si="18"/>
        <v>1134.5999999999999</v>
      </c>
      <c r="S55" s="285">
        <f t="shared" si="19"/>
        <v>1134.5999999999999</v>
      </c>
      <c r="T55" s="285">
        <f t="shared" si="20"/>
        <v>995.5</v>
      </c>
      <c r="U55" s="481">
        <f t="shared" si="21"/>
        <v>695.1</v>
      </c>
      <c r="V55" s="210">
        <f t="shared" si="15"/>
        <v>-300.39999999999998</v>
      </c>
      <c r="W55" s="250">
        <f t="shared" si="16"/>
        <v>0.69824208940231047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47"/>
      <c r="GF55" s="47"/>
      <c r="GG55" s="47"/>
      <c r="GH55" s="47"/>
      <c r="GI55" s="47"/>
      <c r="GJ55" s="47"/>
      <c r="GK55" s="47"/>
      <c r="GL55" s="47"/>
      <c r="GM55" s="47"/>
      <c r="GN55" s="47"/>
    </row>
    <row r="56" spans="1:196" s="29" customFormat="1" ht="64.2" customHeight="1" x14ac:dyDescent="0.35">
      <c r="A56" s="511"/>
      <c r="B56" s="530"/>
      <c r="C56" s="530"/>
      <c r="D56" s="530"/>
      <c r="E56" s="505" t="s">
        <v>240</v>
      </c>
      <c r="F56" s="514">
        <v>834.6</v>
      </c>
      <c r="G56" s="514">
        <v>695.5</v>
      </c>
      <c r="H56" s="483">
        <v>395.1</v>
      </c>
      <c r="I56" s="513">
        <f t="shared" si="7"/>
        <v>1.4620808174330658E-3</v>
      </c>
      <c r="J56" s="514">
        <f t="shared" si="22"/>
        <v>-300.39999999999998</v>
      </c>
      <c r="K56" s="515">
        <f t="shared" si="1"/>
        <v>0.56808051761322798</v>
      </c>
      <c r="L56" s="531"/>
      <c r="M56" s="506"/>
      <c r="N56" s="514"/>
      <c r="O56" s="487"/>
      <c r="P56" s="532">
        <f t="shared" si="10"/>
        <v>0</v>
      </c>
      <c r="Q56" s="527"/>
      <c r="R56" s="529">
        <f t="shared" si="18"/>
        <v>834.6</v>
      </c>
      <c r="S56" s="514">
        <f t="shared" si="19"/>
        <v>834.6</v>
      </c>
      <c r="T56" s="514">
        <f t="shared" si="20"/>
        <v>695.5</v>
      </c>
      <c r="U56" s="483">
        <f t="shared" si="21"/>
        <v>395.1</v>
      </c>
      <c r="V56" s="519">
        <f t="shared" si="15"/>
        <v>-300.39999999999998</v>
      </c>
      <c r="W56" s="524">
        <f t="shared" si="16"/>
        <v>0.56808051761322798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4"/>
      <c r="GF56" s="44"/>
      <c r="GG56" s="44"/>
      <c r="GH56" s="44"/>
      <c r="GI56" s="44"/>
      <c r="GJ56" s="44"/>
      <c r="GK56" s="44"/>
      <c r="GL56" s="44"/>
      <c r="GM56" s="44"/>
      <c r="GN56" s="44"/>
    </row>
    <row r="57" spans="1:196" s="29" customFormat="1" ht="115.5" hidden="1" customHeight="1" x14ac:dyDescent="0.35">
      <c r="A57" s="286"/>
      <c r="B57" s="287"/>
      <c r="C57" s="420"/>
      <c r="D57" s="287"/>
      <c r="E57" s="289" t="s">
        <v>251</v>
      </c>
      <c r="F57" s="292"/>
      <c r="G57" s="292"/>
      <c r="H57" s="483"/>
      <c r="I57" s="293">
        <f t="shared" si="7"/>
        <v>0</v>
      </c>
      <c r="J57" s="292">
        <f t="shared" si="22"/>
        <v>0</v>
      </c>
      <c r="K57" s="376" t="e">
        <f t="shared" si="1"/>
        <v>#DIV/0!</v>
      </c>
      <c r="L57" s="389"/>
      <c r="M57" s="294"/>
      <c r="N57" s="292"/>
      <c r="O57" s="487"/>
      <c r="P57" s="277">
        <f t="shared" si="10"/>
        <v>0</v>
      </c>
      <c r="Q57" s="250" t="e">
        <f t="shared" si="11"/>
        <v>#DIV/0!</v>
      </c>
      <c r="R57" s="383">
        <f t="shared" si="18"/>
        <v>0</v>
      </c>
      <c r="S57" s="292">
        <f t="shared" si="19"/>
        <v>0</v>
      </c>
      <c r="T57" s="292">
        <f t="shared" si="20"/>
        <v>0</v>
      </c>
      <c r="U57" s="483">
        <f t="shared" si="21"/>
        <v>0</v>
      </c>
      <c r="V57" s="292">
        <f t="shared" si="15"/>
        <v>0</v>
      </c>
      <c r="W57" s="296" t="e">
        <f t="shared" si="16"/>
        <v>#DIV/0!</v>
      </c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4"/>
      <c r="GF57" s="44"/>
      <c r="GG57" s="44"/>
      <c r="GH57" s="44"/>
      <c r="GI57" s="44"/>
      <c r="GJ57" s="44"/>
      <c r="GK57" s="44"/>
      <c r="GL57" s="44"/>
      <c r="GM57" s="44"/>
      <c r="GN57" s="44"/>
    </row>
    <row r="58" spans="1:196" s="18" customFormat="1" ht="32.25" customHeight="1" x14ac:dyDescent="0.3">
      <c r="A58" s="271"/>
      <c r="B58" s="318" t="s">
        <v>47</v>
      </c>
      <c r="C58" s="205" t="s">
        <v>134</v>
      </c>
      <c r="D58" s="318" t="s">
        <v>62</v>
      </c>
      <c r="E58" s="319" t="s">
        <v>48</v>
      </c>
      <c r="F58" s="285">
        <v>2264.3000000000002</v>
      </c>
      <c r="G58" s="285">
        <v>1225.4000000000001</v>
      </c>
      <c r="H58" s="481">
        <v>653.6</v>
      </c>
      <c r="I58" s="211">
        <f t="shared" si="7"/>
        <v>2.4186687478467521E-3</v>
      </c>
      <c r="J58" s="210">
        <f t="shared" si="22"/>
        <v>-571.80000000000007</v>
      </c>
      <c r="K58" s="375">
        <f t="shared" si="1"/>
        <v>0.53337685653664113</v>
      </c>
      <c r="L58" s="396"/>
      <c r="M58" s="284"/>
      <c r="N58" s="285"/>
      <c r="O58" s="482"/>
      <c r="P58" s="201">
        <f t="shared" si="10"/>
        <v>0</v>
      </c>
      <c r="Q58" s="250"/>
      <c r="R58" s="384">
        <f t="shared" si="18"/>
        <v>2264.3000000000002</v>
      </c>
      <c r="S58" s="285">
        <f t="shared" si="19"/>
        <v>2264.3000000000002</v>
      </c>
      <c r="T58" s="285">
        <f t="shared" si="20"/>
        <v>1225.4000000000001</v>
      </c>
      <c r="U58" s="481">
        <f t="shared" si="21"/>
        <v>653.6</v>
      </c>
      <c r="V58" s="210">
        <f t="shared" si="15"/>
        <v>-571.80000000000007</v>
      </c>
      <c r="W58" s="250">
        <f t="shared" si="16"/>
        <v>0.53337685653664113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47"/>
      <c r="GF58" s="47"/>
      <c r="GG58" s="47"/>
      <c r="GH58" s="47"/>
      <c r="GI58" s="47"/>
      <c r="GJ58" s="47"/>
      <c r="GK58" s="47"/>
      <c r="GL58" s="47"/>
      <c r="GM58" s="47"/>
      <c r="GN58" s="47"/>
    </row>
    <row r="59" spans="1:196" s="18" customFormat="1" ht="30.75" hidden="1" customHeight="1" x14ac:dyDescent="0.3">
      <c r="A59" s="271"/>
      <c r="B59" s="318"/>
      <c r="C59" s="401" t="s">
        <v>151</v>
      </c>
      <c r="D59" s="318" t="s">
        <v>62</v>
      </c>
      <c r="E59" s="319" t="s">
        <v>150</v>
      </c>
      <c r="F59" s="285"/>
      <c r="G59" s="285"/>
      <c r="H59" s="481"/>
      <c r="I59" s="209">
        <f t="shared" si="7"/>
        <v>0</v>
      </c>
      <c r="J59" s="210">
        <f t="shared" si="22"/>
        <v>0</v>
      </c>
      <c r="K59" s="375" t="e">
        <f t="shared" si="1"/>
        <v>#DIV/0!</v>
      </c>
      <c r="L59" s="396"/>
      <c r="M59" s="284"/>
      <c r="N59" s="285"/>
      <c r="O59" s="482"/>
      <c r="P59" s="201">
        <f t="shared" si="10"/>
        <v>0</v>
      </c>
      <c r="Q59" s="250" t="e">
        <f t="shared" si="11"/>
        <v>#DIV/0!</v>
      </c>
      <c r="R59" s="384">
        <f t="shared" si="18"/>
        <v>0</v>
      </c>
      <c r="S59" s="285">
        <f t="shared" si="19"/>
        <v>0</v>
      </c>
      <c r="T59" s="285">
        <f t="shared" si="20"/>
        <v>0</v>
      </c>
      <c r="U59" s="481">
        <f t="shared" si="21"/>
        <v>0</v>
      </c>
      <c r="V59" s="210">
        <f t="shared" si="15"/>
        <v>0</v>
      </c>
      <c r="W59" s="250" t="e">
        <f t="shared" si="16"/>
        <v>#DIV/0!</v>
      </c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47"/>
      <c r="GF59" s="47"/>
      <c r="GG59" s="47"/>
      <c r="GH59" s="47"/>
      <c r="GI59" s="47"/>
      <c r="GJ59" s="47"/>
      <c r="GK59" s="47"/>
      <c r="GL59" s="47"/>
      <c r="GM59" s="47"/>
      <c r="GN59" s="47"/>
    </row>
    <row r="60" spans="1:196" s="29" customFormat="1" ht="82.2" hidden="1" customHeight="1" x14ac:dyDescent="0.35">
      <c r="A60" s="321"/>
      <c r="B60" s="322"/>
      <c r="C60" s="402"/>
      <c r="D60" s="322"/>
      <c r="E60" s="323" t="s">
        <v>220</v>
      </c>
      <c r="F60" s="324"/>
      <c r="G60" s="324"/>
      <c r="H60" s="483"/>
      <c r="I60" s="325">
        <f t="shared" si="7"/>
        <v>0</v>
      </c>
      <c r="J60" s="324">
        <f t="shared" si="22"/>
        <v>0</v>
      </c>
      <c r="K60" s="375" t="e">
        <f t="shared" si="1"/>
        <v>#DIV/0!</v>
      </c>
      <c r="L60" s="397"/>
      <c r="M60" s="326"/>
      <c r="N60" s="324"/>
      <c r="O60" s="487"/>
      <c r="P60" s="327">
        <f t="shared" si="10"/>
        <v>0</v>
      </c>
      <c r="Q60" s="250" t="e">
        <f t="shared" si="11"/>
        <v>#DIV/0!</v>
      </c>
      <c r="R60" s="386">
        <f t="shared" si="18"/>
        <v>0</v>
      </c>
      <c r="S60" s="324">
        <f t="shared" si="19"/>
        <v>0</v>
      </c>
      <c r="T60" s="324">
        <f t="shared" si="20"/>
        <v>0</v>
      </c>
      <c r="U60" s="483">
        <f t="shared" si="21"/>
        <v>0</v>
      </c>
      <c r="V60" s="324">
        <f t="shared" si="15"/>
        <v>0</v>
      </c>
      <c r="W60" s="250" t="e">
        <f t="shared" si="16"/>
        <v>#DIV/0!</v>
      </c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4"/>
      <c r="GF60" s="44"/>
      <c r="GG60" s="44"/>
      <c r="GH60" s="44"/>
      <c r="GI60" s="44"/>
      <c r="GJ60" s="44"/>
      <c r="GK60" s="44"/>
      <c r="GL60" s="44"/>
      <c r="GM60" s="44"/>
      <c r="GN60" s="44"/>
    </row>
    <row r="61" spans="1:196" ht="39" customHeight="1" x14ac:dyDescent="0.3">
      <c r="A61" s="247"/>
      <c r="B61" s="282" t="s">
        <v>44</v>
      </c>
      <c r="C61" s="206" t="s">
        <v>135</v>
      </c>
      <c r="D61" s="206" t="s">
        <v>62</v>
      </c>
      <c r="E61" s="298" t="s">
        <v>136</v>
      </c>
      <c r="F61" s="210">
        <v>2859.3</v>
      </c>
      <c r="G61" s="210">
        <v>1288.7</v>
      </c>
      <c r="H61" s="481">
        <v>1094.4000000000001</v>
      </c>
      <c r="I61" s="211">
        <f t="shared" si="7"/>
        <v>4.0498639498829344E-3</v>
      </c>
      <c r="J61" s="210">
        <f t="shared" si="22"/>
        <v>-194.29999999999995</v>
      </c>
      <c r="K61" s="375">
        <f t="shared" si="1"/>
        <v>0.84922790408939242</v>
      </c>
      <c r="L61" s="265"/>
      <c r="M61" s="284"/>
      <c r="N61" s="210"/>
      <c r="O61" s="482"/>
      <c r="P61" s="201">
        <f t="shared" si="10"/>
        <v>0</v>
      </c>
      <c r="Q61" s="250"/>
      <c r="R61" s="260">
        <f t="shared" si="18"/>
        <v>2859.3</v>
      </c>
      <c r="S61" s="285">
        <f t="shared" si="19"/>
        <v>2859.3</v>
      </c>
      <c r="T61" s="210">
        <f t="shared" si="20"/>
        <v>1288.7</v>
      </c>
      <c r="U61" s="481">
        <f t="shared" si="21"/>
        <v>1094.4000000000001</v>
      </c>
      <c r="V61" s="210">
        <f t="shared" si="15"/>
        <v>-194.29999999999995</v>
      </c>
      <c r="W61" s="250">
        <f t="shared" si="16"/>
        <v>0.84922790408939242</v>
      </c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196" s="14" customFormat="1" ht="27" customHeight="1" x14ac:dyDescent="0.3">
      <c r="A62" s="249">
        <v>4</v>
      </c>
      <c r="B62" s="203" t="s">
        <v>14</v>
      </c>
      <c r="C62" s="203" t="s">
        <v>111</v>
      </c>
      <c r="D62" s="203"/>
      <c r="E62" s="222" t="s">
        <v>137</v>
      </c>
      <c r="F62" s="274">
        <f>SUM(F63:F66)</f>
        <v>12656</v>
      </c>
      <c r="G62" s="201">
        <f t="shared" ref="G62:H62" si="29">SUM(G63:G66)</f>
        <v>5735.1</v>
      </c>
      <c r="H62" s="477">
        <f t="shared" si="29"/>
        <v>4819.7999999999993</v>
      </c>
      <c r="I62" s="202">
        <f t="shared" si="7"/>
        <v>1.7835831748579827E-2</v>
      </c>
      <c r="J62" s="201">
        <f t="shared" si="22"/>
        <v>-915.30000000000109</v>
      </c>
      <c r="K62" s="373">
        <f t="shared" si="1"/>
        <v>0.84040382905267541</v>
      </c>
      <c r="L62" s="388">
        <f>SUM(L63:L66)</f>
        <v>309.8</v>
      </c>
      <c r="M62" s="201">
        <f t="shared" ref="M62:O62" si="30">SUM(M63:M66)</f>
        <v>436.4</v>
      </c>
      <c r="N62" s="274">
        <f t="shared" si="30"/>
        <v>235.6</v>
      </c>
      <c r="O62" s="477">
        <f t="shared" si="30"/>
        <v>202.8</v>
      </c>
      <c r="P62" s="201">
        <f t="shared" si="10"/>
        <v>-32.799999999999983</v>
      </c>
      <c r="Q62" s="248">
        <f t="shared" si="11"/>
        <v>0.8607809847198642</v>
      </c>
      <c r="R62" s="382">
        <f t="shared" si="18"/>
        <v>12965.8</v>
      </c>
      <c r="S62" s="201">
        <f t="shared" si="19"/>
        <v>13092.4</v>
      </c>
      <c r="T62" s="274">
        <f t="shared" si="20"/>
        <v>5970.7000000000007</v>
      </c>
      <c r="U62" s="477">
        <f t="shared" si="21"/>
        <v>5022.5999999999995</v>
      </c>
      <c r="V62" s="201">
        <f t="shared" si="15"/>
        <v>-948.10000000000127</v>
      </c>
      <c r="W62" s="248">
        <f t="shared" si="16"/>
        <v>0.84120789857135658</v>
      </c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56"/>
      <c r="GF62" s="56"/>
      <c r="GG62" s="56"/>
      <c r="GH62" s="56"/>
      <c r="GI62" s="56"/>
      <c r="GJ62" s="56"/>
      <c r="GK62" s="56"/>
      <c r="GL62" s="56"/>
      <c r="GM62" s="56"/>
      <c r="GN62" s="56"/>
    </row>
    <row r="63" spans="1:196" ht="24.75" customHeight="1" x14ac:dyDescent="0.3">
      <c r="A63" s="247"/>
      <c r="B63" s="282" t="s">
        <v>27</v>
      </c>
      <c r="C63" s="206" t="s">
        <v>139</v>
      </c>
      <c r="D63" s="283" t="s">
        <v>64</v>
      </c>
      <c r="E63" s="328" t="s">
        <v>138</v>
      </c>
      <c r="F63" s="210">
        <v>5764.5</v>
      </c>
      <c r="G63" s="210">
        <v>2402.8000000000002</v>
      </c>
      <c r="H63" s="481">
        <v>2252.9</v>
      </c>
      <c r="I63" s="211">
        <f t="shared" si="7"/>
        <v>8.3369321022398225E-3</v>
      </c>
      <c r="J63" s="210">
        <f t="shared" si="22"/>
        <v>-149.90000000000009</v>
      </c>
      <c r="K63" s="375">
        <f t="shared" si="1"/>
        <v>0.93761444980855668</v>
      </c>
      <c r="L63" s="264">
        <v>34</v>
      </c>
      <c r="M63" s="285">
        <v>151.19999999999999</v>
      </c>
      <c r="N63" s="285">
        <v>126.4</v>
      </c>
      <c r="O63" s="481">
        <v>126.4</v>
      </c>
      <c r="P63" s="210">
        <f t="shared" si="10"/>
        <v>0</v>
      </c>
      <c r="Q63" s="250">
        <f t="shared" si="11"/>
        <v>1</v>
      </c>
      <c r="R63" s="260">
        <f t="shared" si="18"/>
        <v>5798.5</v>
      </c>
      <c r="S63" s="285">
        <f t="shared" si="19"/>
        <v>5915.7</v>
      </c>
      <c r="T63" s="210">
        <f t="shared" si="20"/>
        <v>2529.2000000000003</v>
      </c>
      <c r="U63" s="481">
        <f t="shared" si="21"/>
        <v>2379.3000000000002</v>
      </c>
      <c r="V63" s="210">
        <f t="shared" si="15"/>
        <v>-149.90000000000009</v>
      </c>
      <c r="W63" s="250">
        <f t="shared" si="16"/>
        <v>0.94073224735094096</v>
      </c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196" ht="53.4" customHeight="1" x14ac:dyDescent="0.3">
      <c r="A64" s="247"/>
      <c r="B64" s="282" t="s">
        <v>32</v>
      </c>
      <c r="C64" s="206" t="s">
        <v>63</v>
      </c>
      <c r="D64" s="283" t="s">
        <v>65</v>
      </c>
      <c r="E64" s="218" t="s">
        <v>140</v>
      </c>
      <c r="F64" s="210">
        <v>3558.5</v>
      </c>
      <c r="G64" s="210">
        <v>1666.3</v>
      </c>
      <c r="H64" s="481">
        <v>1305.3</v>
      </c>
      <c r="I64" s="211">
        <f t="shared" si="7"/>
        <v>4.8303064818916242E-3</v>
      </c>
      <c r="J64" s="210">
        <f t="shared" si="22"/>
        <v>-361</v>
      </c>
      <c r="K64" s="375">
        <f t="shared" si="1"/>
        <v>0.78335233751425315</v>
      </c>
      <c r="L64" s="264">
        <v>193.5</v>
      </c>
      <c r="M64" s="210">
        <v>193.5</v>
      </c>
      <c r="N64" s="210">
        <v>52.6</v>
      </c>
      <c r="O64" s="481">
        <v>52.6</v>
      </c>
      <c r="P64" s="210">
        <f t="shared" si="10"/>
        <v>0</v>
      </c>
      <c r="Q64" s="250">
        <f t="shared" si="11"/>
        <v>1</v>
      </c>
      <c r="R64" s="260">
        <f t="shared" si="18"/>
        <v>3752</v>
      </c>
      <c r="S64" s="285">
        <f t="shared" si="19"/>
        <v>3752</v>
      </c>
      <c r="T64" s="210">
        <f t="shared" si="20"/>
        <v>1718.8999999999999</v>
      </c>
      <c r="U64" s="481">
        <f t="shared" si="21"/>
        <v>1357.8999999999999</v>
      </c>
      <c r="V64" s="210">
        <f t="shared" si="15"/>
        <v>-361</v>
      </c>
      <c r="W64" s="250">
        <f t="shared" si="16"/>
        <v>0.78998196521030895</v>
      </c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196" ht="31.5" customHeight="1" x14ac:dyDescent="0.3">
      <c r="A65" s="247"/>
      <c r="B65" s="282" t="s">
        <v>28</v>
      </c>
      <c r="C65" s="206" t="s">
        <v>141</v>
      </c>
      <c r="D65" s="283" t="s">
        <v>66</v>
      </c>
      <c r="E65" s="328" t="s">
        <v>142</v>
      </c>
      <c r="F65" s="210">
        <v>2876</v>
      </c>
      <c r="G65" s="210">
        <v>1441.4</v>
      </c>
      <c r="H65" s="481">
        <v>1166.7</v>
      </c>
      <c r="I65" s="211">
        <f t="shared" si="7"/>
        <v>4.3174125277123708E-3</v>
      </c>
      <c r="J65" s="210">
        <f t="shared" si="22"/>
        <v>-274.70000000000005</v>
      </c>
      <c r="K65" s="375">
        <f t="shared" si="1"/>
        <v>0.80942139586513107</v>
      </c>
      <c r="L65" s="264">
        <v>82.3</v>
      </c>
      <c r="M65" s="285">
        <v>91.7</v>
      </c>
      <c r="N65" s="210">
        <v>56.6</v>
      </c>
      <c r="O65" s="481">
        <v>23.8</v>
      </c>
      <c r="P65" s="210">
        <f t="shared" si="10"/>
        <v>-32.799999999999997</v>
      </c>
      <c r="Q65" s="250">
        <f t="shared" si="11"/>
        <v>0.4204946996466431</v>
      </c>
      <c r="R65" s="260">
        <f t="shared" si="18"/>
        <v>2958.3</v>
      </c>
      <c r="S65" s="285">
        <f t="shared" si="19"/>
        <v>2967.7</v>
      </c>
      <c r="T65" s="210">
        <f t="shared" si="20"/>
        <v>1498</v>
      </c>
      <c r="U65" s="481">
        <f t="shared" si="21"/>
        <v>1190.5</v>
      </c>
      <c r="V65" s="210">
        <f t="shared" si="15"/>
        <v>-307.5</v>
      </c>
      <c r="W65" s="250">
        <f t="shared" si="16"/>
        <v>0.79472630173564751</v>
      </c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196" ht="24.75" customHeight="1" thickBot="1" x14ac:dyDescent="0.35">
      <c r="A66" s="247"/>
      <c r="B66" s="282" t="s">
        <v>29</v>
      </c>
      <c r="C66" s="206" t="s">
        <v>143</v>
      </c>
      <c r="D66" s="283" t="s">
        <v>66</v>
      </c>
      <c r="E66" s="329" t="s">
        <v>144</v>
      </c>
      <c r="F66" s="210">
        <v>457</v>
      </c>
      <c r="G66" s="210">
        <v>224.6</v>
      </c>
      <c r="H66" s="481">
        <v>94.9</v>
      </c>
      <c r="I66" s="209">
        <f t="shared" si="7"/>
        <v>3.5118063673601101E-4</v>
      </c>
      <c r="J66" s="210">
        <f t="shared" si="22"/>
        <v>-129.69999999999999</v>
      </c>
      <c r="K66" s="375">
        <f t="shared" si="1"/>
        <v>0.4225289403383794</v>
      </c>
      <c r="L66" s="265"/>
      <c r="M66" s="284"/>
      <c r="N66" s="210"/>
      <c r="O66" s="482"/>
      <c r="P66" s="201">
        <f t="shared" si="10"/>
        <v>0</v>
      </c>
      <c r="Q66" s="250"/>
      <c r="R66" s="260">
        <f t="shared" si="18"/>
        <v>457</v>
      </c>
      <c r="S66" s="285">
        <f t="shared" si="19"/>
        <v>457</v>
      </c>
      <c r="T66" s="210">
        <f t="shared" si="20"/>
        <v>224.6</v>
      </c>
      <c r="U66" s="481">
        <f t="shared" si="21"/>
        <v>94.9</v>
      </c>
      <c r="V66" s="210">
        <f t="shared" si="15"/>
        <v>-129.69999999999999</v>
      </c>
      <c r="W66" s="250">
        <f t="shared" si="16"/>
        <v>0.4225289403383794</v>
      </c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196" s="6" customFormat="1" ht="26.25" customHeight="1" thickBot="1" x14ac:dyDescent="0.35">
      <c r="A67" s="249">
        <v>5</v>
      </c>
      <c r="B67" s="316" t="s">
        <v>15</v>
      </c>
      <c r="C67" s="316" t="s">
        <v>113</v>
      </c>
      <c r="D67" s="316"/>
      <c r="E67" s="330" t="s">
        <v>36</v>
      </c>
      <c r="F67" s="201">
        <f>SUM(F68:F72)</f>
        <v>4060.5</v>
      </c>
      <c r="G67" s="201">
        <f t="shared" ref="G67:H67" si="31">SUM(G68:G72)</f>
        <v>1833.4</v>
      </c>
      <c r="H67" s="477">
        <f t="shared" si="31"/>
        <v>1437.7999999999997</v>
      </c>
      <c r="I67" s="202">
        <f t="shared" si="7"/>
        <v>5.3206271812332616E-3</v>
      </c>
      <c r="J67" s="201">
        <f t="shared" si="22"/>
        <v>-395.60000000000036</v>
      </c>
      <c r="K67" s="373">
        <f t="shared" si="1"/>
        <v>0.78422602814443088</v>
      </c>
      <c r="L67" s="263">
        <f>SUM(L68:L72)</f>
        <v>1908.4</v>
      </c>
      <c r="M67" s="274">
        <f t="shared" ref="M67" si="32">SUM(M68:M72)</f>
        <v>1958.3</v>
      </c>
      <c r="N67" s="201">
        <f t="shared" ref="N67:O67" si="33">SUM(N68:N72)</f>
        <v>914.4</v>
      </c>
      <c r="O67" s="477">
        <f t="shared" si="33"/>
        <v>49.9</v>
      </c>
      <c r="P67" s="201">
        <f t="shared" si="10"/>
        <v>-864.5</v>
      </c>
      <c r="Q67" s="248">
        <f t="shared" si="11"/>
        <v>5.4571303587051617E-2</v>
      </c>
      <c r="R67" s="259">
        <f t="shared" si="18"/>
        <v>5968.9</v>
      </c>
      <c r="S67" s="274">
        <f t="shared" si="19"/>
        <v>6018.8</v>
      </c>
      <c r="T67" s="201">
        <f t="shared" si="20"/>
        <v>2747.8</v>
      </c>
      <c r="U67" s="477">
        <f t="shared" si="21"/>
        <v>1487.6999999999998</v>
      </c>
      <c r="V67" s="201">
        <f t="shared" si="15"/>
        <v>-1260.1000000000004</v>
      </c>
      <c r="W67" s="248">
        <f t="shared" si="16"/>
        <v>0.54141495014193164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57"/>
      <c r="GF67" s="57"/>
      <c r="GG67" s="57"/>
      <c r="GH67" s="57"/>
      <c r="GI67" s="57"/>
      <c r="GJ67" s="57"/>
      <c r="GK67" s="57"/>
      <c r="GL67" s="57"/>
      <c r="GM67" s="57"/>
      <c r="GN67" s="57"/>
    </row>
    <row r="68" spans="1:196" ht="33.6" customHeight="1" x14ac:dyDescent="0.3">
      <c r="A68" s="247"/>
      <c r="B68" s="282" t="s">
        <v>31</v>
      </c>
      <c r="C68" s="206" t="s">
        <v>67</v>
      </c>
      <c r="D68" s="206" t="s">
        <v>68</v>
      </c>
      <c r="E68" s="219" t="s">
        <v>69</v>
      </c>
      <c r="F68" s="210">
        <v>285</v>
      </c>
      <c r="G68" s="210">
        <v>285</v>
      </c>
      <c r="H68" s="481">
        <v>269.60000000000002</v>
      </c>
      <c r="I68" s="211">
        <f t="shared" si="7"/>
        <v>9.9766385315098603E-4</v>
      </c>
      <c r="J68" s="210">
        <f t="shared" si="22"/>
        <v>-15.399999999999977</v>
      </c>
      <c r="K68" s="375">
        <f t="shared" si="1"/>
        <v>0.94596491228070179</v>
      </c>
      <c r="L68" s="265"/>
      <c r="M68" s="284"/>
      <c r="N68" s="210"/>
      <c r="O68" s="482"/>
      <c r="P68" s="210">
        <f t="shared" si="10"/>
        <v>0</v>
      </c>
      <c r="Q68" s="250"/>
      <c r="R68" s="260">
        <f t="shared" si="18"/>
        <v>285</v>
      </c>
      <c r="S68" s="285">
        <f t="shared" si="19"/>
        <v>285</v>
      </c>
      <c r="T68" s="210">
        <f t="shared" si="20"/>
        <v>285</v>
      </c>
      <c r="U68" s="481">
        <f t="shared" si="21"/>
        <v>269.60000000000002</v>
      </c>
      <c r="V68" s="210">
        <f t="shared" si="15"/>
        <v>-15.399999999999977</v>
      </c>
      <c r="W68" s="250">
        <f t="shared" si="16"/>
        <v>0.94596491228070179</v>
      </c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1:196" ht="36" customHeight="1" x14ac:dyDescent="0.3">
      <c r="A69" s="247"/>
      <c r="B69" s="282" t="s">
        <v>31</v>
      </c>
      <c r="C69" s="206" t="s">
        <v>70</v>
      </c>
      <c r="D69" s="206" t="s">
        <v>68</v>
      </c>
      <c r="E69" s="219" t="s">
        <v>71</v>
      </c>
      <c r="F69" s="210">
        <v>136.80000000000001</v>
      </c>
      <c r="G69" s="210">
        <v>136.80000000000001</v>
      </c>
      <c r="H69" s="481">
        <v>51.5</v>
      </c>
      <c r="I69" s="209">
        <f t="shared" si="7"/>
        <v>1.905774793667499E-4</v>
      </c>
      <c r="J69" s="210">
        <f t="shared" si="22"/>
        <v>-85.300000000000011</v>
      </c>
      <c r="K69" s="375">
        <f t="shared" si="1"/>
        <v>0.37646198830409355</v>
      </c>
      <c r="L69" s="265"/>
      <c r="M69" s="284"/>
      <c r="N69" s="210"/>
      <c r="O69" s="482"/>
      <c r="P69" s="210">
        <f t="shared" si="10"/>
        <v>0</v>
      </c>
      <c r="Q69" s="250"/>
      <c r="R69" s="260">
        <f t="shared" si="18"/>
        <v>136.80000000000001</v>
      </c>
      <c r="S69" s="285">
        <f t="shared" si="19"/>
        <v>136.80000000000001</v>
      </c>
      <c r="T69" s="210">
        <f t="shared" si="20"/>
        <v>136.80000000000001</v>
      </c>
      <c r="U69" s="481">
        <f t="shared" si="21"/>
        <v>51.5</v>
      </c>
      <c r="V69" s="210">
        <f t="shared" si="15"/>
        <v>-85.300000000000011</v>
      </c>
      <c r="W69" s="250">
        <f t="shared" si="16"/>
        <v>0.37646198830409355</v>
      </c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1:196" s="10" customFormat="1" ht="51" customHeight="1" x14ac:dyDescent="0.3">
      <c r="A70" s="247"/>
      <c r="B70" s="282" t="s">
        <v>21</v>
      </c>
      <c r="C70" s="206" t="s">
        <v>72</v>
      </c>
      <c r="D70" s="331" t="s">
        <v>68</v>
      </c>
      <c r="E70" s="332" t="s">
        <v>73</v>
      </c>
      <c r="F70" s="210">
        <v>3388.5</v>
      </c>
      <c r="G70" s="210">
        <v>1307.4000000000001</v>
      </c>
      <c r="H70" s="481">
        <v>1057.5999999999999</v>
      </c>
      <c r="I70" s="211">
        <f t="shared" si="7"/>
        <v>3.9136843141412562E-3</v>
      </c>
      <c r="J70" s="210">
        <f t="shared" si="22"/>
        <v>-249.80000000000018</v>
      </c>
      <c r="K70" s="375">
        <f t="shared" si="1"/>
        <v>0.80893376166437192</v>
      </c>
      <c r="L70" s="264">
        <v>44</v>
      </c>
      <c r="M70" s="285">
        <v>44</v>
      </c>
      <c r="N70" s="285"/>
      <c r="O70" s="481"/>
      <c r="P70" s="210">
        <f t="shared" si="10"/>
        <v>0</v>
      </c>
      <c r="Q70" s="250"/>
      <c r="R70" s="260">
        <f t="shared" si="18"/>
        <v>3432.5</v>
      </c>
      <c r="S70" s="285">
        <f t="shared" si="19"/>
        <v>3432.5</v>
      </c>
      <c r="T70" s="210">
        <f t="shared" si="20"/>
        <v>1307.4000000000001</v>
      </c>
      <c r="U70" s="481">
        <f t="shared" si="21"/>
        <v>1057.5999999999999</v>
      </c>
      <c r="V70" s="210">
        <f t="shared" si="15"/>
        <v>-249.80000000000018</v>
      </c>
      <c r="W70" s="250">
        <f t="shared" si="16"/>
        <v>0.80893376166437192</v>
      </c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58"/>
      <c r="GF70" s="58"/>
      <c r="GG70" s="58"/>
      <c r="GH70" s="58"/>
      <c r="GI70" s="58"/>
      <c r="GJ70" s="58"/>
      <c r="GK70" s="58"/>
      <c r="GL70" s="58"/>
      <c r="GM70" s="58"/>
      <c r="GN70" s="58"/>
    </row>
    <row r="71" spans="1:196" s="10" customFormat="1" ht="51" customHeight="1" x14ac:dyDescent="0.3">
      <c r="A71" s="247"/>
      <c r="B71" s="282" t="s">
        <v>21</v>
      </c>
      <c r="C71" s="206" t="s">
        <v>317</v>
      </c>
      <c r="D71" s="331" t="s">
        <v>68</v>
      </c>
      <c r="E71" s="332" t="s">
        <v>318</v>
      </c>
      <c r="F71" s="210"/>
      <c r="G71" s="210"/>
      <c r="H71" s="481"/>
      <c r="I71" s="211">
        <f t="shared" ref="I71" si="34">H71/$H$6</f>
        <v>0</v>
      </c>
      <c r="J71" s="210">
        <f t="shared" ref="J71" si="35">H71-G71</f>
        <v>0</v>
      </c>
      <c r="K71" s="375"/>
      <c r="L71" s="264">
        <v>1864.4</v>
      </c>
      <c r="M71" s="285">
        <v>1914.3</v>
      </c>
      <c r="N71" s="285">
        <v>914.4</v>
      </c>
      <c r="O71" s="481">
        <v>49.9</v>
      </c>
      <c r="P71" s="210">
        <f t="shared" ref="P71" si="36">O71-N71</f>
        <v>-864.5</v>
      </c>
      <c r="Q71" s="250">
        <f t="shared" ref="Q71" si="37">O71/N71</f>
        <v>5.4571303587051617E-2</v>
      </c>
      <c r="R71" s="260">
        <f t="shared" si="18"/>
        <v>1864.4</v>
      </c>
      <c r="S71" s="285">
        <f t="shared" si="19"/>
        <v>1914.3</v>
      </c>
      <c r="T71" s="210">
        <f t="shared" si="20"/>
        <v>914.4</v>
      </c>
      <c r="U71" s="481">
        <f t="shared" si="21"/>
        <v>49.9</v>
      </c>
      <c r="V71" s="210">
        <f t="shared" si="15"/>
        <v>-864.5</v>
      </c>
      <c r="W71" s="250">
        <f t="shared" ref="W71" si="38">U71/T71</f>
        <v>5.4571303587051617E-2</v>
      </c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58"/>
      <c r="GF71" s="58"/>
      <c r="GG71" s="58"/>
      <c r="GH71" s="58"/>
      <c r="GI71" s="58"/>
      <c r="GJ71" s="58"/>
      <c r="GK71" s="58"/>
      <c r="GL71" s="58"/>
      <c r="GM71" s="58"/>
      <c r="GN71" s="58"/>
    </row>
    <row r="72" spans="1:196" s="10" customFormat="1" ht="52.95" customHeight="1" thickBot="1" x14ac:dyDescent="0.35">
      <c r="A72" s="247"/>
      <c r="B72" s="282" t="s">
        <v>21</v>
      </c>
      <c r="C72" s="206" t="s">
        <v>205</v>
      </c>
      <c r="D72" s="331" t="s">
        <v>68</v>
      </c>
      <c r="E72" s="332" t="s">
        <v>216</v>
      </c>
      <c r="F72" s="210">
        <v>250.2</v>
      </c>
      <c r="G72" s="210">
        <v>104.2</v>
      </c>
      <c r="H72" s="481">
        <v>59.1</v>
      </c>
      <c r="I72" s="209">
        <f t="shared" si="7"/>
        <v>2.1870153457427029E-4</v>
      </c>
      <c r="J72" s="210">
        <f t="shared" si="22"/>
        <v>-45.1</v>
      </c>
      <c r="K72" s="375">
        <f t="shared" si="1"/>
        <v>0.56717850287907867</v>
      </c>
      <c r="L72" s="264"/>
      <c r="M72" s="285"/>
      <c r="N72" s="285"/>
      <c r="O72" s="481"/>
      <c r="P72" s="210">
        <f t="shared" si="10"/>
        <v>0</v>
      </c>
      <c r="Q72" s="250"/>
      <c r="R72" s="260">
        <f t="shared" si="18"/>
        <v>250.2</v>
      </c>
      <c r="S72" s="285">
        <f t="shared" si="19"/>
        <v>250.2</v>
      </c>
      <c r="T72" s="210">
        <f t="shared" si="20"/>
        <v>104.2</v>
      </c>
      <c r="U72" s="481">
        <f t="shared" si="21"/>
        <v>59.1</v>
      </c>
      <c r="V72" s="210">
        <f t="shared" si="15"/>
        <v>-45.1</v>
      </c>
      <c r="W72" s="250">
        <f t="shared" si="16"/>
        <v>0.56717850287907867</v>
      </c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58"/>
      <c r="GF72" s="58"/>
      <c r="GG72" s="58"/>
      <c r="GH72" s="58"/>
      <c r="GI72" s="58"/>
      <c r="GJ72" s="58"/>
      <c r="GK72" s="58"/>
      <c r="GL72" s="58"/>
      <c r="GM72" s="58"/>
      <c r="GN72" s="58"/>
    </row>
    <row r="73" spans="1:196" s="6" customFormat="1" ht="83.4" customHeight="1" thickBot="1" x14ac:dyDescent="0.35">
      <c r="A73" s="249">
        <v>6</v>
      </c>
      <c r="B73" s="316" t="s">
        <v>16</v>
      </c>
      <c r="C73" s="203" t="s">
        <v>145</v>
      </c>
      <c r="D73" s="316" t="s">
        <v>53</v>
      </c>
      <c r="E73" s="334" t="s">
        <v>120</v>
      </c>
      <c r="F73" s="201">
        <v>49645.3</v>
      </c>
      <c r="G73" s="201">
        <v>22107.8</v>
      </c>
      <c r="H73" s="477">
        <v>20367</v>
      </c>
      <c r="I73" s="202">
        <f t="shared" si="7"/>
        <v>7.5368767422574659E-2</v>
      </c>
      <c r="J73" s="201">
        <f t="shared" si="22"/>
        <v>-1740.7999999999993</v>
      </c>
      <c r="K73" s="373">
        <f t="shared" ref="K73:K131" si="39">H73/G73</f>
        <v>0.92125856032712439</v>
      </c>
      <c r="L73" s="263">
        <v>346</v>
      </c>
      <c r="M73" s="201">
        <v>750.1</v>
      </c>
      <c r="N73" s="201">
        <v>750.1</v>
      </c>
      <c r="O73" s="477">
        <v>450</v>
      </c>
      <c r="P73" s="201">
        <f t="shared" si="10"/>
        <v>-300.10000000000002</v>
      </c>
      <c r="Q73" s="248">
        <f t="shared" ref="Q73:Q104" si="40">O73/N73</f>
        <v>0.59992001066524459</v>
      </c>
      <c r="R73" s="259">
        <f t="shared" si="18"/>
        <v>49991.3</v>
      </c>
      <c r="S73" s="274">
        <f t="shared" si="19"/>
        <v>50395.4</v>
      </c>
      <c r="T73" s="201">
        <f t="shared" si="20"/>
        <v>22857.899999999998</v>
      </c>
      <c r="U73" s="477">
        <f t="shared" si="21"/>
        <v>20817</v>
      </c>
      <c r="V73" s="201">
        <f t="shared" si="15"/>
        <v>-2040.8999999999978</v>
      </c>
      <c r="W73" s="248">
        <f t="shared" si="16"/>
        <v>0.91071358261257607</v>
      </c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57"/>
      <c r="GF73" s="57"/>
      <c r="GG73" s="57"/>
      <c r="GH73" s="57"/>
      <c r="GI73" s="57"/>
      <c r="GJ73" s="57"/>
      <c r="GK73" s="57"/>
      <c r="GL73" s="57"/>
      <c r="GM73" s="57"/>
      <c r="GN73" s="57"/>
    </row>
    <row r="74" spans="1:196" s="8" customFormat="1" ht="48.75" customHeight="1" thickBot="1" x14ac:dyDescent="0.35">
      <c r="A74" s="249">
        <v>7</v>
      </c>
      <c r="B74" s="316" t="s">
        <v>16</v>
      </c>
      <c r="C74" s="203" t="s">
        <v>146</v>
      </c>
      <c r="D74" s="316" t="s">
        <v>53</v>
      </c>
      <c r="E74" s="334" t="s">
        <v>286</v>
      </c>
      <c r="F74" s="201">
        <v>35036.800000000003</v>
      </c>
      <c r="G74" s="201">
        <v>15796.1</v>
      </c>
      <c r="H74" s="477">
        <v>14402.3</v>
      </c>
      <c r="I74" s="202">
        <f t="shared" ref="I74:I128" si="41">H74/$H$6</f>
        <v>5.3296194778325083E-2</v>
      </c>
      <c r="J74" s="201">
        <f t="shared" ref="J74:J128" si="42">H74-G74</f>
        <v>-1393.8000000000011</v>
      </c>
      <c r="K74" s="373">
        <f t="shared" si="39"/>
        <v>0.91176303011502835</v>
      </c>
      <c r="L74" s="263">
        <v>322.3</v>
      </c>
      <c r="M74" s="201">
        <v>322.3</v>
      </c>
      <c r="N74" s="201">
        <v>322.3</v>
      </c>
      <c r="O74" s="477">
        <v>111.7</v>
      </c>
      <c r="P74" s="201">
        <f t="shared" ref="P74:P125" si="43">O74-N74</f>
        <v>-210.60000000000002</v>
      </c>
      <c r="Q74" s="248">
        <f t="shared" si="40"/>
        <v>0.34657151721998136</v>
      </c>
      <c r="R74" s="259">
        <f t="shared" ref="R74:R128" si="44">SUM(F74,L74)</f>
        <v>35359.100000000006</v>
      </c>
      <c r="S74" s="274">
        <f t="shared" ref="S74:S128" si="45">SUM(F74,M74)</f>
        <v>35359.100000000006</v>
      </c>
      <c r="T74" s="201">
        <f t="shared" ref="T74:T128" si="46">SUM(G74,N74)</f>
        <v>16118.4</v>
      </c>
      <c r="U74" s="477">
        <f t="shared" ref="U74:U128" si="47">SUM(H74,O74)</f>
        <v>14514</v>
      </c>
      <c r="V74" s="201">
        <f t="shared" ref="V74:V128" si="48">U74-T74</f>
        <v>-1604.3999999999996</v>
      </c>
      <c r="W74" s="248">
        <f t="shared" ref="W74:W131" si="49">U74/T74</f>
        <v>0.90046158427635503</v>
      </c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59"/>
      <c r="GF74" s="59"/>
      <c r="GG74" s="59"/>
      <c r="GH74" s="59"/>
      <c r="GI74" s="59"/>
      <c r="GJ74" s="59"/>
      <c r="GK74" s="59"/>
      <c r="GL74" s="59"/>
      <c r="GM74" s="59"/>
      <c r="GN74" s="59"/>
    </row>
    <row r="75" spans="1:196" s="8" customFormat="1" ht="34.5" customHeight="1" thickBot="1" x14ac:dyDescent="0.35">
      <c r="A75" s="249">
        <v>8</v>
      </c>
      <c r="B75" s="316" t="s">
        <v>16</v>
      </c>
      <c r="C75" s="203" t="s">
        <v>52</v>
      </c>
      <c r="D75" s="203" t="s">
        <v>87</v>
      </c>
      <c r="E75" s="334" t="s">
        <v>185</v>
      </c>
      <c r="F75" s="201">
        <v>1500</v>
      </c>
      <c r="G75" s="201">
        <v>1195</v>
      </c>
      <c r="H75" s="477">
        <v>1050.9000000000001</v>
      </c>
      <c r="I75" s="202">
        <f t="shared" si="41"/>
        <v>3.8888907391556793E-3</v>
      </c>
      <c r="J75" s="201">
        <f t="shared" si="42"/>
        <v>-144.09999999999991</v>
      </c>
      <c r="K75" s="373">
        <f t="shared" si="39"/>
        <v>0.87941422594142271</v>
      </c>
      <c r="L75" s="268"/>
      <c r="M75" s="231"/>
      <c r="N75" s="201"/>
      <c r="O75" s="488"/>
      <c r="P75" s="201">
        <f t="shared" si="43"/>
        <v>0</v>
      </c>
      <c r="Q75" s="248"/>
      <c r="R75" s="259">
        <f t="shared" si="44"/>
        <v>1500</v>
      </c>
      <c r="S75" s="274">
        <f t="shared" si="45"/>
        <v>1500</v>
      </c>
      <c r="T75" s="201">
        <f t="shared" si="46"/>
        <v>1195</v>
      </c>
      <c r="U75" s="477">
        <f t="shared" si="47"/>
        <v>1050.9000000000001</v>
      </c>
      <c r="V75" s="201">
        <f t="shared" si="48"/>
        <v>-144.09999999999991</v>
      </c>
      <c r="W75" s="248">
        <f t="shared" si="49"/>
        <v>0.87941422594142271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59"/>
      <c r="GF75" s="59"/>
      <c r="GG75" s="59"/>
      <c r="GH75" s="59"/>
      <c r="GI75" s="59"/>
      <c r="GJ75" s="59"/>
      <c r="GK75" s="59"/>
      <c r="GL75" s="59"/>
      <c r="GM75" s="59"/>
      <c r="GN75" s="59"/>
    </row>
    <row r="76" spans="1:196" s="8" customFormat="1" ht="24" customHeight="1" thickBot="1" x14ac:dyDescent="0.35">
      <c r="A76" s="249">
        <v>9</v>
      </c>
      <c r="B76" s="316" t="s">
        <v>30</v>
      </c>
      <c r="C76" s="316" t="s">
        <v>112</v>
      </c>
      <c r="D76" s="316"/>
      <c r="E76" s="335" t="s">
        <v>77</v>
      </c>
      <c r="F76" s="201">
        <f>SUM(F78,F82:F84,F86)</f>
        <v>31711.9</v>
      </c>
      <c r="G76" s="201">
        <f>SUM(G78,G82:G84,G86)</f>
        <v>20757.199999999997</v>
      </c>
      <c r="H76" s="477">
        <f>SUM(H78,H82:H84,H86)</f>
        <v>18777.900000000001</v>
      </c>
      <c r="I76" s="202">
        <f t="shared" si="41"/>
        <v>6.9488249510696959E-2</v>
      </c>
      <c r="J76" s="201">
        <f t="shared" si="42"/>
        <v>-1979.2999999999956</v>
      </c>
      <c r="K76" s="373">
        <f t="shared" si="39"/>
        <v>0.90464513518200929</v>
      </c>
      <c r="L76" s="263">
        <f>SUM(L78,L82:L84,L86)</f>
        <v>1214.5999999999999</v>
      </c>
      <c r="M76" s="201">
        <f>SUM(M78,M82:M84,M86)</f>
        <v>1214.5999999999999</v>
      </c>
      <c r="N76" s="201">
        <f>SUM(N78,N82:N84,N86)</f>
        <v>1214.5999999999999</v>
      </c>
      <c r="O76" s="477">
        <f>SUM(O78,O82:O84,O86)</f>
        <v>800</v>
      </c>
      <c r="P76" s="201">
        <f t="shared" si="43"/>
        <v>-414.59999999999991</v>
      </c>
      <c r="Q76" s="248">
        <f t="shared" si="40"/>
        <v>0.65865305450354028</v>
      </c>
      <c r="R76" s="259">
        <f>SUM(R78,R82:R84,R86)</f>
        <v>32926.5</v>
      </c>
      <c r="S76" s="274">
        <f>SUM(S78,S82:S84,S86)</f>
        <v>32926.5</v>
      </c>
      <c r="T76" s="201">
        <f>SUM(T78,T82:T84,T86)</f>
        <v>21971.8</v>
      </c>
      <c r="U76" s="477">
        <f>SUM(U78,U82:U84,U86)</f>
        <v>19577.900000000001</v>
      </c>
      <c r="V76" s="201">
        <f t="shared" si="48"/>
        <v>-2393.8999999999978</v>
      </c>
      <c r="W76" s="248">
        <f t="shared" si="49"/>
        <v>0.89104670532227681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59"/>
      <c r="GF76" s="59"/>
      <c r="GG76" s="59"/>
      <c r="GH76" s="59"/>
      <c r="GI76" s="59"/>
      <c r="GJ76" s="59"/>
      <c r="GK76" s="59"/>
      <c r="GL76" s="59"/>
      <c r="GM76" s="59"/>
      <c r="GN76" s="59"/>
    </row>
    <row r="77" spans="1:196" ht="31.5" hidden="1" customHeight="1" x14ac:dyDescent="0.3">
      <c r="A77" s="247"/>
      <c r="B77" s="282"/>
      <c r="C77" s="206" t="s">
        <v>162</v>
      </c>
      <c r="D77" s="206" t="s">
        <v>74</v>
      </c>
      <c r="E77" s="221" t="s">
        <v>163</v>
      </c>
      <c r="F77" s="210"/>
      <c r="G77" s="210"/>
      <c r="H77" s="481"/>
      <c r="I77" s="211">
        <f t="shared" si="41"/>
        <v>0</v>
      </c>
      <c r="J77" s="210">
        <f t="shared" si="42"/>
        <v>0</v>
      </c>
      <c r="K77" s="373"/>
      <c r="L77" s="264"/>
      <c r="M77" s="285"/>
      <c r="N77" s="210"/>
      <c r="O77" s="481"/>
      <c r="P77" s="210">
        <f t="shared" si="43"/>
        <v>0</v>
      </c>
      <c r="Q77" s="250" t="e">
        <f t="shared" si="40"/>
        <v>#DIV/0!</v>
      </c>
      <c r="R77" s="260">
        <f t="shared" si="44"/>
        <v>0</v>
      </c>
      <c r="S77" s="285">
        <f t="shared" si="45"/>
        <v>0</v>
      </c>
      <c r="T77" s="210">
        <f t="shared" si="46"/>
        <v>0</v>
      </c>
      <c r="U77" s="481">
        <f t="shared" si="47"/>
        <v>0</v>
      </c>
      <c r="V77" s="210">
        <f t="shared" si="48"/>
        <v>0</v>
      </c>
      <c r="W77" s="250" t="e">
        <f t="shared" si="49"/>
        <v>#DIV/0!</v>
      </c>
      <c r="X77" s="39"/>
      <c r="Y77" s="107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</row>
    <row r="78" spans="1:196" ht="51" customHeight="1" x14ac:dyDescent="0.3">
      <c r="A78" s="247"/>
      <c r="B78" s="282"/>
      <c r="C78" s="206" t="s">
        <v>208</v>
      </c>
      <c r="D78" s="206" t="s">
        <v>75</v>
      </c>
      <c r="E78" s="221" t="s">
        <v>249</v>
      </c>
      <c r="F78" s="210">
        <v>519.1</v>
      </c>
      <c r="G78" s="210">
        <v>519.1</v>
      </c>
      <c r="H78" s="481"/>
      <c r="I78" s="209">
        <f t="shared" si="41"/>
        <v>0</v>
      </c>
      <c r="J78" s="210">
        <f t="shared" si="42"/>
        <v>-519.1</v>
      </c>
      <c r="K78" s="373"/>
      <c r="L78" s="264"/>
      <c r="M78" s="285"/>
      <c r="N78" s="210"/>
      <c r="O78" s="481"/>
      <c r="P78" s="210">
        <f t="shared" si="43"/>
        <v>0</v>
      </c>
      <c r="Q78" s="250"/>
      <c r="R78" s="260">
        <f t="shared" si="44"/>
        <v>519.1</v>
      </c>
      <c r="S78" s="285">
        <f t="shared" si="45"/>
        <v>519.1</v>
      </c>
      <c r="T78" s="210">
        <f t="shared" si="46"/>
        <v>519.1</v>
      </c>
      <c r="U78" s="481">
        <f t="shared" si="47"/>
        <v>0</v>
      </c>
      <c r="V78" s="210">
        <f t="shared" si="48"/>
        <v>-519.1</v>
      </c>
      <c r="W78" s="250">
        <f t="shared" si="49"/>
        <v>0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</row>
    <row r="79" spans="1:196" ht="39" hidden="1" customHeight="1" x14ac:dyDescent="0.3">
      <c r="A79" s="247"/>
      <c r="B79" s="282" t="s">
        <v>34</v>
      </c>
      <c r="C79" s="206" t="s">
        <v>158</v>
      </c>
      <c r="D79" s="206" t="s">
        <v>75</v>
      </c>
      <c r="E79" s="221" t="s">
        <v>159</v>
      </c>
      <c r="F79" s="210"/>
      <c r="G79" s="210"/>
      <c r="H79" s="481"/>
      <c r="I79" s="209">
        <f t="shared" si="41"/>
        <v>0</v>
      </c>
      <c r="J79" s="210">
        <f t="shared" si="42"/>
        <v>0</v>
      </c>
      <c r="K79" s="375" t="e">
        <f t="shared" si="39"/>
        <v>#DIV/0!</v>
      </c>
      <c r="L79" s="264"/>
      <c r="M79" s="285"/>
      <c r="N79" s="210"/>
      <c r="O79" s="481"/>
      <c r="P79" s="210">
        <f t="shared" si="43"/>
        <v>0</v>
      </c>
      <c r="Q79" s="250" t="e">
        <f t="shared" si="40"/>
        <v>#DIV/0!</v>
      </c>
      <c r="R79" s="260">
        <f t="shared" si="44"/>
        <v>0</v>
      </c>
      <c r="S79" s="285">
        <f t="shared" si="45"/>
        <v>0</v>
      </c>
      <c r="T79" s="210">
        <f t="shared" si="46"/>
        <v>0</v>
      </c>
      <c r="U79" s="481">
        <f t="shared" si="47"/>
        <v>0</v>
      </c>
      <c r="V79" s="210">
        <f t="shared" si="48"/>
        <v>0</v>
      </c>
      <c r="W79" s="250" t="e">
        <f t="shared" si="49"/>
        <v>#DIV/0!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</row>
    <row r="80" spans="1:196" ht="39" hidden="1" customHeight="1" x14ac:dyDescent="0.3">
      <c r="A80" s="247"/>
      <c r="B80" s="282" t="s">
        <v>34</v>
      </c>
      <c r="C80" s="206" t="s">
        <v>160</v>
      </c>
      <c r="D80" s="206" t="s">
        <v>75</v>
      </c>
      <c r="E80" s="221" t="s">
        <v>161</v>
      </c>
      <c r="F80" s="210"/>
      <c r="G80" s="210"/>
      <c r="H80" s="481"/>
      <c r="I80" s="211">
        <f t="shared" si="41"/>
        <v>0</v>
      </c>
      <c r="J80" s="210">
        <f t="shared" si="42"/>
        <v>0</v>
      </c>
      <c r="K80" s="258"/>
      <c r="L80" s="264"/>
      <c r="M80" s="285"/>
      <c r="N80" s="210"/>
      <c r="O80" s="481"/>
      <c r="P80" s="210">
        <f t="shared" si="43"/>
        <v>0</v>
      </c>
      <c r="Q80" s="250" t="e">
        <f t="shared" si="40"/>
        <v>#DIV/0!</v>
      </c>
      <c r="R80" s="260">
        <f t="shared" si="44"/>
        <v>0</v>
      </c>
      <c r="S80" s="285">
        <f t="shared" si="45"/>
        <v>0</v>
      </c>
      <c r="T80" s="210">
        <f t="shared" si="46"/>
        <v>0</v>
      </c>
      <c r="U80" s="481">
        <f t="shared" si="47"/>
        <v>0</v>
      </c>
      <c r="V80" s="210">
        <f t="shared" si="48"/>
        <v>0</v>
      </c>
      <c r="W80" s="250" t="e">
        <f t="shared" si="49"/>
        <v>#DIV/0!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</row>
    <row r="81" spans="1:196" ht="52.2" hidden="1" customHeight="1" x14ac:dyDescent="0.3">
      <c r="A81" s="247"/>
      <c r="B81" s="282" t="s">
        <v>34</v>
      </c>
      <c r="C81" s="206" t="s">
        <v>174</v>
      </c>
      <c r="D81" s="206" t="s">
        <v>75</v>
      </c>
      <c r="E81" s="221" t="s">
        <v>76</v>
      </c>
      <c r="F81" s="210"/>
      <c r="G81" s="210"/>
      <c r="H81" s="481"/>
      <c r="I81" s="211">
        <f t="shared" si="41"/>
        <v>0</v>
      </c>
      <c r="J81" s="210">
        <f t="shared" si="42"/>
        <v>0</v>
      </c>
      <c r="K81" s="258"/>
      <c r="L81" s="264"/>
      <c r="M81" s="285"/>
      <c r="N81" s="210"/>
      <c r="O81" s="481"/>
      <c r="P81" s="210">
        <f t="shared" si="43"/>
        <v>0</v>
      </c>
      <c r="Q81" s="250" t="e">
        <f t="shared" si="40"/>
        <v>#DIV/0!</v>
      </c>
      <c r="R81" s="260">
        <f t="shared" si="44"/>
        <v>0</v>
      </c>
      <c r="S81" s="285">
        <f t="shared" si="45"/>
        <v>0</v>
      </c>
      <c r="T81" s="210">
        <f t="shared" si="46"/>
        <v>0</v>
      </c>
      <c r="U81" s="481">
        <f t="shared" si="47"/>
        <v>0</v>
      </c>
      <c r="V81" s="210">
        <f t="shared" si="48"/>
        <v>0</v>
      </c>
      <c r="W81" s="250" t="e">
        <f t="shared" si="49"/>
        <v>#DIV/0!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</row>
    <row r="82" spans="1:196" ht="36" customHeight="1" x14ac:dyDescent="0.3">
      <c r="A82" s="247"/>
      <c r="B82" s="282" t="s">
        <v>34</v>
      </c>
      <c r="C82" s="206" t="s">
        <v>209</v>
      </c>
      <c r="D82" s="206" t="s">
        <v>75</v>
      </c>
      <c r="E82" s="232" t="s">
        <v>180</v>
      </c>
      <c r="F82" s="210">
        <v>528</v>
      </c>
      <c r="G82" s="210">
        <v>528</v>
      </c>
      <c r="H82" s="481"/>
      <c r="I82" s="211">
        <f t="shared" ref="I82" si="50">H82/$H$6</f>
        <v>0</v>
      </c>
      <c r="J82" s="210">
        <f t="shared" ref="J82" si="51">H82-G82</f>
        <v>-528</v>
      </c>
      <c r="K82" s="258"/>
      <c r="L82" s="264">
        <v>214.6</v>
      </c>
      <c r="M82" s="285">
        <v>214.6</v>
      </c>
      <c r="N82" s="210">
        <v>214.6</v>
      </c>
      <c r="O82" s="482"/>
      <c r="P82" s="210">
        <f t="shared" ref="P82" si="52">O82-N82</f>
        <v>-214.6</v>
      </c>
      <c r="Q82" s="250"/>
      <c r="R82" s="260">
        <f t="shared" si="44"/>
        <v>742.6</v>
      </c>
      <c r="S82" s="285">
        <f t="shared" si="45"/>
        <v>742.6</v>
      </c>
      <c r="T82" s="210">
        <f t="shared" si="46"/>
        <v>742.6</v>
      </c>
      <c r="U82" s="481">
        <f t="shared" si="47"/>
        <v>0</v>
      </c>
      <c r="V82" s="210">
        <f t="shared" ref="V82" si="53">U82-T82</f>
        <v>-742.6</v>
      </c>
      <c r="W82" s="250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</row>
    <row r="83" spans="1:196" ht="65.400000000000006" customHeight="1" x14ac:dyDescent="0.3">
      <c r="A83" s="247"/>
      <c r="B83" s="282" t="s">
        <v>34</v>
      </c>
      <c r="C83" s="206" t="s">
        <v>189</v>
      </c>
      <c r="D83" s="206" t="s">
        <v>75</v>
      </c>
      <c r="E83" s="232" t="s">
        <v>190</v>
      </c>
      <c r="F83" s="210">
        <v>9925.6</v>
      </c>
      <c r="G83" s="210">
        <v>4135.7</v>
      </c>
      <c r="H83" s="481">
        <v>4135.7</v>
      </c>
      <c r="I83" s="211">
        <f t="shared" si="41"/>
        <v>1.5304296726545E-2</v>
      </c>
      <c r="J83" s="210">
        <f t="shared" si="42"/>
        <v>0</v>
      </c>
      <c r="K83" s="258">
        <f t="shared" si="39"/>
        <v>1</v>
      </c>
      <c r="L83" s="265"/>
      <c r="M83" s="284"/>
      <c r="N83" s="210"/>
      <c r="O83" s="482"/>
      <c r="P83" s="210">
        <f t="shared" si="43"/>
        <v>0</v>
      </c>
      <c r="Q83" s="250"/>
      <c r="R83" s="260">
        <f t="shared" si="44"/>
        <v>9925.6</v>
      </c>
      <c r="S83" s="285">
        <f t="shared" si="45"/>
        <v>9925.6</v>
      </c>
      <c r="T83" s="210">
        <f t="shared" si="46"/>
        <v>4135.7</v>
      </c>
      <c r="U83" s="481">
        <f t="shared" si="47"/>
        <v>4135.7</v>
      </c>
      <c r="V83" s="210">
        <f t="shared" si="48"/>
        <v>0</v>
      </c>
      <c r="W83" s="250">
        <f t="shared" si="49"/>
        <v>1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</row>
    <row r="84" spans="1:196" ht="21.75" customHeight="1" x14ac:dyDescent="0.3">
      <c r="A84" s="247"/>
      <c r="B84" s="282" t="s">
        <v>17</v>
      </c>
      <c r="C84" s="206" t="s">
        <v>147</v>
      </c>
      <c r="D84" s="206" t="s">
        <v>75</v>
      </c>
      <c r="E84" s="336" t="s">
        <v>148</v>
      </c>
      <c r="F84" s="208">
        <v>20739.2</v>
      </c>
      <c r="G84" s="208">
        <v>15574.4</v>
      </c>
      <c r="H84" s="480">
        <v>14642.2</v>
      </c>
      <c r="I84" s="211">
        <f t="shared" si="41"/>
        <v>5.4183952784151952E-2</v>
      </c>
      <c r="J84" s="210">
        <f t="shared" si="42"/>
        <v>-932.19999999999891</v>
      </c>
      <c r="K84" s="258">
        <f t="shared" si="39"/>
        <v>0.94014536675570171</v>
      </c>
      <c r="L84" s="264"/>
      <c r="M84" s="210"/>
      <c r="N84" s="210"/>
      <c r="O84" s="481"/>
      <c r="P84" s="210">
        <f t="shared" si="43"/>
        <v>0</v>
      </c>
      <c r="Q84" s="250"/>
      <c r="R84" s="260">
        <f t="shared" si="44"/>
        <v>20739.2</v>
      </c>
      <c r="S84" s="285">
        <f t="shared" si="45"/>
        <v>20739.2</v>
      </c>
      <c r="T84" s="210">
        <f t="shared" si="46"/>
        <v>15574.4</v>
      </c>
      <c r="U84" s="481">
        <f t="shared" si="47"/>
        <v>14642.2</v>
      </c>
      <c r="V84" s="210">
        <f t="shared" si="48"/>
        <v>-932.19999999999891</v>
      </c>
      <c r="W84" s="250">
        <f t="shared" si="49"/>
        <v>0.94014536675570171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</row>
    <row r="85" spans="1:196" ht="21.75" hidden="1" customHeight="1" x14ac:dyDescent="0.3">
      <c r="A85" s="247"/>
      <c r="B85" s="282" t="s">
        <v>17</v>
      </c>
      <c r="C85" s="206" t="s">
        <v>255</v>
      </c>
      <c r="D85" s="206" t="s">
        <v>75</v>
      </c>
      <c r="E85" s="336" t="s">
        <v>256</v>
      </c>
      <c r="F85" s="208"/>
      <c r="G85" s="208"/>
      <c r="H85" s="480"/>
      <c r="I85" s="209">
        <f t="shared" si="41"/>
        <v>0</v>
      </c>
      <c r="J85" s="210">
        <f t="shared" si="42"/>
        <v>0</v>
      </c>
      <c r="K85" s="258" t="e">
        <f t="shared" si="39"/>
        <v>#DIV/0!</v>
      </c>
      <c r="L85" s="264"/>
      <c r="M85" s="210"/>
      <c r="N85" s="210"/>
      <c r="O85" s="481"/>
      <c r="P85" s="210">
        <f t="shared" si="43"/>
        <v>0</v>
      </c>
      <c r="Q85" s="250"/>
      <c r="R85" s="260">
        <f t="shared" si="44"/>
        <v>0</v>
      </c>
      <c r="S85" s="285">
        <f t="shared" si="45"/>
        <v>0</v>
      </c>
      <c r="T85" s="210">
        <f t="shared" si="46"/>
        <v>0</v>
      </c>
      <c r="U85" s="481">
        <f t="shared" si="47"/>
        <v>0</v>
      </c>
      <c r="V85" s="210">
        <f t="shared" si="48"/>
        <v>0</v>
      </c>
      <c r="W85" s="250" t="e">
        <f t="shared" si="49"/>
        <v>#DIV/0!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</row>
    <row r="86" spans="1:196" ht="36.6" customHeight="1" x14ac:dyDescent="0.3">
      <c r="A86" s="247"/>
      <c r="B86" s="282" t="s">
        <v>17</v>
      </c>
      <c r="C86" s="206" t="s">
        <v>181</v>
      </c>
      <c r="D86" s="206" t="s">
        <v>74</v>
      </c>
      <c r="E86" s="336" t="s">
        <v>182</v>
      </c>
      <c r="F86" s="213"/>
      <c r="G86" s="208"/>
      <c r="H86" s="478"/>
      <c r="I86" s="211">
        <f t="shared" si="41"/>
        <v>0</v>
      </c>
      <c r="J86" s="210">
        <f t="shared" si="42"/>
        <v>0</v>
      </c>
      <c r="K86" s="258"/>
      <c r="L86" s="264">
        <v>1000</v>
      </c>
      <c r="M86" s="285">
        <v>1000</v>
      </c>
      <c r="N86" s="210">
        <v>1000</v>
      </c>
      <c r="O86" s="481">
        <v>800</v>
      </c>
      <c r="P86" s="210">
        <f t="shared" si="43"/>
        <v>-200</v>
      </c>
      <c r="Q86" s="250">
        <f t="shared" si="40"/>
        <v>0.8</v>
      </c>
      <c r="R86" s="260">
        <f t="shared" si="44"/>
        <v>1000</v>
      </c>
      <c r="S86" s="285">
        <f t="shared" si="45"/>
        <v>1000</v>
      </c>
      <c r="T86" s="210">
        <f t="shared" si="46"/>
        <v>1000</v>
      </c>
      <c r="U86" s="481">
        <f t="shared" si="47"/>
        <v>800</v>
      </c>
      <c r="V86" s="210">
        <f t="shared" si="48"/>
        <v>-200</v>
      </c>
      <c r="W86" s="250">
        <f t="shared" si="49"/>
        <v>0.8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</row>
    <row r="87" spans="1:196" ht="105" hidden="1" customHeight="1" x14ac:dyDescent="0.3">
      <c r="A87" s="247"/>
      <c r="B87" s="282" t="s">
        <v>17</v>
      </c>
      <c r="C87" s="206" t="s">
        <v>232</v>
      </c>
      <c r="D87" s="206" t="s">
        <v>74</v>
      </c>
      <c r="E87" s="336" t="s">
        <v>233</v>
      </c>
      <c r="F87" s="213"/>
      <c r="G87" s="208"/>
      <c r="H87" s="478"/>
      <c r="I87" s="211">
        <f t="shared" si="41"/>
        <v>0</v>
      </c>
      <c r="J87" s="210">
        <f t="shared" si="42"/>
        <v>0</v>
      </c>
      <c r="K87" s="258"/>
      <c r="L87" s="264"/>
      <c r="M87" s="285"/>
      <c r="N87" s="210"/>
      <c r="O87" s="481"/>
      <c r="P87" s="210">
        <f t="shared" si="43"/>
        <v>0</v>
      </c>
      <c r="Q87" s="250" t="e">
        <f t="shared" si="40"/>
        <v>#DIV/0!</v>
      </c>
      <c r="R87" s="260">
        <f t="shared" si="44"/>
        <v>0</v>
      </c>
      <c r="S87" s="285">
        <f t="shared" si="45"/>
        <v>0</v>
      </c>
      <c r="T87" s="210">
        <f t="shared" si="46"/>
        <v>0</v>
      </c>
      <c r="U87" s="481">
        <f t="shared" si="47"/>
        <v>0</v>
      </c>
      <c r="V87" s="201">
        <f t="shared" si="48"/>
        <v>0</v>
      </c>
      <c r="W87" s="250" t="e">
        <f t="shared" si="49"/>
        <v>#DIV/0!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</row>
    <row r="88" spans="1:196" s="165" customFormat="1" ht="122.4" hidden="1" customHeight="1" thickBot="1" x14ac:dyDescent="0.4">
      <c r="A88" s="286"/>
      <c r="B88" s="337"/>
      <c r="C88" s="416"/>
      <c r="D88" s="288"/>
      <c r="E88" s="338" t="s">
        <v>266</v>
      </c>
      <c r="F88" s="301"/>
      <c r="G88" s="301"/>
      <c r="H88" s="500"/>
      <c r="I88" s="315">
        <f t="shared" si="41"/>
        <v>0</v>
      </c>
      <c r="J88" s="320">
        <f t="shared" si="42"/>
        <v>0</v>
      </c>
      <c r="K88" s="376"/>
      <c r="L88" s="391"/>
      <c r="M88" s="292"/>
      <c r="N88" s="292"/>
      <c r="O88" s="489"/>
      <c r="P88" s="292">
        <f t="shared" si="43"/>
        <v>0</v>
      </c>
      <c r="Q88" s="296" t="e">
        <f t="shared" si="40"/>
        <v>#DIV/0!</v>
      </c>
      <c r="R88" s="383">
        <f t="shared" si="44"/>
        <v>0</v>
      </c>
      <c r="S88" s="292">
        <f t="shared" si="45"/>
        <v>0</v>
      </c>
      <c r="T88" s="292">
        <f t="shared" si="46"/>
        <v>0</v>
      </c>
      <c r="U88" s="483">
        <f t="shared" si="47"/>
        <v>0</v>
      </c>
      <c r="V88" s="277">
        <f t="shared" si="48"/>
        <v>0</v>
      </c>
      <c r="W88" s="296" t="e">
        <f t="shared" si="49"/>
        <v>#DIV/0!</v>
      </c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3"/>
      <c r="FH88" s="163"/>
      <c r="FI88" s="163"/>
      <c r="FJ88" s="163"/>
      <c r="FK88" s="163"/>
      <c r="FL88" s="163"/>
      <c r="FM88" s="163"/>
      <c r="FN88" s="163"/>
      <c r="FO88" s="163"/>
      <c r="FP88" s="163"/>
      <c r="FQ88" s="163"/>
      <c r="FR88" s="163"/>
      <c r="FS88" s="163"/>
      <c r="FT88" s="163"/>
      <c r="FU88" s="163"/>
      <c r="FV88" s="163"/>
      <c r="FW88" s="163"/>
      <c r="FX88" s="163"/>
      <c r="FY88" s="163"/>
      <c r="FZ88" s="163"/>
      <c r="GA88" s="163"/>
      <c r="GB88" s="163"/>
      <c r="GC88" s="163"/>
      <c r="GD88" s="163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</row>
    <row r="89" spans="1:196" s="8" customFormat="1" ht="31.5" hidden="1" customHeight="1" thickBot="1" x14ac:dyDescent="0.35">
      <c r="A89" s="249">
        <v>11</v>
      </c>
      <c r="B89" s="339">
        <v>180404</v>
      </c>
      <c r="C89" s="234" t="s">
        <v>234</v>
      </c>
      <c r="D89" s="234" t="s">
        <v>236</v>
      </c>
      <c r="E89" s="235" t="s">
        <v>235</v>
      </c>
      <c r="F89" s="236"/>
      <c r="G89" s="236"/>
      <c r="H89" s="490"/>
      <c r="I89" s="237">
        <f t="shared" si="41"/>
        <v>0</v>
      </c>
      <c r="J89" s="201">
        <f t="shared" si="42"/>
        <v>0</v>
      </c>
      <c r="K89" s="377"/>
      <c r="L89" s="263"/>
      <c r="M89" s="201"/>
      <c r="N89" s="201"/>
      <c r="O89" s="490"/>
      <c r="P89" s="201">
        <f t="shared" si="43"/>
        <v>0</v>
      </c>
      <c r="Q89" s="248"/>
      <c r="R89" s="259">
        <f t="shared" si="44"/>
        <v>0</v>
      </c>
      <c r="S89" s="274">
        <f t="shared" si="45"/>
        <v>0</v>
      </c>
      <c r="T89" s="201">
        <f t="shared" si="46"/>
        <v>0</v>
      </c>
      <c r="U89" s="477">
        <f t="shared" si="47"/>
        <v>0</v>
      </c>
      <c r="V89" s="201">
        <f>U89-T89</f>
        <v>0</v>
      </c>
      <c r="W89" s="248" t="e">
        <f t="shared" si="49"/>
        <v>#DIV/0!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59"/>
      <c r="GF89" s="59"/>
      <c r="GG89" s="59"/>
      <c r="GH89" s="59"/>
      <c r="GI89" s="59"/>
      <c r="GJ89" s="59"/>
      <c r="GK89" s="59"/>
      <c r="GL89" s="59"/>
      <c r="GM89" s="59"/>
      <c r="GN89" s="59"/>
    </row>
    <row r="90" spans="1:196" s="8" customFormat="1" ht="36" customHeight="1" thickBot="1" x14ac:dyDescent="0.35">
      <c r="A90" s="249">
        <v>10</v>
      </c>
      <c r="B90" s="339">
        <v>180404</v>
      </c>
      <c r="C90" s="234" t="s">
        <v>79</v>
      </c>
      <c r="D90" s="234" t="s">
        <v>164</v>
      </c>
      <c r="E90" s="235" t="s">
        <v>165</v>
      </c>
      <c r="F90" s="236"/>
      <c r="G90" s="236"/>
      <c r="H90" s="491"/>
      <c r="I90" s="340">
        <f t="shared" si="41"/>
        <v>0</v>
      </c>
      <c r="J90" s="341">
        <f t="shared" si="42"/>
        <v>0</v>
      </c>
      <c r="K90" s="377"/>
      <c r="L90" s="263">
        <v>19785.2</v>
      </c>
      <c r="M90" s="201">
        <v>19785.2</v>
      </c>
      <c r="N90" s="201">
        <v>10408.5</v>
      </c>
      <c r="O90" s="490">
        <v>901.3</v>
      </c>
      <c r="P90" s="201">
        <f t="shared" si="43"/>
        <v>-9507.2000000000007</v>
      </c>
      <c r="Q90" s="248">
        <f t="shared" si="40"/>
        <v>8.659268866791564E-2</v>
      </c>
      <c r="R90" s="259">
        <f t="shared" si="44"/>
        <v>19785.2</v>
      </c>
      <c r="S90" s="274">
        <f t="shared" si="45"/>
        <v>19785.2</v>
      </c>
      <c r="T90" s="201">
        <f t="shared" si="46"/>
        <v>10408.5</v>
      </c>
      <c r="U90" s="477">
        <f t="shared" si="47"/>
        <v>901.3</v>
      </c>
      <c r="V90" s="201">
        <f t="shared" si="48"/>
        <v>-9507.2000000000007</v>
      </c>
      <c r="W90" s="248">
        <f t="shared" si="49"/>
        <v>8.659268866791564E-2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59"/>
      <c r="GF90" s="59"/>
      <c r="GG90" s="59"/>
      <c r="GH90" s="59"/>
      <c r="GI90" s="59"/>
      <c r="GJ90" s="59"/>
      <c r="GK90" s="59"/>
      <c r="GL90" s="59"/>
      <c r="GM90" s="59"/>
      <c r="GN90" s="59"/>
    </row>
    <row r="91" spans="1:196" s="8" customFormat="1" ht="23.25" customHeight="1" thickBot="1" x14ac:dyDescent="0.35">
      <c r="A91" s="249">
        <v>11</v>
      </c>
      <c r="B91" s="339">
        <v>180404</v>
      </c>
      <c r="C91" s="234" t="s">
        <v>186</v>
      </c>
      <c r="D91" s="234" t="s">
        <v>164</v>
      </c>
      <c r="E91" s="235" t="s">
        <v>187</v>
      </c>
      <c r="F91" s="236"/>
      <c r="G91" s="236"/>
      <c r="H91" s="491"/>
      <c r="I91" s="340">
        <f t="shared" si="41"/>
        <v>0</v>
      </c>
      <c r="J91" s="341">
        <f t="shared" si="42"/>
        <v>0</v>
      </c>
      <c r="K91" s="377"/>
      <c r="L91" s="263">
        <v>2744.9</v>
      </c>
      <c r="M91" s="274">
        <v>2744.9</v>
      </c>
      <c r="N91" s="201">
        <v>1529.4</v>
      </c>
      <c r="O91" s="490">
        <v>825.4</v>
      </c>
      <c r="P91" s="201">
        <f t="shared" si="43"/>
        <v>-704.00000000000011</v>
      </c>
      <c r="Q91" s="248">
        <f t="shared" si="40"/>
        <v>0.53968876683666789</v>
      </c>
      <c r="R91" s="259">
        <f t="shared" si="44"/>
        <v>2744.9</v>
      </c>
      <c r="S91" s="274">
        <f t="shared" si="45"/>
        <v>2744.9</v>
      </c>
      <c r="T91" s="201">
        <f t="shared" si="46"/>
        <v>1529.4</v>
      </c>
      <c r="U91" s="477">
        <f t="shared" si="47"/>
        <v>825.4</v>
      </c>
      <c r="V91" s="201">
        <f t="shared" si="48"/>
        <v>-704.00000000000011</v>
      </c>
      <c r="W91" s="248">
        <f t="shared" si="49"/>
        <v>0.53968876683666789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59"/>
      <c r="GF91" s="59"/>
      <c r="GG91" s="59"/>
      <c r="GH91" s="59"/>
      <c r="GI91" s="59"/>
      <c r="GJ91" s="59"/>
      <c r="GK91" s="59"/>
      <c r="GL91" s="59"/>
      <c r="GM91" s="59"/>
      <c r="GN91" s="59"/>
    </row>
    <row r="92" spans="1:196" s="8" customFormat="1" ht="25.95" customHeight="1" thickBot="1" x14ac:dyDescent="0.35">
      <c r="A92" s="249">
        <v>12</v>
      </c>
      <c r="B92" s="339"/>
      <c r="C92" s="234" t="s">
        <v>282</v>
      </c>
      <c r="D92" s="234" t="s">
        <v>164</v>
      </c>
      <c r="E92" s="235" t="s">
        <v>283</v>
      </c>
      <c r="F92" s="236"/>
      <c r="G92" s="236"/>
      <c r="H92" s="491"/>
      <c r="I92" s="340">
        <f t="shared" si="41"/>
        <v>0</v>
      </c>
      <c r="J92" s="341">
        <f t="shared" si="42"/>
        <v>0</v>
      </c>
      <c r="K92" s="377"/>
      <c r="L92" s="263">
        <v>15145</v>
      </c>
      <c r="M92" s="274">
        <v>15145</v>
      </c>
      <c r="N92" s="201">
        <v>15145</v>
      </c>
      <c r="O92" s="490">
        <v>9014.5</v>
      </c>
      <c r="P92" s="201">
        <f t="shared" si="43"/>
        <v>-6130.5</v>
      </c>
      <c r="Q92" s="248">
        <f t="shared" si="40"/>
        <v>0.59521294156487292</v>
      </c>
      <c r="R92" s="259">
        <f t="shared" si="44"/>
        <v>15145</v>
      </c>
      <c r="S92" s="274">
        <f t="shared" si="45"/>
        <v>15145</v>
      </c>
      <c r="T92" s="201">
        <f t="shared" si="46"/>
        <v>15145</v>
      </c>
      <c r="U92" s="477">
        <f t="shared" si="47"/>
        <v>9014.5</v>
      </c>
      <c r="V92" s="201">
        <f t="shared" si="48"/>
        <v>-6130.5</v>
      </c>
      <c r="W92" s="248">
        <f t="shared" si="49"/>
        <v>0.59521294156487292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59"/>
      <c r="GF92" s="59"/>
      <c r="GG92" s="59"/>
      <c r="GH92" s="59"/>
      <c r="GI92" s="59"/>
      <c r="GJ92" s="59"/>
      <c r="GK92" s="59"/>
      <c r="GL92" s="59"/>
      <c r="GM92" s="59"/>
      <c r="GN92" s="59"/>
    </row>
    <row r="93" spans="1:196" s="8" customFormat="1" ht="25.95" customHeight="1" thickBot="1" x14ac:dyDescent="0.35">
      <c r="A93" s="249">
        <v>13</v>
      </c>
      <c r="B93" s="339"/>
      <c r="C93" s="234" t="s">
        <v>326</v>
      </c>
      <c r="D93" s="234" t="s">
        <v>164</v>
      </c>
      <c r="E93" s="235" t="s">
        <v>327</v>
      </c>
      <c r="F93" s="236"/>
      <c r="G93" s="236"/>
      <c r="H93" s="491"/>
      <c r="I93" s="340">
        <f t="shared" ref="I93" si="54">H93/$H$6</f>
        <v>0</v>
      </c>
      <c r="J93" s="341">
        <f t="shared" ref="J93" si="55">H93-G93</f>
        <v>0</v>
      </c>
      <c r="K93" s="377"/>
      <c r="L93" s="263">
        <v>65</v>
      </c>
      <c r="M93" s="274">
        <v>65</v>
      </c>
      <c r="N93" s="201"/>
      <c r="O93" s="490"/>
      <c r="P93" s="201">
        <f t="shared" ref="P93" si="56">O93-N93</f>
        <v>0</v>
      </c>
      <c r="Q93" s="248"/>
      <c r="R93" s="259">
        <f t="shared" ref="R93" si="57">SUM(F93,L93)</f>
        <v>65</v>
      </c>
      <c r="S93" s="274">
        <f t="shared" ref="S93" si="58">SUM(F93,M93)</f>
        <v>65</v>
      </c>
      <c r="T93" s="201">
        <f t="shared" ref="T93" si="59">SUM(G93,N93)</f>
        <v>0</v>
      </c>
      <c r="U93" s="477">
        <f t="shared" ref="U93" si="60">SUM(H93,O93)</f>
        <v>0</v>
      </c>
      <c r="V93" s="201">
        <f t="shared" ref="V93" si="61">U93-T93</f>
        <v>0</v>
      </c>
      <c r="W93" s="248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59"/>
      <c r="GF93" s="59"/>
      <c r="GG93" s="59"/>
      <c r="GH93" s="59"/>
      <c r="GI93" s="59"/>
      <c r="GJ93" s="59"/>
      <c r="GK93" s="59"/>
      <c r="GL93" s="59"/>
      <c r="GM93" s="59"/>
      <c r="GN93" s="59"/>
    </row>
    <row r="94" spans="1:196" s="8" customFormat="1" ht="34.950000000000003" customHeight="1" thickBot="1" x14ac:dyDescent="0.35">
      <c r="A94" s="249">
        <v>14</v>
      </c>
      <c r="B94" s="339">
        <v>180404</v>
      </c>
      <c r="C94" s="234" t="s">
        <v>166</v>
      </c>
      <c r="D94" s="234" t="s">
        <v>164</v>
      </c>
      <c r="E94" s="235" t="s">
        <v>202</v>
      </c>
      <c r="F94" s="236"/>
      <c r="G94" s="236"/>
      <c r="H94" s="490"/>
      <c r="I94" s="340">
        <f t="shared" si="41"/>
        <v>0</v>
      </c>
      <c r="J94" s="341">
        <f t="shared" si="42"/>
        <v>0</v>
      </c>
      <c r="K94" s="377"/>
      <c r="L94" s="263">
        <v>250</v>
      </c>
      <c r="M94" s="274">
        <v>250</v>
      </c>
      <c r="N94" s="201">
        <v>250</v>
      </c>
      <c r="O94" s="490"/>
      <c r="P94" s="201">
        <f t="shared" si="43"/>
        <v>-250</v>
      </c>
      <c r="Q94" s="248"/>
      <c r="R94" s="259">
        <f t="shared" si="44"/>
        <v>250</v>
      </c>
      <c r="S94" s="274">
        <f t="shared" si="45"/>
        <v>250</v>
      </c>
      <c r="T94" s="201">
        <f t="shared" si="46"/>
        <v>250</v>
      </c>
      <c r="U94" s="477">
        <f t="shared" si="47"/>
        <v>0</v>
      </c>
      <c r="V94" s="201">
        <f t="shared" si="48"/>
        <v>-250</v>
      </c>
      <c r="W94" s="248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59"/>
      <c r="GF94" s="59"/>
      <c r="GG94" s="59"/>
      <c r="GH94" s="59"/>
      <c r="GI94" s="59"/>
      <c r="GJ94" s="59"/>
      <c r="GK94" s="59"/>
      <c r="GL94" s="59"/>
      <c r="GM94" s="59"/>
      <c r="GN94" s="59"/>
    </row>
    <row r="95" spans="1:196" s="8" customFormat="1" ht="40.950000000000003" customHeight="1" thickBot="1" x14ac:dyDescent="0.35">
      <c r="A95" s="249">
        <v>15</v>
      </c>
      <c r="B95" s="339">
        <v>180404</v>
      </c>
      <c r="C95" s="234" t="s">
        <v>183</v>
      </c>
      <c r="D95" s="234" t="s">
        <v>164</v>
      </c>
      <c r="E95" s="235" t="s">
        <v>184</v>
      </c>
      <c r="F95" s="236"/>
      <c r="G95" s="236"/>
      <c r="H95" s="491"/>
      <c r="I95" s="340">
        <f t="shared" si="41"/>
        <v>0</v>
      </c>
      <c r="J95" s="341">
        <f t="shared" si="42"/>
        <v>0</v>
      </c>
      <c r="K95" s="377"/>
      <c r="L95" s="263">
        <v>7489</v>
      </c>
      <c r="M95" s="201">
        <v>7489</v>
      </c>
      <c r="N95" s="201">
        <v>7489</v>
      </c>
      <c r="O95" s="490"/>
      <c r="P95" s="201">
        <f t="shared" si="43"/>
        <v>-7489</v>
      </c>
      <c r="Q95" s="248"/>
      <c r="R95" s="259">
        <f t="shared" si="44"/>
        <v>7489</v>
      </c>
      <c r="S95" s="274">
        <f t="shared" si="45"/>
        <v>7489</v>
      </c>
      <c r="T95" s="201">
        <f t="shared" si="46"/>
        <v>7489</v>
      </c>
      <c r="U95" s="477">
        <f t="shared" si="47"/>
        <v>0</v>
      </c>
      <c r="V95" s="201">
        <f t="shared" si="48"/>
        <v>-7489</v>
      </c>
      <c r="W95" s="248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59"/>
      <c r="GF95" s="59"/>
      <c r="GG95" s="59"/>
      <c r="GH95" s="59"/>
      <c r="GI95" s="59"/>
      <c r="GJ95" s="59"/>
      <c r="GK95" s="59"/>
      <c r="GL95" s="59"/>
      <c r="GM95" s="59"/>
      <c r="GN95" s="59"/>
    </row>
    <row r="96" spans="1:196" s="8" customFormat="1" ht="53.4" hidden="1" customHeight="1" thickBot="1" x14ac:dyDescent="0.35">
      <c r="A96" s="247">
        <v>17</v>
      </c>
      <c r="B96" s="339"/>
      <c r="C96" s="234" t="s">
        <v>210</v>
      </c>
      <c r="D96" s="234" t="s">
        <v>78</v>
      </c>
      <c r="E96" s="235" t="s">
        <v>211</v>
      </c>
      <c r="F96" s="236"/>
      <c r="G96" s="236"/>
      <c r="H96" s="491"/>
      <c r="I96" s="340">
        <f t="shared" si="41"/>
        <v>0</v>
      </c>
      <c r="J96" s="341">
        <f t="shared" si="42"/>
        <v>0</v>
      </c>
      <c r="K96" s="377" t="e">
        <f t="shared" si="39"/>
        <v>#DIV/0!</v>
      </c>
      <c r="L96" s="263"/>
      <c r="M96" s="201"/>
      <c r="N96" s="201"/>
      <c r="O96" s="490"/>
      <c r="P96" s="201">
        <f t="shared" si="43"/>
        <v>0</v>
      </c>
      <c r="Q96" s="248" t="e">
        <f t="shared" si="40"/>
        <v>#DIV/0!</v>
      </c>
      <c r="R96" s="259">
        <f t="shared" si="44"/>
        <v>0</v>
      </c>
      <c r="S96" s="274">
        <f t="shared" si="45"/>
        <v>0</v>
      </c>
      <c r="T96" s="201">
        <f t="shared" si="46"/>
        <v>0</v>
      </c>
      <c r="U96" s="477">
        <f t="shared" si="47"/>
        <v>0</v>
      </c>
      <c r="V96" s="201">
        <f t="shared" si="48"/>
        <v>0</v>
      </c>
      <c r="W96" s="248" t="e">
        <f t="shared" si="49"/>
        <v>#DIV/0!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59"/>
      <c r="GF96" s="59"/>
      <c r="GG96" s="59"/>
      <c r="GH96" s="59"/>
      <c r="GI96" s="59"/>
      <c r="GJ96" s="59"/>
      <c r="GK96" s="59"/>
      <c r="GL96" s="59"/>
      <c r="GM96" s="59"/>
      <c r="GN96" s="59"/>
    </row>
    <row r="97" spans="1:196" s="32" customFormat="1" ht="83.4" hidden="1" customHeight="1" thickBot="1" x14ac:dyDescent="0.4">
      <c r="A97" s="321"/>
      <c r="B97" s="342"/>
      <c r="C97" s="416"/>
      <c r="D97" s="343"/>
      <c r="E97" s="344" t="s">
        <v>219</v>
      </c>
      <c r="F97" s="345"/>
      <c r="G97" s="345"/>
      <c r="H97" s="500"/>
      <c r="I97" s="333">
        <f t="shared" si="41"/>
        <v>0</v>
      </c>
      <c r="J97" s="324">
        <f t="shared" si="42"/>
        <v>0</v>
      </c>
      <c r="K97" s="378" t="e">
        <f t="shared" si="39"/>
        <v>#DIV/0!</v>
      </c>
      <c r="L97" s="398"/>
      <c r="M97" s="324"/>
      <c r="N97" s="324"/>
      <c r="O97" s="489"/>
      <c r="P97" s="324">
        <f t="shared" si="43"/>
        <v>0</v>
      </c>
      <c r="Q97" s="248" t="e">
        <f t="shared" si="40"/>
        <v>#DIV/0!</v>
      </c>
      <c r="R97" s="386">
        <f t="shared" si="44"/>
        <v>0</v>
      </c>
      <c r="S97" s="324">
        <f t="shared" si="45"/>
        <v>0</v>
      </c>
      <c r="T97" s="324">
        <f t="shared" si="46"/>
        <v>0</v>
      </c>
      <c r="U97" s="483">
        <f t="shared" si="47"/>
        <v>0</v>
      </c>
      <c r="V97" s="327">
        <f t="shared" si="48"/>
        <v>0</v>
      </c>
      <c r="W97" s="248" t="e">
        <f t="shared" si="49"/>
        <v>#DIV/0!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60"/>
      <c r="GF97" s="60"/>
      <c r="GG97" s="60"/>
      <c r="GH97" s="60"/>
      <c r="GI97" s="60"/>
      <c r="GJ97" s="60"/>
      <c r="GK97" s="60"/>
      <c r="GL97" s="60"/>
      <c r="GM97" s="60"/>
      <c r="GN97" s="60"/>
    </row>
    <row r="98" spans="1:196" s="26" customFormat="1" ht="54.6" hidden="1" customHeight="1" thickBot="1" x14ac:dyDescent="0.35">
      <c r="A98" s="279">
        <v>17</v>
      </c>
      <c r="B98" s="346">
        <v>180404</v>
      </c>
      <c r="C98" s="234" t="s">
        <v>212</v>
      </c>
      <c r="D98" s="347" t="s">
        <v>78</v>
      </c>
      <c r="E98" s="348" t="s">
        <v>254</v>
      </c>
      <c r="F98" s="349"/>
      <c r="G98" s="349"/>
      <c r="H98" s="491"/>
      <c r="I98" s="275">
        <f t="shared" si="41"/>
        <v>0</v>
      </c>
      <c r="J98" s="274">
        <f t="shared" si="42"/>
        <v>0</v>
      </c>
      <c r="K98" s="373" t="e">
        <f t="shared" si="39"/>
        <v>#DIV/0!</v>
      </c>
      <c r="L98" s="388"/>
      <c r="M98" s="274"/>
      <c r="N98" s="274"/>
      <c r="O98" s="477"/>
      <c r="P98" s="274">
        <f t="shared" si="43"/>
        <v>0</v>
      </c>
      <c r="Q98" s="248" t="e">
        <f t="shared" si="40"/>
        <v>#DIV/0!</v>
      </c>
      <c r="R98" s="382">
        <f t="shared" si="44"/>
        <v>0</v>
      </c>
      <c r="S98" s="274">
        <f t="shared" si="45"/>
        <v>0</v>
      </c>
      <c r="T98" s="274">
        <f t="shared" si="46"/>
        <v>0</v>
      </c>
      <c r="U98" s="477">
        <f t="shared" si="47"/>
        <v>0</v>
      </c>
      <c r="V98" s="201">
        <f t="shared" si="48"/>
        <v>0</v>
      </c>
      <c r="W98" s="248" t="e">
        <f t="shared" si="49"/>
        <v>#DIV/0!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61"/>
      <c r="GF98" s="61"/>
      <c r="GG98" s="61"/>
      <c r="GH98" s="61"/>
      <c r="GI98" s="61"/>
      <c r="GJ98" s="61"/>
      <c r="GK98" s="61"/>
      <c r="GL98" s="61"/>
      <c r="GM98" s="61"/>
      <c r="GN98" s="61"/>
    </row>
    <row r="99" spans="1:196" s="32" customFormat="1" ht="99.6" hidden="1" customHeight="1" thickBot="1" x14ac:dyDescent="0.4">
      <c r="A99" s="286"/>
      <c r="B99" s="337"/>
      <c r="C99" s="416"/>
      <c r="D99" s="288"/>
      <c r="E99" s="297" t="s">
        <v>285</v>
      </c>
      <c r="F99" s="292"/>
      <c r="G99" s="292"/>
      <c r="H99" s="483"/>
      <c r="I99" s="293">
        <f t="shared" si="41"/>
        <v>0</v>
      </c>
      <c r="J99" s="292">
        <f t="shared" si="42"/>
        <v>0</v>
      </c>
      <c r="K99" s="376" t="e">
        <f t="shared" si="39"/>
        <v>#DIV/0!</v>
      </c>
      <c r="L99" s="391"/>
      <c r="M99" s="292"/>
      <c r="N99" s="292"/>
      <c r="O99" s="483"/>
      <c r="P99" s="292">
        <f t="shared" si="43"/>
        <v>0</v>
      </c>
      <c r="Q99" s="248" t="e">
        <f t="shared" si="40"/>
        <v>#DIV/0!</v>
      </c>
      <c r="R99" s="383">
        <f t="shared" si="44"/>
        <v>0</v>
      </c>
      <c r="S99" s="292">
        <f t="shared" si="45"/>
        <v>0</v>
      </c>
      <c r="T99" s="292">
        <f t="shared" si="46"/>
        <v>0</v>
      </c>
      <c r="U99" s="483">
        <f t="shared" si="47"/>
        <v>0</v>
      </c>
      <c r="V99" s="292">
        <f t="shared" si="48"/>
        <v>0</v>
      </c>
      <c r="W99" s="248" t="e">
        <f t="shared" si="49"/>
        <v>#DIV/0!</v>
      </c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60"/>
      <c r="GF99" s="60"/>
      <c r="GG99" s="60"/>
      <c r="GH99" s="60"/>
      <c r="GI99" s="60"/>
      <c r="GJ99" s="60"/>
      <c r="GK99" s="60"/>
      <c r="GL99" s="60"/>
      <c r="GM99" s="60"/>
      <c r="GN99" s="60"/>
    </row>
    <row r="100" spans="1:196" s="106" customFormat="1" ht="63" hidden="1" customHeight="1" thickBot="1" x14ac:dyDescent="0.4">
      <c r="A100" s="350"/>
      <c r="B100" s="351"/>
      <c r="C100" s="421"/>
      <c r="D100" s="352"/>
      <c r="E100" s="353" t="s">
        <v>226</v>
      </c>
      <c r="F100" s="326"/>
      <c r="G100" s="326"/>
      <c r="H100" s="487"/>
      <c r="I100" s="354">
        <f t="shared" si="41"/>
        <v>0</v>
      </c>
      <c r="J100" s="326">
        <f t="shared" si="42"/>
        <v>0</v>
      </c>
      <c r="K100" s="379" t="e">
        <f t="shared" si="39"/>
        <v>#DIV/0!</v>
      </c>
      <c r="L100" s="397"/>
      <c r="M100" s="326"/>
      <c r="N100" s="326"/>
      <c r="O100" s="487"/>
      <c r="P100" s="326">
        <f t="shared" si="43"/>
        <v>0</v>
      </c>
      <c r="Q100" s="248" t="e">
        <f t="shared" si="40"/>
        <v>#DIV/0!</v>
      </c>
      <c r="R100" s="387">
        <f t="shared" si="44"/>
        <v>0</v>
      </c>
      <c r="S100" s="326">
        <f t="shared" si="45"/>
        <v>0</v>
      </c>
      <c r="T100" s="326">
        <f t="shared" si="46"/>
        <v>0</v>
      </c>
      <c r="U100" s="487">
        <f t="shared" si="47"/>
        <v>0</v>
      </c>
      <c r="V100" s="326">
        <f t="shared" si="48"/>
        <v>0</v>
      </c>
      <c r="W100" s="248" t="e">
        <f t="shared" si="49"/>
        <v>#DIV/0!</v>
      </c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</row>
    <row r="101" spans="1:196" s="106" customFormat="1" ht="144.6" hidden="1" customHeight="1" thickBot="1" x14ac:dyDescent="0.4">
      <c r="A101" s="350"/>
      <c r="B101" s="351"/>
      <c r="C101" s="421"/>
      <c r="D101" s="352"/>
      <c r="E101" s="353" t="s">
        <v>218</v>
      </c>
      <c r="F101" s="326"/>
      <c r="G101" s="326"/>
      <c r="H101" s="487"/>
      <c r="I101" s="354">
        <f t="shared" si="41"/>
        <v>0</v>
      </c>
      <c r="J101" s="326">
        <f t="shared" si="42"/>
        <v>0</v>
      </c>
      <c r="K101" s="379" t="e">
        <f t="shared" si="39"/>
        <v>#DIV/0!</v>
      </c>
      <c r="L101" s="397"/>
      <c r="M101" s="326"/>
      <c r="N101" s="326"/>
      <c r="O101" s="487"/>
      <c r="P101" s="326">
        <f t="shared" si="43"/>
        <v>0</v>
      </c>
      <c r="Q101" s="248" t="e">
        <f t="shared" si="40"/>
        <v>#DIV/0!</v>
      </c>
      <c r="R101" s="387">
        <f t="shared" si="44"/>
        <v>0</v>
      </c>
      <c r="S101" s="326">
        <f t="shared" si="45"/>
        <v>0</v>
      </c>
      <c r="T101" s="326">
        <f t="shared" si="46"/>
        <v>0</v>
      </c>
      <c r="U101" s="487">
        <f t="shared" si="47"/>
        <v>0</v>
      </c>
      <c r="V101" s="355">
        <f t="shared" si="48"/>
        <v>0</v>
      </c>
      <c r="W101" s="248" t="e">
        <f t="shared" si="49"/>
        <v>#DIV/0!</v>
      </c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</row>
    <row r="102" spans="1:196" s="32" customFormat="1" ht="36.6" hidden="1" customHeight="1" thickBot="1" x14ac:dyDescent="0.35">
      <c r="A102" s="249">
        <v>18</v>
      </c>
      <c r="B102" s="233"/>
      <c r="C102" s="234" t="s">
        <v>230</v>
      </c>
      <c r="D102" s="234" t="s">
        <v>78</v>
      </c>
      <c r="E102" s="238" t="s">
        <v>231</v>
      </c>
      <c r="F102" s="201"/>
      <c r="G102" s="201"/>
      <c r="H102" s="477"/>
      <c r="I102" s="202">
        <f t="shared" si="41"/>
        <v>0</v>
      </c>
      <c r="J102" s="210">
        <f t="shared" si="42"/>
        <v>0</v>
      </c>
      <c r="K102" s="257" t="e">
        <f t="shared" si="39"/>
        <v>#DIV/0!</v>
      </c>
      <c r="L102" s="263"/>
      <c r="M102" s="201"/>
      <c r="N102" s="201"/>
      <c r="O102" s="477"/>
      <c r="P102" s="201">
        <f t="shared" si="43"/>
        <v>0</v>
      </c>
      <c r="Q102" s="248" t="e">
        <f t="shared" si="40"/>
        <v>#DIV/0!</v>
      </c>
      <c r="R102" s="259">
        <f t="shared" si="44"/>
        <v>0</v>
      </c>
      <c r="S102" s="201">
        <f t="shared" si="45"/>
        <v>0</v>
      </c>
      <c r="T102" s="201">
        <f t="shared" si="46"/>
        <v>0</v>
      </c>
      <c r="U102" s="477">
        <f t="shared" si="47"/>
        <v>0</v>
      </c>
      <c r="V102" s="201">
        <f t="shared" si="48"/>
        <v>0</v>
      </c>
      <c r="W102" s="248" t="e">
        <f t="shared" si="49"/>
        <v>#DIV/0!</v>
      </c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</row>
    <row r="103" spans="1:196" s="32" customFormat="1" ht="36.6" hidden="1" customHeight="1" thickBot="1" x14ac:dyDescent="0.35">
      <c r="A103" s="249">
        <v>19</v>
      </c>
      <c r="B103" s="339"/>
      <c r="C103" s="234" t="s">
        <v>252</v>
      </c>
      <c r="D103" s="234" t="s">
        <v>80</v>
      </c>
      <c r="E103" s="235" t="s">
        <v>253</v>
      </c>
      <c r="F103" s="236"/>
      <c r="G103" s="236"/>
      <c r="H103" s="490"/>
      <c r="I103" s="340">
        <f t="shared" si="41"/>
        <v>0</v>
      </c>
      <c r="J103" s="341">
        <f t="shared" si="42"/>
        <v>0</v>
      </c>
      <c r="K103" s="377" t="e">
        <f t="shared" si="39"/>
        <v>#DIV/0!</v>
      </c>
      <c r="L103" s="263"/>
      <c r="M103" s="201"/>
      <c r="N103" s="201"/>
      <c r="O103" s="490"/>
      <c r="P103" s="201">
        <f t="shared" si="43"/>
        <v>0</v>
      </c>
      <c r="Q103" s="248" t="e">
        <f t="shared" si="40"/>
        <v>#DIV/0!</v>
      </c>
      <c r="R103" s="259">
        <f t="shared" si="44"/>
        <v>0</v>
      </c>
      <c r="S103" s="274">
        <f t="shared" si="45"/>
        <v>0</v>
      </c>
      <c r="T103" s="201">
        <f t="shared" si="46"/>
        <v>0</v>
      </c>
      <c r="U103" s="477">
        <f t="shared" si="47"/>
        <v>0</v>
      </c>
      <c r="V103" s="201">
        <f t="shared" si="48"/>
        <v>0</v>
      </c>
      <c r="W103" s="248" t="e">
        <f t="shared" si="49"/>
        <v>#DIV/0!</v>
      </c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</row>
    <row r="104" spans="1:196" s="8" customFormat="1" ht="46.8" customHeight="1" thickBot="1" x14ac:dyDescent="0.35">
      <c r="A104" s="249">
        <v>16</v>
      </c>
      <c r="B104" s="233"/>
      <c r="C104" s="234" t="s">
        <v>230</v>
      </c>
      <c r="D104" s="234" t="s">
        <v>78</v>
      </c>
      <c r="E104" s="235" t="s">
        <v>231</v>
      </c>
      <c r="F104" s="236"/>
      <c r="G104" s="236"/>
      <c r="H104" s="490"/>
      <c r="I104" s="340">
        <f t="shared" si="41"/>
        <v>0</v>
      </c>
      <c r="J104" s="341">
        <f t="shared" si="42"/>
        <v>0</v>
      </c>
      <c r="K104" s="377"/>
      <c r="L104" s="263">
        <v>70.599999999999994</v>
      </c>
      <c r="M104" s="201">
        <v>412.4</v>
      </c>
      <c r="N104" s="201">
        <v>412.4</v>
      </c>
      <c r="O104" s="490">
        <v>412.4</v>
      </c>
      <c r="P104" s="201">
        <f t="shared" si="43"/>
        <v>0</v>
      </c>
      <c r="Q104" s="248">
        <f t="shared" si="40"/>
        <v>1</v>
      </c>
      <c r="R104" s="259">
        <f t="shared" si="44"/>
        <v>70.599999999999994</v>
      </c>
      <c r="S104" s="274">
        <f t="shared" si="45"/>
        <v>412.4</v>
      </c>
      <c r="T104" s="201">
        <f t="shared" si="46"/>
        <v>412.4</v>
      </c>
      <c r="U104" s="477">
        <f t="shared" si="47"/>
        <v>412.4</v>
      </c>
      <c r="V104" s="201">
        <f t="shared" si="48"/>
        <v>0</v>
      </c>
      <c r="W104" s="248">
        <f t="shared" si="49"/>
        <v>1</v>
      </c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</row>
    <row r="105" spans="1:196" s="8" customFormat="1" ht="61.2" customHeight="1" thickBot="1" x14ac:dyDescent="0.35">
      <c r="A105" s="249">
        <v>17</v>
      </c>
      <c r="B105" s="339"/>
      <c r="C105" s="234" t="s">
        <v>175</v>
      </c>
      <c r="D105" s="234" t="s">
        <v>80</v>
      </c>
      <c r="E105" s="235" t="s">
        <v>176</v>
      </c>
      <c r="F105" s="236">
        <v>1000</v>
      </c>
      <c r="G105" s="236">
        <v>1000</v>
      </c>
      <c r="H105" s="490">
        <v>529.29999999999995</v>
      </c>
      <c r="I105" s="359">
        <f t="shared" si="41"/>
        <v>1.9586924238605965E-3</v>
      </c>
      <c r="J105" s="341">
        <f t="shared" si="42"/>
        <v>-470.70000000000005</v>
      </c>
      <c r="K105" s="377">
        <f t="shared" ref="K105:K106" si="62">H105/G105</f>
        <v>0.52929999999999999</v>
      </c>
      <c r="L105" s="263"/>
      <c r="M105" s="201"/>
      <c r="N105" s="201"/>
      <c r="O105" s="490"/>
      <c r="P105" s="201">
        <f t="shared" si="43"/>
        <v>0</v>
      </c>
      <c r="Q105" s="248"/>
      <c r="R105" s="259">
        <f t="shared" si="44"/>
        <v>1000</v>
      </c>
      <c r="S105" s="274">
        <f t="shared" si="45"/>
        <v>1000</v>
      </c>
      <c r="T105" s="201">
        <f t="shared" si="46"/>
        <v>1000</v>
      </c>
      <c r="U105" s="477">
        <f t="shared" si="47"/>
        <v>529.29999999999995</v>
      </c>
      <c r="V105" s="201">
        <f t="shared" si="48"/>
        <v>-470.70000000000005</v>
      </c>
      <c r="W105" s="248">
        <f t="shared" si="49"/>
        <v>0.52929999999999999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</row>
    <row r="106" spans="1:196" s="8" customFormat="1" ht="42.6" customHeight="1" thickBot="1" x14ac:dyDescent="0.35">
      <c r="A106" s="249">
        <v>18</v>
      </c>
      <c r="B106" s="339"/>
      <c r="C106" s="234" t="s">
        <v>287</v>
      </c>
      <c r="D106" s="234" t="s">
        <v>288</v>
      </c>
      <c r="E106" s="235" t="s">
        <v>289</v>
      </c>
      <c r="F106" s="236">
        <v>3502.7</v>
      </c>
      <c r="G106" s="236">
        <v>3502.7</v>
      </c>
      <c r="H106" s="490">
        <v>831</v>
      </c>
      <c r="I106" s="340">
        <f t="shared" si="41"/>
        <v>3.0751434049275566E-3</v>
      </c>
      <c r="J106" s="341">
        <f t="shared" si="42"/>
        <v>-2671.7</v>
      </c>
      <c r="K106" s="377">
        <f t="shared" si="62"/>
        <v>0.237245553430211</v>
      </c>
      <c r="L106" s="263">
        <v>250</v>
      </c>
      <c r="M106" s="201">
        <v>250</v>
      </c>
      <c r="N106" s="201">
        <v>250</v>
      </c>
      <c r="O106" s="490"/>
      <c r="P106" s="201">
        <f t="shared" si="43"/>
        <v>-250</v>
      </c>
      <c r="Q106" s="248"/>
      <c r="R106" s="259">
        <f t="shared" si="44"/>
        <v>3752.7</v>
      </c>
      <c r="S106" s="274">
        <f t="shared" si="45"/>
        <v>3752.7</v>
      </c>
      <c r="T106" s="201">
        <f t="shared" si="46"/>
        <v>3752.7</v>
      </c>
      <c r="U106" s="477">
        <f t="shared" si="47"/>
        <v>831</v>
      </c>
      <c r="V106" s="201">
        <f t="shared" si="48"/>
        <v>-2921.7</v>
      </c>
      <c r="W106" s="248">
        <f t="shared" si="49"/>
        <v>0.22144056279478777</v>
      </c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</row>
    <row r="107" spans="1:196" s="8" customFormat="1" ht="35.25" hidden="1" customHeight="1" thickBot="1" x14ac:dyDescent="0.35">
      <c r="A107" s="249">
        <v>21</v>
      </c>
      <c r="B107" s="339">
        <v>180404</v>
      </c>
      <c r="C107" s="234" t="s">
        <v>149</v>
      </c>
      <c r="D107" s="234" t="s">
        <v>81</v>
      </c>
      <c r="E107" s="235" t="s">
        <v>84</v>
      </c>
      <c r="F107" s="236"/>
      <c r="G107" s="236"/>
      <c r="H107" s="490"/>
      <c r="I107" s="357">
        <f t="shared" si="41"/>
        <v>0</v>
      </c>
      <c r="J107" s="341">
        <f t="shared" si="42"/>
        <v>0</v>
      </c>
      <c r="K107" s="377"/>
      <c r="L107" s="263"/>
      <c r="M107" s="274"/>
      <c r="N107" s="274"/>
      <c r="O107" s="490"/>
      <c r="P107" s="201" t="s">
        <v>265</v>
      </c>
      <c r="Q107" s="248"/>
      <c r="R107" s="259">
        <f t="shared" si="44"/>
        <v>0</v>
      </c>
      <c r="S107" s="274">
        <f t="shared" si="45"/>
        <v>0</v>
      </c>
      <c r="T107" s="201">
        <f t="shared" si="46"/>
        <v>0</v>
      </c>
      <c r="U107" s="477">
        <f t="shared" si="47"/>
        <v>0</v>
      </c>
      <c r="V107" s="201">
        <f t="shared" si="48"/>
        <v>0</v>
      </c>
      <c r="W107" s="248" t="e">
        <f t="shared" si="49"/>
        <v>#DIV/0!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</row>
    <row r="108" spans="1:196" s="8" customFormat="1" ht="23.25" hidden="1" customHeight="1" thickBot="1" x14ac:dyDescent="0.35">
      <c r="A108" s="249">
        <v>22</v>
      </c>
      <c r="B108" s="339">
        <v>180404</v>
      </c>
      <c r="C108" s="234" t="s">
        <v>167</v>
      </c>
      <c r="D108" s="234" t="s">
        <v>82</v>
      </c>
      <c r="E108" s="235" t="s">
        <v>83</v>
      </c>
      <c r="F108" s="236"/>
      <c r="G108" s="236"/>
      <c r="H108" s="490"/>
      <c r="I108" s="358">
        <f t="shared" si="41"/>
        <v>0</v>
      </c>
      <c r="J108" s="341">
        <f t="shared" si="42"/>
        <v>0</v>
      </c>
      <c r="K108" s="377"/>
      <c r="L108" s="263"/>
      <c r="M108" s="201"/>
      <c r="N108" s="201"/>
      <c r="O108" s="491"/>
      <c r="P108" s="201">
        <f t="shared" si="43"/>
        <v>0</v>
      </c>
      <c r="Q108" s="250" t="e">
        <f t="shared" ref="Q108:Q131" si="63">O108/N108</f>
        <v>#DIV/0!</v>
      </c>
      <c r="R108" s="259">
        <f t="shared" si="44"/>
        <v>0</v>
      </c>
      <c r="S108" s="274">
        <f t="shared" si="45"/>
        <v>0</v>
      </c>
      <c r="T108" s="201">
        <f t="shared" si="46"/>
        <v>0</v>
      </c>
      <c r="U108" s="477">
        <f t="shared" si="47"/>
        <v>0</v>
      </c>
      <c r="V108" s="201">
        <f t="shared" si="48"/>
        <v>0</v>
      </c>
      <c r="W108" s="248" t="e">
        <f t="shared" si="49"/>
        <v>#DIV/0!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</row>
    <row r="109" spans="1:196" s="97" customFormat="1" ht="34.5" hidden="1" customHeight="1" x14ac:dyDescent="0.3">
      <c r="A109" s="249">
        <v>22</v>
      </c>
      <c r="B109" s="233"/>
      <c r="C109" s="234" t="s">
        <v>237</v>
      </c>
      <c r="D109" s="234" t="s">
        <v>78</v>
      </c>
      <c r="E109" s="235" t="s">
        <v>246</v>
      </c>
      <c r="F109" s="236"/>
      <c r="G109" s="236"/>
      <c r="H109" s="490"/>
      <c r="I109" s="239">
        <f t="shared" si="41"/>
        <v>0</v>
      </c>
      <c r="J109" s="201">
        <f t="shared" si="42"/>
        <v>0</v>
      </c>
      <c r="K109" s="377"/>
      <c r="L109" s="263"/>
      <c r="M109" s="201"/>
      <c r="N109" s="201"/>
      <c r="O109" s="490"/>
      <c r="P109" s="201">
        <f t="shared" si="43"/>
        <v>0</v>
      </c>
      <c r="Q109" s="248" t="e">
        <f t="shared" si="63"/>
        <v>#DIV/0!</v>
      </c>
      <c r="R109" s="259">
        <f t="shared" si="44"/>
        <v>0</v>
      </c>
      <c r="S109" s="201">
        <f t="shared" si="45"/>
        <v>0</v>
      </c>
      <c r="T109" s="201">
        <f t="shared" si="46"/>
        <v>0</v>
      </c>
      <c r="U109" s="477">
        <f t="shared" si="47"/>
        <v>0</v>
      </c>
      <c r="V109" s="201">
        <f t="shared" si="48"/>
        <v>0</v>
      </c>
      <c r="W109" s="248" t="e">
        <f t="shared" si="49"/>
        <v>#DIV/0!</v>
      </c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</row>
    <row r="110" spans="1:196" s="97" customFormat="1" ht="54.6" hidden="1" customHeight="1" x14ac:dyDescent="0.3">
      <c r="A110" s="249">
        <v>24</v>
      </c>
      <c r="B110" s="233"/>
      <c r="C110" s="234" t="s">
        <v>169</v>
      </c>
      <c r="D110" s="234" t="s">
        <v>86</v>
      </c>
      <c r="E110" s="235" t="s">
        <v>170</v>
      </c>
      <c r="F110" s="236"/>
      <c r="G110" s="236"/>
      <c r="H110" s="490"/>
      <c r="I110" s="202">
        <f t="shared" si="41"/>
        <v>0</v>
      </c>
      <c r="J110" s="201">
        <f t="shared" si="42"/>
        <v>0</v>
      </c>
      <c r="K110" s="377"/>
      <c r="L110" s="263"/>
      <c r="M110" s="201"/>
      <c r="N110" s="201"/>
      <c r="O110" s="490"/>
      <c r="P110" s="201">
        <f t="shared" si="43"/>
        <v>0</v>
      </c>
      <c r="Q110" s="248" t="e">
        <f t="shared" si="63"/>
        <v>#DIV/0!</v>
      </c>
      <c r="R110" s="259">
        <f t="shared" si="44"/>
        <v>0</v>
      </c>
      <c r="S110" s="201">
        <f t="shared" si="45"/>
        <v>0</v>
      </c>
      <c r="T110" s="201">
        <f t="shared" si="46"/>
        <v>0</v>
      </c>
      <c r="U110" s="477">
        <f t="shared" si="47"/>
        <v>0</v>
      </c>
      <c r="V110" s="201">
        <f t="shared" si="48"/>
        <v>0</v>
      </c>
      <c r="W110" s="248" t="e">
        <f t="shared" si="49"/>
        <v>#DIV/0!</v>
      </c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</row>
    <row r="111" spans="1:196" s="102" customFormat="1" ht="118.95" hidden="1" customHeight="1" x14ac:dyDescent="0.35">
      <c r="A111" s="252"/>
      <c r="B111" s="240"/>
      <c r="C111" s="241"/>
      <c r="D111" s="240"/>
      <c r="E111" s="242" t="s">
        <v>228</v>
      </c>
      <c r="F111" s="229"/>
      <c r="G111" s="228"/>
      <c r="H111" s="484"/>
      <c r="I111" s="215">
        <f t="shared" si="41"/>
        <v>0</v>
      </c>
      <c r="J111" s="216">
        <f t="shared" si="42"/>
        <v>0</v>
      </c>
      <c r="K111" s="377"/>
      <c r="L111" s="267"/>
      <c r="M111" s="216"/>
      <c r="N111" s="216"/>
      <c r="O111" s="483"/>
      <c r="P111" s="216">
        <f t="shared" si="43"/>
        <v>0</v>
      </c>
      <c r="Q111" s="251" t="e">
        <f t="shared" si="63"/>
        <v>#DIV/0!</v>
      </c>
      <c r="R111" s="261">
        <f t="shared" si="44"/>
        <v>0</v>
      </c>
      <c r="S111" s="216">
        <f t="shared" si="45"/>
        <v>0</v>
      </c>
      <c r="T111" s="216">
        <f t="shared" si="46"/>
        <v>0</v>
      </c>
      <c r="U111" s="483">
        <f t="shared" si="47"/>
        <v>0</v>
      </c>
      <c r="V111" s="216">
        <f t="shared" si="48"/>
        <v>0</v>
      </c>
      <c r="W111" s="248" t="e">
        <f t="shared" si="49"/>
        <v>#DIV/0!</v>
      </c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</row>
    <row r="112" spans="1:196" s="102" customFormat="1" ht="120" hidden="1" customHeight="1" x14ac:dyDescent="0.35">
      <c r="A112" s="252"/>
      <c r="B112" s="240"/>
      <c r="C112" s="241"/>
      <c r="D112" s="240"/>
      <c r="E112" s="243" t="s">
        <v>229</v>
      </c>
      <c r="F112" s="229"/>
      <c r="G112" s="228"/>
      <c r="H112" s="484"/>
      <c r="I112" s="215">
        <f t="shared" si="41"/>
        <v>0</v>
      </c>
      <c r="J112" s="216">
        <f t="shared" si="42"/>
        <v>0</v>
      </c>
      <c r="K112" s="377"/>
      <c r="L112" s="266"/>
      <c r="M112" s="217"/>
      <c r="N112" s="217"/>
      <c r="O112" s="487"/>
      <c r="P112" s="216">
        <f t="shared" si="43"/>
        <v>0</v>
      </c>
      <c r="Q112" s="251" t="e">
        <f t="shared" si="63"/>
        <v>#DIV/0!</v>
      </c>
      <c r="R112" s="261">
        <f t="shared" si="44"/>
        <v>0</v>
      </c>
      <c r="S112" s="216">
        <f t="shared" si="45"/>
        <v>0</v>
      </c>
      <c r="T112" s="216">
        <f t="shared" si="46"/>
        <v>0</v>
      </c>
      <c r="U112" s="483">
        <f t="shared" si="47"/>
        <v>0</v>
      </c>
      <c r="V112" s="201">
        <f t="shared" si="48"/>
        <v>0</v>
      </c>
      <c r="W112" s="248" t="e">
        <f t="shared" si="49"/>
        <v>#DIV/0!</v>
      </c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</row>
    <row r="113" spans="1:196" s="97" customFormat="1" ht="37.200000000000003" hidden="1" customHeight="1" x14ac:dyDescent="0.3">
      <c r="A113" s="249">
        <v>25</v>
      </c>
      <c r="B113" s="233"/>
      <c r="C113" s="234" t="s">
        <v>206</v>
      </c>
      <c r="D113" s="234" t="s">
        <v>85</v>
      </c>
      <c r="E113" s="235" t="s">
        <v>207</v>
      </c>
      <c r="F113" s="236"/>
      <c r="G113" s="236"/>
      <c r="H113" s="490"/>
      <c r="I113" s="239">
        <f t="shared" si="41"/>
        <v>0</v>
      </c>
      <c r="J113" s="201">
        <f t="shared" si="42"/>
        <v>0</v>
      </c>
      <c r="K113" s="377"/>
      <c r="L113" s="263"/>
      <c r="M113" s="201"/>
      <c r="N113" s="201"/>
      <c r="O113" s="490"/>
      <c r="P113" s="201">
        <f t="shared" si="43"/>
        <v>0</v>
      </c>
      <c r="Q113" s="248" t="e">
        <f t="shared" si="63"/>
        <v>#DIV/0!</v>
      </c>
      <c r="R113" s="259">
        <f t="shared" si="44"/>
        <v>0</v>
      </c>
      <c r="S113" s="201">
        <f t="shared" si="45"/>
        <v>0</v>
      </c>
      <c r="T113" s="201">
        <f t="shared" si="46"/>
        <v>0</v>
      </c>
      <c r="U113" s="477">
        <f t="shared" si="47"/>
        <v>0</v>
      </c>
      <c r="V113" s="201">
        <f t="shared" si="48"/>
        <v>0</v>
      </c>
      <c r="W113" s="248" t="e">
        <f t="shared" si="49"/>
        <v>#DIV/0!</v>
      </c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</row>
    <row r="114" spans="1:196" s="97" customFormat="1" ht="40.950000000000003" hidden="1" customHeight="1" x14ac:dyDescent="0.3">
      <c r="A114" s="249">
        <v>23</v>
      </c>
      <c r="B114" s="233"/>
      <c r="C114" s="234" t="s">
        <v>245</v>
      </c>
      <c r="D114" s="234" t="s">
        <v>78</v>
      </c>
      <c r="E114" s="235" t="s">
        <v>168</v>
      </c>
      <c r="F114" s="236"/>
      <c r="G114" s="236"/>
      <c r="H114" s="490"/>
      <c r="I114" s="239">
        <f>H114/$H$6</f>
        <v>0</v>
      </c>
      <c r="J114" s="201">
        <f t="shared" si="42"/>
        <v>0</v>
      </c>
      <c r="K114" s="377"/>
      <c r="L114" s="263"/>
      <c r="M114" s="201"/>
      <c r="N114" s="201"/>
      <c r="O114" s="491"/>
      <c r="P114" s="201">
        <f>O114-N114</f>
        <v>0</v>
      </c>
      <c r="Q114" s="250"/>
      <c r="R114" s="259">
        <f t="shared" si="44"/>
        <v>0</v>
      </c>
      <c r="S114" s="201">
        <f t="shared" si="45"/>
        <v>0</v>
      </c>
      <c r="T114" s="201">
        <f t="shared" si="46"/>
        <v>0</v>
      </c>
      <c r="U114" s="477">
        <f t="shared" si="47"/>
        <v>0</v>
      </c>
      <c r="V114" s="201">
        <f>U114-T114</f>
        <v>0</v>
      </c>
      <c r="W114" s="248" t="e">
        <f t="shared" si="49"/>
        <v>#DIV/0!</v>
      </c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</row>
    <row r="115" spans="1:196" s="3" customFormat="1" ht="48.75" hidden="1" customHeight="1" x14ac:dyDescent="0.3">
      <c r="A115" s="249">
        <v>24</v>
      </c>
      <c r="B115" s="339"/>
      <c r="C115" s="234" t="s">
        <v>169</v>
      </c>
      <c r="D115" s="234" t="s">
        <v>86</v>
      </c>
      <c r="E115" s="235" t="s">
        <v>170</v>
      </c>
      <c r="F115" s="236"/>
      <c r="G115" s="236"/>
      <c r="H115" s="490"/>
      <c r="I115" s="340">
        <f>H115/$H$6</f>
        <v>0</v>
      </c>
      <c r="J115" s="341">
        <f t="shared" si="42"/>
        <v>0</v>
      </c>
      <c r="K115" s="377"/>
      <c r="L115" s="263"/>
      <c r="M115" s="274"/>
      <c r="N115" s="201"/>
      <c r="O115" s="490"/>
      <c r="P115" s="201">
        <f>O115-N115</f>
        <v>0</v>
      </c>
      <c r="Q115" s="248" t="e">
        <f t="shared" si="63"/>
        <v>#DIV/0!</v>
      </c>
      <c r="R115" s="259">
        <f t="shared" si="44"/>
        <v>0</v>
      </c>
      <c r="S115" s="274">
        <f t="shared" si="45"/>
        <v>0</v>
      </c>
      <c r="T115" s="201">
        <f t="shared" si="46"/>
        <v>0</v>
      </c>
      <c r="U115" s="477">
        <f t="shared" si="47"/>
        <v>0</v>
      </c>
      <c r="V115" s="201">
        <f>U115-T115</f>
        <v>0</v>
      </c>
      <c r="W115" s="248" t="e">
        <f t="shared" si="49"/>
        <v>#DIV/0!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</row>
    <row r="116" spans="1:196" s="32" customFormat="1" ht="100.95" hidden="1" customHeight="1" thickBot="1" x14ac:dyDescent="0.4">
      <c r="A116" s="286"/>
      <c r="B116" s="337"/>
      <c r="C116" s="288"/>
      <c r="D116" s="288"/>
      <c r="E116" s="297" t="s">
        <v>279</v>
      </c>
      <c r="F116" s="292"/>
      <c r="G116" s="292"/>
      <c r="H116" s="487"/>
      <c r="I116" s="293">
        <f t="shared" ref="I116:I119" si="64">H116/$H$6</f>
        <v>0</v>
      </c>
      <c r="J116" s="292">
        <f t="shared" si="42"/>
        <v>0</v>
      </c>
      <c r="K116" s="377"/>
      <c r="L116" s="391"/>
      <c r="M116" s="292"/>
      <c r="N116" s="292"/>
      <c r="O116" s="483"/>
      <c r="P116" s="292">
        <f t="shared" ref="P116:P119" si="65">O116-N116</f>
        <v>0</v>
      </c>
      <c r="Q116" s="296"/>
      <c r="R116" s="383">
        <f t="shared" si="44"/>
        <v>0</v>
      </c>
      <c r="S116" s="292">
        <f t="shared" si="45"/>
        <v>0</v>
      </c>
      <c r="T116" s="292">
        <f t="shared" si="46"/>
        <v>0</v>
      </c>
      <c r="U116" s="483">
        <f t="shared" si="47"/>
        <v>0</v>
      </c>
      <c r="V116" s="292">
        <f t="shared" ref="V116:V119" si="66">U116-T116</f>
        <v>0</v>
      </c>
      <c r="W116" s="248" t="e">
        <f t="shared" si="49"/>
        <v>#DIV/0!</v>
      </c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</row>
    <row r="117" spans="1:196" s="32" customFormat="1" ht="102.6" hidden="1" customHeight="1" thickBot="1" x14ac:dyDescent="0.4">
      <c r="A117" s="286"/>
      <c r="B117" s="337"/>
      <c r="C117" s="288"/>
      <c r="D117" s="288"/>
      <c r="E117" s="297" t="s">
        <v>280</v>
      </c>
      <c r="F117" s="292"/>
      <c r="G117" s="292"/>
      <c r="H117" s="483"/>
      <c r="I117" s="291">
        <f t="shared" si="64"/>
        <v>0</v>
      </c>
      <c r="J117" s="292">
        <f t="shared" si="42"/>
        <v>0</v>
      </c>
      <c r="K117" s="377"/>
      <c r="L117" s="391"/>
      <c r="M117" s="292"/>
      <c r="N117" s="292"/>
      <c r="O117" s="483"/>
      <c r="P117" s="292">
        <f t="shared" si="65"/>
        <v>0</v>
      </c>
      <c r="Q117" s="296"/>
      <c r="R117" s="383">
        <f t="shared" si="44"/>
        <v>0</v>
      </c>
      <c r="S117" s="292">
        <f t="shared" si="45"/>
        <v>0</v>
      </c>
      <c r="T117" s="294">
        <f t="shared" si="46"/>
        <v>0</v>
      </c>
      <c r="U117" s="483">
        <f t="shared" si="47"/>
        <v>0</v>
      </c>
      <c r="V117" s="292">
        <f t="shared" si="66"/>
        <v>0</v>
      </c>
      <c r="W117" s="248" t="e">
        <f t="shared" si="49"/>
        <v>#DIV/0!</v>
      </c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</row>
    <row r="118" spans="1:196" s="3" customFormat="1" ht="37.200000000000003" hidden="1" customHeight="1" x14ac:dyDescent="0.3">
      <c r="A118" s="249">
        <v>25</v>
      </c>
      <c r="B118" s="339"/>
      <c r="C118" s="234" t="s">
        <v>206</v>
      </c>
      <c r="D118" s="234" t="s">
        <v>85</v>
      </c>
      <c r="E118" s="235" t="s">
        <v>207</v>
      </c>
      <c r="F118" s="236"/>
      <c r="G118" s="236"/>
      <c r="H118" s="490"/>
      <c r="I118" s="358">
        <f t="shared" si="64"/>
        <v>0</v>
      </c>
      <c r="J118" s="341">
        <f t="shared" si="42"/>
        <v>0</v>
      </c>
      <c r="K118" s="377"/>
      <c r="L118" s="263"/>
      <c r="M118" s="274"/>
      <c r="N118" s="201"/>
      <c r="O118" s="490"/>
      <c r="P118" s="201">
        <f t="shared" si="65"/>
        <v>0</v>
      </c>
      <c r="Q118" s="248"/>
      <c r="R118" s="259">
        <f t="shared" si="44"/>
        <v>0</v>
      </c>
      <c r="S118" s="274">
        <f t="shared" si="45"/>
        <v>0</v>
      </c>
      <c r="T118" s="201">
        <f t="shared" si="46"/>
        <v>0</v>
      </c>
      <c r="U118" s="477">
        <f t="shared" si="47"/>
        <v>0</v>
      </c>
      <c r="V118" s="201">
        <f t="shared" si="66"/>
        <v>0</v>
      </c>
      <c r="W118" s="248" t="e">
        <f t="shared" si="49"/>
        <v>#DIV/0!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</row>
    <row r="119" spans="1:196" s="8" customFormat="1" ht="40.799999999999997" customHeight="1" thickBot="1" x14ac:dyDescent="0.35">
      <c r="A119" s="249">
        <v>19</v>
      </c>
      <c r="B119" s="339"/>
      <c r="C119" s="234" t="s">
        <v>315</v>
      </c>
      <c r="D119" s="234" t="s">
        <v>78</v>
      </c>
      <c r="E119" s="235" t="s">
        <v>316</v>
      </c>
      <c r="F119" s="236">
        <v>12</v>
      </c>
      <c r="G119" s="236">
        <v>12</v>
      </c>
      <c r="H119" s="490">
        <v>12</v>
      </c>
      <c r="I119" s="358">
        <f t="shared" si="64"/>
        <v>4.4406402959242696E-5</v>
      </c>
      <c r="J119" s="341">
        <f t="shared" ref="J119" si="67">H119-G119</f>
        <v>0</v>
      </c>
      <c r="K119" s="377">
        <f t="shared" ref="K119" si="68">H119/G119</f>
        <v>1</v>
      </c>
      <c r="L119" s="263"/>
      <c r="M119" s="201"/>
      <c r="N119" s="201"/>
      <c r="O119" s="490"/>
      <c r="P119" s="201">
        <f t="shared" si="65"/>
        <v>0</v>
      </c>
      <c r="Q119" s="248"/>
      <c r="R119" s="259">
        <f t="shared" si="44"/>
        <v>12</v>
      </c>
      <c r="S119" s="274">
        <f t="shared" si="45"/>
        <v>12</v>
      </c>
      <c r="T119" s="201">
        <f t="shared" si="46"/>
        <v>12</v>
      </c>
      <c r="U119" s="477">
        <f t="shared" si="47"/>
        <v>12</v>
      </c>
      <c r="V119" s="201">
        <f t="shared" si="66"/>
        <v>0</v>
      </c>
      <c r="W119" s="248">
        <f t="shared" si="49"/>
        <v>1</v>
      </c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</row>
    <row r="120" spans="1:196" s="3" customFormat="1" ht="37.200000000000003" customHeight="1" x14ac:dyDescent="0.3">
      <c r="A120" s="249">
        <v>20</v>
      </c>
      <c r="B120" s="339"/>
      <c r="C120" s="234" t="s">
        <v>213</v>
      </c>
      <c r="D120" s="234" t="s">
        <v>89</v>
      </c>
      <c r="E120" s="235" t="s">
        <v>214</v>
      </c>
      <c r="F120" s="236"/>
      <c r="G120" s="236"/>
      <c r="H120" s="490"/>
      <c r="I120" s="358">
        <f t="shared" si="41"/>
        <v>0</v>
      </c>
      <c r="J120" s="341">
        <f t="shared" si="42"/>
        <v>0</v>
      </c>
      <c r="K120" s="377"/>
      <c r="L120" s="263">
        <v>688.1</v>
      </c>
      <c r="M120" s="274">
        <v>688.1</v>
      </c>
      <c r="N120" s="201">
        <v>512.70000000000005</v>
      </c>
      <c r="O120" s="490">
        <v>282.60000000000002</v>
      </c>
      <c r="P120" s="201">
        <f t="shared" si="43"/>
        <v>-230.10000000000002</v>
      </c>
      <c r="Q120" s="248">
        <f t="shared" ref="Q120" si="69">O120/N120</f>
        <v>0.55119953188999415</v>
      </c>
      <c r="R120" s="259">
        <f t="shared" si="44"/>
        <v>688.1</v>
      </c>
      <c r="S120" s="274">
        <f t="shared" si="45"/>
        <v>688.1</v>
      </c>
      <c r="T120" s="201">
        <f t="shared" si="46"/>
        <v>512.70000000000005</v>
      </c>
      <c r="U120" s="477">
        <f t="shared" si="47"/>
        <v>282.60000000000002</v>
      </c>
      <c r="V120" s="201">
        <f t="shared" si="48"/>
        <v>-230.10000000000002</v>
      </c>
      <c r="W120" s="248">
        <f t="shared" si="49"/>
        <v>0.55119953188999415</v>
      </c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</row>
    <row r="121" spans="1:196" s="3" customFormat="1" ht="24.75" customHeight="1" x14ac:dyDescent="0.3">
      <c r="A121" s="249">
        <v>21</v>
      </c>
      <c r="B121" s="339"/>
      <c r="C121" s="234" t="s">
        <v>90</v>
      </c>
      <c r="D121" s="234" t="s">
        <v>51</v>
      </c>
      <c r="E121" s="235" t="s">
        <v>171</v>
      </c>
      <c r="F121" s="349">
        <v>18.7</v>
      </c>
      <c r="G121" s="236">
        <v>9.1999999999999993</v>
      </c>
      <c r="H121" s="490">
        <v>9.1999999999999993</v>
      </c>
      <c r="I121" s="358">
        <f t="shared" si="41"/>
        <v>3.4044908935419397E-5</v>
      </c>
      <c r="J121" s="341">
        <f t="shared" si="42"/>
        <v>0</v>
      </c>
      <c r="K121" s="377">
        <f t="shared" ref="K121" si="70">H121/G121</f>
        <v>1</v>
      </c>
      <c r="L121" s="268"/>
      <c r="M121" s="360"/>
      <c r="N121" s="201"/>
      <c r="O121" s="491"/>
      <c r="P121" s="201">
        <f t="shared" si="43"/>
        <v>0</v>
      </c>
      <c r="Q121" s="248"/>
      <c r="R121" s="259">
        <f t="shared" si="44"/>
        <v>18.7</v>
      </c>
      <c r="S121" s="274">
        <f t="shared" si="45"/>
        <v>18.7</v>
      </c>
      <c r="T121" s="201">
        <f t="shared" si="46"/>
        <v>9.1999999999999993</v>
      </c>
      <c r="U121" s="477">
        <f t="shared" si="47"/>
        <v>9.1999999999999993</v>
      </c>
      <c r="V121" s="201">
        <f t="shared" si="48"/>
        <v>0</v>
      </c>
      <c r="W121" s="248">
        <f t="shared" si="49"/>
        <v>1</v>
      </c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</row>
    <row r="122" spans="1:196" ht="24.75" customHeight="1" x14ac:dyDescent="0.3">
      <c r="A122" s="249">
        <v>22</v>
      </c>
      <c r="B122" s="316" t="s">
        <v>19</v>
      </c>
      <c r="C122" s="234" t="s">
        <v>299</v>
      </c>
      <c r="D122" s="361" t="s">
        <v>87</v>
      </c>
      <c r="E122" s="362" t="s">
        <v>300</v>
      </c>
      <c r="F122" s="244">
        <v>4500</v>
      </c>
      <c r="G122" s="244">
        <v>1875</v>
      </c>
      <c r="H122" s="492"/>
      <c r="I122" s="340">
        <f t="shared" si="41"/>
        <v>0</v>
      </c>
      <c r="J122" s="341">
        <f t="shared" si="42"/>
        <v>-1875</v>
      </c>
      <c r="K122" s="377">
        <f t="shared" si="39"/>
        <v>0</v>
      </c>
      <c r="L122" s="268"/>
      <c r="M122" s="360"/>
      <c r="N122" s="201"/>
      <c r="O122" s="492"/>
      <c r="P122" s="201">
        <f t="shared" si="43"/>
        <v>0</v>
      </c>
      <c r="Q122" s="248"/>
      <c r="R122" s="259">
        <f t="shared" si="44"/>
        <v>4500</v>
      </c>
      <c r="S122" s="274">
        <f t="shared" si="45"/>
        <v>4500</v>
      </c>
      <c r="T122" s="201">
        <f t="shared" si="46"/>
        <v>1875</v>
      </c>
      <c r="U122" s="477">
        <f t="shared" si="47"/>
        <v>0</v>
      </c>
      <c r="V122" s="201">
        <f t="shared" si="48"/>
        <v>-1875</v>
      </c>
      <c r="W122" s="248">
        <f t="shared" si="49"/>
        <v>0</v>
      </c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</row>
    <row r="123" spans="1:196" s="3" customFormat="1" ht="23.25" customHeight="1" x14ac:dyDescent="0.3">
      <c r="A123" s="249">
        <v>23</v>
      </c>
      <c r="B123" s="316" t="s">
        <v>20</v>
      </c>
      <c r="C123" s="234" t="s">
        <v>88</v>
      </c>
      <c r="D123" s="361" t="s">
        <v>52</v>
      </c>
      <c r="E123" s="335" t="s">
        <v>215</v>
      </c>
      <c r="F123" s="244">
        <v>87438.8</v>
      </c>
      <c r="G123" s="244">
        <v>36433</v>
      </c>
      <c r="H123" s="501">
        <v>36433</v>
      </c>
      <c r="I123" s="340">
        <f t="shared" si="41"/>
        <v>0.13482153991784077</v>
      </c>
      <c r="J123" s="341">
        <f t="shared" si="42"/>
        <v>0</v>
      </c>
      <c r="K123" s="377">
        <f t="shared" si="39"/>
        <v>1</v>
      </c>
      <c r="L123" s="268"/>
      <c r="M123" s="360"/>
      <c r="N123" s="201"/>
      <c r="O123" s="492"/>
      <c r="P123" s="201">
        <f t="shared" si="43"/>
        <v>0</v>
      </c>
      <c r="Q123" s="248"/>
      <c r="R123" s="259">
        <f t="shared" si="44"/>
        <v>87438.8</v>
      </c>
      <c r="S123" s="274">
        <f t="shared" si="45"/>
        <v>87438.8</v>
      </c>
      <c r="T123" s="201">
        <f t="shared" si="46"/>
        <v>36433</v>
      </c>
      <c r="U123" s="477">
        <f t="shared" si="47"/>
        <v>36433</v>
      </c>
      <c r="V123" s="201">
        <f t="shared" si="48"/>
        <v>0</v>
      </c>
      <c r="W123" s="356">
        <f t="shared" si="49"/>
        <v>1</v>
      </c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</row>
    <row r="124" spans="1:196" s="3" customFormat="1" ht="23.25" customHeight="1" x14ac:dyDescent="0.3">
      <c r="A124" s="249">
        <v>24</v>
      </c>
      <c r="B124" s="316" t="s">
        <v>20</v>
      </c>
      <c r="C124" s="234" t="s">
        <v>172</v>
      </c>
      <c r="D124" s="361" t="s">
        <v>52</v>
      </c>
      <c r="E124" s="335" t="s">
        <v>173</v>
      </c>
      <c r="F124" s="244">
        <v>200</v>
      </c>
      <c r="G124" s="244"/>
      <c r="H124" s="501"/>
      <c r="I124" s="359">
        <f t="shared" si="41"/>
        <v>0</v>
      </c>
      <c r="J124" s="341">
        <f t="shared" ref="J124:J126" si="71">H124-G124</f>
        <v>0</v>
      </c>
      <c r="K124" s="377"/>
      <c r="L124" s="263">
        <v>4427</v>
      </c>
      <c r="M124" s="201">
        <v>4427</v>
      </c>
      <c r="N124" s="201">
        <v>4427</v>
      </c>
      <c r="O124" s="477">
        <v>4427</v>
      </c>
      <c r="P124" s="201">
        <f t="shared" si="43"/>
        <v>0</v>
      </c>
      <c r="Q124" s="248">
        <f t="shared" ref="Q124" si="72">O124/N124</f>
        <v>1</v>
      </c>
      <c r="R124" s="259">
        <f t="shared" si="44"/>
        <v>4627</v>
      </c>
      <c r="S124" s="274">
        <f t="shared" si="45"/>
        <v>4627</v>
      </c>
      <c r="T124" s="201">
        <f t="shared" si="46"/>
        <v>4427</v>
      </c>
      <c r="U124" s="477">
        <f t="shared" si="47"/>
        <v>4427</v>
      </c>
      <c r="V124" s="201">
        <f t="shared" si="48"/>
        <v>0</v>
      </c>
      <c r="W124" s="356">
        <f t="shared" si="49"/>
        <v>1</v>
      </c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</row>
    <row r="125" spans="1:196" s="474" customFormat="1" ht="111.6" customHeight="1" x14ac:dyDescent="0.35">
      <c r="A125" s="427"/>
      <c r="B125" s="428"/>
      <c r="C125" s="428"/>
      <c r="D125" s="428"/>
      <c r="E125" s="452" t="s">
        <v>305</v>
      </c>
      <c r="F125" s="565">
        <v>200</v>
      </c>
      <c r="G125" s="429"/>
      <c r="H125" s="479"/>
      <c r="I125" s="430">
        <f t="shared" si="41"/>
        <v>0</v>
      </c>
      <c r="J125" s="431">
        <f t="shared" si="71"/>
        <v>0</v>
      </c>
      <c r="K125" s="432"/>
      <c r="L125" s="433"/>
      <c r="M125" s="434"/>
      <c r="N125" s="434"/>
      <c r="O125" s="479"/>
      <c r="P125" s="436">
        <f t="shared" si="43"/>
        <v>0</v>
      </c>
      <c r="Q125" s="437"/>
      <c r="R125" s="438">
        <f t="shared" si="44"/>
        <v>200</v>
      </c>
      <c r="S125" s="431">
        <f t="shared" si="45"/>
        <v>200</v>
      </c>
      <c r="T125" s="431">
        <f t="shared" si="46"/>
        <v>0</v>
      </c>
      <c r="U125" s="483">
        <f t="shared" si="47"/>
        <v>0</v>
      </c>
      <c r="V125" s="431">
        <f t="shared" si="48"/>
        <v>0</v>
      </c>
      <c r="W125" s="437"/>
      <c r="X125" s="472"/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3"/>
      <c r="AS125" s="473"/>
      <c r="AT125" s="473"/>
      <c r="AU125" s="473"/>
      <c r="AV125" s="473"/>
      <c r="AW125" s="473"/>
      <c r="AX125" s="473"/>
      <c r="AY125" s="473"/>
      <c r="AZ125" s="473"/>
      <c r="BA125" s="473"/>
      <c r="BB125" s="473"/>
      <c r="BC125" s="473"/>
      <c r="BD125" s="473"/>
      <c r="BE125" s="473"/>
      <c r="BF125" s="473"/>
      <c r="BG125" s="473"/>
      <c r="BH125" s="473"/>
      <c r="BI125" s="473"/>
      <c r="BJ125" s="473"/>
      <c r="BK125" s="473"/>
      <c r="BL125" s="473"/>
      <c r="BM125" s="473"/>
      <c r="BN125" s="473"/>
      <c r="BO125" s="473"/>
      <c r="BP125" s="473"/>
      <c r="BQ125" s="473"/>
      <c r="BR125" s="473"/>
      <c r="BS125" s="473"/>
      <c r="BT125" s="473"/>
      <c r="BU125" s="473"/>
      <c r="BV125" s="473"/>
      <c r="BW125" s="473"/>
      <c r="BX125" s="473"/>
      <c r="BY125" s="473"/>
      <c r="BZ125" s="473"/>
      <c r="CA125" s="473"/>
      <c r="CB125" s="473"/>
      <c r="CC125" s="473"/>
      <c r="CD125" s="473"/>
      <c r="CE125" s="473"/>
      <c r="CF125" s="473"/>
      <c r="CG125" s="473"/>
      <c r="CH125" s="473"/>
      <c r="CI125" s="473"/>
      <c r="CJ125" s="473"/>
      <c r="CK125" s="473"/>
      <c r="CL125" s="473"/>
      <c r="CM125" s="473"/>
      <c r="CN125" s="473"/>
      <c r="CO125" s="473"/>
      <c r="CP125" s="473"/>
      <c r="CQ125" s="473"/>
      <c r="CR125" s="473"/>
      <c r="CS125" s="473"/>
      <c r="CT125" s="473"/>
      <c r="CU125" s="473"/>
      <c r="CV125" s="473"/>
      <c r="CW125" s="473"/>
      <c r="CX125" s="473"/>
      <c r="CY125" s="473"/>
      <c r="CZ125" s="473"/>
      <c r="DA125" s="473"/>
      <c r="DB125" s="473"/>
      <c r="DC125" s="473"/>
      <c r="DD125" s="473"/>
      <c r="DE125" s="473"/>
      <c r="DF125" s="473"/>
      <c r="DG125" s="473"/>
      <c r="DH125" s="473"/>
      <c r="DI125" s="473"/>
      <c r="DJ125" s="473"/>
      <c r="DK125" s="473"/>
      <c r="DL125" s="473"/>
      <c r="DM125" s="473"/>
      <c r="DN125" s="473"/>
      <c r="DO125" s="473"/>
      <c r="DP125" s="473"/>
      <c r="DQ125" s="473"/>
      <c r="DR125" s="473"/>
      <c r="DS125" s="473"/>
      <c r="DT125" s="473"/>
      <c r="DU125" s="473"/>
      <c r="DV125" s="473"/>
      <c r="DW125" s="473"/>
      <c r="DX125" s="473"/>
      <c r="DY125" s="473"/>
      <c r="DZ125" s="473"/>
      <c r="EA125" s="473"/>
      <c r="EB125" s="473"/>
      <c r="EC125" s="473"/>
      <c r="ED125" s="473"/>
      <c r="EE125" s="473"/>
      <c r="EF125" s="473"/>
      <c r="EG125" s="473"/>
      <c r="EH125" s="473"/>
      <c r="EI125" s="473"/>
      <c r="EJ125" s="473"/>
      <c r="EK125" s="473"/>
      <c r="EL125" s="473"/>
      <c r="EM125" s="473"/>
      <c r="EN125" s="473"/>
      <c r="EO125" s="473"/>
      <c r="EP125" s="473"/>
      <c r="EQ125" s="473"/>
      <c r="ER125" s="473"/>
      <c r="ES125" s="473"/>
      <c r="ET125" s="473"/>
      <c r="EU125" s="473"/>
      <c r="EV125" s="473"/>
      <c r="EW125" s="473"/>
      <c r="EX125" s="473"/>
      <c r="EY125" s="473"/>
      <c r="EZ125" s="473"/>
      <c r="FA125" s="473"/>
      <c r="FB125" s="473"/>
      <c r="FC125" s="473"/>
      <c r="FD125" s="473"/>
      <c r="FE125" s="473"/>
      <c r="FF125" s="473"/>
      <c r="FG125" s="473"/>
      <c r="FH125" s="473"/>
      <c r="FI125" s="473"/>
      <c r="FJ125" s="473"/>
      <c r="FK125" s="473"/>
      <c r="FL125" s="473"/>
      <c r="FM125" s="473"/>
      <c r="FN125" s="473"/>
      <c r="FO125" s="473"/>
      <c r="FP125" s="473"/>
      <c r="FQ125" s="473"/>
      <c r="FR125" s="473"/>
      <c r="FS125" s="473"/>
      <c r="FT125" s="473"/>
      <c r="FU125" s="473"/>
      <c r="FV125" s="473"/>
      <c r="FW125" s="473"/>
      <c r="FX125" s="473"/>
      <c r="FY125" s="473"/>
      <c r="FZ125" s="473"/>
      <c r="GA125" s="473"/>
      <c r="GB125" s="473"/>
      <c r="GC125" s="473"/>
      <c r="GD125" s="473"/>
      <c r="GE125" s="473"/>
      <c r="GF125" s="473"/>
      <c r="GG125" s="473"/>
      <c r="GH125" s="473"/>
      <c r="GI125" s="473"/>
      <c r="GJ125" s="473"/>
      <c r="GK125" s="473"/>
      <c r="GL125" s="473"/>
      <c r="GM125" s="473"/>
      <c r="GN125" s="473"/>
    </row>
    <row r="126" spans="1:196" s="15" customFormat="1" ht="33.6" customHeight="1" x14ac:dyDescent="0.35">
      <c r="A126" s="427"/>
      <c r="B126" s="428"/>
      <c r="C126" s="428"/>
      <c r="D126" s="428"/>
      <c r="E126" s="452" t="s">
        <v>309</v>
      </c>
      <c r="F126" s="429"/>
      <c r="G126" s="429"/>
      <c r="H126" s="479"/>
      <c r="I126" s="435">
        <f t="shared" si="41"/>
        <v>0</v>
      </c>
      <c r="J126" s="431">
        <f t="shared" si="71"/>
        <v>0</v>
      </c>
      <c r="K126" s="432"/>
      <c r="L126" s="566">
        <v>4427</v>
      </c>
      <c r="M126" s="431">
        <v>4427</v>
      </c>
      <c r="N126" s="431">
        <v>4427</v>
      </c>
      <c r="O126" s="493">
        <v>4427</v>
      </c>
      <c r="P126" s="431">
        <f>O126-N126</f>
        <v>0</v>
      </c>
      <c r="Q126" s="437">
        <f t="shared" ref="Q126" si="73">O126/N126</f>
        <v>1</v>
      </c>
      <c r="R126" s="438">
        <f t="shared" si="44"/>
        <v>4427</v>
      </c>
      <c r="S126" s="431">
        <f t="shared" si="45"/>
        <v>4427</v>
      </c>
      <c r="T126" s="431">
        <f t="shared" si="46"/>
        <v>4427</v>
      </c>
      <c r="U126" s="483">
        <f t="shared" si="47"/>
        <v>4427</v>
      </c>
      <c r="V126" s="431">
        <f>U126-T126</f>
        <v>0</v>
      </c>
      <c r="W126" s="437">
        <f>U126/T126</f>
        <v>1</v>
      </c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</row>
    <row r="127" spans="1:196" s="11" customFormat="1" ht="54.6" customHeight="1" x14ac:dyDescent="0.35">
      <c r="A127" s="249">
        <v>25</v>
      </c>
      <c r="B127" s="203"/>
      <c r="C127" s="203" t="s">
        <v>310</v>
      </c>
      <c r="D127" s="203" t="s">
        <v>52</v>
      </c>
      <c r="E127" s="547" t="s">
        <v>319</v>
      </c>
      <c r="F127" s="244"/>
      <c r="G127" s="244"/>
      <c r="H127" s="479"/>
      <c r="I127" s="202">
        <f t="shared" si="41"/>
        <v>0</v>
      </c>
      <c r="J127" s="201">
        <f t="shared" si="42"/>
        <v>0</v>
      </c>
      <c r="K127" s="257"/>
      <c r="L127" s="263">
        <v>3000</v>
      </c>
      <c r="M127" s="201">
        <v>3000</v>
      </c>
      <c r="N127" s="201">
        <v>3000</v>
      </c>
      <c r="O127" s="501">
        <v>3000</v>
      </c>
      <c r="P127" s="201">
        <f>O127-N127</f>
        <v>0</v>
      </c>
      <c r="Q127" s="248">
        <f t="shared" si="63"/>
        <v>1</v>
      </c>
      <c r="R127" s="259">
        <f t="shared" si="44"/>
        <v>3000</v>
      </c>
      <c r="S127" s="201">
        <f t="shared" si="45"/>
        <v>3000</v>
      </c>
      <c r="T127" s="201">
        <f t="shared" si="46"/>
        <v>3000</v>
      </c>
      <c r="U127" s="483">
        <f t="shared" si="47"/>
        <v>3000</v>
      </c>
      <c r="V127" s="201">
        <f>U127-T127</f>
        <v>0</v>
      </c>
      <c r="W127" s="248">
        <f>U127/T127</f>
        <v>1</v>
      </c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</row>
    <row r="128" spans="1:196" s="15" customFormat="1" ht="46.8" customHeight="1" x14ac:dyDescent="0.35">
      <c r="A128" s="321"/>
      <c r="B128" s="322"/>
      <c r="C128" s="322"/>
      <c r="D128" s="322"/>
      <c r="E128" s="548" t="s">
        <v>311</v>
      </c>
      <c r="F128" s="542"/>
      <c r="G128" s="542"/>
      <c r="H128" s="479"/>
      <c r="I128" s="333">
        <f t="shared" si="41"/>
        <v>0</v>
      </c>
      <c r="J128" s="324">
        <f t="shared" si="42"/>
        <v>0</v>
      </c>
      <c r="K128" s="378"/>
      <c r="L128" s="398">
        <v>3000</v>
      </c>
      <c r="M128" s="324">
        <v>3000</v>
      </c>
      <c r="N128" s="324">
        <v>3000</v>
      </c>
      <c r="O128" s="493">
        <v>3000</v>
      </c>
      <c r="P128" s="324">
        <f>O128-N128</f>
        <v>0</v>
      </c>
      <c r="Q128" s="543">
        <f t="shared" si="63"/>
        <v>1</v>
      </c>
      <c r="R128" s="386">
        <f t="shared" si="44"/>
        <v>3000</v>
      </c>
      <c r="S128" s="324">
        <f t="shared" si="45"/>
        <v>3000</v>
      </c>
      <c r="T128" s="324">
        <f t="shared" si="46"/>
        <v>3000</v>
      </c>
      <c r="U128" s="483">
        <f t="shared" si="47"/>
        <v>3000</v>
      </c>
      <c r="V128" s="324">
        <f t="shared" si="48"/>
        <v>0</v>
      </c>
      <c r="W128" s="543">
        <f>U128/T128</f>
        <v>1</v>
      </c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</row>
    <row r="129" spans="1:196" s="3" customFormat="1" ht="25.5" customHeight="1" x14ac:dyDescent="0.3">
      <c r="A129" s="590" t="s">
        <v>5</v>
      </c>
      <c r="B129" s="591"/>
      <c r="C129" s="591"/>
      <c r="D129" s="591"/>
      <c r="E129" s="591"/>
      <c r="F129" s="201">
        <f>SUM(F8,F26,F50,F62,F67,F73,F74,F75,F76,F90:F95,F104,F105,F106,F119,F120:F124,F127)</f>
        <v>692636.9</v>
      </c>
      <c r="G129" s="201">
        <f>SUM(G8,G26,G50,G62,G67,G73,G74,G75,G76,G90:G95,G105,G104,G106,G119,G120:G124,G127)</f>
        <v>311519</v>
      </c>
      <c r="H129" s="477">
        <f>SUM(H8,H26,H50,H62,H67,H73,H74,H75,H76,H90:H95,H105,H104,H106,H119,H120:H124,H127)</f>
        <v>270231.3</v>
      </c>
      <c r="I129" s="340">
        <v>1</v>
      </c>
      <c r="J129" s="201">
        <f>SUM(J8,J26,J50,J62,J67,J73,J74,J75,J76,J90:J95,J105,J104,J106,J119,J120:J124,J127)</f>
        <v>-41287.699999999946</v>
      </c>
      <c r="K129" s="377">
        <f t="shared" si="39"/>
        <v>0.86746330079385203</v>
      </c>
      <c r="L129" s="263">
        <f>SUM(L8,L26,L50,L62,L67,L73,L74,L75,L76,L90:L95,L105,L104,L106,L119,L120:L124,L127)</f>
        <v>68170.5</v>
      </c>
      <c r="M129" s="201">
        <f>SUM(M8,M26,M50,M62,M67,M73,M74,M75,M76,M90:M95,M105,M104,M106,M119,M120:M124,M127)</f>
        <v>95033.9</v>
      </c>
      <c r="N129" s="201">
        <f>SUM(N8,N26,N50,N62,N67,N73,N74,N75,N76,N90:N95,N105,N104,N106,N119,N120:N124,N127)</f>
        <v>67441.399999999994</v>
      </c>
      <c r="O129" s="477">
        <f>SUM(O8,O26,O50,O62,O67,O73,O74,O75,O76,O90:O95,O105,O104,O106,O119,O120:O124,O127)</f>
        <v>38931.300000000003</v>
      </c>
      <c r="P129" s="201">
        <f>SUM(P8,P26,P50,P62,P67,P73,P74,P75,P76,P90:P95,P105,P104,P106,P119,P120:P124,P127)</f>
        <v>-28510.1</v>
      </c>
      <c r="Q129" s="248">
        <f t="shared" si="63"/>
        <v>0.57726114819680507</v>
      </c>
      <c r="R129" s="259">
        <f>SUM(R8,R26,R50,R62,R67,R73,R74,R75,R76,R90:R95,R105,R104,R106,R119,R120:R124,R127)</f>
        <v>760807.39999999979</v>
      </c>
      <c r="S129" s="201">
        <f>SUM(S8,S26,S50,S62,S67,S73,S74,S75,S76,S90:S95,S105,S104,S106,S119,S120:S124,S127)</f>
        <v>787670.79999999993</v>
      </c>
      <c r="T129" s="201">
        <f>SUM(T8,T26,T50,T62,T67,T73,T74,T75,T76,T90:T95,T105,T104,T106,T119,T120:T124,T127)</f>
        <v>378960.40000000008</v>
      </c>
      <c r="U129" s="477">
        <f>SUM(U8,U26,U50,U62,U67,U73,U74,U75,U76,U90:U95,U105,U104,U106,U119,U120:U124,U127)</f>
        <v>309162.60000000003</v>
      </c>
      <c r="V129" s="201">
        <f>SUM(V8,V26,V50,V62,V67,V73,V74,V75,V76,V90:V95,V105,V104,V106,V119,V120:V124,V127)</f>
        <v>-69797.79999999993</v>
      </c>
      <c r="W129" s="356">
        <f t="shared" si="49"/>
        <v>0.81581769493593514</v>
      </c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</row>
    <row r="130" spans="1:196" s="12" customFormat="1" ht="85.2" customHeight="1" x14ac:dyDescent="0.35">
      <c r="A130" s="249">
        <v>26</v>
      </c>
      <c r="B130" s="339">
        <v>250909</v>
      </c>
      <c r="C130" s="339">
        <v>8822</v>
      </c>
      <c r="D130" s="339">
        <v>1060</v>
      </c>
      <c r="E130" s="245" t="s">
        <v>306</v>
      </c>
      <c r="F130" s="244"/>
      <c r="G130" s="244"/>
      <c r="H130" s="501"/>
      <c r="I130" s="363"/>
      <c r="J130" s="364"/>
      <c r="K130" s="377"/>
      <c r="L130" s="264"/>
      <c r="M130" s="285"/>
      <c r="N130" s="210"/>
      <c r="O130" s="480">
        <v>-17.399999999999999</v>
      </c>
      <c r="P130" s="210">
        <f>O130-N130</f>
        <v>-17.399999999999999</v>
      </c>
      <c r="Q130" s="248"/>
      <c r="R130" s="260">
        <f>SUM(F130,L130)</f>
        <v>0</v>
      </c>
      <c r="S130" s="285" t="s">
        <v>188</v>
      </c>
      <c r="T130" s="210">
        <f t="shared" ref="S130:U131" si="74">SUM(G130,N130)</f>
        <v>0</v>
      </c>
      <c r="U130" s="481">
        <f t="shared" si="74"/>
        <v>-17.399999999999999</v>
      </c>
      <c r="V130" s="210">
        <f>U130-T130</f>
        <v>-17.399999999999999</v>
      </c>
      <c r="W130" s="356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</row>
    <row r="131" spans="1:196" s="13" customFormat="1" ht="40.200000000000003" customHeight="1" thickBot="1" x14ac:dyDescent="0.35">
      <c r="A131" s="253"/>
      <c r="B131" s="365"/>
      <c r="C131" s="365"/>
      <c r="D131" s="365"/>
      <c r="E131" s="366" t="s">
        <v>33</v>
      </c>
      <c r="F131" s="254">
        <f>SUM(F129:F130)</f>
        <v>692636.9</v>
      </c>
      <c r="G131" s="254">
        <f>SUM(G129:G130)</f>
        <v>311519</v>
      </c>
      <c r="H131" s="494">
        <f>SUM(H129:H130)</f>
        <v>270231.3</v>
      </c>
      <c r="I131" s="367">
        <v>1</v>
      </c>
      <c r="J131" s="368">
        <f>H131-G131</f>
        <v>-41287.700000000012</v>
      </c>
      <c r="K131" s="380">
        <f t="shared" si="39"/>
        <v>0.86746330079385203</v>
      </c>
      <c r="L131" s="269">
        <f>SUM(L129:L130)</f>
        <v>68170.5</v>
      </c>
      <c r="M131" s="369">
        <f>SUM(M129:M130)</f>
        <v>95033.9</v>
      </c>
      <c r="N131" s="254">
        <f>SUM(N129:N130)</f>
        <v>67441.399999999994</v>
      </c>
      <c r="O131" s="494">
        <f>SUM(O129:O130)</f>
        <v>38913.9</v>
      </c>
      <c r="P131" s="254">
        <f>SUM(P129:P130)</f>
        <v>-28527.5</v>
      </c>
      <c r="Q131" s="256">
        <f t="shared" si="63"/>
        <v>0.57700314643527573</v>
      </c>
      <c r="R131" s="262">
        <f>SUM(F131,L131)</f>
        <v>760807.4</v>
      </c>
      <c r="S131" s="370">
        <f t="shared" si="74"/>
        <v>787670.8</v>
      </c>
      <c r="T131" s="255">
        <f t="shared" si="74"/>
        <v>378960.4</v>
      </c>
      <c r="U131" s="495">
        <f t="shared" si="74"/>
        <v>309145.2</v>
      </c>
      <c r="V131" s="255">
        <f>U131-T131</f>
        <v>-69815.200000000012</v>
      </c>
      <c r="W131" s="371">
        <f t="shared" si="49"/>
        <v>0.81577177984823745</v>
      </c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</row>
    <row r="132" spans="1:196" s="7" customFormat="1" ht="73.5" customHeight="1" x14ac:dyDescent="0.4">
      <c r="B132" s="93"/>
      <c r="C132" s="93"/>
      <c r="D132" s="93"/>
      <c r="E132" s="586" t="s">
        <v>328</v>
      </c>
      <c r="F132" s="586"/>
      <c r="G132" s="560"/>
      <c r="H132" s="27"/>
      <c r="I132" s="558"/>
      <c r="J132" s="558"/>
      <c r="K132" s="559"/>
      <c r="L132" s="68"/>
      <c r="M132" s="561" t="s">
        <v>329</v>
      </c>
      <c r="N132" s="68"/>
      <c r="O132" s="68"/>
      <c r="P132" s="70"/>
      <c r="Q132" s="68"/>
      <c r="R132" s="27"/>
      <c r="S132" s="27"/>
      <c r="T132" s="27"/>
      <c r="U132" s="68"/>
      <c r="V132" s="68"/>
      <c r="W132" s="68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</row>
    <row r="133" spans="1:196" ht="45" customHeight="1" x14ac:dyDescent="0.35">
      <c r="E133" s="20"/>
      <c r="F133" s="73"/>
      <c r="G133" s="73"/>
      <c r="H133" s="74"/>
      <c r="I133" s="71"/>
      <c r="J133" s="71"/>
      <c r="K133" s="75"/>
      <c r="L133" s="68"/>
      <c r="M133" s="76"/>
      <c r="N133" s="68"/>
      <c r="O133" s="77"/>
      <c r="P133" s="70"/>
      <c r="Q133" s="68"/>
      <c r="R133" s="68"/>
      <c r="S133" s="69"/>
      <c r="T133" s="68"/>
      <c r="U133" s="69"/>
      <c r="V133" s="71"/>
      <c r="W133" s="71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</row>
    <row r="134" spans="1:196" hidden="1" x14ac:dyDescent="0.25"/>
    <row r="135" spans="1:196" ht="17.399999999999999" hidden="1" x14ac:dyDescent="0.3">
      <c r="J135" s="562"/>
    </row>
    <row r="136" spans="1:196" ht="37.950000000000003" hidden="1" customHeight="1" x14ac:dyDescent="0.3">
      <c r="E136" s="194" t="s">
        <v>276</v>
      </c>
      <c r="F136" s="196">
        <f>SUM(F125:F126)</f>
        <v>200</v>
      </c>
      <c r="G136" s="196">
        <f>SUM(G125:G126)</f>
        <v>0</v>
      </c>
      <c r="H136" s="196">
        <f>SUM(H125:H126)</f>
        <v>0</v>
      </c>
      <c r="L136" s="195">
        <f>SUM(L125:L126)</f>
        <v>4427</v>
      </c>
      <c r="M136" s="195">
        <f>SUM(M125:M126)</f>
        <v>4427</v>
      </c>
      <c r="N136" s="195">
        <f>SUM(N125:N126)</f>
        <v>4427</v>
      </c>
      <c r="O136" s="195">
        <f>SUM(O125:O126)</f>
        <v>4427</v>
      </c>
      <c r="P136" s="554"/>
      <c r="Q136" s="555"/>
      <c r="R136" s="195">
        <f>SUM(R125:R126)</f>
        <v>4627</v>
      </c>
      <c r="S136" s="195">
        <f>SUM(S125:S126)</f>
        <v>4627</v>
      </c>
      <c r="T136" s="195">
        <f>SUM(T125:T126)</f>
        <v>4427</v>
      </c>
      <c r="U136" s="456">
        <f>SUM(U125:U126)</f>
        <v>4427</v>
      </c>
    </row>
    <row r="137" spans="1:196" hidden="1" x14ac:dyDescent="0.25"/>
    <row r="138" spans="1:196" s="146" customFormat="1" ht="37.200000000000003" hidden="1" customHeight="1" x14ac:dyDescent="0.3">
      <c r="B138" s="147"/>
      <c r="C138" s="147"/>
      <c r="D138" s="170"/>
      <c r="E138" s="184" t="s">
        <v>303</v>
      </c>
      <c r="F138" s="422">
        <f>F39</f>
        <v>145174</v>
      </c>
      <c r="G138" s="422">
        <f>G39</f>
        <v>56205.3</v>
      </c>
      <c r="H138" s="422">
        <f>H39</f>
        <v>55461</v>
      </c>
      <c r="I138" s="422"/>
      <c r="J138" s="423"/>
      <c r="K138" s="424">
        <f t="shared" ref="K138" si="75">H138/G138</f>
        <v>0.98675747660807789</v>
      </c>
      <c r="L138" s="439">
        <f>L39</f>
        <v>0</v>
      </c>
      <c r="M138" s="439">
        <f>M39</f>
        <v>0</v>
      </c>
      <c r="N138" s="439">
        <f>N39</f>
        <v>0</v>
      </c>
      <c r="O138" s="439">
        <f>O39</f>
        <v>0</v>
      </c>
      <c r="P138" s="439"/>
      <c r="Q138" s="440" t="e">
        <f t="shared" ref="Q138" si="76">O138/N138</f>
        <v>#DIV/0!</v>
      </c>
      <c r="R138" s="444">
        <f>R39</f>
        <v>145174</v>
      </c>
      <c r="S138" s="444">
        <f>S39</f>
        <v>145174</v>
      </c>
      <c r="T138" s="444">
        <f>T39</f>
        <v>56205.3</v>
      </c>
      <c r="U138" s="444">
        <f>U39</f>
        <v>55461</v>
      </c>
      <c r="V138" s="445">
        <f>U138-T138</f>
        <v>-744.30000000000291</v>
      </c>
      <c r="W138" s="446">
        <f t="shared" ref="W138" si="77">U138/T138</f>
        <v>0.98675747660807789</v>
      </c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50"/>
      <c r="GF138" s="150"/>
      <c r="GG138" s="150"/>
      <c r="GH138" s="150"/>
      <c r="GI138" s="150"/>
      <c r="GJ138" s="150"/>
      <c r="GK138" s="150"/>
      <c r="GL138" s="150"/>
      <c r="GM138" s="150"/>
      <c r="GN138" s="150"/>
    </row>
    <row r="139" spans="1:196" s="122" customFormat="1" ht="45.6" hidden="1" customHeight="1" x14ac:dyDescent="0.3">
      <c r="B139" s="123"/>
      <c r="C139" s="123"/>
      <c r="D139" s="171"/>
      <c r="E139" s="549" t="s">
        <v>275</v>
      </c>
      <c r="F139" s="422"/>
      <c r="G139" s="422"/>
      <c r="H139" s="422"/>
      <c r="I139" s="422"/>
      <c r="J139" s="423"/>
      <c r="K139" s="424" t="e">
        <f t="shared" ref="K139:K159" si="78">H139/G139</f>
        <v>#DIV/0!</v>
      </c>
      <c r="L139" s="439"/>
      <c r="M139" s="439"/>
      <c r="N139" s="439"/>
      <c r="O139" s="439"/>
      <c r="P139" s="439"/>
      <c r="Q139" s="440" t="e">
        <f t="shared" ref="Q139:Q160" si="79">O139/N139</f>
        <v>#DIV/0!</v>
      </c>
      <c r="R139" s="444"/>
      <c r="S139" s="444"/>
      <c r="T139" s="444"/>
      <c r="U139" s="444"/>
      <c r="V139" s="445">
        <f t="shared" ref="V139:V160" si="80">U139-T139</f>
        <v>0</v>
      </c>
      <c r="W139" s="446" t="e">
        <f t="shared" ref="W139:W160" si="81">U139/T139</f>
        <v>#DIV/0!</v>
      </c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126"/>
      <c r="EF139" s="126"/>
      <c r="EG139" s="126"/>
      <c r="EH139" s="126"/>
      <c r="EI139" s="126"/>
      <c r="EJ139" s="126"/>
      <c r="EK139" s="126"/>
      <c r="EL139" s="126"/>
      <c r="EM139" s="126"/>
      <c r="EN139" s="126"/>
      <c r="EO139" s="126"/>
      <c r="EP139" s="126"/>
      <c r="EQ139" s="126"/>
      <c r="ER139" s="126"/>
      <c r="ES139" s="126"/>
      <c r="ET139" s="126"/>
      <c r="EU139" s="126"/>
      <c r="EV139" s="126"/>
      <c r="EW139" s="126"/>
      <c r="EX139" s="126"/>
      <c r="EY139" s="126"/>
      <c r="EZ139" s="126"/>
      <c r="FA139" s="126"/>
      <c r="FB139" s="126"/>
      <c r="FC139" s="126"/>
      <c r="FD139" s="126"/>
      <c r="FE139" s="126"/>
      <c r="FF139" s="126"/>
      <c r="FG139" s="126"/>
      <c r="FH139" s="126"/>
      <c r="FI139" s="126"/>
      <c r="FJ139" s="126"/>
      <c r="FK139" s="126"/>
      <c r="FL139" s="126"/>
      <c r="FM139" s="126"/>
      <c r="FN139" s="126"/>
      <c r="FO139" s="126"/>
      <c r="FP139" s="126"/>
      <c r="FQ139" s="126"/>
      <c r="FR139" s="126"/>
      <c r="FS139" s="126"/>
      <c r="FT139" s="126"/>
      <c r="FU139" s="126"/>
      <c r="FV139" s="126"/>
      <c r="FW139" s="126"/>
      <c r="FX139" s="126"/>
      <c r="FY139" s="126"/>
      <c r="FZ139" s="126"/>
      <c r="GA139" s="126"/>
      <c r="GB139" s="126"/>
      <c r="GC139" s="126"/>
      <c r="GD139" s="126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</row>
    <row r="140" spans="1:196" s="122" customFormat="1" ht="50.25" hidden="1" customHeight="1" x14ac:dyDescent="0.3">
      <c r="B140" s="123"/>
      <c r="C140" s="123"/>
      <c r="D140" s="171"/>
      <c r="E140" s="185" t="s">
        <v>321</v>
      </c>
      <c r="F140" s="425">
        <f>F47</f>
        <v>1558.6</v>
      </c>
      <c r="G140" s="425">
        <f>G47</f>
        <v>549.70000000000005</v>
      </c>
      <c r="H140" s="425">
        <f>H47</f>
        <v>427</v>
      </c>
      <c r="I140" s="425"/>
      <c r="J140" s="423"/>
      <c r="K140" s="424">
        <f t="shared" si="78"/>
        <v>0.77678733854829896</v>
      </c>
      <c r="L140" s="441">
        <f>L47</f>
        <v>0</v>
      </c>
      <c r="M140" s="441">
        <f>M47</f>
        <v>0</v>
      </c>
      <c r="N140" s="441">
        <f>N47</f>
        <v>0</v>
      </c>
      <c r="O140" s="441">
        <f>O47</f>
        <v>0</v>
      </c>
      <c r="P140" s="439"/>
      <c r="Q140" s="440" t="e">
        <f t="shared" si="79"/>
        <v>#DIV/0!</v>
      </c>
      <c r="R140" s="447">
        <f>R47</f>
        <v>1558.6</v>
      </c>
      <c r="S140" s="447">
        <f>S47</f>
        <v>1558.6</v>
      </c>
      <c r="T140" s="447">
        <f>T47</f>
        <v>549.70000000000005</v>
      </c>
      <c r="U140" s="447">
        <f>U47</f>
        <v>427</v>
      </c>
      <c r="V140" s="448">
        <f t="shared" si="80"/>
        <v>-122.70000000000005</v>
      </c>
      <c r="W140" s="446">
        <f t="shared" si="81"/>
        <v>0.77678733854829896</v>
      </c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6"/>
      <c r="FF140" s="126"/>
      <c r="FG140" s="126"/>
      <c r="FH140" s="126"/>
      <c r="FI140" s="126"/>
      <c r="FJ140" s="126"/>
      <c r="FK140" s="126"/>
      <c r="FL140" s="126"/>
      <c r="FM140" s="126"/>
      <c r="FN140" s="126"/>
      <c r="FO140" s="126"/>
      <c r="FP140" s="126"/>
      <c r="FQ140" s="126"/>
      <c r="FR140" s="126"/>
      <c r="FS140" s="126"/>
      <c r="FT140" s="126"/>
      <c r="FU140" s="126"/>
      <c r="FV140" s="126"/>
      <c r="FW140" s="126"/>
      <c r="FX140" s="126"/>
      <c r="FY140" s="126"/>
      <c r="FZ140" s="126"/>
      <c r="GA140" s="126"/>
      <c r="GB140" s="126"/>
      <c r="GC140" s="126"/>
      <c r="GD140" s="126"/>
      <c r="GE140" s="127"/>
      <c r="GF140" s="127"/>
      <c r="GG140" s="127"/>
      <c r="GH140" s="127"/>
      <c r="GI140" s="127"/>
      <c r="GJ140" s="127"/>
      <c r="GK140" s="127"/>
      <c r="GL140" s="127"/>
      <c r="GM140" s="127"/>
      <c r="GN140" s="127"/>
    </row>
    <row r="141" spans="1:196" s="122" customFormat="1" ht="61.95" hidden="1" customHeight="1" x14ac:dyDescent="0.3">
      <c r="B141" s="123"/>
      <c r="C141" s="123"/>
      <c r="D141" s="124"/>
      <c r="E141" s="550" t="s">
        <v>248</v>
      </c>
      <c r="F141" s="425"/>
      <c r="G141" s="425"/>
      <c r="H141" s="425"/>
      <c r="I141" s="425"/>
      <c r="J141" s="423"/>
      <c r="K141" s="424" t="e">
        <f t="shared" si="78"/>
        <v>#DIV/0!</v>
      </c>
      <c r="L141" s="441"/>
      <c r="M141" s="441"/>
      <c r="N141" s="441"/>
      <c r="O141" s="441"/>
      <c r="P141" s="439"/>
      <c r="Q141" s="440" t="e">
        <f t="shared" si="79"/>
        <v>#DIV/0!</v>
      </c>
      <c r="R141" s="447"/>
      <c r="S141" s="447"/>
      <c r="T141" s="447"/>
      <c r="U141" s="447"/>
      <c r="V141" s="448">
        <f t="shared" si="80"/>
        <v>0</v>
      </c>
      <c r="W141" s="446" t="e">
        <f t="shared" si="81"/>
        <v>#DIV/0!</v>
      </c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6"/>
      <c r="FH141" s="126"/>
      <c r="FI141" s="126"/>
      <c r="FJ141" s="126"/>
      <c r="FK141" s="126"/>
      <c r="FL141" s="126"/>
      <c r="FM141" s="126"/>
      <c r="FN141" s="126"/>
      <c r="FO141" s="126"/>
      <c r="FP141" s="126"/>
      <c r="FQ141" s="126"/>
      <c r="FR141" s="126"/>
      <c r="FS141" s="126"/>
      <c r="FT141" s="126"/>
      <c r="FU141" s="126"/>
      <c r="FV141" s="126"/>
      <c r="FW141" s="126"/>
      <c r="FX141" s="126"/>
      <c r="FY141" s="126"/>
      <c r="FZ141" s="126"/>
      <c r="GA141" s="126"/>
      <c r="GB141" s="126"/>
      <c r="GC141" s="126"/>
      <c r="GD141" s="126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</row>
    <row r="142" spans="1:196" s="155" customFormat="1" ht="30.6" hidden="1" customHeight="1" x14ac:dyDescent="0.3">
      <c r="A142" s="122"/>
      <c r="B142" s="151"/>
      <c r="C142" s="151"/>
      <c r="D142" s="124"/>
      <c r="E142" s="186" t="s">
        <v>320</v>
      </c>
      <c r="F142" s="425">
        <f>F49</f>
        <v>287.60000000000002</v>
      </c>
      <c r="G142" s="425">
        <f>G49</f>
        <v>287.60000000000002</v>
      </c>
      <c r="H142" s="425">
        <f>H49</f>
        <v>268.60000000000002</v>
      </c>
      <c r="I142" s="422"/>
      <c r="J142" s="423"/>
      <c r="K142" s="424">
        <f t="shared" si="78"/>
        <v>0.93393602225312933</v>
      </c>
      <c r="L142" s="439">
        <f>L49</f>
        <v>0</v>
      </c>
      <c r="M142" s="439">
        <f>M49</f>
        <v>0</v>
      </c>
      <c r="N142" s="439">
        <f>N49</f>
        <v>0</v>
      </c>
      <c r="O142" s="439">
        <f>O49</f>
        <v>0</v>
      </c>
      <c r="P142" s="439"/>
      <c r="Q142" s="440" t="e">
        <f t="shared" si="79"/>
        <v>#DIV/0!</v>
      </c>
      <c r="R142" s="444">
        <f>R49</f>
        <v>287.60000000000002</v>
      </c>
      <c r="S142" s="444">
        <f>S49</f>
        <v>287.60000000000002</v>
      </c>
      <c r="T142" s="444">
        <f>T49</f>
        <v>287.60000000000002</v>
      </c>
      <c r="U142" s="444">
        <f>U49</f>
        <v>268.60000000000002</v>
      </c>
      <c r="V142" s="445">
        <f t="shared" si="80"/>
        <v>-19</v>
      </c>
      <c r="W142" s="446">
        <f t="shared" si="81"/>
        <v>0.93393602225312933</v>
      </c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4"/>
      <c r="GF142" s="154"/>
      <c r="GG142" s="154"/>
      <c r="GH142" s="154"/>
      <c r="GI142" s="154"/>
      <c r="GJ142" s="154"/>
      <c r="GK142" s="154"/>
      <c r="GL142" s="154"/>
      <c r="GM142" s="154"/>
      <c r="GN142" s="154"/>
    </row>
    <row r="143" spans="1:196" s="4" customFormat="1" ht="24.75" hidden="1" customHeight="1" x14ac:dyDescent="0.3">
      <c r="A143" s="14"/>
      <c r="B143" s="128"/>
      <c r="C143" s="128"/>
      <c r="D143" s="129"/>
      <c r="E143" s="551" t="s">
        <v>223</v>
      </c>
      <c r="F143" s="422"/>
      <c r="G143" s="422"/>
      <c r="H143" s="422"/>
      <c r="I143" s="422"/>
      <c r="J143" s="423"/>
      <c r="K143" s="422" t="e">
        <f t="shared" si="78"/>
        <v>#DIV/0!</v>
      </c>
      <c r="L143" s="439"/>
      <c r="M143" s="439"/>
      <c r="N143" s="439"/>
      <c r="O143" s="439"/>
      <c r="P143" s="439"/>
      <c r="Q143" s="440" t="e">
        <f t="shared" si="79"/>
        <v>#DIV/0!</v>
      </c>
      <c r="R143" s="444"/>
      <c r="S143" s="444"/>
      <c r="T143" s="444"/>
      <c r="U143" s="444"/>
      <c r="V143" s="445">
        <f t="shared" si="80"/>
        <v>0</v>
      </c>
      <c r="W143" s="446" t="e">
        <f t="shared" si="81"/>
        <v>#DIV/0!</v>
      </c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</row>
    <row r="144" spans="1:196" s="139" customFormat="1" ht="73.2" hidden="1" customHeight="1" x14ac:dyDescent="0.3">
      <c r="A144" s="11"/>
      <c r="B144" s="137"/>
      <c r="C144" s="137"/>
      <c r="D144" s="138"/>
      <c r="E144" s="187" t="s">
        <v>243</v>
      </c>
      <c r="F144" s="422">
        <f>F37</f>
        <v>2602.6</v>
      </c>
      <c r="G144" s="422">
        <f>G37</f>
        <v>1084.5</v>
      </c>
      <c r="H144" s="422">
        <f>H37</f>
        <v>1084.5</v>
      </c>
      <c r="I144" s="422"/>
      <c r="J144" s="423"/>
      <c r="K144" s="424">
        <f t="shared" si="78"/>
        <v>1</v>
      </c>
      <c r="L144" s="439">
        <f>L37</f>
        <v>0</v>
      </c>
      <c r="M144" s="439">
        <f>M37</f>
        <v>0</v>
      </c>
      <c r="N144" s="439">
        <f>N37</f>
        <v>0</v>
      </c>
      <c r="O144" s="439">
        <f>O37</f>
        <v>0</v>
      </c>
      <c r="P144" s="439"/>
      <c r="Q144" s="439" t="e">
        <f t="shared" si="79"/>
        <v>#DIV/0!</v>
      </c>
      <c r="R144" s="444">
        <f>R37</f>
        <v>2602.6</v>
      </c>
      <c r="S144" s="444">
        <f>S37</f>
        <v>2602.6</v>
      </c>
      <c r="T144" s="444">
        <f>T37</f>
        <v>1084.5</v>
      </c>
      <c r="U144" s="444">
        <f>U37</f>
        <v>1084.5</v>
      </c>
      <c r="V144" s="445">
        <f t="shared" si="80"/>
        <v>0</v>
      </c>
      <c r="W144" s="446">
        <f t="shared" si="81"/>
        <v>1</v>
      </c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</row>
    <row r="145" spans="1:196" s="135" customFormat="1" ht="31.5" hidden="1" customHeight="1" x14ac:dyDescent="0.3">
      <c r="A145" s="130"/>
      <c r="B145" s="131"/>
      <c r="C145" s="131"/>
      <c r="D145" s="172"/>
      <c r="E145" s="556" t="s">
        <v>238</v>
      </c>
      <c r="F145" s="422"/>
      <c r="G145" s="422"/>
      <c r="H145" s="422"/>
      <c r="I145" s="422"/>
      <c r="J145" s="423"/>
      <c r="K145" s="424" t="e">
        <f t="shared" si="78"/>
        <v>#DIV/0!</v>
      </c>
      <c r="L145" s="439"/>
      <c r="M145" s="439"/>
      <c r="N145" s="439"/>
      <c r="O145" s="439"/>
      <c r="P145" s="439"/>
      <c r="Q145" s="440" t="e">
        <f t="shared" si="79"/>
        <v>#DIV/0!</v>
      </c>
      <c r="R145" s="444"/>
      <c r="S145" s="444"/>
      <c r="T145" s="444"/>
      <c r="U145" s="444"/>
      <c r="V145" s="445">
        <f t="shared" si="80"/>
        <v>0</v>
      </c>
      <c r="W145" s="446" t="e">
        <f t="shared" si="81"/>
        <v>#DIV/0!</v>
      </c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4"/>
      <c r="GF145" s="134"/>
      <c r="GG145" s="134"/>
      <c r="GH145" s="134"/>
      <c r="GI145" s="134"/>
      <c r="GJ145" s="134"/>
      <c r="GK145" s="134"/>
      <c r="GL145" s="134"/>
      <c r="GM145" s="134"/>
      <c r="GN145" s="134"/>
    </row>
    <row r="146" spans="1:196" s="135" customFormat="1" ht="33" hidden="1" customHeight="1" x14ac:dyDescent="0.3">
      <c r="A146" s="136"/>
      <c r="B146" s="131"/>
      <c r="C146" s="131"/>
      <c r="D146" s="173"/>
      <c r="E146" s="188" t="s">
        <v>267</v>
      </c>
      <c r="F146" s="422">
        <f>F56</f>
        <v>834.6</v>
      </c>
      <c r="G146" s="422">
        <f>G56</f>
        <v>695.5</v>
      </c>
      <c r="H146" s="422">
        <f>H56</f>
        <v>395.1</v>
      </c>
      <c r="I146" s="422"/>
      <c r="J146" s="423"/>
      <c r="K146" s="424">
        <f t="shared" si="78"/>
        <v>0.56808051761322798</v>
      </c>
      <c r="L146" s="439">
        <f>L56</f>
        <v>0</v>
      </c>
      <c r="M146" s="439">
        <f>M56</f>
        <v>0</v>
      </c>
      <c r="N146" s="439">
        <f>N56</f>
        <v>0</v>
      </c>
      <c r="O146" s="439">
        <f>O56</f>
        <v>0</v>
      </c>
      <c r="P146" s="439"/>
      <c r="Q146" s="440" t="e">
        <f t="shared" si="79"/>
        <v>#DIV/0!</v>
      </c>
      <c r="R146" s="444">
        <f>R56</f>
        <v>834.6</v>
      </c>
      <c r="S146" s="444">
        <f>S56</f>
        <v>834.6</v>
      </c>
      <c r="T146" s="444">
        <f>T56</f>
        <v>695.5</v>
      </c>
      <c r="U146" s="444">
        <f>U56</f>
        <v>395.1</v>
      </c>
      <c r="V146" s="445">
        <f t="shared" si="80"/>
        <v>-300.39999999999998</v>
      </c>
      <c r="W146" s="446">
        <f t="shared" si="81"/>
        <v>0.56808051761322798</v>
      </c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4"/>
      <c r="GF146" s="134"/>
      <c r="GG146" s="134"/>
      <c r="GH146" s="134"/>
      <c r="GI146" s="134"/>
      <c r="GJ146" s="134"/>
      <c r="GK146" s="134"/>
      <c r="GL146" s="134"/>
      <c r="GM146" s="134"/>
      <c r="GN146" s="134"/>
    </row>
    <row r="147" spans="1:196" s="4" customFormat="1" ht="37.950000000000003" hidden="1" customHeight="1" x14ac:dyDescent="0.3">
      <c r="A147" s="14"/>
      <c r="B147" s="128"/>
      <c r="C147" s="128"/>
      <c r="D147" s="174"/>
      <c r="E147" s="556" t="s">
        <v>199</v>
      </c>
      <c r="F147" s="422"/>
      <c r="G147" s="422"/>
      <c r="H147" s="422"/>
      <c r="I147" s="422"/>
      <c r="J147" s="423"/>
      <c r="K147" s="424" t="e">
        <f t="shared" si="78"/>
        <v>#DIV/0!</v>
      </c>
      <c r="L147" s="439"/>
      <c r="M147" s="439"/>
      <c r="N147" s="439"/>
      <c r="O147" s="439"/>
      <c r="P147" s="439"/>
      <c r="Q147" s="440" t="e">
        <f t="shared" si="79"/>
        <v>#DIV/0!</v>
      </c>
      <c r="R147" s="444"/>
      <c r="S147" s="444"/>
      <c r="T147" s="444"/>
      <c r="U147" s="444"/>
      <c r="V147" s="445">
        <f t="shared" si="80"/>
        <v>0</v>
      </c>
      <c r="W147" s="446" t="e">
        <f t="shared" si="81"/>
        <v>#DIV/0!</v>
      </c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</row>
    <row r="148" spans="1:196" s="4" customFormat="1" ht="60" hidden="1" customHeight="1" x14ac:dyDescent="0.3">
      <c r="A148" s="14"/>
      <c r="B148" s="128"/>
      <c r="C148" s="128"/>
      <c r="D148" s="175"/>
      <c r="E148" s="557" t="s">
        <v>271</v>
      </c>
      <c r="F148" s="422"/>
      <c r="G148" s="422"/>
      <c r="H148" s="422"/>
      <c r="I148" s="422"/>
      <c r="J148" s="423"/>
      <c r="K148" s="424" t="e">
        <f t="shared" si="78"/>
        <v>#DIV/0!</v>
      </c>
      <c r="L148" s="439"/>
      <c r="M148" s="439"/>
      <c r="N148" s="439"/>
      <c r="O148" s="439"/>
      <c r="P148" s="439"/>
      <c r="Q148" s="440" t="e">
        <f t="shared" si="79"/>
        <v>#DIV/0!</v>
      </c>
      <c r="R148" s="444"/>
      <c r="S148" s="444"/>
      <c r="T148" s="444"/>
      <c r="U148" s="444"/>
      <c r="V148" s="449">
        <f t="shared" si="80"/>
        <v>0</v>
      </c>
      <c r="W148" s="450" t="e">
        <f t="shared" si="81"/>
        <v>#DIV/0!</v>
      </c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</row>
    <row r="149" spans="1:196" s="139" customFormat="1" ht="48.75" hidden="1" customHeight="1" x14ac:dyDescent="0.3">
      <c r="A149" s="11"/>
      <c r="B149" s="137"/>
      <c r="C149" s="137"/>
      <c r="D149" s="138"/>
      <c r="E149" s="557" t="s">
        <v>273</v>
      </c>
      <c r="F149" s="422"/>
      <c r="G149" s="422"/>
      <c r="H149" s="422"/>
      <c r="I149" s="422"/>
      <c r="J149" s="422"/>
      <c r="K149" s="422" t="e">
        <f t="shared" si="78"/>
        <v>#DIV/0!</v>
      </c>
      <c r="L149" s="439"/>
      <c r="M149" s="439"/>
      <c r="N149" s="439"/>
      <c r="O149" s="439"/>
      <c r="P149" s="439"/>
      <c r="Q149" s="439" t="e">
        <f t="shared" si="79"/>
        <v>#DIV/0!</v>
      </c>
      <c r="R149" s="444"/>
      <c r="S149" s="444"/>
      <c r="T149" s="444"/>
      <c r="U149" s="444"/>
      <c r="V149" s="451">
        <f t="shared" si="80"/>
        <v>0</v>
      </c>
      <c r="W149" s="446" t="e">
        <f t="shared" si="81"/>
        <v>#DIV/0!</v>
      </c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</row>
    <row r="150" spans="1:196" s="4" customFormat="1" ht="71.400000000000006" hidden="1" customHeight="1" x14ac:dyDescent="0.3">
      <c r="A150" s="14"/>
      <c r="B150" s="128"/>
      <c r="C150" s="128"/>
      <c r="D150" s="176"/>
      <c r="E150" s="189" t="s">
        <v>272</v>
      </c>
      <c r="F150" s="422"/>
      <c r="G150" s="422"/>
      <c r="H150" s="422"/>
      <c r="I150" s="422"/>
      <c r="J150" s="423"/>
      <c r="K150" s="424" t="e">
        <f t="shared" si="78"/>
        <v>#DIV/0!</v>
      </c>
      <c r="L150" s="439"/>
      <c r="M150" s="439"/>
      <c r="N150" s="439"/>
      <c r="O150" s="439"/>
      <c r="P150" s="439"/>
      <c r="Q150" s="440" t="e">
        <f t="shared" si="79"/>
        <v>#DIV/0!</v>
      </c>
      <c r="R150" s="444"/>
      <c r="S150" s="444"/>
      <c r="T150" s="444"/>
      <c r="U150" s="444"/>
      <c r="V150" s="445">
        <f t="shared" si="80"/>
        <v>0</v>
      </c>
      <c r="W150" s="446" t="e">
        <f t="shared" si="81"/>
        <v>#DIV/0!</v>
      </c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</row>
    <row r="151" spans="1:196" s="4" customFormat="1" ht="15.6" hidden="1" x14ac:dyDescent="0.3">
      <c r="A151" s="14"/>
      <c r="B151" s="128"/>
      <c r="C151" s="128"/>
      <c r="D151" s="177"/>
      <c r="E151" s="190" t="s">
        <v>196</v>
      </c>
      <c r="F151" s="422"/>
      <c r="G151" s="422"/>
      <c r="H151" s="422"/>
      <c r="I151" s="422"/>
      <c r="J151" s="423"/>
      <c r="K151" s="424" t="e">
        <f t="shared" si="78"/>
        <v>#DIV/0!</v>
      </c>
      <c r="L151" s="439"/>
      <c r="M151" s="439"/>
      <c r="N151" s="439"/>
      <c r="O151" s="439"/>
      <c r="P151" s="439"/>
      <c r="Q151" s="440" t="e">
        <f t="shared" si="79"/>
        <v>#DIV/0!</v>
      </c>
      <c r="R151" s="444"/>
      <c r="S151" s="444"/>
      <c r="T151" s="444"/>
      <c r="U151" s="444"/>
      <c r="V151" s="445">
        <f t="shared" si="80"/>
        <v>0</v>
      </c>
      <c r="W151" s="446" t="e">
        <f t="shared" si="81"/>
        <v>#DIV/0!</v>
      </c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</row>
    <row r="152" spans="1:196" s="139" customFormat="1" ht="15.6" hidden="1" x14ac:dyDescent="0.3">
      <c r="A152" s="11"/>
      <c r="B152" s="137"/>
      <c r="C152" s="137"/>
      <c r="D152" s="178"/>
      <c r="E152" s="191" t="s">
        <v>222</v>
      </c>
      <c r="F152" s="422"/>
      <c r="G152" s="422"/>
      <c r="H152" s="422"/>
      <c r="I152" s="422"/>
      <c r="J152" s="423"/>
      <c r="K152" s="424" t="e">
        <f t="shared" si="78"/>
        <v>#DIV/0!</v>
      </c>
      <c r="L152" s="439"/>
      <c r="M152" s="439"/>
      <c r="N152" s="439"/>
      <c r="O152" s="439"/>
      <c r="P152" s="439"/>
      <c r="Q152" s="440" t="e">
        <f t="shared" si="79"/>
        <v>#DIV/0!</v>
      </c>
      <c r="R152" s="444"/>
      <c r="S152" s="444"/>
      <c r="T152" s="444"/>
      <c r="U152" s="444"/>
      <c r="V152" s="445">
        <f t="shared" si="80"/>
        <v>0</v>
      </c>
      <c r="W152" s="446" t="e">
        <f t="shared" si="81"/>
        <v>#DIV/0!</v>
      </c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</row>
    <row r="153" spans="1:196" s="139" customFormat="1" ht="31.2" hidden="1" customHeight="1" x14ac:dyDescent="0.3">
      <c r="A153" s="11"/>
      <c r="B153" s="137"/>
      <c r="C153" s="137"/>
      <c r="D153" s="178"/>
      <c r="E153" s="191" t="s">
        <v>264</v>
      </c>
      <c r="F153" s="422"/>
      <c r="G153" s="422"/>
      <c r="H153" s="422"/>
      <c r="I153" s="422"/>
      <c r="J153" s="423"/>
      <c r="K153" s="424" t="e">
        <f t="shared" si="78"/>
        <v>#DIV/0!</v>
      </c>
      <c r="L153" s="439"/>
      <c r="M153" s="439"/>
      <c r="N153" s="439"/>
      <c r="O153" s="439"/>
      <c r="P153" s="439"/>
      <c r="Q153" s="440" t="e">
        <f t="shared" si="79"/>
        <v>#DIV/0!</v>
      </c>
      <c r="R153" s="444"/>
      <c r="S153" s="444"/>
      <c r="T153" s="444"/>
      <c r="U153" s="444"/>
      <c r="V153" s="445">
        <f t="shared" si="80"/>
        <v>0</v>
      </c>
      <c r="W153" s="446" t="e">
        <f t="shared" si="81"/>
        <v>#DIV/0!</v>
      </c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</row>
    <row r="154" spans="1:196" s="135" customFormat="1" ht="99.6" hidden="1" customHeight="1" x14ac:dyDescent="0.3">
      <c r="A154" s="136"/>
      <c r="B154" s="131"/>
      <c r="C154" s="131"/>
      <c r="D154" s="179"/>
      <c r="E154" s="192" t="s">
        <v>274</v>
      </c>
      <c r="F154" s="422"/>
      <c r="G154" s="422"/>
      <c r="H154" s="422"/>
      <c r="I154" s="422"/>
      <c r="J154" s="422"/>
      <c r="K154" s="422" t="e">
        <f t="shared" si="78"/>
        <v>#DIV/0!</v>
      </c>
      <c r="L154" s="439"/>
      <c r="M154" s="439"/>
      <c r="N154" s="439"/>
      <c r="O154" s="439"/>
      <c r="P154" s="439"/>
      <c r="Q154" s="439" t="e">
        <f t="shared" si="79"/>
        <v>#DIV/0!</v>
      </c>
      <c r="R154" s="444"/>
      <c r="S154" s="444"/>
      <c r="T154" s="444"/>
      <c r="U154" s="444"/>
      <c r="V154" s="451">
        <f t="shared" si="80"/>
        <v>0</v>
      </c>
      <c r="W154" s="451" t="e">
        <f t="shared" si="81"/>
        <v>#DIV/0!</v>
      </c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4"/>
      <c r="GF154" s="134"/>
      <c r="GG154" s="134"/>
      <c r="GH154" s="134"/>
      <c r="GI154" s="134"/>
      <c r="GJ154" s="134"/>
      <c r="GK154" s="134"/>
      <c r="GL154" s="134"/>
      <c r="GM154" s="134"/>
      <c r="GN154" s="134"/>
    </row>
    <row r="155" spans="1:196" s="139" customFormat="1" ht="15.6" hidden="1" x14ac:dyDescent="0.3">
      <c r="A155" s="11"/>
      <c r="B155" s="137"/>
      <c r="C155" s="137"/>
      <c r="D155" s="138"/>
      <c r="E155" s="191" t="s">
        <v>227</v>
      </c>
      <c r="F155" s="426"/>
      <c r="G155" s="426"/>
      <c r="H155" s="426"/>
      <c r="I155" s="426"/>
      <c r="J155" s="426"/>
      <c r="K155" s="426" t="e">
        <f t="shared" si="78"/>
        <v>#DIV/0!</v>
      </c>
      <c r="L155" s="442"/>
      <c r="M155" s="442"/>
      <c r="N155" s="442"/>
      <c r="O155" s="442"/>
      <c r="P155" s="442"/>
      <c r="Q155" s="443" t="e">
        <f t="shared" si="79"/>
        <v>#DIV/0!</v>
      </c>
      <c r="R155" s="444"/>
      <c r="S155" s="444"/>
      <c r="T155" s="444"/>
      <c r="U155" s="444"/>
      <c r="V155" s="451">
        <f t="shared" si="80"/>
        <v>0</v>
      </c>
      <c r="W155" s="446" t="e">
        <f t="shared" si="81"/>
        <v>#DIV/0!</v>
      </c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</row>
    <row r="156" spans="1:196" s="139" customFormat="1" ht="43.5" hidden="1" customHeight="1" x14ac:dyDescent="0.3">
      <c r="A156" s="11"/>
      <c r="B156" s="137"/>
      <c r="C156" s="137"/>
      <c r="D156" s="138"/>
      <c r="E156" s="191" t="s">
        <v>269</v>
      </c>
      <c r="F156" s="426"/>
      <c r="G156" s="426"/>
      <c r="H156" s="426"/>
      <c r="I156" s="426"/>
      <c r="J156" s="426"/>
      <c r="K156" s="426" t="e">
        <f t="shared" si="78"/>
        <v>#DIV/0!</v>
      </c>
      <c r="L156" s="442"/>
      <c r="M156" s="442"/>
      <c r="N156" s="442"/>
      <c r="O156" s="442"/>
      <c r="P156" s="442"/>
      <c r="Q156" s="442" t="e">
        <f t="shared" si="79"/>
        <v>#DIV/0!</v>
      </c>
      <c r="R156" s="444"/>
      <c r="S156" s="444"/>
      <c r="T156" s="444"/>
      <c r="U156" s="444"/>
      <c r="V156" s="451">
        <f t="shared" si="80"/>
        <v>0</v>
      </c>
      <c r="W156" s="446" t="e">
        <f t="shared" si="81"/>
        <v>#DIV/0!</v>
      </c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</row>
    <row r="157" spans="1:196" s="139" customFormat="1" ht="121.2" hidden="1" customHeight="1" x14ac:dyDescent="0.3">
      <c r="A157" s="11"/>
      <c r="B157" s="137"/>
      <c r="C157" s="137"/>
      <c r="D157" s="180"/>
      <c r="E157" s="193" t="s">
        <v>270</v>
      </c>
      <c r="F157" s="422"/>
      <c r="G157" s="422"/>
      <c r="H157" s="422"/>
      <c r="I157" s="422"/>
      <c r="J157" s="422"/>
      <c r="K157" s="422" t="e">
        <f t="shared" si="78"/>
        <v>#DIV/0!</v>
      </c>
      <c r="L157" s="439"/>
      <c r="M157" s="439"/>
      <c r="N157" s="439"/>
      <c r="O157" s="439"/>
      <c r="P157" s="439"/>
      <c r="Q157" s="439" t="e">
        <f t="shared" si="79"/>
        <v>#DIV/0!</v>
      </c>
      <c r="R157" s="444"/>
      <c r="S157" s="444"/>
      <c r="T157" s="444"/>
      <c r="U157" s="444"/>
      <c r="V157" s="444">
        <f t="shared" si="80"/>
        <v>0</v>
      </c>
      <c r="W157" s="446" t="e">
        <f t="shared" si="81"/>
        <v>#DIV/0!</v>
      </c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</row>
    <row r="158" spans="1:196" s="139" customFormat="1" ht="81.599999999999994" hidden="1" customHeight="1" x14ac:dyDescent="0.3">
      <c r="A158" s="11"/>
      <c r="B158" s="137"/>
      <c r="C158" s="137"/>
      <c r="D158" s="197"/>
      <c r="E158" s="199" t="s">
        <v>279</v>
      </c>
      <c r="F158" s="426"/>
      <c r="G158" s="426"/>
      <c r="H158" s="426"/>
      <c r="I158" s="426"/>
      <c r="J158" s="426"/>
      <c r="K158" s="426" t="e">
        <f t="shared" si="78"/>
        <v>#DIV/0!</v>
      </c>
      <c r="L158" s="442"/>
      <c r="M158" s="442"/>
      <c r="N158" s="442"/>
      <c r="O158" s="442"/>
      <c r="P158" s="442"/>
      <c r="Q158" s="442" t="e">
        <f t="shared" si="79"/>
        <v>#DIV/0!</v>
      </c>
      <c r="R158" s="444"/>
      <c r="S158" s="444"/>
      <c r="T158" s="444"/>
      <c r="U158" s="444"/>
      <c r="V158" s="451">
        <f t="shared" si="80"/>
        <v>0</v>
      </c>
      <c r="W158" s="446" t="e">
        <f t="shared" si="81"/>
        <v>#DIV/0!</v>
      </c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</row>
    <row r="159" spans="1:196" s="139" customFormat="1" ht="98.4" hidden="1" customHeight="1" x14ac:dyDescent="0.3">
      <c r="A159" s="11"/>
      <c r="B159" s="137"/>
      <c r="C159" s="137"/>
      <c r="D159" s="198"/>
      <c r="E159" s="199" t="s">
        <v>280</v>
      </c>
      <c r="F159" s="426"/>
      <c r="G159" s="426"/>
      <c r="H159" s="426"/>
      <c r="I159" s="426"/>
      <c r="J159" s="426"/>
      <c r="K159" s="426" t="e">
        <f t="shared" si="78"/>
        <v>#DIV/0!</v>
      </c>
      <c r="L159" s="442"/>
      <c r="M159" s="442"/>
      <c r="N159" s="442"/>
      <c r="O159" s="442"/>
      <c r="P159" s="442"/>
      <c r="Q159" s="442" t="e">
        <f t="shared" si="79"/>
        <v>#DIV/0!</v>
      </c>
      <c r="R159" s="444"/>
      <c r="S159" s="444"/>
      <c r="T159" s="444"/>
      <c r="U159" s="444"/>
      <c r="V159" s="451">
        <f t="shared" si="80"/>
        <v>0</v>
      </c>
      <c r="W159" s="446" t="e">
        <f t="shared" si="81"/>
        <v>#DIV/0!</v>
      </c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</row>
    <row r="160" spans="1:196" s="145" customFormat="1" ht="41.25" hidden="1" customHeight="1" x14ac:dyDescent="0.3">
      <c r="A160" s="140"/>
      <c r="B160" s="141"/>
      <c r="C160" s="141"/>
      <c r="D160" s="141"/>
      <c r="E160" s="142"/>
      <c r="F160" s="181">
        <f>SUM(F138:F159)</f>
        <v>150457.40000000002</v>
      </c>
      <c r="G160" s="181">
        <f t="shared" ref="G160:H160" si="82">SUM(G138:G159)</f>
        <v>58822.6</v>
      </c>
      <c r="H160" s="181">
        <f t="shared" si="82"/>
        <v>57636.2</v>
      </c>
      <c r="I160" s="181"/>
      <c r="J160" s="181"/>
      <c r="K160" s="182">
        <f>H160/G160</f>
        <v>0.97983088132792495</v>
      </c>
      <c r="L160" s="181">
        <f>SUM(L138:L159)</f>
        <v>0</v>
      </c>
      <c r="M160" s="181">
        <f t="shared" ref="M160" si="83">SUM(M138:M159)</f>
        <v>0</v>
      </c>
      <c r="N160" s="181">
        <f t="shared" ref="N160:O160" si="84">SUM(N138:N159)</f>
        <v>0</v>
      </c>
      <c r="O160" s="181">
        <f t="shared" si="84"/>
        <v>0</v>
      </c>
      <c r="P160" s="181"/>
      <c r="Q160" s="182" t="e">
        <f t="shared" si="79"/>
        <v>#DIV/0!</v>
      </c>
      <c r="R160" s="181">
        <f>SUM(R138:R159)</f>
        <v>150457.40000000002</v>
      </c>
      <c r="S160" s="181">
        <f t="shared" ref="S160" si="85">SUM(S138:S159)</f>
        <v>150457.40000000002</v>
      </c>
      <c r="T160" s="181">
        <f t="shared" ref="T160" si="86">SUM(T138:T159)</f>
        <v>58822.6</v>
      </c>
      <c r="U160" s="181">
        <f t="shared" ref="U160" si="87">SUM(U138:U159)</f>
        <v>57636.2</v>
      </c>
      <c r="V160" s="181">
        <f t="shared" si="80"/>
        <v>-1186.4000000000015</v>
      </c>
      <c r="W160" s="183">
        <f t="shared" si="81"/>
        <v>0.97983088132792495</v>
      </c>
      <c r="X160" s="143"/>
      <c r="Y160" s="143"/>
      <c r="Z160" s="143"/>
      <c r="AA160" s="143" t="s">
        <v>265</v>
      </c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</row>
    <row r="161" spans="1:196" ht="57" hidden="1" customHeight="1" x14ac:dyDescent="0.3">
      <c r="A161" s="119"/>
      <c r="B161" s="120"/>
      <c r="C161" s="120"/>
      <c r="D161" s="120"/>
      <c r="E161" s="23" t="s">
        <v>304</v>
      </c>
      <c r="F161" s="95"/>
      <c r="G161" s="95"/>
      <c r="H161" s="453"/>
      <c r="I161" s="95"/>
      <c r="J161" s="95"/>
      <c r="K161" s="121"/>
      <c r="L161" s="95"/>
      <c r="M161" s="95"/>
      <c r="N161" s="95"/>
      <c r="O161" s="453"/>
      <c r="P161" s="95"/>
      <c r="Q161" s="80"/>
      <c r="R161" s="95"/>
      <c r="S161" s="95"/>
      <c r="T161" s="95"/>
      <c r="U161" s="475">
        <f>SUM(U160-U152-U151-U153-U144-U157)</f>
        <v>56551.7</v>
      </c>
      <c r="V161" s="156"/>
      <c r="W161" s="157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</row>
    <row r="162" spans="1:196" s="7" customFormat="1" hidden="1" x14ac:dyDescent="0.25">
      <c r="B162" s="93"/>
      <c r="C162" s="93"/>
      <c r="D162" s="93"/>
      <c r="E162" s="27"/>
      <c r="F162" s="73"/>
      <c r="G162" s="73"/>
      <c r="H162" s="74"/>
      <c r="I162" s="68"/>
      <c r="J162" s="68"/>
      <c r="K162" s="94"/>
      <c r="L162" s="95"/>
      <c r="M162" s="95"/>
      <c r="N162" s="95"/>
      <c r="O162" s="453"/>
      <c r="P162" s="95"/>
      <c r="Q162" s="68"/>
      <c r="R162" s="68"/>
      <c r="S162" s="68"/>
      <c r="T162" s="68"/>
      <c r="U162" s="69"/>
      <c r="V162" s="158"/>
      <c r="W162" s="158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</row>
    <row r="163" spans="1:196" hidden="1" x14ac:dyDescent="0.25">
      <c r="E163" s="23" t="s">
        <v>200</v>
      </c>
      <c r="F163" s="73"/>
      <c r="G163" s="73"/>
      <c r="H163" s="74"/>
      <c r="I163" s="71"/>
      <c r="J163" s="71"/>
      <c r="K163" s="75"/>
      <c r="L163" s="68"/>
      <c r="M163" s="69"/>
      <c r="N163" s="68"/>
      <c r="O163" s="69"/>
      <c r="P163" s="70"/>
      <c r="Q163" s="68"/>
      <c r="R163" s="70">
        <f>L160+F160</f>
        <v>150457.40000000002</v>
      </c>
      <c r="S163" s="69"/>
      <c r="T163" s="68"/>
      <c r="U163" s="69"/>
      <c r="V163" s="159"/>
      <c r="W163" s="15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</row>
    <row r="164" spans="1:196" hidden="1" x14ac:dyDescent="0.25">
      <c r="F164" s="73"/>
      <c r="G164" s="73"/>
      <c r="H164" s="74"/>
      <c r="I164" s="71"/>
      <c r="J164" s="71"/>
      <c r="K164" s="75"/>
      <c r="L164" s="68"/>
      <c r="M164" s="69"/>
      <c r="N164" s="68"/>
      <c r="O164" s="69"/>
      <c r="P164" s="70"/>
      <c r="Q164" s="68"/>
      <c r="R164" s="68"/>
      <c r="S164" s="69"/>
      <c r="T164" s="68"/>
      <c r="U164" s="69"/>
      <c r="V164" s="159"/>
      <c r="W164" s="15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</row>
    <row r="165" spans="1:196" hidden="1" x14ac:dyDescent="0.25">
      <c r="E165" s="23" t="s">
        <v>194</v>
      </c>
      <c r="F165" s="81" t="e">
        <f>#REF!</f>
        <v>#REF!</v>
      </c>
      <c r="G165" s="81" t="e">
        <f>#REF!</f>
        <v>#REF!</v>
      </c>
      <c r="H165" s="454" t="e">
        <f>#REF!</f>
        <v>#REF!</v>
      </c>
      <c r="I165" s="81"/>
      <c r="J165" s="82" t="e">
        <f t="shared" ref="J165:J174" si="88">H165-G165</f>
        <v>#REF!</v>
      </c>
      <c r="K165" s="83" t="e">
        <f t="shared" ref="K165:K174" si="89">H165/G165</f>
        <v>#REF!</v>
      </c>
      <c r="L165" s="84" t="e">
        <f>#REF!</f>
        <v>#REF!</v>
      </c>
      <c r="M165" s="84" t="e">
        <f>#REF!</f>
        <v>#REF!</v>
      </c>
      <c r="N165" s="84" t="e">
        <f>#REF!</f>
        <v>#REF!</v>
      </c>
      <c r="O165" s="454" t="e">
        <f>#REF!</f>
        <v>#REF!</v>
      </c>
      <c r="P165" s="84" t="e">
        <f t="shared" ref="P165:P174" si="90">O165-N165</f>
        <v>#REF!</v>
      </c>
      <c r="Q165" s="85" t="e">
        <f>O165/N165</f>
        <v>#REF!</v>
      </c>
      <c r="R165" s="86" t="e">
        <f>#REF!</f>
        <v>#REF!</v>
      </c>
      <c r="S165" s="86" t="e">
        <f>#REF!</f>
        <v>#REF!</v>
      </c>
      <c r="T165" s="86" t="e">
        <f>#REF!</f>
        <v>#REF!</v>
      </c>
      <c r="U165" s="454" t="e">
        <f>#REF!</f>
        <v>#REF!</v>
      </c>
      <c r="V165" s="160" t="e">
        <f>U165-T165</f>
        <v>#REF!</v>
      </c>
      <c r="W165" s="161" t="e">
        <f t="shared" ref="W165:W172" si="91">U165/T165</f>
        <v>#REF!</v>
      </c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</row>
    <row r="166" spans="1:196" hidden="1" x14ac:dyDescent="0.25">
      <c r="E166" s="23" t="s">
        <v>195</v>
      </c>
      <c r="F166" s="81" t="e">
        <f>#REF!</f>
        <v>#REF!</v>
      </c>
      <c r="G166" s="81" t="e">
        <f>#REF!</f>
        <v>#REF!</v>
      </c>
      <c r="H166" s="454" t="e">
        <f>#REF!</f>
        <v>#REF!</v>
      </c>
      <c r="I166" s="87"/>
      <c r="J166" s="82" t="e">
        <f t="shared" si="88"/>
        <v>#REF!</v>
      </c>
      <c r="K166" s="83" t="e">
        <f t="shared" si="89"/>
        <v>#REF!</v>
      </c>
      <c r="L166" s="84" t="e">
        <f>#REF!</f>
        <v>#REF!</v>
      </c>
      <c r="M166" s="84" t="e">
        <f>#REF!</f>
        <v>#REF!</v>
      </c>
      <c r="N166" s="84" t="e">
        <f>#REF!</f>
        <v>#REF!</v>
      </c>
      <c r="O166" s="454" t="e">
        <f>#REF!</f>
        <v>#REF!</v>
      </c>
      <c r="P166" s="84" t="e">
        <f t="shared" si="90"/>
        <v>#REF!</v>
      </c>
      <c r="Q166" s="85" t="e">
        <f t="shared" ref="Q166:Q174" si="92">O166/N166</f>
        <v>#REF!</v>
      </c>
      <c r="R166" s="86" t="e">
        <f>#REF!</f>
        <v>#REF!</v>
      </c>
      <c r="S166" s="86" t="e">
        <f>#REF!</f>
        <v>#REF!</v>
      </c>
      <c r="T166" s="86" t="e">
        <f>#REF!</f>
        <v>#REF!</v>
      </c>
      <c r="U166" s="454" t="e">
        <f>#REF!</f>
        <v>#REF!</v>
      </c>
      <c r="V166" s="160" t="e">
        <f t="shared" ref="V166:V174" si="93">U166-T166</f>
        <v>#REF!</v>
      </c>
      <c r="W166" s="161" t="e">
        <f t="shared" si="91"/>
        <v>#REF!</v>
      </c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</row>
    <row r="167" spans="1:196" hidden="1" x14ac:dyDescent="0.25">
      <c r="E167" s="23" t="s">
        <v>193</v>
      </c>
      <c r="F167" s="81" t="e">
        <f>#REF!</f>
        <v>#REF!</v>
      </c>
      <c r="G167" s="81" t="e">
        <f>#REF!</f>
        <v>#REF!</v>
      </c>
      <c r="H167" s="454" t="e">
        <f>#REF!</f>
        <v>#REF!</v>
      </c>
      <c r="I167" s="87"/>
      <c r="J167" s="82" t="e">
        <f t="shared" si="88"/>
        <v>#REF!</v>
      </c>
      <c r="K167" s="83" t="e">
        <f t="shared" si="89"/>
        <v>#REF!</v>
      </c>
      <c r="L167" s="84" t="e">
        <f>#REF!</f>
        <v>#REF!</v>
      </c>
      <c r="M167" s="84" t="e">
        <f>#REF!</f>
        <v>#REF!</v>
      </c>
      <c r="N167" s="84" t="e">
        <f>#REF!</f>
        <v>#REF!</v>
      </c>
      <c r="O167" s="454" t="e">
        <f>#REF!</f>
        <v>#REF!</v>
      </c>
      <c r="P167" s="84" t="e">
        <f t="shared" si="90"/>
        <v>#REF!</v>
      </c>
      <c r="Q167" s="85" t="e">
        <f t="shared" si="92"/>
        <v>#REF!</v>
      </c>
      <c r="R167" s="86" t="e">
        <f>#REF!</f>
        <v>#REF!</v>
      </c>
      <c r="S167" s="86" t="e">
        <f>#REF!</f>
        <v>#REF!</v>
      </c>
      <c r="T167" s="86" t="e">
        <f>#REF!</f>
        <v>#REF!</v>
      </c>
      <c r="U167" s="454" t="e">
        <f>#REF!</f>
        <v>#REF!</v>
      </c>
      <c r="V167" s="160" t="e">
        <f t="shared" si="93"/>
        <v>#REF!</v>
      </c>
      <c r="W167" s="161" t="e">
        <f t="shared" si="91"/>
        <v>#REF!</v>
      </c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</row>
    <row r="168" spans="1:196" hidden="1" x14ac:dyDescent="0.25">
      <c r="E168" s="23" t="s">
        <v>196</v>
      </c>
      <c r="F168" s="81">
        <f>F151</f>
        <v>0</v>
      </c>
      <c r="G168" s="81">
        <f>G151</f>
        <v>0</v>
      </c>
      <c r="H168" s="454">
        <f>H151</f>
        <v>0</v>
      </c>
      <c r="I168" s="81"/>
      <c r="J168" s="82">
        <f t="shared" si="88"/>
        <v>0</v>
      </c>
      <c r="K168" s="83" t="e">
        <f t="shared" si="89"/>
        <v>#DIV/0!</v>
      </c>
      <c r="L168" s="84">
        <f>L151</f>
        <v>0</v>
      </c>
      <c r="M168" s="84">
        <f>M151</f>
        <v>0</v>
      </c>
      <c r="N168" s="84">
        <f>N151</f>
        <v>0</v>
      </c>
      <c r="O168" s="454">
        <f>O151</f>
        <v>0</v>
      </c>
      <c r="P168" s="84">
        <f t="shared" si="90"/>
        <v>0</v>
      </c>
      <c r="Q168" s="85" t="e">
        <f t="shared" si="92"/>
        <v>#DIV/0!</v>
      </c>
      <c r="R168" s="86">
        <f>R151</f>
        <v>0</v>
      </c>
      <c r="S168" s="86">
        <f>S151</f>
        <v>0</v>
      </c>
      <c r="T168" s="86">
        <f>T151</f>
        <v>0</v>
      </c>
      <c r="U168" s="454">
        <f>U151</f>
        <v>0</v>
      </c>
      <c r="V168" s="160">
        <f t="shared" si="93"/>
        <v>0</v>
      </c>
      <c r="W168" s="161" t="e">
        <f t="shared" si="91"/>
        <v>#DIV/0!</v>
      </c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</row>
    <row r="169" spans="1:196" hidden="1" x14ac:dyDescent="0.25">
      <c r="E169" s="23" t="s">
        <v>197</v>
      </c>
      <c r="F169" s="81">
        <f>F138</f>
        <v>145174</v>
      </c>
      <c r="G169" s="81">
        <f>G138</f>
        <v>56205.3</v>
      </c>
      <c r="H169" s="454">
        <f>H138</f>
        <v>55461</v>
      </c>
      <c r="I169" s="81"/>
      <c r="J169" s="82">
        <f t="shared" si="88"/>
        <v>-744.30000000000291</v>
      </c>
      <c r="K169" s="83">
        <f t="shared" si="89"/>
        <v>0.98675747660807789</v>
      </c>
      <c r="L169" s="84">
        <f>L138</f>
        <v>0</v>
      </c>
      <c r="M169" s="84">
        <f>M138</f>
        <v>0</v>
      </c>
      <c r="N169" s="84">
        <f>N138</f>
        <v>0</v>
      </c>
      <c r="O169" s="454">
        <f>O138</f>
        <v>0</v>
      </c>
      <c r="P169" s="84">
        <f t="shared" si="90"/>
        <v>0</v>
      </c>
      <c r="Q169" s="85" t="e">
        <f t="shared" si="92"/>
        <v>#DIV/0!</v>
      </c>
      <c r="R169" s="86">
        <f>R138</f>
        <v>145174</v>
      </c>
      <c r="S169" s="86">
        <f>S138</f>
        <v>145174</v>
      </c>
      <c r="T169" s="86">
        <f>T138</f>
        <v>56205.3</v>
      </c>
      <c r="U169" s="454">
        <f>U138</f>
        <v>55461</v>
      </c>
      <c r="V169" s="160">
        <f t="shared" si="93"/>
        <v>-744.30000000000291</v>
      </c>
      <c r="W169" s="161">
        <f t="shared" si="91"/>
        <v>0.98675747660807789</v>
      </c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</row>
    <row r="170" spans="1:196" ht="13.95" hidden="1" customHeight="1" x14ac:dyDescent="0.25">
      <c r="E170" s="23" t="s">
        <v>198</v>
      </c>
      <c r="F170" s="81">
        <f>F142</f>
        <v>287.60000000000002</v>
      </c>
      <c r="G170" s="81">
        <f>G142</f>
        <v>287.60000000000002</v>
      </c>
      <c r="H170" s="454">
        <f>H142</f>
        <v>268.60000000000002</v>
      </c>
      <c r="I170" s="81"/>
      <c r="J170" s="82">
        <f t="shared" si="88"/>
        <v>-19</v>
      </c>
      <c r="K170" s="83">
        <f t="shared" si="89"/>
        <v>0.93393602225312933</v>
      </c>
      <c r="L170" s="84">
        <f>L142</f>
        <v>0</v>
      </c>
      <c r="M170" s="84">
        <f>M142</f>
        <v>0</v>
      </c>
      <c r="N170" s="84">
        <f>N142</f>
        <v>0</v>
      </c>
      <c r="O170" s="454">
        <f>O142</f>
        <v>0</v>
      </c>
      <c r="P170" s="84">
        <f t="shared" si="90"/>
        <v>0</v>
      </c>
      <c r="Q170" s="85" t="e">
        <f t="shared" si="92"/>
        <v>#DIV/0!</v>
      </c>
      <c r="R170" s="86">
        <f>R142</f>
        <v>287.60000000000002</v>
      </c>
      <c r="S170" s="86">
        <f>S142</f>
        <v>287.60000000000002</v>
      </c>
      <c r="T170" s="86">
        <f>T142</f>
        <v>287.60000000000002</v>
      </c>
      <c r="U170" s="454">
        <f>U142</f>
        <v>268.60000000000002</v>
      </c>
      <c r="V170" s="160">
        <f t="shared" si="93"/>
        <v>-19</v>
      </c>
      <c r="W170" s="161">
        <f t="shared" si="91"/>
        <v>0.93393602225312933</v>
      </c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</row>
    <row r="171" spans="1:196" ht="26.4" hidden="1" x14ac:dyDescent="0.25">
      <c r="E171" s="23" t="s">
        <v>201</v>
      </c>
      <c r="F171" s="81">
        <f>F145+F146</f>
        <v>834.6</v>
      </c>
      <c r="G171" s="81">
        <f>G145+G146</f>
        <v>695.5</v>
      </c>
      <c r="H171" s="454">
        <f>H145+H146</f>
        <v>395.1</v>
      </c>
      <c r="I171" s="81"/>
      <c r="J171" s="82">
        <f t="shared" si="88"/>
        <v>-300.39999999999998</v>
      </c>
      <c r="K171" s="83">
        <f t="shared" si="89"/>
        <v>0.56808051761322798</v>
      </c>
      <c r="L171" s="84">
        <f>L145+L146</f>
        <v>0</v>
      </c>
      <c r="M171" s="84">
        <f>M145+M146</f>
        <v>0</v>
      </c>
      <c r="N171" s="84">
        <f>N145+N146</f>
        <v>0</v>
      </c>
      <c r="O171" s="454">
        <f>O145+O146</f>
        <v>0</v>
      </c>
      <c r="P171" s="84">
        <f t="shared" si="90"/>
        <v>0</v>
      </c>
      <c r="Q171" s="85" t="e">
        <f t="shared" si="92"/>
        <v>#DIV/0!</v>
      </c>
      <c r="R171" s="86">
        <f>R145+R146</f>
        <v>834.6</v>
      </c>
      <c r="S171" s="86">
        <f>S145+S146</f>
        <v>834.6</v>
      </c>
      <c r="T171" s="86">
        <f>T145+T146</f>
        <v>695.5</v>
      </c>
      <c r="U171" s="454">
        <f>U145+U146</f>
        <v>395.1</v>
      </c>
      <c r="V171" s="160">
        <f t="shared" si="93"/>
        <v>-300.39999999999998</v>
      </c>
      <c r="W171" s="161">
        <f t="shared" si="91"/>
        <v>0.56808051761322798</v>
      </c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</row>
    <row r="172" spans="1:196" ht="26.4" hidden="1" x14ac:dyDescent="0.25">
      <c r="E172" s="23" t="s">
        <v>199</v>
      </c>
      <c r="F172" s="81">
        <f>F147</f>
        <v>0</v>
      </c>
      <c r="G172" s="81">
        <f>G147</f>
        <v>0</v>
      </c>
      <c r="H172" s="454">
        <f>H147</f>
        <v>0</v>
      </c>
      <c r="I172" s="81"/>
      <c r="J172" s="82">
        <f t="shared" si="88"/>
        <v>0</v>
      </c>
      <c r="K172" s="83" t="e">
        <f t="shared" si="89"/>
        <v>#DIV/0!</v>
      </c>
      <c r="L172" s="84">
        <f>L147</f>
        <v>0</v>
      </c>
      <c r="M172" s="84">
        <f>M147</f>
        <v>0</v>
      </c>
      <c r="N172" s="84">
        <f>N147</f>
        <v>0</v>
      </c>
      <c r="O172" s="454">
        <f>O147</f>
        <v>0</v>
      </c>
      <c r="P172" s="84">
        <f t="shared" si="90"/>
        <v>0</v>
      </c>
      <c r="Q172" s="85" t="e">
        <f t="shared" si="92"/>
        <v>#DIV/0!</v>
      </c>
      <c r="R172" s="86">
        <f>R147</f>
        <v>0</v>
      </c>
      <c r="S172" s="86">
        <f>S147</f>
        <v>0</v>
      </c>
      <c r="T172" s="86">
        <f>T147</f>
        <v>0</v>
      </c>
      <c r="U172" s="454">
        <f>U147</f>
        <v>0</v>
      </c>
      <c r="V172" s="160">
        <f t="shared" si="93"/>
        <v>0</v>
      </c>
      <c r="W172" s="161" t="e">
        <f t="shared" si="91"/>
        <v>#DIV/0!</v>
      </c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</row>
    <row r="173" spans="1:196" hidden="1" x14ac:dyDescent="0.25">
      <c r="F173" s="72"/>
      <c r="G173" s="72"/>
      <c r="H173" s="69"/>
      <c r="I173" s="71"/>
      <c r="J173" s="82">
        <f t="shared" si="88"/>
        <v>0</v>
      </c>
      <c r="K173" s="83" t="e">
        <f t="shared" si="89"/>
        <v>#DIV/0!</v>
      </c>
      <c r="L173" s="68"/>
      <c r="M173" s="78"/>
      <c r="N173" s="68"/>
      <c r="O173" s="78"/>
      <c r="P173" s="84">
        <f t="shared" si="90"/>
        <v>0</v>
      </c>
      <c r="Q173" s="85" t="e">
        <f t="shared" si="92"/>
        <v>#DIV/0!</v>
      </c>
      <c r="R173" s="68"/>
      <c r="S173" s="69"/>
      <c r="T173" s="68"/>
      <c r="U173" s="69"/>
      <c r="V173" s="160">
        <f t="shared" si="93"/>
        <v>0</v>
      </c>
      <c r="W173" s="161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</row>
    <row r="174" spans="1:196" s="13" customFormat="1" ht="16.95" hidden="1" customHeight="1" x14ac:dyDescent="0.25">
      <c r="A174" s="21"/>
      <c r="B174" s="24"/>
      <c r="C174" s="24"/>
      <c r="D174" s="24"/>
      <c r="E174" s="25" t="s">
        <v>204</v>
      </c>
      <c r="F174" s="79" t="e">
        <f>SUM(F165:F167,F169:F172)</f>
        <v>#REF!</v>
      </c>
      <c r="G174" s="79" t="e">
        <f>SUM(G165:G167,G169:G172)</f>
        <v>#REF!</v>
      </c>
      <c r="H174" s="455" t="e">
        <f>SUM(H165:H167,H169:H172)</f>
        <v>#REF!</v>
      </c>
      <c r="I174" s="88"/>
      <c r="J174" s="82" t="e">
        <f t="shared" si="88"/>
        <v>#REF!</v>
      </c>
      <c r="K174" s="83" t="e">
        <f t="shared" si="89"/>
        <v>#REF!</v>
      </c>
      <c r="L174" s="79" t="e">
        <f>SUM(L165:L167,L169:L172)</f>
        <v>#REF!</v>
      </c>
      <c r="M174" s="79" t="e">
        <f>SUM(M165:M167,M169:M172)</f>
        <v>#REF!</v>
      </c>
      <c r="N174" s="79" t="e">
        <f>SUM(N165:N167,N169:N172)</f>
        <v>#REF!</v>
      </c>
      <c r="O174" s="457" t="e">
        <f>SUM(O165:O167,O169:O172)</f>
        <v>#REF!</v>
      </c>
      <c r="P174" s="84" t="e">
        <f t="shared" si="90"/>
        <v>#REF!</v>
      </c>
      <c r="Q174" s="85" t="e">
        <f t="shared" si="92"/>
        <v>#REF!</v>
      </c>
      <c r="R174" s="79" t="e">
        <f>SUM(R165:R167,R169:R172)</f>
        <v>#REF!</v>
      </c>
      <c r="S174" s="79" t="e">
        <f>SUM(S165:S167,S169:S172)</f>
        <v>#REF!</v>
      </c>
      <c r="T174" s="79" t="e">
        <f>SUM(T165:T167,T169:T172)</f>
        <v>#REF!</v>
      </c>
      <c r="U174" s="455" t="e">
        <f>SUM(U165:U167,U169:U172)</f>
        <v>#REF!</v>
      </c>
      <c r="V174" s="160" t="e">
        <f t="shared" si="93"/>
        <v>#REF!</v>
      </c>
      <c r="W174" s="161" t="e">
        <f>U174/T174</f>
        <v>#REF!</v>
      </c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</row>
    <row r="175" spans="1:196" hidden="1" x14ac:dyDescent="0.25">
      <c r="F175" s="73"/>
      <c r="G175" s="73"/>
      <c r="H175" s="74"/>
      <c r="I175" s="71"/>
      <c r="J175" s="71"/>
      <c r="K175" s="75"/>
      <c r="L175" s="68"/>
      <c r="M175" s="78"/>
      <c r="N175" s="68"/>
      <c r="O175" s="78"/>
      <c r="P175" s="70"/>
      <c r="Q175" s="68"/>
      <c r="R175" s="68"/>
      <c r="S175" s="69"/>
      <c r="T175" s="68"/>
      <c r="U175" s="69"/>
      <c r="V175" s="159"/>
      <c r="W175" s="15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</row>
    <row r="176" spans="1:196" hidden="1" x14ac:dyDescent="0.25">
      <c r="F176" s="73"/>
      <c r="G176" s="73"/>
      <c r="H176" s="74"/>
      <c r="I176" s="71"/>
      <c r="J176" s="71"/>
      <c r="K176" s="75"/>
      <c r="L176" s="68"/>
      <c r="M176" s="78"/>
      <c r="N176" s="68"/>
      <c r="O176" s="78"/>
      <c r="P176" s="70"/>
      <c r="Q176" s="68"/>
      <c r="R176" s="68"/>
      <c r="S176" s="69"/>
      <c r="T176" s="68"/>
      <c r="U176" s="69"/>
      <c r="V176" s="159"/>
      <c r="W176" s="15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</row>
    <row r="177" spans="5:43" ht="26.4" hidden="1" x14ac:dyDescent="0.25">
      <c r="E177" s="98" t="s">
        <v>322</v>
      </c>
      <c r="F177" s="73"/>
      <c r="G177" s="73"/>
      <c r="H177" s="74"/>
      <c r="I177" s="71"/>
      <c r="J177" s="71"/>
      <c r="K177" s="75"/>
      <c r="L177" s="68"/>
      <c r="M177" s="78"/>
      <c r="N177" s="68"/>
      <c r="O177" s="78"/>
      <c r="P177" s="70"/>
      <c r="Q177" s="68"/>
      <c r="R177" s="99">
        <f>R160-R179-R180</f>
        <v>150457.40000000002</v>
      </c>
      <c r="S177" s="99">
        <f t="shared" ref="S177:T177" si="94">S160-S179-S180</f>
        <v>150457.40000000002</v>
      </c>
      <c r="T177" s="99">
        <f t="shared" si="94"/>
        <v>58822.6</v>
      </c>
      <c r="U177" s="69"/>
      <c r="V177" s="159"/>
      <c r="W177" s="15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</row>
    <row r="178" spans="5:43" hidden="1" x14ac:dyDescent="0.25">
      <c r="F178" s="73"/>
      <c r="G178" s="73"/>
      <c r="H178" s="74"/>
      <c r="I178" s="71"/>
      <c r="J178" s="71"/>
      <c r="K178" s="75"/>
      <c r="L178" s="68"/>
      <c r="M178" s="78"/>
      <c r="N178" s="68"/>
      <c r="O178" s="78"/>
      <c r="P178" s="70"/>
      <c r="Q178" s="68"/>
      <c r="R178" s="68"/>
      <c r="S178" s="69"/>
      <c r="T178" s="68"/>
      <c r="U178" s="69"/>
      <c r="V178" s="159"/>
      <c r="W178" s="15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</row>
    <row r="179" spans="5:43" hidden="1" x14ac:dyDescent="0.25">
      <c r="E179" s="113" t="s">
        <v>259</v>
      </c>
      <c r="F179" s="114"/>
      <c r="G179" s="114"/>
      <c r="H179" s="552"/>
      <c r="I179" s="115"/>
      <c r="J179" s="115"/>
      <c r="K179" s="116"/>
      <c r="L179" s="117">
        <f>L138</f>
        <v>0</v>
      </c>
      <c r="M179" s="117">
        <f>M138</f>
        <v>0</v>
      </c>
      <c r="N179" s="117">
        <f>N138</f>
        <v>0</v>
      </c>
      <c r="O179" s="117">
        <f>O138</f>
        <v>0</v>
      </c>
      <c r="P179" s="118"/>
      <c r="Q179" s="115"/>
      <c r="R179" s="117">
        <f>L179</f>
        <v>0</v>
      </c>
      <c r="S179" s="117">
        <f t="shared" ref="S179:U180" si="95">M179</f>
        <v>0</v>
      </c>
      <c r="T179" s="117">
        <f t="shared" si="95"/>
        <v>0</v>
      </c>
      <c r="U179" s="117">
        <f t="shared" si="95"/>
        <v>0</v>
      </c>
      <c r="V179" s="115"/>
      <c r="W179" s="115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</row>
    <row r="180" spans="5:43" hidden="1" x14ac:dyDescent="0.25">
      <c r="E180" s="108" t="s">
        <v>260</v>
      </c>
      <c r="F180" s="109"/>
      <c r="G180" s="109"/>
      <c r="H180" s="553"/>
      <c r="I180" s="110"/>
      <c r="J180" s="110"/>
      <c r="K180" s="111"/>
      <c r="L180" s="112">
        <f>L150</f>
        <v>0</v>
      </c>
      <c r="M180" s="112">
        <f>M150</f>
        <v>0</v>
      </c>
      <c r="N180" s="112">
        <f>N150</f>
        <v>0</v>
      </c>
      <c r="O180" s="112">
        <f>O150</f>
        <v>0</v>
      </c>
      <c r="P180" s="112"/>
      <c r="Q180" s="110"/>
      <c r="R180" s="112">
        <f t="shared" ref="R180" si="96">L180</f>
        <v>0</v>
      </c>
      <c r="S180" s="112">
        <f t="shared" si="95"/>
        <v>0</v>
      </c>
      <c r="T180" s="112">
        <f t="shared" si="95"/>
        <v>0</v>
      </c>
      <c r="U180" s="112">
        <f t="shared" si="95"/>
        <v>0</v>
      </c>
      <c r="V180" s="110"/>
      <c r="W180" s="110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</row>
    <row r="181" spans="5:43" hidden="1" x14ac:dyDescent="0.25">
      <c r="F181" s="73"/>
      <c r="G181" s="73"/>
      <c r="H181" s="74"/>
      <c r="I181" s="71"/>
      <c r="J181" s="71"/>
      <c r="K181" s="75"/>
      <c r="L181" s="68"/>
      <c r="M181" s="78"/>
      <c r="N181" s="68"/>
      <c r="O181" s="78"/>
      <c r="P181" s="70"/>
      <c r="Q181" s="68"/>
      <c r="R181" s="68"/>
      <c r="S181" s="69"/>
      <c r="T181" s="68"/>
      <c r="U181" s="69"/>
      <c r="V181" s="71"/>
      <c r="W181" s="71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</row>
    <row r="182" spans="5:43" x14ac:dyDescent="0.25">
      <c r="F182" s="73"/>
      <c r="G182" s="73"/>
      <c r="H182" s="74"/>
      <c r="I182" s="71"/>
      <c r="J182" s="71"/>
      <c r="K182" s="75"/>
      <c r="L182" s="68"/>
      <c r="M182" s="78"/>
      <c r="N182" s="68"/>
      <c r="O182" s="78"/>
      <c r="P182" s="70"/>
      <c r="Q182" s="68"/>
      <c r="R182" s="68"/>
      <c r="S182" s="69"/>
      <c r="T182" s="68"/>
      <c r="U182" s="69"/>
      <c r="V182" s="71"/>
      <c r="W182" s="71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</row>
    <row r="183" spans="5:43" x14ac:dyDescent="0.25">
      <c r="F183" s="73"/>
      <c r="G183" s="73"/>
      <c r="H183" s="74"/>
      <c r="I183" s="71"/>
      <c r="J183" s="71"/>
      <c r="K183" s="75"/>
      <c r="L183" s="68"/>
      <c r="M183" s="78"/>
      <c r="N183" s="68"/>
      <c r="O183" s="78"/>
      <c r="P183" s="70"/>
      <c r="Q183" s="68"/>
      <c r="R183" s="68"/>
      <c r="S183" s="69"/>
      <c r="T183" s="68"/>
      <c r="U183" s="69"/>
      <c r="V183" s="71"/>
      <c r="W183" s="71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</row>
    <row r="184" spans="5:43" x14ac:dyDescent="0.25">
      <c r="F184" s="73"/>
      <c r="G184" s="73"/>
      <c r="H184" s="74"/>
      <c r="I184" s="71"/>
      <c r="J184" s="71"/>
      <c r="K184" s="75"/>
      <c r="L184" s="68"/>
      <c r="M184" s="78"/>
      <c r="N184" s="68"/>
      <c r="O184" s="78"/>
      <c r="P184" s="70"/>
      <c r="Q184" s="68"/>
      <c r="R184" s="68"/>
      <c r="S184" s="69"/>
      <c r="T184" s="68"/>
      <c r="U184" s="69"/>
      <c r="V184" s="71"/>
      <c r="W184" s="71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</row>
    <row r="185" spans="5:43" x14ac:dyDescent="0.25">
      <c r="F185" s="73"/>
      <c r="G185" s="73"/>
      <c r="H185" s="74"/>
      <c r="I185" s="71"/>
      <c r="J185" s="71"/>
      <c r="K185" s="75"/>
      <c r="L185" s="68"/>
      <c r="M185" s="78"/>
      <c r="N185" s="68"/>
      <c r="O185" s="78"/>
      <c r="P185" s="70"/>
      <c r="Q185" s="68"/>
      <c r="R185" s="68"/>
      <c r="S185" s="69"/>
      <c r="T185" s="68"/>
      <c r="U185" s="69"/>
      <c r="V185" s="71"/>
      <c r="W185" s="71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</row>
    <row r="186" spans="5:43" x14ac:dyDescent="0.25">
      <c r="F186" s="73"/>
      <c r="G186" s="73"/>
      <c r="H186" s="74"/>
      <c r="I186" s="71"/>
      <c r="J186" s="71"/>
      <c r="K186" s="75"/>
      <c r="L186" s="68"/>
      <c r="M186" s="78"/>
      <c r="N186" s="68"/>
      <c r="O186" s="78"/>
      <c r="P186" s="70"/>
      <c r="Q186" s="68"/>
      <c r="R186" s="68"/>
      <c r="S186" s="69"/>
      <c r="T186" s="68"/>
      <c r="U186" s="69"/>
      <c r="V186" s="71"/>
      <c r="W186" s="71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</row>
    <row r="187" spans="5:43" x14ac:dyDescent="0.25">
      <c r="F187" s="73"/>
      <c r="G187" s="73"/>
      <c r="H187" s="74"/>
      <c r="I187" s="71"/>
      <c r="J187" s="71"/>
      <c r="K187" s="75"/>
      <c r="L187" s="68"/>
      <c r="M187" s="78"/>
      <c r="N187" s="68"/>
      <c r="O187" s="78"/>
      <c r="P187" s="70"/>
      <c r="Q187" s="68"/>
      <c r="R187" s="68"/>
      <c r="S187" s="69"/>
      <c r="T187" s="68"/>
      <c r="U187" s="69"/>
      <c r="V187" s="71"/>
      <c r="W187" s="71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</row>
    <row r="188" spans="5:43" x14ac:dyDescent="0.25">
      <c r="F188" s="73"/>
      <c r="G188" s="73"/>
      <c r="H188" s="74"/>
      <c r="I188" s="71"/>
      <c r="J188" s="71"/>
      <c r="K188" s="75"/>
      <c r="L188" s="68"/>
      <c r="M188" s="78"/>
      <c r="N188" s="68"/>
      <c r="O188" s="78"/>
      <c r="P188" s="70"/>
      <c r="Q188" s="68"/>
      <c r="R188" s="68"/>
      <c r="S188" s="69"/>
      <c r="T188" s="68"/>
      <c r="U188" s="69"/>
      <c r="V188" s="71"/>
      <c r="W188" s="71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</row>
    <row r="189" spans="5:43" x14ac:dyDescent="0.25">
      <c r="F189" s="73"/>
      <c r="G189" s="73"/>
      <c r="H189" s="74"/>
      <c r="I189" s="71"/>
      <c r="J189" s="71"/>
      <c r="K189" s="75"/>
      <c r="L189" s="68"/>
      <c r="M189" s="78"/>
      <c r="N189" s="68"/>
      <c r="O189" s="78"/>
      <c r="P189" s="70"/>
      <c r="Q189" s="68"/>
      <c r="R189" s="68"/>
      <c r="S189" s="69"/>
      <c r="T189" s="68"/>
      <c r="U189" s="69"/>
      <c r="V189" s="71"/>
      <c r="W189" s="71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</row>
    <row r="190" spans="5:43" x14ac:dyDescent="0.25">
      <c r="F190" s="73"/>
      <c r="G190" s="73"/>
      <c r="H190" s="74"/>
      <c r="I190" s="71"/>
      <c r="J190" s="71"/>
      <c r="K190" s="75"/>
      <c r="L190" s="68"/>
      <c r="M190" s="78"/>
      <c r="N190" s="68"/>
      <c r="O190" s="78"/>
      <c r="P190" s="70"/>
      <c r="Q190" s="68"/>
      <c r="R190" s="68"/>
      <c r="S190" s="69"/>
      <c r="T190" s="68"/>
      <c r="U190" s="69"/>
      <c r="V190" s="71"/>
      <c r="W190" s="71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</row>
    <row r="191" spans="5:43" x14ac:dyDescent="0.25">
      <c r="F191" s="73"/>
      <c r="G191" s="73"/>
      <c r="H191" s="74"/>
      <c r="I191" s="71"/>
      <c r="J191" s="71"/>
      <c r="K191" s="75"/>
      <c r="L191" s="68"/>
      <c r="M191" s="78"/>
      <c r="N191" s="68"/>
      <c r="O191" s="78"/>
      <c r="P191" s="70"/>
      <c r="Q191" s="68"/>
      <c r="R191" s="68"/>
      <c r="S191" s="69"/>
      <c r="T191" s="68"/>
      <c r="U191" s="69"/>
      <c r="V191" s="71"/>
      <c r="W191" s="71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</row>
    <row r="192" spans="5:43" x14ac:dyDescent="0.25">
      <c r="F192" s="73"/>
      <c r="G192" s="73"/>
      <c r="H192" s="74"/>
      <c r="I192" s="71"/>
      <c r="J192" s="71"/>
      <c r="K192" s="75"/>
      <c r="L192" s="68"/>
      <c r="M192" s="78"/>
      <c r="N192" s="68"/>
      <c r="O192" s="78"/>
      <c r="P192" s="70"/>
      <c r="Q192" s="68"/>
      <c r="R192" s="68"/>
      <c r="S192" s="69"/>
      <c r="T192" s="68"/>
      <c r="U192" s="69"/>
      <c r="V192" s="71"/>
      <c r="W192" s="71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</row>
    <row r="193" spans="6:43" x14ac:dyDescent="0.25">
      <c r="F193" s="73"/>
      <c r="G193" s="73"/>
      <c r="H193" s="74"/>
      <c r="I193" s="71"/>
      <c r="J193" s="71"/>
      <c r="K193" s="75"/>
      <c r="L193" s="68"/>
      <c r="M193" s="78"/>
      <c r="N193" s="68"/>
      <c r="O193" s="78"/>
      <c r="P193" s="70"/>
      <c r="Q193" s="68"/>
      <c r="R193" s="68"/>
      <c r="S193" s="69"/>
      <c r="T193" s="68"/>
      <c r="U193" s="69"/>
      <c r="V193" s="71"/>
      <c r="W193" s="71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</row>
    <row r="194" spans="6:43" x14ac:dyDescent="0.25">
      <c r="F194" s="73"/>
      <c r="G194" s="73"/>
      <c r="H194" s="74"/>
      <c r="I194" s="71"/>
      <c r="J194" s="71"/>
      <c r="K194" s="75"/>
      <c r="L194" s="68"/>
      <c r="M194" s="78"/>
      <c r="N194" s="68"/>
      <c r="O194" s="78"/>
      <c r="P194" s="70"/>
      <c r="Q194" s="68"/>
      <c r="R194" s="68"/>
      <c r="S194" s="69"/>
      <c r="T194" s="68"/>
      <c r="U194" s="69"/>
      <c r="V194" s="71"/>
      <c r="W194" s="71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</row>
    <row r="195" spans="6:43" x14ac:dyDescent="0.25">
      <c r="F195" s="73"/>
      <c r="G195" s="73"/>
      <c r="H195" s="74"/>
      <c r="I195" s="71"/>
      <c r="J195" s="71"/>
      <c r="K195" s="75"/>
      <c r="L195" s="68"/>
      <c r="M195" s="78"/>
      <c r="N195" s="68"/>
      <c r="O195" s="78"/>
      <c r="P195" s="70"/>
      <c r="Q195" s="68"/>
      <c r="R195" s="68"/>
      <c r="S195" s="69"/>
      <c r="T195" s="68"/>
      <c r="U195" s="69"/>
      <c r="V195" s="71"/>
      <c r="W195" s="71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</row>
    <row r="196" spans="6:43" x14ac:dyDescent="0.25">
      <c r="F196" s="73"/>
      <c r="G196" s="73"/>
      <c r="H196" s="74"/>
      <c r="I196" s="71"/>
      <c r="J196" s="71"/>
      <c r="K196" s="75"/>
      <c r="L196" s="68"/>
      <c r="M196" s="78"/>
      <c r="N196" s="68"/>
      <c r="O196" s="78"/>
      <c r="P196" s="70"/>
      <c r="Q196" s="68"/>
      <c r="R196" s="68"/>
      <c r="S196" s="69"/>
      <c r="T196" s="68"/>
      <c r="U196" s="69"/>
      <c r="V196" s="71"/>
      <c r="W196" s="71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</row>
    <row r="197" spans="6:43" x14ac:dyDescent="0.25">
      <c r="F197" s="73"/>
      <c r="G197" s="73"/>
      <c r="H197" s="74"/>
      <c r="I197" s="71"/>
      <c r="J197" s="71"/>
      <c r="K197" s="75"/>
      <c r="L197" s="68"/>
      <c r="M197" s="78"/>
      <c r="N197" s="68"/>
      <c r="O197" s="78"/>
      <c r="P197" s="70"/>
      <c r="Q197" s="68"/>
      <c r="R197" s="68"/>
      <c r="S197" s="69"/>
      <c r="T197" s="68"/>
      <c r="U197" s="69"/>
      <c r="V197" s="71"/>
      <c r="W197" s="71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</row>
    <row r="198" spans="6:43" x14ac:dyDescent="0.25">
      <c r="F198" s="73"/>
      <c r="G198" s="73"/>
      <c r="H198" s="74"/>
      <c r="I198" s="71"/>
      <c r="J198" s="71"/>
      <c r="K198" s="75"/>
      <c r="L198" s="68"/>
      <c r="M198" s="78"/>
      <c r="N198" s="68"/>
      <c r="O198" s="78"/>
      <c r="P198" s="70"/>
      <c r="Q198" s="68"/>
      <c r="R198" s="68"/>
      <c r="S198" s="69"/>
      <c r="T198" s="68"/>
      <c r="U198" s="69"/>
      <c r="V198" s="71"/>
      <c r="W198" s="71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</row>
    <row r="199" spans="6:43" x14ac:dyDescent="0.25">
      <c r="F199" s="73"/>
      <c r="G199" s="73"/>
      <c r="H199" s="74"/>
      <c r="I199" s="71"/>
      <c r="J199" s="71"/>
      <c r="K199" s="75"/>
      <c r="L199" s="68"/>
      <c r="M199" s="78"/>
      <c r="N199" s="68"/>
      <c r="O199" s="78"/>
      <c r="P199" s="70"/>
      <c r="Q199" s="68"/>
      <c r="R199" s="68"/>
      <c r="S199" s="69"/>
      <c r="T199" s="68"/>
      <c r="U199" s="69"/>
      <c r="V199" s="71"/>
      <c r="W199" s="71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</row>
    <row r="200" spans="6:43" x14ac:dyDescent="0.25">
      <c r="F200" s="73"/>
      <c r="G200" s="73"/>
      <c r="H200" s="74"/>
      <c r="I200" s="71"/>
      <c r="J200" s="71"/>
      <c r="K200" s="75"/>
      <c r="L200" s="68"/>
      <c r="M200" s="78"/>
      <c r="N200" s="68"/>
      <c r="O200" s="78"/>
      <c r="P200" s="70"/>
      <c r="Q200" s="68"/>
      <c r="R200" s="68"/>
      <c r="S200" s="69"/>
      <c r="T200" s="68"/>
      <c r="U200" s="69"/>
      <c r="V200" s="71"/>
      <c r="W200" s="71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</row>
    <row r="201" spans="6:43" x14ac:dyDescent="0.25">
      <c r="F201" s="73"/>
      <c r="G201" s="73"/>
      <c r="H201" s="74"/>
      <c r="I201" s="71"/>
      <c r="J201" s="71"/>
      <c r="K201" s="75"/>
      <c r="L201" s="68"/>
      <c r="M201" s="78"/>
      <c r="N201" s="68"/>
      <c r="O201" s="78"/>
      <c r="P201" s="70"/>
      <c r="Q201" s="68"/>
      <c r="R201" s="68"/>
      <c r="S201" s="69"/>
      <c r="T201" s="68"/>
      <c r="U201" s="69"/>
      <c r="V201" s="71"/>
      <c r="W201" s="71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</row>
    <row r="202" spans="6:43" x14ac:dyDescent="0.25">
      <c r="F202" s="73"/>
      <c r="G202" s="73"/>
      <c r="H202" s="74"/>
      <c r="I202" s="71"/>
      <c r="J202" s="71"/>
      <c r="K202" s="75"/>
      <c r="L202" s="68"/>
      <c r="M202" s="78"/>
      <c r="N202" s="68"/>
      <c r="O202" s="78"/>
      <c r="P202" s="70"/>
      <c r="Q202" s="68"/>
      <c r="R202" s="68"/>
      <c r="S202" s="69"/>
      <c r="T202" s="68"/>
      <c r="U202" s="69"/>
      <c r="V202" s="71"/>
      <c r="W202" s="71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</row>
    <row r="203" spans="6:43" x14ac:dyDescent="0.25">
      <c r="F203" s="73"/>
      <c r="G203" s="73"/>
      <c r="H203" s="74"/>
      <c r="I203" s="71"/>
      <c r="J203" s="71"/>
      <c r="K203" s="75"/>
      <c r="L203" s="68"/>
      <c r="M203" s="78"/>
      <c r="N203" s="68"/>
      <c r="O203" s="78"/>
      <c r="P203" s="70"/>
      <c r="Q203" s="68"/>
      <c r="R203" s="68"/>
      <c r="S203" s="69"/>
      <c r="T203" s="68"/>
      <c r="U203" s="69"/>
      <c r="V203" s="71"/>
      <c r="W203" s="71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</row>
    <row r="204" spans="6:43" x14ac:dyDescent="0.25">
      <c r="F204" s="73"/>
      <c r="G204" s="73"/>
      <c r="H204" s="74"/>
      <c r="I204" s="71"/>
      <c r="J204" s="71"/>
      <c r="K204" s="75"/>
      <c r="L204" s="68"/>
      <c r="M204" s="78"/>
      <c r="N204" s="68"/>
      <c r="O204" s="78"/>
      <c r="P204" s="70"/>
      <c r="Q204" s="68"/>
      <c r="R204" s="68"/>
      <c r="S204" s="69"/>
      <c r="T204" s="68"/>
      <c r="U204" s="69"/>
      <c r="V204" s="71"/>
      <c r="W204" s="71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</row>
    <row r="205" spans="6:43" x14ac:dyDescent="0.25">
      <c r="F205" s="73"/>
      <c r="G205" s="73"/>
      <c r="H205" s="74"/>
      <c r="I205" s="71"/>
      <c r="J205" s="71"/>
      <c r="K205" s="75"/>
      <c r="L205" s="68"/>
      <c r="M205" s="78"/>
      <c r="N205" s="68"/>
      <c r="O205" s="78"/>
      <c r="P205" s="70"/>
      <c r="Q205" s="68"/>
      <c r="R205" s="68"/>
      <c r="S205" s="69"/>
      <c r="T205" s="68"/>
      <c r="U205" s="69"/>
      <c r="V205" s="71"/>
      <c r="W205" s="71"/>
    </row>
    <row r="206" spans="6:43" x14ac:dyDescent="0.25">
      <c r="F206" s="73"/>
      <c r="G206" s="73"/>
      <c r="H206" s="74"/>
      <c r="I206" s="71"/>
      <c r="J206" s="71"/>
      <c r="K206" s="75"/>
      <c r="L206" s="68"/>
      <c r="M206" s="78"/>
      <c r="N206" s="68"/>
      <c r="O206" s="78"/>
      <c r="P206" s="70"/>
      <c r="Q206" s="68"/>
      <c r="R206" s="68"/>
      <c r="S206" s="69"/>
      <c r="T206" s="68"/>
      <c r="U206" s="69"/>
      <c r="V206" s="71"/>
      <c r="W206" s="71"/>
    </row>
    <row r="207" spans="6:43" x14ac:dyDescent="0.25">
      <c r="F207" s="73"/>
      <c r="G207" s="73"/>
      <c r="H207" s="74"/>
      <c r="I207" s="71"/>
      <c r="J207" s="71"/>
      <c r="K207" s="75"/>
      <c r="L207" s="68"/>
      <c r="M207" s="78"/>
      <c r="N207" s="68"/>
      <c r="O207" s="78"/>
      <c r="P207" s="70"/>
      <c r="Q207" s="68"/>
      <c r="R207" s="68"/>
      <c r="S207" s="69"/>
      <c r="T207" s="68"/>
      <c r="U207" s="69"/>
      <c r="V207" s="71"/>
      <c r="W207" s="71"/>
    </row>
    <row r="208" spans="6:43" x14ac:dyDescent="0.25">
      <c r="F208" s="73"/>
      <c r="G208" s="73"/>
      <c r="H208" s="74"/>
      <c r="I208" s="71"/>
      <c r="J208" s="71"/>
      <c r="K208" s="75"/>
      <c r="L208" s="68"/>
      <c r="M208" s="78"/>
      <c r="N208" s="68"/>
      <c r="O208" s="78"/>
      <c r="P208" s="70"/>
      <c r="Q208" s="68"/>
      <c r="R208" s="68"/>
      <c r="S208" s="69"/>
      <c r="T208" s="68"/>
      <c r="U208" s="69"/>
      <c r="V208" s="71"/>
      <c r="W208" s="71"/>
    </row>
    <row r="209" spans="6:23" x14ac:dyDescent="0.25">
      <c r="F209" s="73"/>
      <c r="G209" s="73"/>
      <c r="H209" s="74"/>
      <c r="I209" s="71"/>
      <c r="J209" s="71"/>
      <c r="K209" s="75"/>
      <c r="L209" s="68"/>
      <c r="M209" s="78"/>
      <c r="N209" s="68"/>
      <c r="O209" s="78"/>
      <c r="P209" s="70"/>
      <c r="Q209" s="68"/>
      <c r="R209" s="68"/>
      <c r="S209" s="69"/>
      <c r="T209" s="68"/>
      <c r="U209" s="69"/>
      <c r="V209" s="71"/>
      <c r="W209" s="71"/>
    </row>
    <row r="210" spans="6:23" x14ac:dyDescent="0.25">
      <c r="F210" s="73"/>
      <c r="G210" s="73"/>
      <c r="H210" s="74"/>
      <c r="I210" s="71"/>
      <c r="J210" s="71"/>
      <c r="K210" s="75"/>
      <c r="L210" s="68"/>
      <c r="M210" s="78"/>
      <c r="N210" s="68"/>
      <c r="O210" s="78"/>
      <c r="P210" s="70"/>
      <c r="Q210" s="68"/>
      <c r="R210" s="68"/>
      <c r="S210" s="69"/>
      <c r="T210" s="68"/>
      <c r="U210" s="69"/>
      <c r="V210" s="71"/>
      <c r="W210" s="71"/>
    </row>
    <row r="211" spans="6:23" x14ac:dyDescent="0.25">
      <c r="F211" s="73"/>
      <c r="G211" s="73"/>
      <c r="H211" s="74"/>
      <c r="I211" s="71"/>
      <c r="J211" s="71"/>
      <c r="K211" s="75"/>
      <c r="L211" s="68"/>
      <c r="M211" s="78"/>
      <c r="N211" s="68"/>
      <c r="O211" s="78"/>
      <c r="P211" s="70"/>
      <c r="Q211" s="68"/>
      <c r="R211" s="68"/>
      <c r="S211" s="69"/>
      <c r="T211" s="68"/>
      <c r="U211" s="69"/>
      <c r="V211" s="71"/>
      <c r="W211" s="71"/>
    </row>
    <row r="212" spans="6:23" x14ac:dyDescent="0.25">
      <c r="F212" s="73"/>
      <c r="G212" s="73"/>
      <c r="H212" s="74"/>
      <c r="I212" s="71"/>
      <c r="J212" s="71"/>
      <c r="K212" s="75"/>
      <c r="L212" s="68"/>
      <c r="M212" s="78"/>
      <c r="N212" s="68"/>
      <c r="O212" s="78"/>
      <c r="P212" s="70"/>
      <c r="Q212" s="68"/>
      <c r="R212" s="68"/>
      <c r="S212" s="69"/>
      <c r="T212" s="68"/>
      <c r="U212" s="69"/>
      <c r="V212" s="71"/>
      <c r="W212" s="71"/>
    </row>
    <row r="213" spans="6:23" x14ac:dyDescent="0.25">
      <c r="F213" s="73"/>
      <c r="G213" s="73"/>
      <c r="H213" s="74"/>
      <c r="I213" s="71"/>
      <c r="J213" s="71"/>
      <c r="K213" s="75"/>
      <c r="L213" s="68"/>
      <c r="M213" s="78"/>
      <c r="N213" s="68"/>
      <c r="O213" s="78"/>
      <c r="P213" s="70"/>
      <c r="Q213" s="68"/>
      <c r="R213" s="68"/>
      <c r="S213" s="69"/>
      <c r="T213" s="68"/>
      <c r="U213" s="69"/>
      <c r="V213" s="71"/>
      <c r="W213" s="71"/>
    </row>
    <row r="214" spans="6:23" x14ac:dyDescent="0.25">
      <c r="F214" s="73"/>
      <c r="G214" s="73"/>
      <c r="H214" s="74"/>
      <c r="I214" s="71"/>
      <c r="J214" s="71"/>
      <c r="K214" s="75"/>
      <c r="L214" s="68"/>
      <c r="M214" s="78"/>
      <c r="N214" s="68"/>
      <c r="O214" s="78"/>
      <c r="P214" s="70"/>
      <c r="Q214" s="68"/>
      <c r="R214" s="68"/>
      <c r="S214" s="69"/>
      <c r="T214" s="68"/>
      <c r="U214" s="69"/>
      <c r="V214" s="71"/>
      <c r="W214" s="71"/>
    </row>
    <row r="215" spans="6:23" x14ac:dyDescent="0.25">
      <c r="F215" s="73"/>
      <c r="G215" s="73"/>
      <c r="H215" s="74"/>
      <c r="I215" s="71"/>
      <c r="J215" s="71"/>
      <c r="K215" s="75"/>
      <c r="L215" s="68"/>
      <c r="M215" s="78"/>
      <c r="N215" s="68"/>
      <c r="O215" s="78"/>
      <c r="P215" s="70"/>
      <c r="Q215" s="68"/>
      <c r="R215" s="68"/>
      <c r="S215" s="69"/>
      <c r="T215" s="68"/>
      <c r="U215" s="69"/>
      <c r="V215" s="71"/>
      <c r="W215" s="71"/>
    </row>
    <row r="216" spans="6:23" x14ac:dyDescent="0.25">
      <c r="F216" s="73"/>
      <c r="G216" s="73"/>
      <c r="H216" s="74"/>
      <c r="I216" s="71"/>
      <c r="J216" s="71"/>
      <c r="K216" s="75"/>
      <c r="L216" s="68"/>
      <c r="M216" s="78"/>
      <c r="N216" s="68"/>
      <c r="O216" s="78"/>
      <c r="P216" s="70"/>
      <c r="Q216" s="68"/>
      <c r="R216" s="68"/>
      <c r="S216" s="69"/>
      <c r="T216" s="68"/>
      <c r="U216" s="69"/>
      <c r="V216" s="71"/>
      <c r="W216" s="71"/>
    </row>
    <row r="217" spans="6:23" x14ac:dyDescent="0.25">
      <c r="F217" s="73"/>
      <c r="G217" s="73"/>
      <c r="H217" s="74"/>
      <c r="I217" s="71"/>
      <c r="J217" s="71"/>
      <c r="K217" s="75"/>
      <c r="L217" s="68"/>
      <c r="M217" s="78"/>
      <c r="N217" s="68"/>
      <c r="O217" s="78"/>
      <c r="P217" s="70"/>
      <c r="Q217" s="68"/>
      <c r="R217" s="68"/>
      <c r="S217" s="69"/>
      <c r="T217" s="68"/>
      <c r="U217" s="69"/>
      <c r="V217" s="71"/>
      <c r="W217" s="71"/>
    </row>
    <row r="218" spans="6:23" x14ac:dyDescent="0.25">
      <c r="F218" s="73"/>
      <c r="G218" s="73"/>
      <c r="H218" s="74"/>
      <c r="I218" s="71"/>
      <c r="J218" s="71"/>
      <c r="K218" s="75"/>
      <c r="L218" s="68"/>
      <c r="M218" s="78"/>
      <c r="N218" s="68"/>
      <c r="O218" s="78"/>
      <c r="P218" s="70"/>
      <c r="Q218" s="68"/>
      <c r="R218" s="68"/>
      <c r="S218" s="69"/>
      <c r="T218" s="68"/>
      <c r="U218" s="69"/>
      <c r="V218" s="71"/>
      <c r="W218" s="71"/>
    </row>
    <row r="219" spans="6:23" x14ac:dyDescent="0.25">
      <c r="F219" s="73"/>
      <c r="G219" s="73"/>
      <c r="H219" s="74"/>
      <c r="I219" s="71"/>
      <c r="J219" s="71"/>
      <c r="K219" s="75"/>
      <c r="L219" s="68"/>
      <c r="M219" s="78"/>
      <c r="N219" s="68"/>
      <c r="O219" s="78"/>
      <c r="P219" s="70"/>
      <c r="Q219" s="68"/>
      <c r="R219" s="68"/>
      <c r="S219" s="69"/>
      <c r="T219" s="68"/>
      <c r="U219" s="69"/>
      <c r="V219" s="71"/>
      <c r="W219" s="71"/>
    </row>
    <row r="220" spans="6:23" x14ac:dyDescent="0.25">
      <c r="F220" s="73"/>
      <c r="G220" s="73"/>
      <c r="H220" s="74"/>
      <c r="I220" s="71"/>
      <c r="J220" s="71"/>
      <c r="K220" s="75"/>
      <c r="L220" s="68"/>
      <c r="M220" s="78"/>
      <c r="N220" s="68"/>
      <c r="O220" s="78"/>
      <c r="P220" s="70"/>
      <c r="Q220" s="68"/>
      <c r="R220" s="68"/>
      <c r="S220" s="69"/>
      <c r="T220" s="68"/>
      <c r="U220" s="69"/>
      <c r="V220" s="71"/>
      <c r="W220" s="71"/>
    </row>
    <row r="221" spans="6:23" x14ac:dyDescent="0.25">
      <c r="F221" s="73"/>
      <c r="G221" s="73"/>
      <c r="H221" s="74"/>
      <c r="I221" s="71"/>
      <c r="J221" s="71"/>
      <c r="K221" s="75"/>
      <c r="L221" s="68"/>
      <c r="M221" s="78"/>
      <c r="N221" s="68"/>
      <c r="O221" s="78"/>
      <c r="P221" s="70"/>
      <c r="Q221" s="68"/>
      <c r="R221" s="68"/>
      <c r="S221" s="69"/>
      <c r="T221" s="68"/>
      <c r="U221" s="69"/>
      <c r="V221" s="71"/>
      <c r="W221" s="71"/>
    </row>
    <row r="222" spans="6:23" x14ac:dyDescent="0.25">
      <c r="F222" s="73"/>
      <c r="G222" s="73"/>
      <c r="H222" s="74"/>
      <c r="I222" s="71"/>
      <c r="J222" s="71"/>
      <c r="K222" s="75"/>
      <c r="L222" s="68"/>
      <c r="M222" s="78"/>
      <c r="N222" s="68"/>
      <c r="O222" s="78"/>
      <c r="P222" s="70"/>
      <c r="Q222" s="68"/>
      <c r="R222" s="68"/>
      <c r="S222" s="69"/>
      <c r="T222" s="68"/>
      <c r="U222" s="69"/>
      <c r="V222" s="71"/>
      <c r="W222" s="71"/>
    </row>
    <row r="223" spans="6:23" x14ac:dyDescent="0.25">
      <c r="F223" s="73"/>
      <c r="G223" s="73"/>
      <c r="H223" s="74"/>
      <c r="I223" s="71"/>
      <c r="J223" s="71"/>
      <c r="K223" s="75"/>
      <c r="L223" s="68"/>
      <c r="M223" s="78"/>
      <c r="N223" s="68"/>
      <c r="O223" s="78"/>
      <c r="P223" s="70"/>
      <c r="Q223" s="68"/>
      <c r="R223" s="68"/>
      <c r="S223" s="69"/>
      <c r="T223" s="68"/>
      <c r="U223" s="69"/>
      <c r="V223" s="71"/>
      <c r="W223" s="71"/>
    </row>
    <row r="224" spans="6:23" x14ac:dyDescent="0.25">
      <c r="F224" s="73"/>
      <c r="G224" s="73"/>
      <c r="H224" s="74"/>
      <c r="I224" s="71"/>
      <c r="J224" s="71"/>
      <c r="K224" s="75"/>
      <c r="L224" s="68"/>
      <c r="M224" s="78"/>
      <c r="N224" s="68"/>
      <c r="O224" s="78"/>
      <c r="P224" s="70"/>
      <c r="Q224" s="68"/>
      <c r="R224" s="68"/>
      <c r="S224" s="69"/>
      <c r="T224" s="68"/>
      <c r="U224" s="69"/>
      <c r="V224" s="71"/>
      <c r="W224" s="71"/>
    </row>
    <row r="225" spans="6:23" x14ac:dyDescent="0.25">
      <c r="F225" s="73"/>
      <c r="G225" s="73"/>
      <c r="H225" s="74"/>
      <c r="I225" s="71"/>
      <c r="J225" s="71"/>
      <c r="K225" s="75"/>
      <c r="L225" s="68"/>
      <c r="M225" s="78"/>
      <c r="N225" s="68"/>
      <c r="O225" s="78"/>
      <c r="P225" s="70"/>
      <c r="Q225" s="68"/>
      <c r="R225" s="68"/>
      <c r="S225" s="69"/>
      <c r="T225" s="68"/>
      <c r="U225" s="69"/>
      <c r="V225" s="71"/>
      <c r="W225" s="71"/>
    </row>
    <row r="226" spans="6:23" x14ac:dyDescent="0.25">
      <c r="F226" s="73"/>
      <c r="G226" s="73"/>
      <c r="H226" s="74"/>
      <c r="I226" s="71"/>
      <c r="J226" s="71"/>
      <c r="K226" s="75"/>
      <c r="L226" s="68"/>
      <c r="M226" s="78"/>
      <c r="N226" s="68"/>
      <c r="O226" s="78"/>
      <c r="P226" s="70"/>
      <c r="Q226" s="68"/>
      <c r="R226" s="68"/>
      <c r="S226" s="69"/>
      <c r="T226" s="68"/>
      <c r="U226" s="69"/>
      <c r="V226" s="71"/>
      <c r="W226" s="71"/>
    </row>
    <row r="227" spans="6:23" x14ac:dyDescent="0.25">
      <c r="F227" s="73"/>
      <c r="G227" s="73"/>
      <c r="H227" s="74"/>
      <c r="I227" s="71"/>
      <c r="J227" s="71"/>
      <c r="K227" s="75"/>
      <c r="L227" s="68"/>
      <c r="M227" s="78"/>
      <c r="N227" s="68"/>
      <c r="O227" s="78"/>
      <c r="P227" s="70"/>
      <c r="Q227" s="68"/>
      <c r="R227" s="68"/>
      <c r="S227" s="69"/>
      <c r="T227" s="68"/>
      <c r="U227" s="69"/>
      <c r="V227" s="71"/>
      <c r="W227" s="71"/>
    </row>
    <row r="228" spans="6:23" x14ac:dyDescent="0.25">
      <c r="F228" s="73"/>
      <c r="G228" s="73"/>
      <c r="H228" s="74"/>
      <c r="I228" s="71"/>
      <c r="J228" s="71"/>
      <c r="K228" s="75"/>
      <c r="L228" s="68"/>
      <c r="M228" s="78"/>
      <c r="N228" s="68"/>
      <c r="O228" s="78"/>
      <c r="P228" s="70"/>
      <c r="Q228" s="68"/>
      <c r="R228" s="68"/>
      <c r="S228" s="69"/>
      <c r="T228" s="68"/>
      <c r="U228" s="69"/>
      <c r="V228" s="71"/>
      <c r="W228" s="71"/>
    </row>
    <row r="229" spans="6:23" x14ac:dyDescent="0.25">
      <c r="F229" s="73"/>
      <c r="G229" s="73"/>
      <c r="H229" s="74"/>
      <c r="I229" s="71"/>
      <c r="J229" s="71"/>
      <c r="K229" s="75"/>
      <c r="L229" s="68"/>
      <c r="M229" s="78"/>
      <c r="N229" s="68"/>
      <c r="O229" s="78"/>
      <c r="P229" s="70"/>
      <c r="Q229" s="68"/>
      <c r="R229" s="68"/>
      <c r="S229" s="69"/>
      <c r="T229" s="68"/>
      <c r="U229" s="69"/>
      <c r="V229" s="71"/>
      <c r="W229" s="71"/>
    </row>
    <row r="230" spans="6:23" x14ac:dyDescent="0.25">
      <c r="F230" s="73"/>
      <c r="G230" s="73"/>
      <c r="H230" s="74"/>
      <c r="I230" s="71"/>
      <c r="J230" s="71"/>
      <c r="K230" s="75"/>
      <c r="L230" s="68"/>
      <c r="M230" s="78"/>
      <c r="N230" s="68"/>
      <c r="O230" s="78"/>
      <c r="P230" s="70"/>
      <c r="Q230" s="68"/>
      <c r="R230" s="68"/>
      <c r="S230" s="69"/>
      <c r="T230" s="68"/>
      <c r="U230" s="69"/>
      <c r="V230" s="71"/>
      <c r="W230" s="71"/>
    </row>
    <row r="231" spans="6:23" x14ac:dyDescent="0.25">
      <c r="F231" s="73"/>
      <c r="G231" s="73"/>
      <c r="H231" s="74"/>
      <c r="I231" s="71"/>
      <c r="J231" s="71"/>
      <c r="K231" s="75"/>
      <c r="L231" s="68"/>
      <c r="M231" s="78"/>
      <c r="N231" s="68"/>
      <c r="O231" s="78"/>
      <c r="P231" s="70"/>
      <c r="Q231" s="68"/>
      <c r="R231" s="68"/>
      <c r="S231" s="69"/>
      <c r="T231" s="68"/>
      <c r="U231" s="69"/>
      <c r="V231" s="71"/>
      <c r="W231" s="71"/>
    </row>
    <row r="232" spans="6:23" x14ac:dyDescent="0.25">
      <c r="F232" s="73"/>
      <c r="G232" s="73"/>
      <c r="H232" s="74"/>
      <c r="I232" s="71"/>
      <c r="J232" s="71"/>
      <c r="K232" s="75"/>
      <c r="L232" s="68"/>
      <c r="M232" s="78"/>
      <c r="N232" s="68"/>
      <c r="O232" s="78"/>
      <c r="P232" s="70"/>
      <c r="Q232" s="68"/>
      <c r="R232" s="68"/>
      <c r="S232" s="69"/>
      <c r="T232" s="68"/>
      <c r="U232" s="69"/>
      <c r="V232" s="71"/>
      <c r="W232" s="71"/>
    </row>
    <row r="233" spans="6:23" x14ac:dyDescent="0.25">
      <c r="F233" s="73"/>
      <c r="G233" s="73"/>
      <c r="H233" s="74"/>
      <c r="I233" s="71"/>
      <c r="J233" s="71"/>
      <c r="K233" s="75"/>
      <c r="L233" s="68"/>
      <c r="M233" s="78"/>
      <c r="N233" s="68"/>
      <c r="O233" s="78"/>
      <c r="P233" s="70"/>
      <c r="Q233" s="68"/>
      <c r="R233" s="68"/>
      <c r="S233" s="69"/>
      <c r="T233" s="68"/>
      <c r="U233" s="69"/>
      <c r="V233" s="71"/>
      <c r="W233" s="71"/>
    </row>
    <row r="234" spans="6:23" x14ac:dyDescent="0.25">
      <c r="F234" s="73"/>
      <c r="G234" s="73"/>
      <c r="H234" s="74"/>
      <c r="I234" s="71"/>
      <c r="J234" s="71"/>
      <c r="K234" s="75"/>
      <c r="L234" s="68"/>
      <c r="M234" s="78"/>
      <c r="N234" s="68"/>
      <c r="O234" s="78"/>
      <c r="P234" s="70"/>
      <c r="Q234" s="68"/>
      <c r="R234" s="68"/>
      <c r="S234" s="69"/>
      <c r="T234" s="68"/>
      <c r="U234" s="69"/>
      <c r="V234" s="71"/>
      <c r="W234" s="71"/>
    </row>
    <row r="235" spans="6:23" x14ac:dyDescent="0.25">
      <c r="F235" s="73"/>
      <c r="G235" s="73"/>
      <c r="H235" s="74"/>
      <c r="I235" s="71"/>
      <c r="J235" s="71"/>
      <c r="K235" s="75"/>
      <c r="L235" s="68"/>
      <c r="M235" s="78"/>
      <c r="N235" s="68"/>
      <c r="O235" s="78"/>
      <c r="P235" s="70"/>
      <c r="Q235" s="68"/>
      <c r="R235" s="68"/>
      <c r="S235" s="69"/>
      <c r="T235" s="68"/>
      <c r="U235" s="69"/>
      <c r="V235" s="71"/>
      <c r="W235" s="71"/>
    </row>
    <row r="236" spans="6:23" x14ac:dyDescent="0.25">
      <c r="F236" s="73"/>
      <c r="G236" s="73"/>
      <c r="H236" s="74"/>
      <c r="I236" s="71"/>
      <c r="J236" s="71"/>
      <c r="K236" s="75"/>
      <c r="L236" s="68"/>
      <c r="M236" s="78"/>
      <c r="N236" s="68"/>
      <c r="O236" s="78"/>
      <c r="P236" s="70"/>
      <c r="Q236" s="68"/>
      <c r="R236" s="68"/>
      <c r="S236" s="69"/>
      <c r="T236" s="68"/>
      <c r="U236" s="69"/>
      <c r="V236" s="71"/>
      <c r="W236" s="71"/>
    </row>
    <row r="237" spans="6:23" x14ac:dyDescent="0.25">
      <c r="F237" s="73"/>
      <c r="G237" s="73"/>
      <c r="H237" s="74"/>
      <c r="I237" s="71"/>
      <c r="J237" s="71"/>
      <c r="K237" s="75"/>
      <c r="L237" s="68"/>
      <c r="M237" s="78"/>
      <c r="N237" s="68"/>
      <c r="O237" s="78"/>
      <c r="P237" s="70"/>
      <c r="Q237" s="68"/>
      <c r="R237" s="68"/>
      <c r="S237" s="69"/>
      <c r="T237" s="68"/>
      <c r="U237" s="69"/>
      <c r="V237" s="71"/>
      <c r="W237" s="71"/>
    </row>
    <row r="238" spans="6:23" x14ac:dyDescent="0.25">
      <c r="F238" s="73"/>
      <c r="G238" s="73"/>
      <c r="H238" s="74"/>
      <c r="I238" s="71"/>
      <c r="J238" s="71"/>
      <c r="K238" s="75"/>
      <c r="L238" s="68"/>
      <c r="M238" s="78"/>
      <c r="N238" s="68"/>
      <c r="O238" s="78"/>
      <c r="P238" s="70"/>
      <c r="Q238" s="68"/>
      <c r="R238" s="68"/>
      <c r="S238" s="69"/>
      <c r="T238" s="68"/>
      <c r="U238" s="69"/>
      <c r="V238" s="71"/>
      <c r="W238" s="71"/>
    </row>
    <row r="239" spans="6:23" x14ac:dyDescent="0.25">
      <c r="F239" s="73"/>
      <c r="G239" s="73"/>
      <c r="H239" s="74"/>
      <c r="I239" s="71"/>
      <c r="J239" s="71"/>
      <c r="K239" s="75"/>
      <c r="L239" s="68"/>
      <c r="M239" s="78"/>
      <c r="N239" s="68"/>
      <c r="O239" s="78"/>
      <c r="P239" s="70"/>
      <c r="Q239" s="68"/>
      <c r="R239" s="68"/>
      <c r="S239" s="69"/>
      <c r="T239" s="68"/>
      <c r="U239" s="69"/>
      <c r="V239" s="71"/>
      <c r="W239" s="71"/>
    </row>
    <row r="240" spans="6:23" x14ac:dyDescent="0.25">
      <c r="F240" s="73"/>
      <c r="G240" s="73"/>
      <c r="H240" s="74"/>
      <c r="I240" s="71"/>
      <c r="J240" s="71"/>
      <c r="K240" s="75"/>
      <c r="L240" s="68"/>
      <c r="M240" s="78"/>
      <c r="N240" s="68"/>
      <c r="O240" s="78"/>
      <c r="P240" s="70"/>
      <c r="Q240" s="68"/>
      <c r="R240" s="68"/>
      <c r="S240" s="69"/>
      <c r="T240" s="68"/>
      <c r="U240" s="69"/>
      <c r="V240" s="71"/>
      <c r="W240" s="71"/>
    </row>
    <row r="241" spans="6:23" x14ac:dyDescent="0.25">
      <c r="F241" s="73"/>
      <c r="G241" s="73"/>
      <c r="H241" s="74"/>
      <c r="I241" s="71"/>
      <c r="J241" s="71"/>
      <c r="K241" s="75"/>
      <c r="L241" s="68"/>
      <c r="M241" s="78"/>
      <c r="N241" s="68"/>
      <c r="O241" s="78"/>
      <c r="P241" s="70"/>
      <c r="Q241" s="68"/>
      <c r="R241" s="68"/>
      <c r="S241" s="69"/>
      <c r="T241" s="68"/>
      <c r="U241" s="69"/>
      <c r="V241" s="71"/>
      <c r="W241" s="71"/>
    </row>
    <row r="242" spans="6:23" x14ac:dyDescent="0.25">
      <c r="F242" s="73"/>
      <c r="G242" s="73"/>
      <c r="H242" s="74"/>
      <c r="I242" s="71"/>
      <c r="J242" s="71"/>
      <c r="K242" s="75"/>
      <c r="L242" s="68"/>
      <c r="M242" s="78"/>
      <c r="N242" s="68"/>
      <c r="O242" s="78"/>
      <c r="P242" s="70"/>
      <c r="Q242" s="68"/>
      <c r="R242" s="68"/>
      <c r="S242" s="69"/>
      <c r="T242" s="68"/>
      <c r="U242" s="69"/>
      <c r="V242" s="71"/>
      <c r="W242" s="71"/>
    </row>
    <row r="243" spans="6:23" x14ac:dyDescent="0.25">
      <c r="F243" s="73"/>
      <c r="G243" s="73"/>
      <c r="H243" s="74"/>
      <c r="I243" s="71"/>
      <c r="J243" s="71"/>
      <c r="K243" s="75"/>
      <c r="L243" s="68"/>
      <c r="M243" s="78"/>
      <c r="N243" s="68"/>
      <c r="O243" s="78"/>
      <c r="P243" s="70"/>
      <c r="Q243" s="68"/>
      <c r="R243" s="68"/>
      <c r="S243" s="69"/>
      <c r="T243" s="68"/>
      <c r="U243" s="69"/>
      <c r="V243" s="71"/>
      <c r="W243" s="71"/>
    </row>
    <row r="244" spans="6:23" x14ac:dyDescent="0.25">
      <c r="F244" s="73"/>
      <c r="G244" s="73"/>
      <c r="H244" s="74"/>
      <c r="I244" s="71"/>
      <c r="J244" s="71"/>
      <c r="K244" s="75"/>
      <c r="L244" s="68"/>
      <c r="M244" s="78"/>
      <c r="N244" s="68"/>
      <c r="O244" s="78"/>
      <c r="P244" s="70"/>
      <c r="Q244" s="68"/>
      <c r="R244" s="68"/>
      <c r="S244" s="69"/>
      <c r="T244" s="68"/>
      <c r="U244" s="69"/>
      <c r="V244" s="71"/>
      <c r="W244" s="71"/>
    </row>
    <row r="245" spans="6:23" x14ac:dyDescent="0.25">
      <c r="F245" s="73"/>
      <c r="G245" s="73"/>
      <c r="H245" s="74"/>
      <c r="I245" s="71"/>
      <c r="J245" s="71"/>
      <c r="K245" s="75"/>
      <c r="L245" s="68"/>
      <c r="M245" s="78"/>
      <c r="N245" s="68"/>
      <c r="O245" s="78"/>
      <c r="P245" s="70"/>
      <c r="Q245" s="68"/>
      <c r="R245" s="68"/>
      <c r="S245" s="69"/>
      <c r="T245" s="68"/>
      <c r="U245" s="69"/>
      <c r="V245" s="71"/>
      <c r="W245" s="71"/>
    </row>
    <row r="246" spans="6:23" x14ac:dyDescent="0.25">
      <c r="F246" s="73"/>
      <c r="G246" s="73"/>
      <c r="H246" s="74"/>
      <c r="I246" s="71"/>
      <c r="J246" s="71"/>
      <c r="K246" s="75"/>
      <c r="L246" s="68"/>
      <c r="M246" s="78"/>
      <c r="N246" s="68"/>
      <c r="O246" s="78"/>
      <c r="P246" s="70"/>
      <c r="Q246" s="68"/>
      <c r="R246" s="68"/>
      <c r="S246" s="69"/>
      <c r="T246" s="68"/>
      <c r="U246" s="69"/>
      <c r="V246" s="71"/>
      <c r="W246" s="71"/>
    </row>
    <row r="247" spans="6:23" x14ac:dyDescent="0.25">
      <c r="F247" s="73"/>
      <c r="G247" s="73"/>
      <c r="H247" s="74"/>
      <c r="I247" s="71"/>
      <c r="J247" s="71"/>
      <c r="K247" s="75"/>
      <c r="L247" s="68"/>
      <c r="M247" s="78"/>
      <c r="N247" s="68"/>
      <c r="O247" s="78"/>
      <c r="P247" s="70"/>
      <c r="Q247" s="68"/>
      <c r="R247" s="68"/>
      <c r="S247" s="69"/>
      <c r="T247" s="68"/>
      <c r="U247" s="69"/>
      <c r="V247" s="71"/>
      <c r="W247" s="71"/>
    </row>
    <row r="248" spans="6:23" x14ac:dyDescent="0.25">
      <c r="F248" s="73"/>
      <c r="G248" s="73"/>
      <c r="H248" s="74"/>
      <c r="I248" s="71"/>
      <c r="J248" s="71"/>
      <c r="K248" s="75"/>
      <c r="L248" s="68"/>
      <c r="M248" s="78"/>
      <c r="N248" s="68"/>
      <c r="O248" s="78"/>
      <c r="P248" s="70"/>
      <c r="Q248" s="68"/>
      <c r="R248" s="68"/>
      <c r="S248" s="69"/>
      <c r="T248" s="68"/>
      <c r="U248" s="69"/>
      <c r="V248" s="71"/>
      <c r="W248" s="71"/>
    </row>
    <row r="249" spans="6:23" x14ac:dyDescent="0.25">
      <c r="F249" s="73"/>
      <c r="G249" s="73"/>
      <c r="H249" s="74"/>
      <c r="I249" s="71"/>
      <c r="J249" s="71"/>
      <c r="K249" s="75"/>
      <c r="L249" s="68"/>
      <c r="M249" s="78"/>
      <c r="N249" s="68"/>
      <c r="O249" s="78"/>
      <c r="P249" s="70"/>
      <c r="Q249" s="68"/>
      <c r="R249" s="68"/>
      <c r="S249" s="69"/>
      <c r="T249" s="68"/>
      <c r="U249" s="69"/>
      <c r="V249" s="71"/>
      <c r="W249" s="71"/>
    </row>
    <row r="250" spans="6:23" x14ac:dyDescent="0.25">
      <c r="F250" s="73"/>
      <c r="G250" s="73"/>
      <c r="H250" s="74"/>
      <c r="I250" s="71"/>
      <c r="J250" s="71"/>
      <c r="K250" s="75"/>
      <c r="L250" s="68"/>
      <c r="M250" s="78"/>
      <c r="N250" s="68"/>
      <c r="O250" s="78"/>
      <c r="P250" s="70"/>
      <c r="Q250" s="68"/>
      <c r="R250" s="68"/>
      <c r="S250" s="69"/>
      <c r="T250" s="68"/>
      <c r="U250" s="69"/>
      <c r="V250" s="71"/>
      <c r="W250" s="71"/>
    </row>
    <row r="251" spans="6:23" x14ac:dyDescent="0.25">
      <c r="F251" s="73"/>
      <c r="G251" s="73"/>
      <c r="H251" s="74"/>
      <c r="I251" s="71"/>
      <c r="J251" s="71"/>
      <c r="K251" s="75"/>
      <c r="L251" s="68"/>
      <c r="M251" s="78"/>
      <c r="N251" s="68"/>
      <c r="O251" s="78"/>
      <c r="P251" s="70"/>
      <c r="Q251" s="68"/>
      <c r="R251" s="68"/>
      <c r="S251" s="69"/>
      <c r="T251" s="68"/>
      <c r="U251" s="69"/>
      <c r="V251" s="71"/>
      <c r="W251" s="71"/>
    </row>
    <row r="252" spans="6:23" x14ac:dyDescent="0.25">
      <c r="F252" s="73"/>
      <c r="G252" s="73"/>
      <c r="H252" s="74"/>
      <c r="I252" s="71"/>
      <c r="J252" s="71"/>
      <c r="K252" s="75"/>
      <c r="L252" s="68"/>
      <c r="M252" s="78"/>
      <c r="N252" s="68"/>
      <c r="O252" s="78"/>
      <c r="P252" s="70"/>
      <c r="Q252" s="68"/>
      <c r="R252" s="68"/>
      <c r="S252" s="69"/>
      <c r="T252" s="68"/>
      <c r="U252" s="69"/>
      <c r="V252" s="71"/>
      <c r="W252" s="71"/>
    </row>
    <row r="253" spans="6:23" x14ac:dyDescent="0.25">
      <c r="F253" s="73"/>
      <c r="G253" s="73"/>
      <c r="H253" s="74"/>
      <c r="I253" s="71"/>
      <c r="J253" s="71"/>
      <c r="K253" s="75"/>
      <c r="L253" s="68"/>
      <c r="M253" s="78"/>
      <c r="N253" s="68"/>
      <c r="O253" s="78"/>
      <c r="P253" s="70"/>
      <c r="Q253" s="68"/>
      <c r="R253" s="68"/>
      <c r="S253" s="69"/>
      <c r="T253" s="68"/>
      <c r="U253" s="69"/>
      <c r="V253" s="71"/>
      <c r="W253" s="71"/>
    </row>
    <row r="254" spans="6:23" x14ac:dyDescent="0.25">
      <c r="F254" s="73"/>
      <c r="G254" s="73"/>
      <c r="H254" s="74"/>
      <c r="I254" s="71"/>
      <c r="J254" s="71"/>
      <c r="K254" s="75"/>
      <c r="L254" s="68"/>
      <c r="M254" s="78"/>
      <c r="N254" s="68"/>
      <c r="O254" s="78"/>
      <c r="P254" s="70"/>
      <c r="Q254" s="68"/>
      <c r="R254" s="68"/>
      <c r="S254" s="69"/>
      <c r="T254" s="68"/>
      <c r="U254" s="69"/>
      <c r="V254" s="71"/>
      <c r="W254" s="71"/>
    </row>
    <row r="255" spans="6:23" x14ac:dyDescent="0.25">
      <c r="F255" s="73"/>
      <c r="G255" s="73"/>
      <c r="H255" s="74"/>
      <c r="I255" s="71"/>
      <c r="J255" s="71"/>
      <c r="K255" s="75"/>
      <c r="L255" s="68"/>
      <c r="M255" s="78"/>
      <c r="N255" s="68"/>
      <c r="O255" s="78"/>
      <c r="P255" s="70"/>
      <c r="Q255" s="68"/>
      <c r="R255" s="68"/>
      <c r="S255" s="69"/>
      <c r="T255" s="68"/>
      <c r="U255" s="69"/>
      <c r="V255" s="71"/>
      <c r="W255" s="71"/>
    </row>
    <row r="256" spans="6:23" x14ac:dyDescent="0.25">
      <c r="F256" s="73"/>
      <c r="G256" s="73"/>
      <c r="H256" s="74"/>
      <c r="I256" s="71"/>
      <c r="J256" s="71"/>
      <c r="K256" s="75"/>
      <c r="L256" s="68"/>
      <c r="M256" s="78"/>
      <c r="N256" s="68"/>
      <c r="O256" s="78"/>
      <c r="P256" s="70"/>
      <c r="Q256" s="68"/>
      <c r="R256" s="68"/>
      <c r="S256" s="69"/>
      <c r="T256" s="68"/>
      <c r="U256" s="69"/>
      <c r="V256" s="71"/>
      <c r="W256" s="71"/>
    </row>
    <row r="257" spans="6:23" x14ac:dyDescent="0.25">
      <c r="F257" s="73"/>
      <c r="G257" s="73"/>
      <c r="H257" s="74"/>
      <c r="I257" s="71"/>
      <c r="J257" s="71"/>
      <c r="K257" s="75"/>
      <c r="L257" s="68"/>
      <c r="M257" s="78"/>
      <c r="N257" s="68"/>
      <c r="O257" s="78"/>
      <c r="P257" s="70"/>
      <c r="Q257" s="68"/>
      <c r="R257" s="68"/>
      <c r="S257" s="69"/>
      <c r="T257" s="68"/>
      <c r="U257" s="69"/>
      <c r="V257" s="71"/>
      <c r="W257" s="71"/>
    </row>
    <row r="258" spans="6:23" x14ac:dyDescent="0.25">
      <c r="F258" s="73"/>
      <c r="G258" s="73"/>
      <c r="H258" s="74"/>
      <c r="I258" s="71"/>
      <c r="J258" s="71"/>
      <c r="K258" s="75"/>
      <c r="L258" s="68"/>
      <c r="M258" s="78"/>
      <c r="N258" s="68"/>
      <c r="O258" s="78"/>
      <c r="P258" s="70"/>
      <c r="Q258" s="68"/>
      <c r="R258" s="68"/>
      <c r="S258" s="69"/>
      <c r="T258" s="68"/>
      <c r="U258" s="69"/>
      <c r="V258" s="71"/>
      <c r="W258" s="71"/>
    </row>
    <row r="259" spans="6:23" x14ac:dyDescent="0.25">
      <c r="F259" s="73"/>
      <c r="G259" s="73"/>
      <c r="H259" s="74"/>
      <c r="I259" s="71"/>
      <c r="J259" s="71"/>
      <c r="K259" s="75"/>
      <c r="L259" s="68"/>
      <c r="M259" s="78"/>
      <c r="N259" s="68"/>
      <c r="O259" s="78"/>
      <c r="P259" s="70"/>
      <c r="Q259" s="68"/>
      <c r="R259" s="68"/>
      <c r="S259" s="69"/>
      <c r="T259" s="68"/>
      <c r="U259" s="69"/>
      <c r="V259" s="71"/>
      <c r="W259" s="71"/>
    </row>
    <row r="260" spans="6:23" x14ac:dyDescent="0.25">
      <c r="F260" s="73"/>
      <c r="G260" s="73"/>
      <c r="H260" s="74"/>
      <c r="I260" s="71"/>
      <c r="J260" s="71"/>
      <c r="K260" s="75"/>
      <c r="L260" s="68"/>
      <c r="M260" s="78"/>
      <c r="N260" s="68"/>
      <c r="O260" s="78"/>
      <c r="P260" s="70"/>
      <c r="Q260" s="68"/>
      <c r="R260" s="68"/>
      <c r="S260" s="69"/>
      <c r="T260" s="68"/>
      <c r="U260" s="69"/>
      <c r="V260" s="71"/>
      <c r="W260" s="71"/>
    </row>
    <row r="261" spans="6:23" x14ac:dyDescent="0.25">
      <c r="F261" s="73"/>
      <c r="G261" s="73"/>
      <c r="H261" s="74"/>
      <c r="I261" s="71"/>
      <c r="J261" s="71"/>
      <c r="K261" s="75"/>
      <c r="L261" s="68"/>
      <c r="M261" s="78"/>
      <c r="N261" s="68"/>
      <c r="O261" s="78"/>
      <c r="P261" s="70"/>
      <c r="Q261" s="68"/>
      <c r="R261" s="68"/>
      <c r="S261" s="69"/>
      <c r="T261" s="68"/>
      <c r="U261" s="69"/>
      <c r="V261" s="71"/>
      <c r="W261" s="71"/>
    </row>
    <row r="262" spans="6:23" x14ac:dyDescent="0.25">
      <c r="F262" s="73"/>
      <c r="G262" s="73"/>
      <c r="H262" s="74"/>
      <c r="I262" s="71"/>
      <c r="J262" s="71"/>
      <c r="K262" s="75"/>
      <c r="L262" s="68"/>
      <c r="M262" s="78"/>
      <c r="N262" s="68"/>
      <c r="O262" s="78"/>
      <c r="P262" s="70"/>
      <c r="Q262" s="68"/>
      <c r="R262" s="68"/>
      <c r="S262" s="69"/>
      <c r="T262" s="68"/>
      <c r="U262" s="69"/>
      <c r="V262" s="71"/>
      <c r="W262" s="71"/>
    </row>
    <row r="263" spans="6:23" x14ac:dyDescent="0.25">
      <c r="F263" s="73"/>
      <c r="G263" s="73"/>
      <c r="H263" s="74"/>
      <c r="I263" s="71"/>
      <c r="J263" s="71"/>
      <c r="K263" s="75"/>
      <c r="L263" s="68"/>
      <c r="M263" s="78"/>
      <c r="N263" s="68"/>
      <c r="O263" s="78"/>
      <c r="P263" s="70"/>
      <c r="Q263" s="68"/>
      <c r="R263" s="68"/>
      <c r="S263" s="69"/>
      <c r="T263" s="68"/>
      <c r="U263" s="69"/>
      <c r="V263" s="71"/>
      <c r="W263" s="71"/>
    </row>
    <row r="264" spans="6:23" x14ac:dyDescent="0.25">
      <c r="F264" s="73"/>
      <c r="G264" s="73"/>
      <c r="H264" s="74"/>
      <c r="I264" s="71"/>
      <c r="J264" s="71"/>
      <c r="K264" s="75"/>
      <c r="L264" s="68"/>
      <c r="M264" s="78"/>
      <c r="N264" s="68"/>
      <c r="O264" s="78"/>
      <c r="P264" s="70"/>
      <c r="Q264" s="68"/>
      <c r="R264" s="68"/>
      <c r="S264" s="69"/>
      <c r="T264" s="68"/>
      <c r="U264" s="69"/>
      <c r="V264" s="71"/>
      <c r="W264" s="71"/>
    </row>
    <row r="265" spans="6:23" x14ac:dyDescent="0.25">
      <c r="F265" s="73"/>
      <c r="G265" s="73"/>
      <c r="H265" s="74"/>
      <c r="I265" s="71"/>
      <c r="J265" s="71"/>
      <c r="K265" s="75"/>
      <c r="L265" s="68"/>
      <c r="M265" s="78"/>
      <c r="N265" s="68"/>
      <c r="O265" s="78"/>
      <c r="P265" s="70"/>
      <c r="Q265" s="68"/>
      <c r="R265" s="68"/>
      <c r="S265" s="69"/>
      <c r="T265" s="68"/>
      <c r="U265" s="69"/>
      <c r="V265" s="71"/>
      <c r="W265" s="71"/>
    </row>
    <row r="266" spans="6:23" x14ac:dyDescent="0.25">
      <c r="F266" s="73"/>
      <c r="G266" s="73"/>
      <c r="H266" s="74"/>
      <c r="I266" s="71"/>
      <c r="J266" s="71"/>
      <c r="K266" s="75"/>
      <c r="L266" s="68"/>
      <c r="M266" s="78"/>
      <c r="N266" s="68"/>
      <c r="O266" s="78"/>
      <c r="P266" s="70"/>
      <c r="Q266" s="68"/>
      <c r="R266" s="68"/>
      <c r="S266" s="69"/>
      <c r="T266" s="68"/>
      <c r="U266" s="69"/>
      <c r="V266" s="71"/>
      <c r="W266" s="71"/>
    </row>
    <row r="267" spans="6:23" x14ac:dyDescent="0.25">
      <c r="F267" s="73"/>
      <c r="G267" s="73"/>
      <c r="H267" s="74"/>
      <c r="I267" s="71"/>
      <c r="J267" s="71"/>
      <c r="K267" s="75"/>
      <c r="L267" s="68"/>
      <c r="M267" s="78"/>
      <c r="N267" s="68"/>
      <c r="O267" s="78"/>
      <c r="P267" s="70"/>
      <c r="Q267" s="68"/>
      <c r="R267" s="68"/>
      <c r="S267" s="69"/>
      <c r="T267" s="68"/>
      <c r="U267" s="69"/>
      <c r="V267" s="71"/>
      <c r="W267" s="71"/>
    </row>
    <row r="268" spans="6:23" x14ac:dyDescent="0.25">
      <c r="F268" s="73"/>
      <c r="G268" s="73"/>
      <c r="H268" s="74"/>
      <c r="I268" s="71"/>
      <c r="J268" s="71"/>
      <c r="K268" s="75"/>
      <c r="L268" s="68"/>
      <c r="M268" s="78"/>
      <c r="N268" s="68"/>
      <c r="O268" s="78"/>
      <c r="P268" s="70"/>
      <c r="Q268" s="68"/>
      <c r="R268" s="68"/>
      <c r="S268" s="69"/>
      <c r="T268" s="68"/>
      <c r="U268" s="69"/>
      <c r="V268" s="71"/>
      <c r="W268" s="71"/>
    </row>
    <row r="269" spans="6:23" x14ac:dyDescent="0.25">
      <c r="F269" s="73"/>
      <c r="G269" s="73"/>
      <c r="H269" s="74"/>
      <c r="I269" s="71"/>
      <c r="J269" s="71"/>
      <c r="K269" s="75"/>
      <c r="L269" s="68"/>
      <c r="M269" s="78"/>
      <c r="N269" s="68"/>
      <c r="O269" s="78"/>
      <c r="P269" s="70"/>
      <c r="Q269" s="68"/>
      <c r="R269" s="68"/>
      <c r="S269" s="69"/>
      <c r="T269" s="68"/>
      <c r="U269" s="69"/>
      <c r="V269" s="71"/>
      <c r="W269" s="71"/>
    </row>
    <row r="270" spans="6:23" x14ac:dyDescent="0.25">
      <c r="F270" s="73"/>
      <c r="G270" s="73"/>
      <c r="H270" s="74"/>
      <c r="I270" s="71"/>
      <c r="J270" s="71"/>
      <c r="K270" s="75"/>
      <c r="L270" s="68"/>
      <c r="M270" s="78"/>
      <c r="N270" s="68"/>
      <c r="O270" s="78"/>
      <c r="P270" s="70"/>
      <c r="Q270" s="68"/>
      <c r="R270" s="68"/>
      <c r="S270" s="69"/>
      <c r="T270" s="68"/>
      <c r="U270" s="69"/>
      <c r="V270" s="71"/>
      <c r="W270" s="71"/>
    </row>
    <row r="271" spans="6:23" x14ac:dyDescent="0.25">
      <c r="F271" s="73"/>
      <c r="G271" s="73"/>
      <c r="H271" s="74"/>
      <c r="I271" s="71"/>
      <c r="J271" s="71"/>
      <c r="K271" s="75"/>
      <c r="L271" s="68"/>
      <c r="M271" s="78"/>
      <c r="N271" s="68"/>
      <c r="O271" s="78"/>
      <c r="P271" s="70"/>
      <c r="Q271" s="68"/>
      <c r="R271" s="68"/>
      <c r="S271" s="69"/>
      <c r="T271" s="68"/>
      <c r="U271" s="69"/>
      <c r="V271" s="71"/>
      <c r="W271" s="71"/>
    </row>
    <row r="272" spans="6:23" x14ac:dyDescent="0.25">
      <c r="F272" s="73"/>
      <c r="G272" s="73"/>
      <c r="H272" s="74"/>
      <c r="I272" s="71"/>
      <c r="J272" s="71"/>
      <c r="K272" s="75"/>
      <c r="L272" s="68"/>
      <c r="M272" s="78"/>
      <c r="N272" s="68"/>
      <c r="O272" s="78"/>
      <c r="P272" s="70"/>
      <c r="Q272" s="68"/>
      <c r="R272" s="68"/>
      <c r="S272" s="69"/>
      <c r="T272" s="68"/>
      <c r="U272" s="69"/>
      <c r="V272" s="71"/>
      <c r="W272" s="71"/>
    </row>
    <row r="273" spans="6:23" x14ac:dyDescent="0.25">
      <c r="F273" s="73"/>
      <c r="G273" s="73"/>
      <c r="H273" s="74"/>
      <c r="I273" s="71"/>
      <c r="J273" s="71"/>
      <c r="K273" s="75"/>
      <c r="L273" s="68"/>
      <c r="M273" s="78"/>
      <c r="N273" s="68"/>
      <c r="O273" s="78"/>
      <c r="P273" s="70"/>
      <c r="Q273" s="68"/>
      <c r="R273" s="68"/>
      <c r="S273" s="69"/>
      <c r="T273" s="68"/>
      <c r="U273" s="69"/>
      <c r="V273" s="71"/>
      <c r="W273" s="71"/>
    </row>
    <row r="274" spans="6:23" x14ac:dyDescent="0.25">
      <c r="F274" s="73"/>
      <c r="G274" s="73"/>
      <c r="H274" s="74"/>
      <c r="I274" s="71"/>
      <c r="J274" s="71"/>
      <c r="K274" s="75"/>
      <c r="L274" s="68"/>
      <c r="M274" s="78"/>
      <c r="N274" s="68"/>
      <c r="O274" s="78"/>
      <c r="P274" s="70"/>
      <c r="Q274" s="68"/>
      <c r="R274" s="68"/>
      <c r="S274" s="69"/>
      <c r="T274" s="68"/>
      <c r="U274" s="69"/>
      <c r="V274" s="71"/>
      <c r="W274" s="71"/>
    </row>
    <row r="275" spans="6:23" x14ac:dyDescent="0.25">
      <c r="F275" s="73"/>
      <c r="G275" s="73"/>
      <c r="H275" s="74"/>
      <c r="I275" s="71"/>
      <c r="J275" s="71"/>
      <c r="K275" s="75"/>
      <c r="L275" s="68"/>
      <c r="M275" s="78"/>
      <c r="N275" s="68"/>
      <c r="O275" s="78"/>
      <c r="P275" s="70"/>
      <c r="Q275" s="68"/>
      <c r="R275" s="68"/>
      <c r="S275" s="69"/>
      <c r="T275" s="68"/>
      <c r="U275" s="69"/>
      <c r="V275" s="71"/>
      <c r="W275" s="71"/>
    </row>
    <row r="276" spans="6:23" x14ac:dyDescent="0.25">
      <c r="F276" s="73"/>
      <c r="G276" s="73"/>
      <c r="H276" s="74"/>
      <c r="I276" s="71"/>
      <c r="J276" s="71"/>
      <c r="K276" s="75"/>
      <c r="L276" s="68"/>
      <c r="M276" s="78"/>
      <c r="N276" s="68"/>
      <c r="O276" s="78"/>
      <c r="P276" s="70"/>
      <c r="Q276" s="68"/>
      <c r="R276" s="68"/>
      <c r="S276" s="69"/>
      <c r="T276" s="68"/>
      <c r="U276" s="69"/>
      <c r="V276" s="71"/>
      <c r="W276" s="71"/>
    </row>
    <row r="277" spans="6:23" x14ac:dyDescent="0.25">
      <c r="F277" s="73"/>
      <c r="G277" s="73"/>
      <c r="H277" s="74"/>
      <c r="I277" s="71"/>
      <c r="J277" s="71"/>
      <c r="K277" s="75"/>
      <c r="L277" s="68"/>
      <c r="M277" s="78"/>
      <c r="N277" s="68"/>
      <c r="O277" s="78"/>
      <c r="P277" s="70"/>
      <c r="Q277" s="68"/>
      <c r="R277" s="68"/>
      <c r="S277" s="69"/>
      <c r="T277" s="68"/>
      <c r="U277" s="69"/>
      <c r="V277" s="71"/>
      <c r="W277" s="71"/>
    </row>
    <row r="278" spans="6:23" x14ac:dyDescent="0.25">
      <c r="F278" s="73"/>
      <c r="G278" s="73"/>
      <c r="H278" s="74"/>
      <c r="I278" s="71"/>
      <c r="J278" s="71"/>
      <c r="K278" s="75"/>
      <c r="L278" s="68"/>
      <c r="M278" s="78"/>
      <c r="N278" s="68"/>
      <c r="O278" s="78"/>
      <c r="P278" s="70"/>
      <c r="Q278" s="68"/>
      <c r="R278" s="68"/>
      <c r="S278" s="69"/>
      <c r="T278" s="68"/>
      <c r="U278" s="69"/>
      <c r="V278" s="71"/>
      <c r="W278" s="71"/>
    </row>
    <row r="279" spans="6:23" x14ac:dyDescent="0.25">
      <c r="F279" s="73"/>
      <c r="G279" s="73"/>
      <c r="H279" s="74"/>
      <c r="I279" s="71"/>
      <c r="J279" s="71"/>
      <c r="K279" s="75"/>
      <c r="L279" s="68"/>
      <c r="M279" s="78"/>
      <c r="N279" s="68"/>
      <c r="O279" s="78"/>
      <c r="P279" s="70"/>
      <c r="Q279" s="68"/>
      <c r="R279" s="68"/>
      <c r="S279" s="69"/>
      <c r="T279" s="68"/>
      <c r="U279" s="69"/>
      <c r="V279" s="71"/>
      <c r="W279" s="71"/>
    </row>
    <row r="280" spans="6:23" x14ac:dyDescent="0.25">
      <c r="F280" s="73"/>
      <c r="G280" s="73"/>
      <c r="H280" s="74"/>
      <c r="I280" s="71"/>
      <c r="J280" s="71"/>
      <c r="K280" s="75"/>
      <c r="L280" s="68"/>
      <c r="M280" s="78"/>
      <c r="N280" s="68"/>
      <c r="O280" s="78"/>
      <c r="P280" s="70"/>
      <c r="Q280" s="68"/>
      <c r="R280" s="68"/>
      <c r="S280" s="69"/>
      <c r="T280" s="68"/>
      <c r="U280" s="69"/>
      <c r="V280" s="71"/>
      <c r="W280" s="71"/>
    </row>
    <row r="281" spans="6:23" x14ac:dyDescent="0.25">
      <c r="F281" s="73"/>
      <c r="G281" s="73"/>
      <c r="H281" s="74"/>
      <c r="I281" s="71"/>
      <c r="J281" s="71"/>
      <c r="K281" s="75"/>
      <c r="L281" s="68"/>
      <c r="M281" s="78"/>
      <c r="N281" s="68"/>
      <c r="O281" s="78"/>
      <c r="P281" s="70"/>
      <c r="Q281" s="68"/>
      <c r="R281" s="68"/>
      <c r="S281" s="69"/>
      <c r="T281" s="68"/>
      <c r="U281" s="69"/>
      <c r="V281" s="71"/>
      <c r="W281" s="71"/>
    </row>
    <row r="282" spans="6:23" x14ac:dyDescent="0.25">
      <c r="F282" s="73"/>
      <c r="G282" s="73"/>
      <c r="H282" s="74"/>
      <c r="I282" s="71"/>
      <c r="J282" s="71"/>
      <c r="K282" s="75"/>
      <c r="L282" s="68"/>
      <c r="M282" s="78"/>
      <c r="N282" s="68"/>
      <c r="O282" s="78"/>
      <c r="P282" s="70"/>
      <c r="Q282" s="68"/>
      <c r="R282" s="68"/>
      <c r="S282" s="69"/>
      <c r="T282" s="68"/>
      <c r="U282" s="69"/>
      <c r="V282" s="71"/>
      <c r="W282" s="71"/>
    </row>
    <row r="283" spans="6:23" x14ac:dyDescent="0.25">
      <c r="F283" s="73"/>
      <c r="G283" s="73"/>
      <c r="H283" s="74"/>
      <c r="I283" s="71"/>
      <c r="J283" s="71"/>
      <c r="K283" s="75"/>
      <c r="L283" s="68"/>
      <c r="M283" s="78"/>
      <c r="N283" s="68"/>
      <c r="O283" s="78"/>
      <c r="P283" s="70"/>
      <c r="Q283" s="68"/>
      <c r="R283" s="68"/>
      <c r="S283" s="69"/>
      <c r="T283" s="68"/>
      <c r="U283" s="69"/>
      <c r="V283" s="71"/>
      <c r="W283" s="71"/>
    </row>
    <row r="284" spans="6:23" x14ac:dyDescent="0.25">
      <c r="F284" s="73"/>
      <c r="G284" s="73"/>
      <c r="H284" s="74"/>
      <c r="I284" s="71"/>
      <c r="J284" s="71"/>
      <c r="K284" s="75"/>
      <c r="L284" s="68"/>
      <c r="M284" s="78"/>
      <c r="N284" s="68"/>
      <c r="O284" s="78"/>
      <c r="P284" s="70"/>
      <c r="Q284" s="68"/>
      <c r="R284" s="68"/>
      <c r="S284" s="69"/>
      <c r="T284" s="68"/>
      <c r="U284" s="69"/>
      <c r="V284" s="71"/>
      <c r="W284" s="71"/>
    </row>
    <row r="285" spans="6:23" x14ac:dyDescent="0.25">
      <c r="F285" s="73"/>
      <c r="G285" s="73"/>
      <c r="H285" s="74"/>
      <c r="I285" s="71"/>
      <c r="J285" s="71"/>
      <c r="K285" s="75"/>
      <c r="L285" s="68"/>
      <c r="M285" s="78"/>
      <c r="N285" s="68"/>
      <c r="O285" s="78"/>
      <c r="P285" s="70"/>
      <c r="Q285" s="68"/>
      <c r="R285" s="68"/>
      <c r="S285" s="69"/>
      <c r="T285" s="68"/>
      <c r="U285" s="69"/>
      <c r="V285" s="71"/>
      <c r="W285" s="71"/>
    </row>
    <row r="286" spans="6:23" x14ac:dyDescent="0.25">
      <c r="F286" s="73"/>
      <c r="G286" s="73"/>
      <c r="H286" s="74"/>
      <c r="I286" s="71"/>
      <c r="J286" s="71"/>
      <c r="K286" s="75"/>
      <c r="L286" s="68"/>
      <c r="M286" s="78"/>
      <c r="N286" s="68"/>
      <c r="O286" s="78"/>
      <c r="P286" s="70"/>
      <c r="Q286" s="68"/>
      <c r="R286" s="68"/>
      <c r="S286" s="69"/>
      <c r="T286" s="68"/>
      <c r="U286" s="69"/>
      <c r="V286" s="71"/>
      <c r="W286" s="71"/>
    </row>
    <row r="287" spans="6:23" x14ac:dyDescent="0.25">
      <c r="F287" s="73"/>
      <c r="G287" s="73"/>
      <c r="H287" s="74"/>
      <c r="I287" s="71"/>
      <c r="J287" s="71"/>
      <c r="K287" s="75"/>
      <c r="L287" s="68"/>
      <c r="M287" s="78"/>
      <c r="N287" s="68"/>
      <c r="O287" s="78"/>
      <c r="P287" s="70"/>
      <c r="Q287" s="68"/>
      <c r="R287" s="68"/>
      <c r="S287" s="69"/>
      <c r="T287" s="68"/>
      <c r="U287" s="69"/>
      <c r="V287" s="71"/>
      <c r="W287" s="71"/>
    </row>
    <row r="288" spans="6:23" x14ac:dyDescent="0.25">
      <c r="F288" s="73"/>
      <c r="G288" s="73"/>
      <c r="H288" s="74"/>
      <c r="I288" s="71"/>
      <c r="J288" s="71"/>
      <c r="K288" s="75"/>
      <c r="L288" s="68"/>
      <c r="M288" s="78"/>
      <c r="N288" s="68"/>
      <c r="O288" s="78"/>
      <c r="P288" s="70"/>
      <c r="Q288" s="68"/>
      <c r="R288" s="68"/>
      <c r="S288" s="69"/>
      <c r="T288" s="68"/>
      <c r="U288" s="69"/>
      <c r="V288" s="71"/>
      <c r="W288" s="71"/>
    </row>
    <row r="289" spans="6:23" x14ac:dyDescent="0.25">
      <c r="F289" s="73"/>
      <c r="G289" s="73"/>
      <c r="H289" s="74"/>
      <c r="I289" s="71"/>
      <c r="J289" s="71"/>
      <c r="K289" s="75"/>
      <c r="L289" s="68"/>
      <c r="M289" s="78"/>
      <c r="N289" s="68"/>
      <c r="O289" s="78"/>
      <c r="P289" s="70"/>
      <c r="Q289" s="68"/>
      <c r="R289" s="68"/>
      <c r="S289" s="69"/>
      <c r="T289" s="68"/>
      <c r="U289" s="69"/>
      <c r="V289" s="71"/>
      <c r="W289" s="71"/>
    </row>
    <row r="290" spans="6:23" x14ac:dyDescent="0.25">
      <c r="F290" s="73"/>
      <c r="G290" s="73"/>
      <c r="H290" s="74"/>
      <c r="I290" s="71"/>
      <c r="J290" s="71"/>
      <c r="K290" s="75"/>
      <c r="L290" s="68"/>
      <c r="M290" s="78"/>
      <c r="N290" s="68"/>
      <c r="O290" s="78"/>
      <c r="P290" s="70"/>
      <c r="Q290" s="68"/>
      <c r="R290" s="68"/>
      <c r="S290" s="69"/>
      <c r="T290" s="68"/>
      <c r="U290" s="69"/>
      <c r="V290" s="71"/>
      <c r="W290" s="71"/>
    </row>
    <row r="291" spans="6:23" x14ac:dyDescent="0.25">
      <c r="F291" s="73"/>
      <c r="G291" s="73"/>
      <c r="H291" s="74"/>
      <c r="I291" s="71"/>
      <c r="J291" s="71"/>
      <c r="K291" s="75"/>
      <c r="L291" s="68"/>
      <c r="M291" s="78"/>
      <c r="N291" s="68"/>
      <c r="O291" s="78"/>
      <c r="P291" s="70"/>
      <c r="Q291" s="68"/>
      <c r="R291" s="68"/>
      <c r="S291" s="69"/>
      <c r="T291" s="68"/>
      <c r="U291" s="69"/>
      <c r="V291" s="71"/>
      <c r="W291" s="71"/>
    </row>
    <row r="292" spans="6:23" x14ac:dyDescent="0.25">
      <c r="F292" s="73"/>
      <c r="G292" s="73"/>
      <c r="H292" s="74"/>
      <c r="I292" s="71"/>
      <c r="J292" s="71"/>
      <c r="K292" s="75"/>
      <c r="L292" s="68"/>
      <c r="M292" s="78"/>
      <c r="N292" s="68"/>
      <c r="O292" s="78"/>
      <c r="P292" s="70"/>
      <c r="Q292" s="68"/>
      <c r="R292" s="68"/>
      <c r="S292" s="69"/>
      <c r="T292" s="68"/>
      <c r="U292" s="69"/>
      <c r="V292" s="71"/>
      <c r="W292" s="71"/>
    </row>
    <row r="293" spans="6:23" x14ac:dyDescent="0.25">
      <c r="F293" s="73"/>
      <c r="G293" s="73"/>
      <c r="H293" s="74"/>
      <c r="I293" s="71"/>
      <c r="J293" s="71"/>
      <c r="K293" s="75"/>
      <c r="L293" s="68"/>
      <c r="M293" s="78"/>
      <c r="N293" s="68"/>
      <c r="O293" s="78"/>
      <c r="P293" s="70"/>
      <c r="Q293" s="68"/>
      <c r="R293" s="68"/>
      <c r="S293" s="69"/>
      <c r="T293" s="68"/>
      <c r="U293" s="69"/>
      <c r="V293" s="71"/>
      <c r="W293" s="71"/>
    </row>
    <row r="294" spans="6:23" x14ac:dyDescent="0.25">
      <c r="F294" s="73"/>
      <c r="G294" s="73"/>
      <c r="H294" s="74"/>
      <c r="I294" s="71"/>
      <c r="J294" s="71"/>
      <c r="K294" s="75"/>
      <c r="L294" s="68"/>
      <c r="M294" s="78"/>
      <c r="N294" s="68"/>
      <c r="O294" s="78"/>
      <c r="P294" s="70"/>
      <c r="Q294" s="68"/>
      <c r="R294" s="68"/>
      <c r="S294" s="69"/>
      <c r="T294" s="68"/>
      <c r="U294" s="69"/>
      <c r="V294" s="71"/>
      <c r="W294" s="71"/>
    </row>
    <row r="295" spans="6:23" x14ac:dyDescent="0.25">
      <c r="F295" s="73"/>
      <c r="G295" s="73"/>
      <c r="H295" s="74"/>
      <c r="I295" s="71"/>
      <c r="J295" s="71"/>
      <c r="K295" s="75"/>
      <c r="L295" s="68"/>
      <c r="M295" s="78"/>
      <c r="N295" s="68"/>
      <c r="O295" s="78"/>
      <c r="P295" s="70"/>
      <c r="Q295" s="68"/>
      <c r="R295" s="68"/>
      <c r="S295" s="69"/>
      <c r="T295" s="68"/>
      <c r="U295" s="69"/>
      <c r="V295" s="71"/>
      <c r="W295" s="71"/>
    </row>
    <row r="296" spans="6:23" x14ac:dyDescent="0.25">
      <c r="F296" s="73"/>
      <c r="G296" s="73"/>
      <c r="H296" s="74"/>
      <c r="I296" s="71"/>
      <c r="J296" s="71"/>
      <c r="K296" s="75"/>
      <c r="L296" s="68"/>
      <c r="M296" s="78"/>
      <c r="N296" s="68"/>
      <c r="O296" s="78"/>
      <c r="P296" s="70"/>
      <c r="Q296" s="68"/>
      <c r="R296" s="68"/>
      <c r="S296" s="69"/>
      <c r="T296" s="68"/>
      <c r="U296" s="69"/>
      <c r="V296" s="71"/>
      <c r="W296" s="71"/>
    </row>
    <row r="297" spans="6:23" x14ac:dyDescent="0.25">
      <c r="F297" s="73"/>
      <c r="G297" s="73"/>
      <c r="H297" s="74"/>
      <c r="I297" s="71"/>
      <c r="J297" s="71"/>
      <c r="K297" s="75"/>
      <c r="L297" s="68"/>
      <c r="M297" s="78"/>
      <c r="N297" s="68"/>
      <c r="O297" s="78"/>
      <c r="P297" s="70"/>
      <c r="Q297" s="68"/>
      <c r="R297" s="68"/>
      <c r="S297" s="69"/>
      <c r="T297" s="68"/>
      <c r="U297" s="69"/>
      <c r="V297" s="71"/>
      <c r="W297" s="71"/>
    </row>
    <row r="298" spans="6:23" x14ac:dyDescent="0.25">
      <c r="F298" s="73"/>
      <c r="G298" s="73"/>
      <c r="H298" s="74"/>
      <c r="I298" s="71"/>
      <c r="J298" s="71"/>
      <c r="K298" s="75"/>
      <c r="L298" s="68"/>
      <c r="M298" s="78"/>
      <c r="N298" s="68"/>
      <c r="O298" s="78"/>
      <c r="P298" s="70"/>
      <c r="Q298" s="68"/>
      <c r="R298" s="68"/>
      <c r="S298" s="69"/>
      <c r="T298" s="68"/>
      <c r="U298" s="69"/>
      <c r="V298" s="71"/>
      <c r="W298" s="71"/>
    </row>
    <row r="299" spans="6:23" x14ac:dyDescent="0.25">
      <c r="F299" s="73"/>
      <c r="G299" s="73"/>
      <c r="H299" s="74"/>
      <c r="I299" s="71"/>
      <c r="J299" s="71"/>
      <c r="K299" s="75"/>
      <c r="L299" s="68"/>
      <c r="M299" s="78"/>
      <c r="N299" s="68"/>
      <c r="O299" s="78"/>
      <c r="P299" s="70"/>
      <c r="Q299" s="68"/>
      <c r="R299" s="68"/>
      <c r="S299" s="69"/>
      <c r="T299" s="68"/>
      <c r="U299" s="69"/>
      <c r="V299" s="71"/>
      <c r="W299" s="71"/>
    </row>
    <row r="300" spans="6:23" x14ac:dyDescent="0.25">
      <c r="F300" s="73"/>
      <c r="G300" s="73"/>
      <c r="H300" s="74"/>
      <c r="I300" s="71"/>
      <c r="J300" s="71"/>
      <c r="K300" s="75"/>
      <c r="L300" s="68"/>
      <c r="M300" s="78"/>
      <c r="N300" s="68"/>
      <c r="O300" s="78"/>
      <c r="P300" s="70"/>
      <c r="Q300" s="68"/>
      <c r="R300" s="68"/>
      <c r="S300" s="69"/>
      <c r="T300" s="68"/>
      <c r="U300" s="69"/>
      <c r="V300" s="71"/>
      <c r="W300" s="71"/>
    </row>
    <row r="301" spans="6:23" x14ac:dyDescent="0.25">
      <c r="F301" s="73"/>
      <c r="G301" s="73"/>
      <c r="H301" s="74"/>
      <c r="I301" s="71"/>
      <c r="J301" s="71"/>
      <c r="K301" s="75"/>
      <c r="L301" s="68"/>
      <c r="M301" s="78"/>
      <c r="N301" s="68"/>
      <c r="O301" s="78"/>
      <c r="P301" s="70"/>
      <c r="Q301" s="68"/>
      <c r="R301" s="68"/>
      <c r="S301" s="69"/>
      <c r="T301" s="68"/>
      <c r="U301" s="69"/>
      <c r="V301" s="71"/>
      <c r="W301" s="71"/>
    </row>
    <row r="302" spans="6:23" x14ac:dyDescent="0.25">
      <c r="F302" s="73"/>
      <c r="G302" s="73"/>
      <c r="H302" s="74"/>
      <c r="I302" s="71"/>
      <c r="J302" s="71"/>
      <c r="K302" s="75"/>
      <c r="L302" s="68"/>
      <c r="M302" s="78"/>
      <c r="N302" s="68"/>
      <c r="O302" s="78"/>
      <c r="P302" s="70"/>
      <c r="Q302" s="68"/>
      <c r="R302" s="68"/>
      <c r="S302" s="69"/>
      <c r="T302" s="68"/>
      <c r="U302" s="69"/>
      <c r="V302" s="71"/>
      <c r="W302" s="71"/>
    </row>
    <row r="303" spans="6:23" x14ac:dyDescent="0.25">
      <c r="F303" s="73"/>
      <c r="G303" s="73"/>
      <c r="H303" s="74"/>
      <c r="I303" s="71"/>
      <c r="J303" s="71"/>
      <c r="K303" s="75"/>
      <c r="L303" s="68"/>
      <c r="M303" s="78"/>
      <c r="N303" s="68"/>
      <c r="O303" s="78"/>
      <c r="P303" s="70"/>
      <c r="Q303" s="68"/>
      <c r="R303" s="68"/>
      <c r="S303" s="69"/>
      <c r="T303" s="68"/>
      <c r="U303" s="69"/>
      <c r="V303" s="71"/>
      <c r="W303" s="71"/>
    </row>
    <row r="304" spans="6:23" x14ac:dyDescent="0.25">
      <c r="F304" s="73"/>
      <c r="G304" s="73"/>
      <c r="H304" s="74"/>
      <c r="I304" s="71"/>
      <c r="J304" s="71"/>
      <c r="K304" s="75"/>
      <c r="L304" s="68"/>
      <c r="M304" s="78"/>
      <c r="N304" s="68"/>
      <c r="O304" s="78"/>
      <c r="P304" s="70"/>
      <c r="Q304" s="68"/>
      <c r="R304" s="68"/>
      <c r="S304" s="69"/>
      <c r="T304" s="68"/>
      <c r="U304" s="69"/>
      <c r="V304" s="71"/>
      <c r="W304" s="71"/>
    </row>
    <row r="305" spans="6:23" x14ac:dyDescent="0.25">
      <c r="F305" s="73"/>
      <c r="G305" s="73"/>
      <c r="H305" s="74"/>
      <c r="I305" s="71"/>
      <c r="J305" s="71"/>
      <c r="K305" s="75"/>
      <c r="L305" s="68"/>
      <c r="M305" s="78"/>
      <c r="N305" s="68"/>
      <c r="O305" s="78"/>
      <c r="P305" s="70"/>
      <c r="Q305" s="68"/>
      <c r="R305" s="68"/>
      <c r="S305" s="69"/>
      <c r="T305" s="68"/>
      <c r="U305" s="69"/>
      <c r="V305" s="71"/>
      <c r="W305" s="71"/>
    </row>
    <row r="306" spans="6:23" x14ac:dyDescent="0.25">
      <c r="F306" s="73"/>
      <c r="G306" s="73"/>
      <c r="H306" s="74"/>
      <c r="I306" s="71"/>
      <c r="J306" s="71"/>
      <c r="K306" s="75"/>
      <c r="L306" s="68"/>
      <c r="M306" s="78"/>
      <c r="N306" s="68"/>
      <c r="O306" s="78"/>
      <c r="P306" s="70"/>
      <c r="Q306" s="68"/>
      <c r="R306" s="68"/>
      <c r="S306" s="69"/>
      <c r="T306" s="68"/>
      <c r="U306" s="69"/>
      <c r="V306" s="71"/>
      <c r="W306" s="71"/>
    </row>
    <row r="307" spans="6:23" x14ac:dyDescent="0.25">
      <c r="F307" s="73"/>
      <c r="G307" s="73"/>
      <c r="H307" s="74"/>
      <c r="I307" s="71"/>
      <c r="J307" s="71"/>
      <c r="K307" s="75"/>
      <c r="L307" s="68"/>
      <c r="M307" s="78"/>
      <c r="N307" s="68"/>
      <c r="O307" s="78"/>
      <c r="P307" s="70"/>
      <c r="Q307" s="68"/>
      <c r="R307" s="68"/>
      <c r="S307" s="69"/>
      <c r="T307" s="68"/>
      <c r="U307" s="69"/>
      <c r="V307" s="71"/>
      <c r="W307" s="71"/>
    </row>
    <row r="308" spans="6:23" x14ac:dyDescent="0.25">
      <c r="F308" s="73"/>
      <c r="G308" s="73"/>
      <c r="H308" s="74"/>
      <c r="I308" s="71"/>
      <c r="J308" s="71"/>
      <c r="K308" s="75"/>
      <c r="L308" s="68"/>
      <c r="M308" s="78"/>
      <c r="N308" s="68"/>
      <c r="O308" s="78"/>
      <c r="P308" s="70"/>
      <c r="Q308" s="68"/>
      <c r="R308" s="68"/>
      <c r="S308" s="69"/>
      <c r="T308" s="68"/>
      <c r="U308" s="69"/>
      <c r="V308" s="71"/>
      <c r="W308" s="71"/>
    </row>
    <row r="309" spans="6:23" x14ac:dyDescent="0.25">
      <c r="F309" s="73"/>
      <c r="G309" s="73"/>
      <c r="H309" s="74"/>
      <c r="I309" s="71"/>
      <c r="J309" s="71"/>
      <c r="K309" s="75"/>
      <c r="L309" s="68"/>
      <c r="M309" s="78"/>
      <c r="N309" s="68"/>
      <c r="O309" s="78"/>
      <c r="P309" s="70"/>
      <c r="Q309" s="68"/>
      <c r="R309" s="68"/>
      <c r="S309" s="69"/>
      <c r="T309" s="68"/>
      <c r="U309" s="69"/>
      <c r="V309" s="71"/>
      <c r="W309" s="71"/>
    </row>
    <row r="310" spans="6:23" x14ac:dyDescent="0.25">
      <c r="F310" s="73"/>
      <c r="G310" s="73"/>
      <c r="H310" s="74"/>
      <c r="I310" s="71"/>
      <c r="J310" s="71"/>
      <c r="K310" s="75"/>
      <c r="L310" s="68"/>
      <c r="M310" s="78"/>
      <c r="N310" s="68"/>
      <c r="O310" s="78"/>
      <c r="P310" s="70"/>
      <c r="Q310" s="68"/>
      <c r="R310" s="68"/>
      <c r="S310" s="69"/>
      <c r="T310" s="68"/>
      <c r="U310" s="69"/>
      <c r="V310" s="71"/>
      <c r="W310" s="71"/>
    </row>
    <row r="311" spans="6:23" x14ac:dyDescent="0.25">
      <c r="F311" s="73"/>
      <c r="G311" s="73"/>
      <c r="H311" s="74"/>
      <c r="I311" s="71"/>
      <c r="J311" s="71"/>
      <c r="K311" s="75"/>
      <c r="L311" s="68"/>
      <c r="M311" s="78"/>
      <c r="N311" s="68"/>
      <c r="O311" s="78"/>
      <c r="P311" s="70"/>
      <c r="Q311" s="68"/>
      <c r="R311" s="68"/>
      <c r="S311" s="69"/>
      <c r="T311" s="68"/>
      <c r="U311" s="69"/>
      <c r="V311" s="71"/>
      <c r="W311" s="71"/>
    </row>
    <row r="312" spans="6:23" x14ac:dyDescent="0.25">
      <c r="F312" s="73"/>
      <c r="G312" s="73"/>
      <c r="H312" s="74"/>
      <c r="I312" s="71"/>
      <c r="J312" s="71"/>
      <c r="K312" s="75"/>
      <c r="L312" s="68"/>
      <c r="M312" s="78"/>
      <c r="N312" s="68"/>
      <c r="O312" s="78"/>
      <c r="P312" s="70"/>
      <c r="Q312" s="68"/>
      <c r="R312" s="68"/>
      <c r="S312" s="69"/>
      <c r="T312" s="68"/>
      <c r="U312" s="69"/>
      <c r="V312" s="71"/>
      <c r="W312" s="71"/>
    </row>
    <row r="313" spans="6:23" x14ac:dyDescent="0.25">
      <c r="F313" s="73"/>
      <c r="G313" s="73"/>
      <c r="H313" s="74"/>
      <c r="I313" s="71"/>
      <c r="J313" s="71"/>
      <c r="K313" s="75"/>
      <c r="L313" s="68"/>
      <c r="M313" s="78"/>
      <c r="N313" s="68"/>
      <c r="O313" s="78"/>
      <c r="P313" s="70"/>
      <c r="Q313" s="68"/>
      <c r="R313" s="68"/>
      <c r="S313" s="69"/>
      <c r="T313" s="68"/>
      <c r="U313" s="69"/>
      <c r="V313" s="71"/>
      <c r="W313" s="71"/>
    </row>
    <row r="314" spans="6:23" x14ac:dyDescent="0.25">
      <c r="F314" s="73"/>
      <c r="G314" s="73"/>
      <c r="H314" s="74"/>
      <c r="I314" s="71"/>
      <c r="J314" s="71"/>
      <c r="K314" s="75"/>
      <c r="L314" s="68"/>
      <c r="M314" s="78"/>
      <c r="N314" s="68"/>
      <c r="O314" s="78"/>
      <c r="P314" s="70"/>
      <c r="Q314" s="68"/>
      <c r="R314" s="68"/>
      <c r="S314" s="69"/>
      <c r="T314" s="68"/>
      <c r="U314" s="69"/>
      <c r="V314" s="71"/>
      <c r="W314" s="71"/>
    </row>
    <row r="315" spans="6:23" x14ac:dyDescent="0.25">
      <c r="F315" s="73"/>
      <c r="G315" s="73"/>
      <c r="H315" s="74"/>
      <c r="I315" s="71"/>
      <c r="J315" s="71"/>
      <c r="K315" s="75"/>
      <c r="L315" s="68"/>
      <c r="M315" s="78"/>
      <c r="N315" s="68"/>
      <c r="O315" s="78"/>
      <c r="P315" s="70"/>
      <c r="Q315" s="68"/>
      <c r="R315" s="68"/>
      <c r="S315" s="69"/>
      <c r="T315" s="68"/>
      <c r="U315" s="69"/>
      <c r="V315" s="71"/>
      <c r="W315" s="71"/>
    </row>
    <row r="316" spans="6:23" x14ac:dyDescent="0.25">
      <c r="F316" s="73"/>
      <c r="G316" s="73"/>
      <c r="H316" s="74"/>
      <c r="I316" s="71"/>
      <c r="J316" s="71"/>
      <c r="K316" s="75"/>
      <c r="L316" s="68"/>
      <c r="M316" s="78"/>
      <c r="N316" s="68"/>
      <c r="O316" s="78"/>
      <c r="P316" s="70"/>
      <c r="Q316" s="68"/>
      <c r="R316" s="68"/>
      <c r="S316" s="69"/>
      <c r="T316" s="68"/>
      <c r="U316" s="69"/>
      <c r="V316" s="71"/>
      <c r="W316" s="71"/>
    </row>
    <row r="317" spans="6:23" x14ac:dyDescent="0.25">
      <c r="F317" s="73"/>
      <c r="G317" s="73"/>
      <c r="H317" s="74"/>
      <c r="I317" s="71"/>
      <c r="J317" s="71"/>
      <c r="K317" s="75"/>
      <c r="L317" s="68"/>
      <c r="M317" s="78"/>
      <c r="N317" s="68"/>
      <c r="O317" s="78"/>
      <c r="P317" s="70"/>
      <c r="Q317" s="68"/>
      <c r="R317" s="68"/>
      <c r="S317" s="69"/>
      <c r="T317" s="68"/>
      <c r="U317" s="69"/>
      <c r="V317" s="71"/>
      <c r="W317" s="71"/>
    </row>
    <row r="318" spans="6:23" x14ac:dyDescent="0.25">
      <c r="F318" s="73"/>
      <c r="G318" s="73"/>
      <c r="H318" s="74"/>
      <c r="I318" s="71"/>
      <c r="J318" s="71"/>
      <c r="K318" s="75"/>
      <c r="L318" s="68"/>
      <c r="M318" s="78"/>
      <c r="N318" s="68"/>
      <c r="O318" s="78"/>
      <c r="P318" s="70"/>
      <c r="Q318" s="68"/>
      <c r="R318" s="68"/>
      <c r="S318" s="69"/>
      <c r="T318" s="68"/>
      <c r="U318" s="69"/>
      <c r="V318" s="71"/>
      <c r="W318" s="71"/>
    </row>
    <row r="319" spans="6:23" x14ac:dyDescent="0.25">
      <c r="F319" s="73"/>
      <c r="G319" s="73"/>
      <c r="H319" s="74"/>
      <c r="I319" s="71"/>
      <c r="J319" s="71"/>
      <c r="K319" s="75"/>
      <c r="L319" s="68"/>
      <c r="M319" s="78"/>
      <c r="N319" s="68"/>
      <c r="O319" s="78"/>
      <c r="P319" s="70"/>
      <c r="Q319" s="68"/>
      <c r="R319" s="68"/>
      <c r="S319" s="69"/>
      <c r="T319" s="68"/>
      <c r="U319" s="69"/>
      <c r="V319" s="71"/>
      <c r="W319" s="71"/>
    </row>
    <row r="320" spans="6:23" x14ac:dyDescent="0.25">
      <c r="F320" s="73"/>
      <c r="G320" s="73"/>
      <c r="H320" s="74"/>
      <c r="I320" s="71"/>
      <c r="J320" s="71"/>
      <c r="K320" s="75"/>
      <c r="L320" s="68"/>
      <c r="M320" s="78"/>
      <c r="N320" s="68"/>
      <c r="O320" s="78"/>
      <c r="P320" s="70"/>
      <c r="Q320" s="68"/>
      <c r="R320" s="68"/>
      <c r="S320" s="69"/>
      <c r="T320" s="68"/>
      <c r="U320" s="69"/>
      <c r="V320" s="71"/>
      <c r="W320" s="71"/>
    </row>
    <row r="321" spans="6:23" x14ac:dyDescent="0.25">
      <c r="F321" s="73"/>
      <c r="G321" s="73"/>
      <c r="H321" s="74"/>
      <c r="I321" s="71"/>
      <c r="J321" s="71"/>
      <c r="K321" s="75"/>
      <c r="L321" s="68"/>
      <c r="M321" s="78"/>
      <c r="N321" s="68"/>
      <c r="O321" s="78"/>
      <c r="P321" s="70"/>
      <c r="Q321" s="68"/>
      <c r="R321" s="68"/>
      <c r="S321" s="69"/>
      <c r="T321" s="68"/>
      <c r="U321" s="69"/>
      <c r="V321" s="71"/>
      <c r="W321" s="71"/>
    </row>
    <row r="322" spans="6:23" x14ac:dyDescent="0.25">
      <c r="F322" s="73"/>
      <c r="G322" s="73"/>
      <c r="H322" s="74"/>
      <c r="I322" s="71"/>
      <c r="J322" s="71"/>
      <c r="K322" s="75"/>
      <c r="L322" s="68"/>
      <c r="M322" s="78"/>
      <c r="N322" s="68"/>
      <c r="O322" s="78"/>
      <c r="P322" s="70"/>
      <c r="Q322" s="68"/>
      <c r="R322" s="68"/>
      <c r="S322" s="69"/>
      <c r="T322" s="68"/>
      <c r="U322" s="69"/>
      <c r="V322" s="71"/>
      <c r="W322" s="71"/>
    </row>
    <row r="323" spans="6:23" x14ac:dyDescent="0.25">
      <c r="F323" s="73"/>
      <c r="G323" s="73"/>
      <c r="H323" s="74"/>
      <c r="I323" s="71"/>
      <c r="J323" s="71"/>
      <c r="K323" s="75"/>
      <c r="L323" s="68"/>
      <c r="M323" s="78"/>
      <c r="N323" s="68"/>
      <c r="O323" s="78"/>
      <c r="P323" s="70"/>
      <c r="Q323" s="68"/>
      <c r="R323" s="68"/>
      <c r="S323" s="69"/>
      <c r="T323" s="68"/>
      <c r="U323" s="69"/>
      <c r="V323" s="71"/>
      <c r="W323" s="71"/>
    </row>
    <row r="324" spans="6:23" x14ac:dyDescent="0.25">
      <c r="F324" s="73"/>
      <c r="G324" s="73"/>
      <c r="H324" s="74"/>
      <c r="I324" s="71"/>
      <c r="J324" s="71"/>
      <c r="K324" s="75"/>
      <c r="L324" s="68"/>
      <c r="M324" s="78"/>
      <c r="N324" s="68"/>
      <c r="O324" s="78"/>
      <c r="P324" s="70"/>
      <c r="Q324" s="68"/>
      <c r="R324" s="68"/>
      <c r="S324" s="69"/>
      <c r="T324" s="68"/>
      <c r="U324" s="69"/>
      <c r="V324" s="71"/>
      <c r="W324" s="71"/>
    </row>
    <row r="325" spans="6:23" x14ac:dyDescent="0.25">
      <c r="F325" s="73"/>
      <c r="G325" s="73"/>
      <c r="H325" s="74"/>
      <c r="I325" s="71"/>
      <c r="J325" s="71"/>
      <c r="K325" s="75"/>
      <c r="L325" s="68"/>
      <c r="M325" s="78"/>
      <c r="N325" s="68"/>
      <c r="O325" s="78"/>
      <c r="P325" s="70"/>
      <c r="Q325" s="68"/>
      <c r="R325" s="68"/>
      <c r="S325" s="69"/>
      <c r="T325" s="68"/>
      <c r="U325" s="69"/>
      <c r="V325" s="71"/>
      <c r="W325" s="71"/>
    </row>
    <row r="326" spans="6:23" x14ac:dyDescent="0.25">
      <c r="F326" s="73"/>
      <c r="G326" s="73"/>
      <c r="H326" s="74"/>
      <c r="I326" s="71"/>
      <c r="J326" s="71"/>
      <c r="K326" s="75"/>
      <c r="L326" s="68"/>
      <c r="M326" s="78"/>
      <c r="N326" s="68"/>
      <c r="O326" s="78"/>
      <c r="P326" s="70"/>
      <c r="Q326" s="68"/>
      <c r="R326" s="68"/>
      <c r="S326" s="69"/>
      <c r="T326" s="68"/>
      <c r="U326" s="69"/>
      <c r="V326" s="71"/>
      <c r="W326" s="71"/>
    </row>
    <row r="327" spans="6:23" x14ac:dyDescent="0.25">
      <c r="F327" s="73"/>
      <c r="G327" s="73"/>
      <c r="H327" s="74"/>
      <c r="I327" s="71"/>
      <c r="J327" s="71"/>
      <c r="K327" s="75"/>
      <c r="L327" s="68"/>
      <c r="M327" s="78"/>
      <c r="N327" s="68"/>
      <c r="O327" s="78"/>
      <c r="P327" s="70"/>
      <c r="Q327" s="68"/>
      <c r="R327" s="68"/>
      <c r="S327" s="69"/>
      <c r="T327" s="68"/>
      <c r="U327" s="69"/>
      <c r="V327" s="71"/>
      <c r="W327" s="71"/>
    </row>
    <row r="328" spans="6:23" x14ac:dyDescent="0.25">
      <c r="F328" s="73"/>
      <c r="G328" s="73"/>
      <c r="H328" s="74"/>
      <c r="I328" s="71"/>
      <c r="J328" s="71"/>
      <c r="K328" s="75"/>
      <c r="L328" s="68"/>
      <c r="M328" s="78"/>
      <c r="N328" s="68"/>
      <c r="O328" s="78"/>
      <c r="P328" s="70"/>
      <c r="Q328" s="68"/>
      <c r="R328" s="68"/>
      <c r="S328" s="69"/>
      <c r="T328" s="68"/>
      <c r="U328" s="69"/>
      <c r="V328" s="71"/>
      <c r="W328" s="71"/>
    </row>
    <row r="329" spans="6:23" x14ac:dyDescent="0.25">
      <c r="F329" s="73"/>
      <c r="G329" s="73"/>
      <c r="H329" s="74"/>
      <c r="I329" s="71"/>
      <c r="J329" s="71"/>
      <c r="K329" s="75"/>
      <c r="L329" s="68"/>
      <c r="M329" s="78"/>
      <c r="N329" s="68"/>
      <c r="O329" s="78"/>
      <c r="P329" s="70"/>
      <c r="Q329" s="68"/>
      <c r="R329" s="68"/>
      <c r="S329" s="69"/>
      <c r="T329" s="68"/>
      <c r="U329" s="69"/>
      <c r="V329" s="71"/>
      <c r="W329" s="71"/>
    </row>
    <row r="330" spans="6:23" x14ac:dyDescent="0.25">
      <c r="F330" s="73"/>
      <c r="G330" s="73"/>
      <c r="H330" s="74"/>
      <c r="I330" s="71"/>
      <c r="J330" s="71"/>
      <c r="K330" s="75"/>
      <c r="L330" s="68"/>
      <c r="M330" s="78"/>
      <c r="N330" s="68"/>
      <c r="O330" s="78"/>
      <c r="P330" s="70"/>
      <c r="Q330" s="68"/>
      <c r="R330" s="68"/>
      <c r="S330" s="69"/>
      <c r="T330" s="68"/>
      <c r="U330" s="69"/>
      <c r="V330" s="71"/>
      <c r="W330" s="71"/>
    </row>
    <row r="331" spans="6:23" x14ac:dyDescent="0.25">
      <c r="F331" s="73"/>
      <c r="G331" s="73"/>
      <c r="H331" s="74"/>
      <c r="I331" s="71"/>
      <c r="J331" s="71"/>
      <c r="K331" s="75"/>
      <c r="L331" s="68"/>
      <c r="M331" s="78"/>
      <c r="N331" s="68"/>
      <c r="O331" s="78"/>
      <c r="P331" s="70"/>
      <c r="Q331" s="68"/>
      <c r="R331" s="68"/>
      <c r="S331" s="69"/>
      <c r="T331" s="68"/>
      <c r="U331" s="69"/>
      <c r="V331" s="71"/>
      <c r="W331" s="71"/>
    </row>
    <row r="332" spans="6:23" x14ac:dyDescent="0.25">
      <c r="F332" s="73"/>
      <c r="G332" s="73"/>
      <c r="H332" s="74"/>
      <c r="I332" s="71"/>
      <c r="J332" s="71"/>
      <c r="K332" s="75"/>
      <c r="L332" s="68"/>
      <c r="M332" s="78"/>
      <c r="N332" s="68"/>
      <c r="O332" s="78"/>
      <c r="P332" s="70"/>
      <c r="Q332" s="68"/>
      <c r="R332" s="68"/>
      <c r="S332" s="69"/>
      <c r="T332" s="68"/>
      <c r="U332" s="69"/>
      <c r="V332" s="71"/>
      <c r="W332" s="71"/>
    </row>
    <row r="333" spans="6:23" x14ac:dyDescent="0.25">
      <c r="F333" s="73"/>
      <c r="G333" s="73"/>
      <c r="H333" s="74"/>
      <c r="I333" s="71"/>
      <c r="J333" s="71"/>
      <c r="K333" s="75"/>
      <c r="L333" s="68"/>
      <c r="M333" s="78"/>
      <c r="N333" s="68"/>
      <c r="O333" s="78"/>
      <c r="P333" s="70"/>
      <c r="Q333" s="68"/>
      <c r="R333" s="68"/>
      <c r="S333" s="69"/>
      <c r="T333" s="68"/>
      <c r="U333" s="69"/>
      <c r="V333" s="71"/>
      <c r="W333" s="71"/>
    </row>
    <row r="334" spans="6:23" x14ac:dyDescent="0.25">
      <c r="F334" s="73"/>
      <c r="G334" s="73"/>
      <c r="H334" s="74"/>
      <c r="I334" s="71"/>
      <c r="J334" s="71"/>
      <c r="K334" s="75"/>
      <c r="L334" s="68"/>
      <c r="M334" s="78"/>
      <c r="N334" s="68"/>
      <c r="O334" s="78"/>
      <c r="P334" s="70"/>
      <c r="Q334" s="68"/>
      <c r="R334" s="68"/>
      <c r="S334" s="69"/>
      <c r="T334" s="68"/>
      <c r="U334" s="69"/>
      <c r="V334" s="71"/>
      <c r="W334" s="71"/>
    </row>
    <row r="335" spans="6:23" x14ac:dyDescent="0.25">
      <c r="F335" s="73"/>
      <c r="G335" s="73"/>
      <c r="H335" s="74"/>
      <c r="I335" s="71"/>
      <c r="J335" s="71"/>
      <c r="K335" s="75"/>
      <c r="L335" s="68"/>
      <c r="M335" s="78"/>
      <c r="N335" s="68"/>
      <c r="O335" s="78"/>
      <c r="P335" s="70"/>
      <c r="Q335" s="68"/>
      <c r="R335" s="68"/>
      <c r="S335" s="69"/>
      <c r="T335" s="68"/>
      <c r="U335" s="69"/>
      <c r="V335" s="71"/>
      <c r="W335" s="71"/>
    </row>
    <row r="336" spans="6:23" x14ac:dyDescent="0.25">
      <c r="F336" s="73"/>
      <c r="G336" s="73"/>
      <c r="H336" s="74"/>
      <c r="I336" s="71"/>
      <c r="J336" s="71"/>
      <c r="K336" s="75"/>
      <c r="L336" s="68"/>
      <c r="M336" s="78"/>
      <c r="N336" s="68"/>
      <c r="O336" s="78"/>
      <c r="P336" s="70"/>
      <c r="Q336" s="68"/>
      <c r="R336" s="68"/>
      <c r="S336" s="69"/>
      <c r="T336" s="68"/>
      <c r="U336" s="69"/>
      <c r="V336" s="71"/>
      <c r="W336" s="71"/>
    </row>
    <row r="337" spans="6:23" x14ac:dyDescent="0.25">
      <c r="F337" s="73"/>
      <c r="G337" s="73"/>
      <c r="H337" s="74"/>
      <c r="I337" s="71"/>
      <c r="J337" s="71"/>
      <c r="K337" s="75"/>
      <c r="L337" s="68"/>
      <c r="M337" s="78"/>
      <c r="N337" s="68"/>
      <c r="O337" s="78"/>
      <c r="P337" s="70"/>
      <c r="Q337" s="68"/>
      <c r="R337" s="68"/>
      <c r="S337" s="69"/>
      <c r="T337" s="68"/>
      <c r="U337" s="69"/>
      <c r="V337" s="71"/>
      <c r="W337" s="71"/>
    </row>
    <row r="338" spans="6:23" x14ac:dyDescent="0.25">
      <c r="F338" s="73"/>
      <c r="G338" s="73"/>
      <c r="H338" s="74"/>
      <c r="I338" s="71"/>
      <c r="J338" s="71"/>
      <c r="K338" s="75"/>
      <c r="L338" s="68"/>
      <c r="M338" s="78"/>
      <c r="N338" s="68"/>
      <c r="O338" s="78"/>
      <c r="P338" s="70"/>
      <c r="Q338" s="68"/>
      <c r="R338" s="68"/>
      <c r="S338" s="69"/>
      <c r="T338" s="68"/>
      <c r="U338" s="69"/>
      <c r="V338" s="71"/>
      <c r="W338" s="71"/>
    </row>
    <row r="339" spans="6:23" x14ac:dyDescent="0.25">
      <c r="F339" s="73"/>
      <c r="G339" s="73"/>
      <c r="H339" s="74"/>
      <c r="I339" s="71"/>
      <c r="J339" s="71"/>
      <c r="K339" s="75"/>
      <c r="L339" s="68"/>
      <c r="M339" s="78"/>
      <c r="N339" s="68"/>
      <c r="O339" s="78"/>
      <c r="P339" s="70"/>
      <c r="Q339" s="68"/>
      <c r="R339" s="68"/>
      <c r="S339" s="69"/>
      <c r="T339" s="68"/>
      <c r="U339" s="69"/>
      <c r="V339" s="71"/>
      <c r="W339" s="71"/>
    </row>
    <row r="340" spans="6:23" x14ac:dyDescent="0.25">
      <c r="F340" s="73"/>
      <c r="G340" s="73"/>
      <c r="H340" s="74"/>
      <c r="I340" s="71"/>
      <c r="J340" s="71"/>
      <c r="K340" s="75"/>
      <c r="L340" s="68"/>
      <c r="M340" s="78"/>
      <c r="N340" s="68"/>
      <c r="O340" s="78"/>
      <c r="P340" s="70"/>
      <c r="Q340" s="68"/>
      <c r="R340" s="68"/>
      <c r="S340" s="69"/>
      <c r="T340" s="68"/>
      <c r="U340" s="69"/>
      <c r="V340" s="71"/>
      <c r="W340" s="71"/>
    </row>
    <row r="341" spans="6:23" x14ac:dyDescent="0.25">
      <c r="F341" s="73"/>
      <c r="G341" s="73"/>
      <c r="H341" s="74"/>
      <c r="I341" s="71"/>
      <c r="J341" s="71"/>
      <c r="K341" s="75"/>
      <c r="L341" s="68"/>
      <c r="M341" s="78"/>
      <c r="N341" s="68"/>
      <c r="O341" s="78"/>
      <c r="P341" s="70"/>
      <c r="Q341" s="68"/>
      <c r="R341" s="68"/>
      <c r="S341" s="69"/>
      <c r="T341" s="68"/>
      <c r="U341" s="69"/>
      <c r="V341" s="71"/>
      <c r="W341" s="71"/>
    </row>
    <row r="342" spans="6:23" x14ac:dyDescent="0.25">
      <c r="F342" s="73"/>
      <c r="G342" s="73"/>
      <c r="H342" s="74"/>
      <c r="I342" s="71"/>
      <c r="J342" s="71"/>
      <c r="K342" s="75"/>
      <c r="L342" s="68"/>
      <c r="M342" s="78"/>
      <c r="N342" s="68"/>
      <c r="O342" s="78"/>
      <c r="P342" s="70"/>
      <c r="Q342" s="68"/>
      <c r="R342" s="68"/>
      <c r="S342" s="69"/>
      <c r="T342" s="68"/>
      <c r="U342" s="69"/>
      <c r="V342" s="71"/>
      <c r="W342" s="71"/>
    </row>
    <row r="343" spans="6:23" x14ac:dyDescent="0.25">
      <c r="F343" s="73"/>
      <c r="G343" s="73"/>
      <c r="H343" s="74"/>
      <c r="I343" s="71"/>
      <c r="J343" s="71"/>
      <c r="K343" s="75"/>
      <c r="L343" s="68"/>
      <c r="M343" s="78"/>
      <c r="N343" s="68"/>
      <c r="O343" s="78"/>
      <c r="P343" s="70"/>
      <c r="Q343" s="68"/>
      <c r="R343" s="68"/>
      <c r="S343" s="69"/>
      <c r="T343" s="68"/>
      <c r="U343" s="69"/>
      <c r="V343" s="71"/>
      <c r="W343" s="71"/>
    </row>
    <row r="344" spans="6:23" x14ac:dyDescent="0.25">
      <c r="F344" s="73"/>
      <c r="G344" s="73"/>
      <c r="H344" s="74"/>
      <c r="I344" s="71"/>
      <c r="J344" s="71"/>
      <c r="K344" s="75"/>
      <c r="L344" s="68"/>
      <c r="M344" s="78"/>
      <c r="N344" s="68"/>
      <c r="O344" s="78"/>
      <c r="P344" s="70"/>
      <c r="Q344" s="68"/>
      <c r="R344" s="68"/>
      <c r="S344" s="69"/>
      <c r="T344" s="68"/>
      <c r="U344" s="69"/>
      <c r="V344" s="71"/>
      <c r="W344" s="71"/>
    </row>
    <row r="345" spans="6:23" x14ac:dyDescent="0.25">
      <c r="F345" s="73"/>
      <c r="G345" s="73"/>
      <c r="H345" s="74"/>
      <c r="I345" s="71"/>
      <c r="J345" s="71"/>
      <c r="K345" s="75"/>
      <c r="L345" s="68"/>
      <c r="M345" s="78"/>
      <c r="N345" s="68"/>
      <c r="O345" s="78"/>
      <c r="P345" s="70"/>
      <c r="Q345" s="68"/>
      <c r="R345" s="68"/>
      <c r="S345" s="69"/>
      <c r="T345" s="68"/>
      <c r="U345" s="69"/>
      <c r="V345" s="71"/>
      <c r="W345" s="71"/>
    </row>
    <row r="346" spans="6:23" x14ac:dyDescent="0.25">
      <c r="F346" s="73"/>
      <c r="G346" s="73"/>
      <c r="H346" s="74"/>
      <c r="I346" s="71"/>
      <c r="J346" s="71"/>
      <c r="K346" s="75"/>
      <c r="L346" s="68"/>
      <c r="M346" s="78"/>
      <c r="N346" s="68"/>
      <c r="O346" s="78"/>
      <c r="P346" s="70"/>
      <c r="Q346" s="68"/>
      <c r="R346" s="68"/>
      <c r="S346" s="69"/>
      <c r="T346" s="68"/>
      <c r="U346" s="69"/>
      <c r="V346" s="71"/>
      <c r="W346" s="71"/>
    </row>
    <row r="347" spans="6:23" x14ac:dyDescent="0.25">
      <c r="F347" s="73"/>
      <c r="G347" s="73"/>
      <c r="H347" s="74"/>
      <c r="I347" s="71"/>
      <c r="J347" s="71"/>
      <c r="K347" s="75"/>
      <c r="L347" s="68"/>
      <c r="M347" s="78"/>
      <c r="N347" s="68"/>
      <c r="O347" s="78"/>
      <c r="P347" s="70"/>
      <c r="Q347" s="68"/>
      <c r="R347" s="68"/>
      <c r="S347" s="69"/>
      <c r="T347" s="68"/>
      <c r="U347" s="69"/>
      <c r="V347" s="71"/>
      <c r="W347" s="71"/>
    </row>
    <row r="348" spans="6:23" x14ac:dyDescent="0.25">
      <c r="F348" s="73"/>
      <c r="G348" s="73"/>
      <c r="H348" s="74"/>
      <c r="I348" s="71"/>
      <c r="J348" s="71"/>
      <c r="K348" s="75"/>
      <c r="L348" s="68"/>
      <c r="M348" s="78"/>
      <c r="N348" s="68"/>
      <c r="O348" s="78"/>
      <c r="P348" s="70"/>
      <c r="Q348" s="68"/>
      <c r="R348" s="68"/>
      <c r="S348" s="69"/>
      <c r="T348" s="68"/>
      <c r="U348" s="69"/>
      <c r="V348" s="71"/>
      <c r="W348" s="71"/>
    </row>
    <row r="349" spans="6:23" x14ac:dyDescent="0.25">
      <c r="F349" s="89"/>
      <c r="G349" s="89"/>
    </row>
    <row r="350" spans="6:23" x14ac:dyDescent="0.25">
      <c r="F350" s="89"/>
      <c r="G350" s="89"/>
    </row>
    <row r="351" spans="6:23" x14ac:dyDescent="0.25">
      <c r="F351" s="89"/>
      <c r="G351" s="89"/>
    </row>
    <row r="352" spans="6:23" x14ac:dyDescent="0.25">
      <c r="F352" s="89"/>
      <c r="G352" s="89"/>
    </row>
    <row r="353" spans="6:7" x14ac:dyDescent="0.25">
      <c r="F353" s="89"/>
      <c r="G353" s="89"/>
    </row>
    <row r="354" spans="6:7" x14ac:dyDescent="0.25">
      <c r="F354" s="89"/>
      <c r="G354" s="89"/>
    </row>
    <row r="355" spans="6:7" x14ac:dyDescent="0.25">
      <c r="F355" s="89"/>
      <c r="G355" s="89"/>
    </row>
    <row r="356" spans="6:7" x14ac:dyDescent="0.25">
      <c r="F356" s="89"/>
      <c r="G356" s="89"/>
    </row>
    <row r="357" spans="6:7" x14ac:dyDescent="0.25">
      <c r="F357" s="89"/>
      <c r="G357" s="89"/>
    </row>
    <row r="358" spans="6:7" x14ac:dyDescent="0.25">
      <c r="F358" s="89"/>
      <c r="G358" s="89"/>
    </row>
    <row r="359" spans="6:7" x14ac:dyDescent="0.25">
      <c r="F359" s="89"/>
      <c r="G359" s="89"/>
    </row>
    <row r="360" spans="6:7" x14ac:dyDescent="0.25">
      <c r="F360" s="89"/>
      <c r="G360" s="89"/>
    </row>
    <row r="361" spans="6:7" x14ac:dyDescent="0.25">
      <c r="F361" s="89"/>
      <c r="G361" s="89"/>
    </row>
    <row r="362" spans="6:7" x14ac:dyDescent="0.25">
      <c r="F362" s="89"/>
      <c r="G362" s="89"/>
    </row>
    <row r="363" spans="6:7" x14ac:dyDescent="0.25">
      <c r="F363" s="89"/>
      <c r="G363" s="89"/>
    </row>
    <row r="364" spans="6:7" x14ac:dyDescent="0.25">
      <c r="F364" s="89"/>
      <c r="G364" s="89"/>
    </row>
    <row r="365" spans="6:7" x14ac:dyDescent="0.25">
      <c r="F365" s="89"/>
      <c r="G365" s="89"/>
    </row>
    <row r="366" spans="6:7" x14ac:dyDescent="0.25">
      <c r="F366" s="89"/>
      <c r="G366" s="89"/>
    </row>
    <row r="367" spans="6:7" x14ac:dyDescent="0.25">
      <c r="F367" s="89"/>
      <c r="G367" s="89"/>
    </row>
    <row r="368" spans="6:7" x14ac:dyDescent="0.25">
      <c r="F368" s="89"/>
      <c r="G368" s="89"/>
    </row>
    <row r="369" spans="6:7" x14ac:dyDescent="0.25">
      <c r="F369" s="89"/>
      <c r="G369" s="89"/>
    </row>
    <row r="370" spans="6:7" x14ac:dyDescent="0.25">
      <c r="F370" s="89"/>
      <c r="G370" s="89"/>
    </row>
    <row r="371" spans="6:7" x14ac:dyDescent="0.25">
      <c r="F371" s="89"/>
      <c r="G371" s="89"/>
    </row>
    <row r="372" spans="6:7" x14ac:dyDescent="0.25">
      <c r="F372" s="89"/>
      <c r="G372" s="89"/>
    </row>
    <row r="373" spans="6:7" x14ac:dyDescent="0.25">
      <c r="F373" s="89"/>
      <c r="G373" s="89"/>
    </row>
    <row r="374" spans="6:7" x14ac:dyDescent="0.25">
      <c r="F374" s="89"/>
      <c r="G374" s="89"/>
    </row>
    <row r="375" spans="6:7" x14ac:dyDescent="0.25">
      <c r="F375" s="89"/>
      <c r="G375" s="89"/>
    </row>
    <row r="376" spans="6:7" x14ac:dyDescent="0.25">
      <c r="F376" s="89"/>
      <c r="G376" s="89"/>
    </row>
    <row r="377" spans="6:7" x14ac:dyDescent="0.25">
      <c r="F377" s="89"/>
      <c r="G377" s="89"/>
    </row>
    <row r="378" spans="6:7" x14ac:dyDescent="0.25">
      <c r="F378" s="89"/>
      <c r="G378" s="89"/>
    </row>
    <row r="379" spans="6:7" x14ac:dyDescent="0.25">
      <c r="F379" s="89"/>
      <c r="G379" s="89"/>
    </row>
    <row r="380" spans="6:7" x14ac:dyDescent="0.25">
      <c r="F380" s="89"/>
      <c r="G380" s="89"/>
    </row>
    <row r="381" spans="6:7" x14ac:dyDescent="0.25">
      <c r="F381" s="89"/>
      <c r="G381" s="89"/>
    </row>
    <row r="382" spans="6:7" x14ac:dyDescent="0.25">
      <c r="F382" s="89"/>
      <c r="G382" s="89"/>
    </row>
    <row r="383" spans="6:7" x14ac:dyDescent="0.25">
      <c r="F383" s="89"/>
      <c r="G383" s="89"/>
    </row>
    <row r="384" spans="6:7" x14ac:dyDescent="0.25">
      <c r="F384" s="89"/>
      <c r="G384" s="89"/>
    </row>
    <row r="385" spans="6:7" x14ac:dyDescent="0.25">
      <c r="F385" s="89"/>
      <c r="G385" s="89"/>
    </row>
    <row r="386" spans="6:7" x14ac:dyDescent="0.25">
      <c r="F386" s="89"/>
      <c r="G386" s="89"/>
    </row>
    <row r="387" spans="6:7" x14ac:dyDescent="0.25">
      <c r="F387" s="89"/>
      <c r="G387" s="89"/>
    </row>
    <row r="388" spans="6:7" x14ac:dyDescent="0.25">
      <c r="F388" s="89"/>
      <c r="G388" s="89"/>
    </row>
    <row r="389" spans="6:7" x14ac:dyDescent="0.25">
      <c r="F389" s="89"/>
      <c r="G389" s="89"/>
    </row>
    <row r="390" spans="6:7" x14ac:dyDescent="0.25">
      <c r="F390" s="89"/>
      <c r="G390" s="89"/>
    </row>
    <row r="391" spans="6:7" x14ac:dyDescent="0.25">
      <c r="F391" s="89"/>
      <c r="G391" s="89"/>
    </row>
    <row r="392" spans="6:7" x14ac:dyDescent="0.25">
      <c r="F392" s="89"/>
      <c r="G392" s="89"/>
    </row>
    <row r="393" spans="6:7" x14ac:dyDescent="0.25">
      <c r="F393" s="89"/>
      <c r="G393" s="89"/>
    </row>
    <row r="394" spans="6:7" x14ac:dyDescent="0.25">
      <c r="F394" s="89"/>
      <c r="G394" s="89"/>
    </row>
    <row r="395" spans="6:7" x14ac:dyDescent="0.25">
      <c r="F395" s="89"/>
      <c r="G395" s="89"/>
    </row>
    <row r="396" spans="6:7" x14ac:dyDescent="0.25">
      <c r="F396" s="89"/>
      <c r="G396" s="89"/>
    </row>
    <row r="397" spans="6:7" x14ac:dyDescent="0.25">
      <c r="F397" s="89"/>
      <c r="G397" s="89"/>
    </row>
    <row r="398" spans="6:7" x14ac:dyDescent="0.25">
      <c r="F398" s="89"/>
      <c r="G398" s="89"/>
    </row>
    <row r="399" spans="6:7" x14ac:dyDescent="0.25">
      <c r="F399" s="89"/>
      <c r="G399" s="89"/>
    </row>
    <row r="400" spans="6:7" x14ac:dyDescent="0.25">
      <c r="F400" s="89"/>
      <c r="G400" s="89"/>
    </row>
    <row r="401" spans="6:7" x14ac:dyDescent="0.25">
      <c r="F401" s="89"/>
      <c r="G401" s="89"/>
    </row>
    <row r="402" spans="6:7" x14ac:dyDescent="0.25">
      <c r="F402" s="89"/>
      <c r="G402" s="89"/>
    </row>
    <row r="403" spans="6:7" x14ac:dyDescent="0.25">
      <c r="F403" s="89"/>
      <c r="G403" s="89"/>
    </row>
    <row r="404" spans="6:7" x14ac:dyDescent="0.25">
      <c r="F404" s="89"/>
      <c r="G404" s="89"/>
    </row>
    <row r="405" spans="6:7" x14ac:dyDescent="0.25">
      <c r="F405" s="89"/>
      <c r="G405" s="89"/>
    </row>
    <row r="406" spans="6:7" x14ac:dyDescent="0.25">
      <c r="F406" s="89"/>
      <c r="G406" s="89"/>
    </row>
    <row r="407" spans="6:7" x14ac:dyDescent="0.25">
      <c r="F407" s="89"/>
      <c r="G407" s="89"/>
    </row>
    <row r="408" spans="6:7" x14ac:dyDescent="0.25">
      <c r="F408" s="89"/>
      <c r="G408" s="89"/>
    </row>
    <row r="409" spans="6:7" x14ac:dyDescent="0.25">
      <c r="F409" s="89"/>
      <c r="G409" s="89"/>
    </row>
    <row r="410" spans="6:7" x14ac:dyDescent="0.25">
      <c r="F410" s="89"/>
      <c r="G410" s="89"/>
    </row>
    <row r="411" spans="6:7" x14ac:dyDescent="0.25">
      <c r="F411" s="89"/>
      <c r="G411" s="89"/>
    </row>
    <row r="412" spans="6:7" x14ac:dyDescent="0.25">
      <c r="F412" s="89"/>
      <c r="G412" s="89"/>
    </row>
    <row r="413" spans="6:7" x14ac:dyDescent="0.25">
      <c r="F413" s="89"/>
      <c r="G413" s="89"/>
    </row>
    <row r="414" spans="6:7" x14ac:dyDescent="0.25">
      <c r="F414" s="89"/>
      <c r="G414" s="89"/>
    </row>
    <row r="415" spans="6:7" x14ac:dyDescent="0.25">
      <c r="F415" s="89"/>
      <c r="G415" s="89"/>
    </row>
    <row r="416" spans="6:7" x14ac:dyDescent="0.25">
      <c r="F416" s="89"/>
      <c r="G416" s="89"/>
    </row>
    <row r="417" spans="6:7" x14ac:dyDescent="0.25">
      <c r="F417" s="89"/>
      <c r="G417" s="89"/>
    </row>
    <row r="418" spans="6:7" x14ac:dyDescent="0.25">
      <c r="F418" s="89"/>
      <c r="G418" s="89"/>
    </row>
    <row r="419" spans="6:7" x14ac:dyDescent="0.25">
      <c r="F419" s="89"/>
      <c r="G419" s="89"/>
    </row>
    <row r="420" spans="6:7" x14ac:dyDescent="0.25">
      <c r="F420" s="89"/>
      <c r="G420" s="89"/>
    </row>
    <row r="421" spans="6:7" x14ac:dyDescent="0.25">
      <c r="F421" s="89"/>
      <c r="G421" s="89"/>
    </row>
    <row r="422" spans="6:7" x14ac:dyDescent="0.25">
      <c r="F422" s="89"/>
      <c r="G422" s="89"/>
    </row>
    <row r="423" spans="6:7" x14ac:dyDescent="0.25">
      <c r="F423" s="89"/>
      <c r="G423" s="89"/>
    </row>
    <row r="424" spans="6:7" x14ac:dyDescent="0.25">
      <c r="F424" s="89"/>
      <c r="G424" s="89"/>
    </row>
    <row r="425" spans="6:7" x14ac:dyDescent="0.25">
      <c r="F425" s="89"/>
      <c r="G425" s="89"/>
    </row>
    <row r="426" spans="6:7" x14ac:dyDescent="0.25">
      <c r="F426" s="89"/>
      <c r="G426" s="89"/>
    </row>
    <row r="427" spans="6:7" x14ac:dyDescent="0.25">
      <c r="F427" s="89"/>
      <c r="G427" s="89"/>
    </row>
    <row r="428" spans="6:7" x14ac:dyDescent="0.25">
      <c r="F428" s="89"/>
      <c r="G428" s="89"/>
    </row>
    <row r="429" spans="6:7" x14ac:dyDescent="0.25">
      <c r="F429" s="89"/>
      <c r="G429" s="89"/>
    </row>
    <row r="430" spans="6:7" x14ac:dyDescent="0.25">
      <c r="F430" s="89"/>
      <c r="G430" s="89"/>
    </row>
    <row r="431" spans="6:7" x14ac:dyDescent="0.25">
      <c r="F431" s="89"/>
      <c r="G431" s="89"/>
    </row>
    <row r="432" spans="6:7" x14ac:dyDescent="0.25">
      <c r="F432" s="89"/>
      <c r="G432" s="89"/>
    </row>
    <row r="433" spans="6:7" x14ac:dyDescent="0.25">
      <c r="F433" s="89"/>
      <c r="G433" s="89"/>
    </row>
    <row r="434" spans="6:7" x14ac:dyDescent="0.25">
      <c r="F434" s="89"/>
      <c r="G434" s="89"/>
    </row>
    <row r="435" spans="6:7" x14ac:dyDescent="0.25">
      <c r="F435" s="89"/>
      <c r="G435" s="89"/>
    </row>
    <row r="436" spans="6:7" x14ac:dyDescent="0.25">
      <c r="F436" s="89"/>
      <c r="G436" s="89"/>
    </row>
    <row r="437" spans="6:7" x14ac:dyDescent="0.25">
      <c r="F437" s="89"/>
      <c r="G437" s="89"/>
    </row>
    <row r="438" spans="6:7" x14ac:dyDescent="0.25">
      <c r="F438" s="89"/>
      <c r="G438" s="89"/>
    </row>
    <row r="439" spans="6:7" x14ac:dyDescent="0.25">
      <c r="F439" s="89"/>
      <c r="G439" s="89"/>
    </row>
    <row r="440" spans="6:7" x14ac:dyDescent="0.25">
      <c r="F440" s="89"/>
      <c r="G440" s="89"/>
    </row>
    <row r="441" spans="6:7" x14ac:dyDescent="0.25">
      <c r="F441" s="89"/>
      <c r="G441" s="89"/>
    </row>
    <row r="442" spans="6:7" x14ac:dyDescent="0.25">
      <c r="F442" s="89"/>
      <c r="G442" s="89"/>
    </row>
    <row r="443" spans="6:7" x14ac:dyDescent="0.25">
      <c r="F443" s="89"/>
      <c r="G443" s="89"/>
    </row>
    <row r="444" spans="6:7" x14ac:dyDescent="0.25">
      <c r="F444" s="89"/>
      <c r="G444" s="89"/>
    </row>
    <row r="445" spans="6:7" x14ac:dyDescent="0.25">
      <c r="F445" s="89"/>
      <c r="G445" s="89"/>
    </row>
    <row r="446" spans="6:7" x14ac:dyDescent="0.25">
      <c r="F446" s="89"/>
      <c r="G446" s="89"/>
    </row>
    <row r="447" spans="6:7" x14ac:dyDescent="0.25">
      <c r="F447" s="89"/>
      <c r="G447" s="89"/>
    </row>
    <row r="448" spans="6:7" x14ac:dyDescent="0.25">
      <c r="F448" s="89"/>
      <c r="G448" s="89"/>
    </row>
    <row r="449" spans="6:7" x14ac:dyDescent="0.25">
      <c r="F449" s="89"/>
      <c r="G449" s="89"/>
    </row>
    <row r="450" spans="6:7" x14ac:dyDescent="0.25">
      <c r="F450" s="89"/>
      <c r="G450" s="89"/>
    </row>
    <row r="451" spans="6:7" x14ac:dyDescent="0.25">
      <c r="F451" s="89"/>
      <c r="G451" s="89"/>
    </row>
    <row r="452" spans="6:7" x14ac:dyDescent="0.25">
      <c r="F452" s="89"/>
      <c r="G452" s="89"/>
    </row>
    <row r="453" spans="6:7" x14ac:dyDescent="0.25">
      <c r="F453" s="89"/>
      <c r="G453" s="89"/>
    </row>
    <row r="454" spans="6:7" x14ac:dyDescent="0.25">
      <c r="F454" s="89"/>
      <c r="G454" s="89"/>
    </row>
    <row r="455" spans="6:7" x14ac:dyDescent="0.25">
      <c r="F455" s="89"/>
      <c r="G455" s="89"/>
    </row>
    <row r="456" spans="6:7" x14ac:dyDescent="0.25">
      <c r="F456" s="89"/>
      <c r="G456" s="89"/>
    </row>
    <row r="457" spans="6:7" x14ac:dyDescent="0.25">
      <c r="F457" s="89"/>
      <c r="G457" s="89"/>
    </row>
    <row r="458" spans="6:7" x14ac:dyDescent="0.25">
      <c r="F458" s="89"/>
      <c r="G458" s="89"/>
    </row>
    <row r="459" spans="6:7" x14ac:dyDescent="0.25">
      <c r="F459" s="89"/>
      <c r="G459" s="89"/>
    </row>
    <row r="460" spans="6:7" x14ac:dyDescent="0.25">
      <c r="F460" s="89"/>
      <c r="G460" s="89"/>
    </row>
    <row r="461" spans="6:7" x14ac:dyDescent="0.25">
      <c r="F461" s="89"/>
      <c r="G461" s="89"/>
    </row>
    <row r="462" spans="6:7" x14ac:dyDescent="0.25">
      <c r="F462" s="89"/>
      <c r="G462" s="89"/>
    </row>
    <row r="463" spans="6:7" x14ac:dyDescent="0.25">
      <c r="F463" s="89"/>
      <c r="G463" s="89"/>
    </row>
    <row r="464" spans="6:7" x14ac:dyDescent="0.25">
      <c r="F464" s="89"/>
      <c r="G464" s="89"/>
    </row>
    <row r="465" spans="6:7" x14ac:dyDescent="0.25">
      <c r="F465" s="89"/>
      <c r="G465" s="89"/>
    </row>
    <row r="466" spans="6:7" x14ac:dyDescent="0.25">
      <c r="F466" s="89"/>
      <c r="G466" s="89"/>
    </row>
    <row r="467" spans="6:7" x14ac:dyDescent="0.25">
      <c r="F467" s="89"/>
      <c r="G467" s="89"/>
    </row>
    <row r="468" spans="6:7" x14ac:dyDescent="0.25">
      <c r="F468" s="89"/>
      <c r="G468" s="89"/>
    </row>
    <row r="469" spans="6:7" x14ac:dyDescent="0.25">
      <c r="F469" s="89"/>
      <c r="G469" s="89"/>
    </row>
    <row r="470" spans="6:7" x14ac:dyDescent="0.25">
      <c r="F470" s="89"/>
      <c r="G470" s="89"/>
    </row>
    <row r="471" spans="6:7" x14ac:dyDescent="0.25">
      <c r="F471" s="89"/>
      <c r="G471" s="89"/>
    </row>
    <row r="472" spans="6:7" x14ac:dyDescent="0.25">
      <c r="F472" s="89"/>
      <c r="G472" s="89"/>
    </row>
    <row r="473" spans="6:7" x14ac:dyDescent="0.25">
      <c r="F473" s="89"/>
      <c r="G473" s="89"/>
    </row>
    <row r="474" spans="6:7" x14ac:dyDescent="0.25">
      <c r="F474" s="89"/>
      <c r="G474" s="89"/>
    </row>
    <row r="475" spans="6:7" x14ac:dyDescent="0.25">
      <c r="F475" s="89"/>
      <c r="G475" s="89"/>
    </row>
    <row r="476" spans="6:7" x14ac:dyDescent="0.25">
      <c r="F476" s="89"/>
      <c r="G476" s="89"/>
    </row>
    <row r="477" spans="6:7" x14ac:dyDescent="0.25">
      <c r="F477" s="89"/>
      <c r="G477" s="89"/>
    </row>
    <row r="478" spans="6:7" x14ac:dyDescent="0.25">
      <c r="F478" s="89"/>
      <c r="G478" s="89"/>
    </row>
    <row r="479" spans="6:7" x14ac:dyDescent="0.25">
      <c r="F479" s="89"/>
      <c r="G479" s="89"/>
    </row>
    <row r="480" spans="6:7" x14ac:dyDescent="0.25">
      <c r="F480" s="89"/>
      <c r="G480" s="89"/>
    </row>
    <row r="481" spans="6:7" x14ac:dyDescent="0.25">
      <c r="F481" s="89"/>
      <c r="G481" s="89"/>
    </row>
    <row r="482" spans="6:7" x14ac:dyDescent="0.25">
      <c r="F482" s="89"/>
      <c r="G482" s="89"/>
    </row>
    <row r="483" spans="6:7" x14ac:dyDescent="0.25">
      <c r="F483" s="89"/>
      <c r="G483" s="89"/>
    </row>
    <row r="484" spans="6:7" x14ac:dyDescent="0.25">
      <c r="F484" s="89"/>
      <c r="G484" s="89"/>
    </row>
    <row r="485" spans="6:7" x14ac:dyDescent="0.25">
      <c r="F485" s="89"/>
      <c r="G485" s="89"/>
    </row>
    <row r="486" spans="6:7" x14ac:dyDescent="0.25">
      <c r="F486" s="89"/>
      <c r="G486" s="89"/>
    </row>
    <row r="487" spans="6:7" x14ac:dyDescent="0.25">
      <c r="F487" s="89"/>
      <c r="G487" s="89"/>
    </row>
    <row r="488" spans="6:7" x14ac:dyDescent="0.25">
      <c r="F488" s="89"/>
      <c r="G488" s="89"/>
    </row>
    <row r="489" spans="6:7" x14ac:dyDescent="0.25">
      <c r="F489" s="89"/>
      <c r="G489" s="89"/>
    </row>
    <row r="490" spans="6:7" x14ac:dyDescent="0.25">
      <c r="F490" s="89"/>
      <c r="G490" s="89"/>
    </row>
    <row r="491" spans="6:7" x14ac:dyDescent="0.25">
      <c r="F491" s="89"/>
      <c r="G491" s="89"/>
    </row>
    <row r="492" spans="6:7" x14ac:dyDescent="0.25">
      <c r="F492" s="89"/>
      <c r="G492" s="89"/>
    </row>
    <row r="493" spans="6:7" x14ac:dyDescent="0.25">
      <c r="F493" s="89"/>
      <c r="G493" s="89"/>
    </row>
    <row r="494" spans="6:7" x14ac:dyDescent="0.25">
      <c r="F494" s="89"/>
      <c r="G494" s="89"/>
    </row>
    <row r="495" spans="6:7" x14ac:dyDescent="0.25">
      <c r="F495" s="89"/>
      <c r="G495" s="89"/>
    </row>
    <row r="496" spans="6:7" x14ac:dyDescent="0.25">
      <c r="F496" s="89"/>
      <c r="G496" s="89"/>
    </row>
    <row r="497" spans="6:7" x14ac:dyDescent="0.25">
      <c r="F497" s="89"/>
      <c r="G497" s="89"/>
    </row>
    <row r="498" spans="6:7" x14ac:dyDescent="0.25">
      <c r="F498" s="89"/>
      <c r="G498" s="89"/>
    </row>
    <row r="499" spans="6:7" x14ac:dyDescent="0.25">
      <c r="F499" s="89"/>
      <c r="G499" s="89"/>
    </row>
    <row r="500" spans="6:7" x14ac:dyDescent="0.25">
      <c r="F500" s="89"/>
      <c r="G500" s="89"/>
    </row>
    <row r="501" spans="6:7" x14ac:dyDescent="0.25">
      <c r="F501" s="89"/>
      <c r="G501" s="89"/>
    </row>
    <row r="502" spans="6:7" x14ac:dyDescent="0.25">
      <c r="F502" s="89"/>
      <c r="G502" s="89"/>
    </row>
    <row r="503" spans="6:7" x14ac:dyDescent="0.25">
      <c r="F503" s="89"/>
      <c r="G503" s="89"/>
    </row>
    <row r="504" spans="6:7" x14ac:dyDescent="0.25">
      <c r="F504" s="89"/>
      <c r="G504" s="89"/>
    </row>
    <row r="505" spans="6:7" x14ac:dyDescent="0.25">
      <c r="F505" s="89"/>
      <c r="G505" s="89"/>
    </row>
    <row r="506" spans="6:7" x14ac:dyDescent="0.25">
      <c r="F506" s="89"/>
      <c r="G506" s="89"/>
    </row>
    <row r="507" spans="6:7" x14ac:dyDescent="0.25">
      <c r="F507" s="89"/>
      <c r="G507" s="89"/>
    </row>
    <row r="508" spans="6:7" x14ac:dyDescent="0.25">
      <c r="F508" s="89"/>
      <c r="G508" s="89"/>
    </row>
    <row r="509" spans="6:7" x14ac:dyDescent="0.25">
      <c r="F509" s="89"/>
      <c r="G509" s="89"/>
    </row>
    <row r="510" spans="6:7" x14ac:dyDescent="0.25">
      <c r="F510" s="89"/>
      <c r="G510" s="89"/>
    </row>
    <row r="511" spans="6:7" x14ac:dyDescent="0.25">
      <c r="F511" s="89"/>
      <c r="G511" s="89"/>
    </row>
    <row r="512" spans="6:7" x14ac:dyDescent="0.25">
      <c r="F512" s="89"/>
      <c r="G512" s="89"/>
    </row>
    <row r="513" spans="6:7" x14ac:dyDescent="0.25">
      <c r="F513" s="89"/>
      <c r="G513" s="89"/>
    </row>
    <row r="514" spans="6:7" x14ac:dyDescent="0.25">
      <c r="F514" s="89"/>
      <c r="G514" s="89"/>
    </row>
    <row r="515" spans="6:7" x14ac:dyDescent="0.25">
      <c r="F515" s="89"/>
      <c r="G515" s="89"/>
    </row>
    <row r="516" spans="6:7" x14ac:dyDescent="0.25">
      <c r="F516" s="89"/>
      <c r="G516" s="89"/>
    </row>
    <row r="517" spans="6:7" x14ac:dyDescent="0.25">
      <c r="F517" s="89"/>
      <c r="G517" s="89"/>
    </row>
    <row r="518" spans="6:7" x14ac:dyDescent="0.25">
      <c r="F518" s="89"/>
      <c r="G518" s="89"/>
    </row>
    <row r="519" spans="6:7" x14ac:dyDescent="0.25">
      <c r="F519" s="89"/>
      <c r="G519" s="89"/>
    </row>
    <row r="520" spans="6:7" x14ac:dyDescent="0.25">
      <c r="F520" s="89"/>
      <c r="G520" s="89"/>
    </row>
    <row r="521" spans="6:7" x14ac:dyDescent="0.25">
      <c r="F521" s="89"/>
      <c r="G521" s="89"/>
    </row>
    <row r="522" spans="6:7" x14ac:dyDescent="0.25">
      <c r="F522" s="89"/>
      <c r="G522" s="89"/>
    </row>
    <row r="523" spans="6:7" x14ac:dyDescent="0.25">
      <c r="F523" s="89"/>
      <c r="G523" s="89"/>
    </row>
    <row r="524" spans="6:7" x14ac:dyDescent="0.25">
      <c r="F524" s="89"/>
      <c r="G524" s="89"/>
    </row>
    <row r="525" spans="6:7" x14ac:dyDescent="0.25">
      <c r="F525" s="89"/>
      <c r="G525" s="89"/>
    </row>
    <row r="526" spans="6:7" x14ac:dyDescent="0.25">
      <c r="F526" s="89"/>
      <c r="G526" s="89"/>
    </row>
    <row r="527" spans="6:7" x14ac:dyDescent="0.25">
      <c r="F527" s="89"/>
      <c r="G527" s="89"/>
    </row>
    <row r="528" spans="6:7" x14ac:dyDescent="0.25">
      <c r="F528" s="89"/>
      <c r="G528" s="89"/>
    </row>
    <row r="529" spans="6:7" x14ac:dyDescent="0.25">
      <c r="F529" s="89"/>
      <c r="G529" s="89"/>
    </row>
    <row r="530" spans="6:7" x14ac:dyDescent="0.25">
      <c r="F530" s="89"/>
      <c r="G530" s="89"/>
    </row>
    <row r="531" spans="6:7" x14ac:dyDescent="0.25">
      <c r="F531" s="89"/>
      <c r="G531" s="89"/>
    </row>
    <row r="532" spans="6:7" x14ac:dyDescent="0.25">
      <c r="F532" s="89"/>
      <c r="G532" s="89"/>
    </row>
    <row r="533" spans="6:7" x14ac:dyDescent="0.25">
      <c r="F533" s="89"/>
      <c r="G533" s="89"/>
    </row>
    <row r="534" spans="6:7" x14ac:dyDescent="0.25">
      <c r="F534" s="89"/>
      <c r="G534" s="89"/>
    </row>
    <row r="535" spans="6:7" x14ac:dyDescent="0.25">
      <c r="F535" s="89"/>
      <c r="G535" s="89"/>
    </row>
    <row r="536" spans="6:7" x14ac:dyDescent="0.25">
      <c r="F536" s="89"/>
      <c r="G536" s="89"/>
    </row>
    <row r="537" spans="6:7" x14ac:dyDescent="0.25">
      <c r="F537" s="89"/>
      <c r="G537" s="89"/>
    </row>
    <row r="538" spans="6:7" x14ac:dyDescent="0.25">
      <c r="F538" s="89"/>
      <c r="G538" s="89"/>
    </row>
    <row r="539" spans="6:7" x14ac:dyDescent="0.25">
      <c r="F539" s="89"/>
      <c r="G539" s="89"/>
    </row>
    <row r="540" spans="6:7" x14ac:dyDescent="0.25">
      <c r="F540" s="89"/>
      <c r="G540" s="89"/>
    </row>
    <row r="541" spans="6:7" x14ac:dyDescent="0.25">
      <c r="F541" s="89"/>
      <c r="G541" s="89"/>
    </row>
    <row r="542" spans="6:7" x14ac:dyDescent="0.25">
      <c r="F542" s="89"/>
      <c r="G542" s="89"/>
    </row>
    <row r="543" spans="6:7" x14ac:dyDescent="0.25">
      <c r="F543" s="89"/>
      <c r="G543" s="89"/>
    </row>
    <row r="544" spans="6:7" x14ac:dyDescent="0.25">
      <c r="F544" s="89"/>
      <c r="G544" s="89"/>
    </row>
    <row r="545" spans="6:7" x14ac:dyDescent="0.25">
      <c r="F545" s="89"/>
      <c r="G545" s="89"/>
    </row>
    <row r="546" spans="6:7" x14ac:dyDescent="0.25">
      <c r="F546" s="89"/>
      <c r="G546" s="89"/>
    </row>
    <row r="547" spans="6:7" x14ac:dyDescent="0.25">
      <c r="F547" s="89"/>
      <c r="G547" s="89"/>
    </row>
    <row r="548" spans="6:7" x14ac:dyDescent="0.25">
      <c r="F548" s="89"/>
      <c r="G548" s="89"/>
    </row>
    <row r="549" spans="6:7" x14ac:dyDescent="0.25">
      <c r="F549" s="89"/>
      <c r="G549" s="89"/>
    </row>
    <row r="550" spans="6:7" x14ac:dyDescent="0.25">
      <c r="F550" s="89"/>
      <c r="G550" s="89"/>
    </row>
    <row r="551" spans="6:7" x14ac:dyDescent="0.25">
      <c r="F551" s="89"/>
      <c r="G551" s="89"/>
    </row>
    <row r="552" spans="6:7" x14ac:dyDescent="0.25">
      <c r="F552" s="89"/>
      <c r="G552" s="89"/>
    </row>
    <row r="553" spans="6:7" x14ac:dyDescent="0.25">
      <c r="F553" s="89"/>
      <c r="G553" s="89"/>
    </row>
    <row r="554" spans="6:7" x14ac:dyDescent="0.25">
      <c r="F554" s="89"/>
      <c r="G554" s="89"/>
    </row>
    <row r="555" spans="6:7" x14ac:dyDescent="0.25">
      <c r="F555" s="89"/>
      <c r="G555" s="89"/>
    </row>
    <row r="556" spans="6:7" x14ac:dyDescent="0.25">
      <c r="F556" s="89"/>
      <c r="G556" s="89"/>
    </row>
    <row r="557" spans="6:7" x14ac:dyDescent="0.25">
      <c r="F557" s="89"/>
      <c r="G557" s="89"/>
    </row>
    <row r="558" spans="6:7" x14ac:dyDescent="0.25">
      <c r="F558" s="89"/>
      <c r="G558" s="89"/>
    </row>
    <row r="559" spans="6:7" x14ac:dyDescent="0.25">
      <c r="F559" s="89"/>
      <c r="G559" s="89"/>
    </row>
    <row r="560" spans="6:7" x14ac:dyDescent="0.25">
      <c r="F560" s="89"/>
      <c r="G560" s="89"/>
    </row>
    <row r="561" spans="6:7" x14ac:dyDescent="0.25">
      <c r="F561" s="89"/>
      <c r="G561" s="89"/>
    </row>
    <row r="562" spans="6:7" x14ac:dyDescent="0.25">
      <c r="F562" s="89"/>
      <c r="G562" s="89"/>
    </row>
    <row r="563" spans="6:7" x14ac:dyDescent="0.25">
      <c r="F563" s="89"/>
      <c r="G563" s="89"/>
    </row>
    <row r="564" spans="6:7" x14ac:dyDescent="0.25">
      <c r="F564" s="89"/>
      <c r="G564" s="89"/>
    </row>
    <row r="565" spans="6:7" x14ac:dyDescent="0.25">
      <c r="F565" s="89"/>
      <c r="G565" s="89"/>
    </row>
    <row r="566" spans="6:7" x14ac:dyDescent="0.25">
      <c r="F566" s="89"/>
      <c r="G566" s="89"/>
    </row>
    <row r="567" spans="6:7" x14ac:dyDescent="0.25">
      <c r="F567" s="89"/>
      <c r="G567" s="89"/>
    </row>
    <row r="568" spans="6:7" x14ac:dyDescent="0.25">
      <c r="F568" s="89"/>
      <c r="G568" s="89"/>
    </row>
    <row r="569" spans="6:7" x14ac:dyDescent="0.25">
      <c r="F569" s="89"/>
      <c r="G569" s="89"/>
    </row>
    <row r="570" spans="6:7" x14ac:dyDescent="0.25">
      <c r="F570" s="89"/>
      <c r="G570" s="89"/>
    </row>
    <row r="571" spans="6:7" x14ac:dyDescent="0.25">
      <c r="F571" s="89"/>
      <c r="G571" s="89"/>
    </row>
    <row r="572" spans="6:7" x14ac:dyDescent="0.25">
      <c r="F572" s="89"/>
      <c r="G572" s="89"/>
    </row>
    <row r="573" spans="6:7" x14ac:dyDescent="0.25">
      <c r="F573" s="89"/>
      <c r="G573" s="89"/>
    </row>
    <row r="574" spans="6:7" x14ac:dyDescent="0.25">
      <c r="F574" s="89"/>
      <c r="G574" s="89"/>
    </row>
    <row r="575" spans="6:7" x14ac:dyDescent="0.25">
      <c r="F575" s="89"/>
      <c r="G575" s="89"/>
    </row>
    <row r="576" spans="6:7" x14ac:dyDescent="0.25">
      <c r="F576" s="89"/>
      <c r="G576" s="89"/>
    </row>
    <row r="577" spans="6:7" x14ac:dyDescent="0.25">
      <c r="F577" s="89"/>
      <c r="G577" s="89"/>
    </row>
    <row r="578" spans="6:7" x14ac:dyDescent="0.25">
      <c r="F578" s="89"/>
      <c r="G578" s="89"/>
    </row>
    <row r="579" spans="6:7" x14ac:dyDescent="0.25">
      <c r="F579" s="89"/>
      <c r="G579" s="89"/>
    </row>
    <row r="580" spans="6:7" x14ac:dyDescent="0.25">
      <c r="F580" s="89"/>
      <c r="G580" s="89"/>
    </row>
    <row r="581" spans="6:7" x14ac:dyDescent="0.25">
      <c r="F581" s="89"/>
      <c r="G581" s="89"/>
    </row>
    <row r="582" spans="6:7" x14ac:dyDescent="0.25">
      <c r="F582" s="89"/>
      <c r="G582" s="89"/>
    </row>
    <row r="583" spans="6:7" x14ac:dyDescent="0.25">
      <c r="F583" s="89"/>
      <c r="G583" s="89"/>
    </row>
    <row r="584" spans="6:7" x14ac:dyDescent="0.25">
      <c r="F584" s="89"/>
      <c r="G584" s="89"/>
    </row>
    <row r="585" spans="6:7" x14ac:dyDescent="0.25">
      <c r="F585" s="89"/>
      <c r="G585" s="89"/>
    </row>
    <row r="586" spans="6:7" x14ac:dyDescent="0.25">
      <c r="F586" s="89"/>
      <c r="G586" s="89"/>
    </row>
    <row r="587" spans="6:7" x14ac:dyDescent="0.25">
      <c r="F587" s="89"/>
      <c r="G587" s="89"/>
    </row>
    <row r="588" spans="6:7" x14ac:dyDescent="0.25">
      <c r="F588" s="89"/>
      <c r="G588" s="89"/>
    </row>
    <row r="589" spans="6:7" x14ac:dyDescent="0.25">
      <c r="F589" s="89"/>
      <c r="G589" s="89"/>
    </row>
    <row r="590" spans="6:7" x14ac:dyDescent="0.25">
      <c r="F590" s="89"/>
      <c r="G590" s="89"/>
    </row>
    <row r="591" spans="6:7" x14ac:dyDescent="0.25">
      <c r="F591" s="89"/>
      <c r="G591" s="89"/>
    </row>
    <row r="592" spans="6:7" x14ac:dyDescent="0.25">
      <c r="F592" s="89"/>
      <c r="G592" s="89"/>
    </row>
    <row r="593" spans="6:7" x14ac:dyDescent="0.25">
      <c r="F593" s="89"/>
      <c r="G593" s="89"/>
    </row>
    <row r="594" spans="6:7" x14ac:dyDescent="0.25">
      <c r="F594" s="89"/>
      <c r="G594" s="89"/>
    </row>
    <row r="595" spans="6:7" x14ac:dyDescent="0.25">
      <c r="F595" s="89"/>
      <c r="G595" s="89"/>
    </row>
    <row r="596" spans="6:7" x14ac:dyDescent="0.25">
      <c r="F596" s="89"/>
      <c r="G596" s="89"/>
    </row>
    <row r="597" spans="6:7" x14ac:dyDescent="0.25">
      <c r="F597" s="89"/>
      <c r="G597" s="89"/>
    </row>
    <row r="598" spans="6:7" x14ac:dyDescent="0.25">
      <c r="F598" s="89"/>
      <c r="G598" s="89"/>
    </row>
    <row r="599" spans="6:7" x14ac:dyDescent="0.25">
      <c r="F599" s="89"/>
      <c r="G599" s="89"/>
    </row>
    <row r="600" spans="6:7" x14ac:dyDescent="0.25">
      <c r="F600" s="89"/>
      <c r="G600" s="89"/>
    </row>
    <row r="601" spans="6:7" x14ac:dyDescent="0.25">
      <c r="F601" s="89"/>
      <c r="G601" s="89"/>
    </row>
    <row r="602" spans="6:7" x14ac:dyDescent="0.25">
      <c r="F602" s="89"/>
      <c r="G602" s="89"/>
    </row>
    <row r="603" spans="6:7" x14ac:dyDescent="0.25">
      <c r="F603" s="89"/>
      <c r="G603" s="89"/>
    </row>
    <row r="604" spans="6:7" x14ac:dyDescent="0.25">
      <c r="F604" s="89"/>
      <c r="G604" s="89"/>
    </row>
    <row r="605" spans="6:7" x14ac:dyDescent="0.25">
      <c r="F605" s="89"/>
      <c r="G605" s="89"/>
    </row>
    <row r="606" spans="6:7" x14ac:dyDescent="0.25">
      <c r="F606" s="89"/>
      <c r="G606" s="89"/>
    </row>
    <row r="607" spans="6:7" x14ac:dyDescent="0.25">
      <c r="F607" s="89"/>
      <c r="G607" s="89"/>
    </row>
    <row r="608" spans="6:7" x14ac:dyDescent="0.25">
      <c r="F608" s="89"/>
      <c r="G608" s="89"/>
    </row>
    <row r="609" spans="6:7" x14ac:dyDescent="0.25">
      <c r="F609" s="89"/>
      <c r="G609" s="89"/>
    </row>
    <row r="610" spans="6:7" x14ac:dyDescent="0.25">
      <c r="F610" s="89"/>
      <c r="G610" s="89"/>
    </row>
    <row r="611" spans="6:7" x14ac:dyDescent="0.25">
      <c r="F611" s="89"/>
      <c r="G611" s="89"/>
    </row>
    <row r="612" spans="6:7" x14ac:dyDescent="0.25">
      <c r="F612" s="89"/>
      <c r="G612" s="89"/>
    </row>
    <row r="613" spans="6:7" x14ac:dyDescent="0.25">
      <c r="F613" s="89"/>
      <c r="G613" s="89"/>
    </row>
    <row r="614" spans="6:7" x14ac:dyDescent="0.25">
      <c r="F614" s="89"/>
      <c r="G614" s="89"/>
    </row>
    <row r="615" spans="6:7" x14ac:dyDescent="0.25">
      <c r="F615" s="89"/>
      <c r="G615" s="89"/>
    </row>
    <row r="616" spans="6:7" x14ac:dyDescent="0.25">
      <c r="F616" s="89"/>
      <c r="G616" s="89"/>
    </row>
    <row r="617" spans="6:7" x14ac:dyDescent="0.25">
      <c r="F617" s="89"/>
      <c r="G617" s="89"/>
    </row>
    <row r="618" spans="6:7" x14ac:dyDescent="0.25">
      <c r="F618" s="89"/>
      <c r="G618" s="89"/>
    </row>
    <row r="619" spans="6:7" x14ac:dyDescent="0.25">
      <c r="F619" s="89"/>
      <c r="G619" s="89"/>
    </row>
    <row r="620" spans="6:7" x14ac:dyDescent="0.25">
      <c r="F620" s="89"/>
      <c r="G620" s="89"/>
    </row>
    <row r="621" spans="6:7" x14ac:dyDescent="0.25">
      <c r="F621" s="89"/>
      <c r="G621" s="89"/>
    </row>
    <row r="622" spans="6:7" x14ac:dyDescent="0.25">
      <c r="F622" s="89"/>
      <c r="G622" s="89"/>
    </row>
    <row r="623" spans="6:7" x14ac:dyDescent="0.25">
      <c r="F623" s="89"/>
      <c r="G623" s="89"/>
    </row>
    <row r="624" spans="6:7" x14ac:dyDescent="0.25">
      <c r="F624" s="89"/>
      <c r="G624" s="89"/>
    </row>
    <row r="625" spans="6:7" x14ac:dyDescent="0.25">
      <c r="F625" s="89"/>
      <c r="G625" s="89"/>
    </row>
    <row r="626" spans="6:7" x14ac:dyDescent="0.25">
      <c r="F626" s="89"/>
      <c r="G626" s="89"/>
    </row>
    <row r="627" spans="6:7" x14ac:dyDescent="0.25">
      <c r="F627" s="89"/>
      <c r="G627" s="89"/>
    </row>
    <row r="628" spans="6:7" x14ac:dyDescent="0.25">
      <c r="F628" s="89"/>
      <c r="G628" s="89"/>
    </row>
    <row r="629" spans="6:7" x14ac:dyDescent="0.25">
      <c r="F629" s="89"/>
      <c r="G629" s="89"/>
    </row>
    <row r="630" spans="6:7" x14ac:dyDescent="0.25">
      <c r="F630" s="89"/>
      <c r="G630" s="89"/>
    </row>
    <row r="631" spans="6:7" x14ac:dyDescent="0.25">
      <c r="F631" s="89"/>
      <c r="G631" s="89"/>
    </row>
    <row r="632" spans="6:7" x14ac:dyDescent="0.25">
      <c r="F632" s="89"/>
      <c r="G632" s="89"/>
    </row>
    <row r="633" spans="6:7" x14ac:dyDescent="0.25">
      <c r="F633" s="89"/>
      <c r="G633" s="89"/>
    </row>
    <row r="634" spans="6:7" x14ac:dyDescent="0.25">
      <c r="F634" s="89"/>
      <c r="G634" s="89"/>
    </row>
    <row r="635" spans="6:7" x14ac:dyDescent="0.25">
      <c r="F635" s="89"/>
      <c r="G635" s="89"/>
    </row>
    <row r="636" spans="6:7" x14ac:dyDescent="0.25">
      <c r="F636" s="89"/>
      <c r="G636" s="89"/>
    </row>
    <row r="637" spans="6:7" x14ac:dyDescent="0.25">
      <c r="F637" s="89"/>
      <c r="G637" s="89"/>
    </row>
    <row r="638" spans="6:7" x14ac:dyDescent="0.25">
      <c r="F638" s="89"/>
      <c r="G638" s="89"/>
    </row>
    <row r="639" spans="6:7" x14ac:dyDescent="0.25">
      <c r="F639" s="89"/>
      <c r="G639" s="89"/>
    </row>
    <row r="640" spans="6:7" x14ac:dyDescent="0.25">
      <c r="F640" s="89"/>
      <c r="G640" s="89"/>
    </row>
    <row r="641" spans="6:7" x14ac:dyDescent="0.25">
      <c r="F641" s="89"/>
      <c r="G641" s="89"/>
    </row>
    <row r="642" spans="6:7" x14ac:dyDescent="0.25">
      <c r="F642" s="89"/>
      <c r="G642" s="89"/>
    </row>
    <row r="643" spans="6:7" x14ac:dyDescent="0.25">
      <c r="F643" s="89"/>
      <c r="G643" s="89"/>
    </row>
    <row r="644" spans="6:7" x14ac:dyDescent="0.25">
      <c r="F644" s="89"/>
      <c r="G644" s="89"/>
    </row>
    <row r="645" spans="6:7" x14ac:dyDescent="0.25">
      <c r="F645" s="89"/>
      <c r="G645" s="89"/>
    </row>
    <row r="646" spans="6:7" x14ac:dyDescent="0.25">
      <c r="F646" s="89"/>
      <c r="G646" s="89"/>
    </row>
    <row r="647" spans="6:7" x14ac:dyDescent="0.25">
      <c r="F647" s="89"/>
      <c r="G647" s="89"/>
    </row>
    <row r="648" spans="6:7" x14ac:dyDescent="0.25">
      <c r="F648" s="89"/>
      <c r="G648" s="89"/>
    </row>
    <row r="649" spans="6:7" x14ac:dyDescent="0.25">
      <c r="F649" s="89"/>
      <c r="G649" s="89"/>
    </row>
    <row r="650" spans="6:7" x14ac:dyDescent="0.25">
      <c r="F650" s="89"/>
      <c r="G650" s="89"/>
    </row>
    <row r="651" spans="6:7" x14ac:dyDescent="0.25">
      <c r="F651" s="89"/>
      <c r="G651" s="89"/>
    </row>
    <row r="652" spans="6:7" x14ac:dyDescent="0.25">
      <c r="F652" s="89"/>
      <c r="G652" s="89"/>
    </row>
    <row r="653" spans="6:7" x14ac:dyDescent="0.25">
      <c r="F653" s="89"/>
      <c r="G653" s="89"/>
    </row>
    <row r="654" spans="6:7" x14ac:dyDescent="0.25">
      <c r="F654" s="89"/>
      <c r="G654" s="89"/>
    </row>
    <row r="655" spans="6:7" x14ac:dyDescent="0.25">
      <c r="F655" s="89"/>
      <c r="G655" s="89"/>
    </row>
    <row r="656" spans="6:7" x14ac:dyDescent="0.25">
      <c r="F656" s="89"/>
      <c r="G656" s="89"/>
    </row>
    <row r="657" spans="6:7" x14ac:dyDescent="0.25">
      <c r="F657" s="89"/>
      <c r="G657" s="89"/>
    </row>
    <row r="658" spans="6:7" x14ac:dyDescent="0.25">
      <c r="F658" s="89"/>
      <c r="G658" s="89"/>
    </row>
    <row r="659" spans="6:7" x14ac:dyDescent="0.25">
      <c r="F659" s="89"/>
      <c r="G659" s="89"/>
    </row>
    <row r="660" spans="6:7" x14ac:dyDescent="0.25">
      <c r="F660" s="89"/>
      <c r="G660" s="89"/>
    </row>
    <row r="661" spans="6:7" x14ac:dyDescent="0.25">
      <c r="F661" s="89"/>
      <c r="G661" s="89"/>
    </row>
    <row r="662" spans="6:7" x14ac:dyDescent="0.25">
      <c r="F662" s="89"/>
      <c r="G662" s="89"/>
    </row>
    <row r="663" spans="6:7" x14ac:dyDescent="0.25">
      <c r="F663" s="89"/>
      <c r="G663" s="89"/>
    </row>
    <row r="664" spans="6:7" x14ac:dyDescent="0.25">
      <c r="F664" s="89"/>
      <c r="G664" s="89"/>
    </row>
    <row r="665" spans="6:7" x14ac:dyDescent="0.25">
      <c r="F665" s="89"/>
      <c r="G665" s="89"/>
    </row>
    <row r="666" spans="6:7" x14ac:dyDescent="0.25">
      <c r="F666" s="89"/>
      <c r="G666" s="89"/>
    </row>
    <row r="667" spans="6:7" x14ac:dyDescent="0.25">
      <c r="F667" s="89"/>
      <c r="G667" s="89"/>
    </row>
    <row r="668" spans="6:7" x14ac:dyDescent="0.25">
      <c r="F668" s="89"/>
      <c r="G668" s="89"/>
    </row>
    <row r="669" spans="6:7" x14ac:dyDescent="0.25">
      <c r="F669" s="89"/>
      <c r="G669" s="89"/>
    </row>
    <row r="670" spans="6:7" x14ac:dyDescent="0.25">
      <c r="F670" s="89"/>
      <c r="G670" s="89"/>
    </row>
    <row r="671" spans="6:7" x14ac:dyDescent="0.25">
      <c r="F671" s="89"/>
      <c r="G671" s="89"/>
    </row>
    <row r="672" spans="6:7" x14ac:dyDescent="0.25">
      <c r="F672" s="89"/>
      <c r="G672" s="89"/>
    </row>
    <row r="673" spans="6:7" x14ac:dyDescent="0.25">
      <c r="F673" s="89"/>
      <c r="G673" s="89"/>
    </row>
    <row r="674" spans="6:7" x14ac:dyDescent="0.25">
      <c r="F674" s="89"/>
      <c r="G674" s="89"/>
    </row>
    <row r="675" spans="6:7" x14ac:dyDescent="0.25">
      <c r="F675" s="89"/>
      <c r="G675" s="89"/>
    </row>
    <row r="676" spans="6:7" x14ac:dyDescent="0.25">
      <c r="F676" s="89"/>
      <c r="G676" s="89"/>
    </row>
    <row r="677" spans="6:7" x14ac:dyDescent="0.25">
      <c r="F677" s="89"/>
      <c r="G677" s="89"/>
    </row>
    <row r="678" spans="6:7" x14ac:dyDescent="0.25">
      <c r="F678" s="89"/>
      <c r="G678" s="89"/>
    </row>
    <row r="679" spans="6:7" x14ac:dyDescent="0.25">
      <c r="F679" s="89"/>
      <c r="G679" s="89"/>
    </row>
    <row r="680" spans="6:7" x14ac:dyDescent="0.25">
      <c r="F680" s="89"/>
      <c r="G680" s="89"/>
    </row>
    <row r="681" spans="6:7" x14ac:dyDescent="0.25">
      <c r="F681" s="89"/>
      <c r="G681" s="89"/>
    </row>
    <row r="682" spans="6:7" x14ac:dyDescent="0.25">
      <c r="F682" s="89"/>
      <c r="G682" s="89"/>
    </row>
    <row r="683" spans="6:7" x14ac:dyDescent="0.25">
      <c r="F683" s="89"/>
      <c r="G683" s="89"/>
    </row>
    <row r="684" spans="6:7" x14ac:dyDescent="0.25">
      <c r="F684" s="89"/>
      <c r="G684" s="89"/>
    </row>
    <row r="685" spans="6:7" x14ac:dyDescent="0.25">
      <c r="F685" s="89"/>
      <c r="G685" s="89"/>
    </row>
    <row r="686" spans="6:7" x14ac:dyDescent="0.25">
      <c r="F686" s="89"/>
      <c r="G686" s="89"/>
    </row>
    <row r="687" spans="6:7" x14ac:dyDescent="0.25">
      <c r="F687" s="89"/>
      <c r="G687" s="89"/>
    </row>
    <row r="688" spans="6:7" x14ac:dyDescent="0.25">
      <c r="F688" s="89"/>
      <c r="G688" s="89"/>
    </row>
    <row r="689" spans="6:7" x14ac:dyDescent="0.25">
      <c r="F689" s="89"/>
      <c r="G689" s="89"/>
    </row>
    <row r="690" spans="6:7" x14ac:dyDescent="0.25">
      <c r="F690" s="89"/>
      <c r="G690" s="89"/>
    </row>
    <row r="691" spans="6:7" x14ac:dyDescent="0.25">
      <c r="F691" s="89"/>
      <c r="G691" s="89"/>
    </row>
    <row r="692" spans="6:7" x14ac:dyDescent="0.25">
      <c r="F692" s="89"/>
      <c r="G692" s="89"/>
    </row>
    <row r="693" spans="6:7" x14ac:dyDescent="0.25">
      <c r="F693" s="89"/>
      <c r="G693" s="89"/>
    </row>
    <row r="694" spans="6:7" x14ac:dyDescent="0.25">
      <c r="F694" s="89"/>
      <c r="G694" s="89"/>
    </row>
    <row r="695" spans="6:7" x14ac:dyDescent="0.25">
      <c r="F695" s="89"/>
      <c r="G695" s="89"/>
    </row>
    <row r="696" spans="6:7" x14ac:dyDescent="0.25">
      <c r="F696" s="89"/>
      <c r="G696" s="89"/>
    </row>
    <row r="697" spans="6:7" x14ac:dyDescent="0.25">
      <c r="F697" s="89"/>
      <c r="G697" s="89"/>
    </row>
    <row r="698" spans="6:7" x14ac:dyDescent="0.25">
      <c r="F698" s="89"/>
      <c r="G698" s="89"/>
    </row>
    <row r="699" spans="6:7" x14ac:dyDescent="0.25">
      <c r="F699" s="89"/>
      <c r="G699" s="89"/>
    </row>
    <row r="700" spans="6:7" x14ac:dyDescent="0.25">
      <c r="F700" s="89"/>
      <c r="G700" s="89"/>
    </row>
    <row r="701" spans="6:7" x14ac:dyDescent="0.25">
      <c r="F701" s="89"/>
      <c r="G701" s="89"/>
    </row>
    <row r="702" spans="6:7" x14ac:dyDescent="0.25">
      <c r="F702" s="89"/>
      <c r="G702" s="89"/>
    </row>
    <row r="703" spans="6:7" x14ac:dyDescent="0.25">
      <c r="F703" s="89"/>
      <c r="G703" s="89"/>
    </row>
    <row r="704" spans="6:7" x14ac:dyDescent="0.25">
      <c r="F704" s="89"/>
      <c r="G704" s="89"/>
    </row>
    <row r="705" spans="6:7" x14ac:dyDescent="0.25">
      <c r="F705" s="89"/>
      <c r="G705" s="89"/>
    </row>
    <row r="706" spans="6:7" x14ac:dyDescent="0.25">
      <c r="F706" s="89"/>
      <c r="G706" s="89"/>
    </row>
    <row r="707" spans="6:7" x14ac:dyDescent="0.25">
      <c r="F707" s="89"/>
      <c r="G707" s="89"/>
    </row>
    <row r="708" spans="6:7" x14ac:dyDescent="0.25">
      <c r="F708" s="89"/>
      <c r="G708" s="89"/>
    </row>
    <row r="709" spans="6:7" x14ac:dyDescent="0.25">
      <c r="F709" s="89"/>
      <c r="G709" s="89"/>
    </row>
    <row r="710" spans="6:7" x14ac:dyDescent="0.25">
      <c r="F710" s="89"/>
      <c r="G710" s="89"/>
    </row>
    <row r="711" spans="6:7" x14ac:dyDescent="0.25">
      <c r="F711" s="89"/>
      <c r="G711" s="89"/>
    </row>
    <row r="712" spans="6:7" x14ac:dyDescent="0.25">
      <c r="F712" s="89"/>
      <c r="G712" s="89"/>
    </row>
    <row r="713" spans="6:7" x14ac:dyDescent="0.25">
      <c r="F713" s="89"/>
      <c r="G713" s="89"/>
    </row>
    <row r="714" spans="6:7" x14ac:dyDescent="0.25">
      <c r="F714" s="89"/>
      <c r="G714" s="89"/>
    </row>
    <row r="715" spans="6:7" x14ac:dyDescent="0.25">
      <c r="F715" s="89"/>
      <c r="G715" s="89"/>
    </row>
    <row r="716" spans="6:7" x14ac:dyDescent="0.25">
      <c r="F716" s="89"/>
      <c r="G716" s="89"/>
    </row>
    <row r="717" spans="6:7" x14ac:dyDescent="0.25">
      <c r="F717" s="89"/>
      <c r="G717" s="89"/>
    </row>
    <row r="718" spans="6:7" x14ac:dyDescent="0.25">
      <c r="F718" s="89"/>
      <c r="G718" s="89"/>
    </row>
    <row r="719" spans="6:7" x14ac:dyDescent="0.25">
      <c r="F719" s="89"/>
      <c r="G719" s="89"/>
    </row>
    <row r="720" spans="6:7" x14ac:dyDescent="0.25">
      <c r="F720" s="89"/>
      <c r="G720" s="89"/>
    </row>
    <row r="721" spans="6:7" x14ac:dyDescent="0.25">
      <c r="F721" s="89"/>
      <c r="G721" s="89"/>
    </row>
    <row r="722" spans="6:7" x14ac:dyDescent="0.25">
      <c r="F722" s="89"/>
      <c r="G722" s="89"/>
    </row>
    <row r="723" spans="6:7" x14ac:dyDescent="0.25">
      <c r="F723" s="89"/>
      <c r="G723" s="89"/>
    </row>
    <row r="724" spans="6:7" x14ac:dyDescent="0.25">
      <c r="F724" s="89"/>
      <c r="G724" s="89"/>
    </row>
    <row r="725" spans="6:7" x14ac:dyDescent="0.25">
      <c r="F725" s="89"/>
      <c r="G725" s="89"/>
    </row>
    <row r="726" spans="6:7" x14ac:dyDescent="0.25">
      <c r="F726" s="89"/>
      <c r="G726" s="89"/>
    </row>
    <row r="727" spans="6:7" x14ac:dyDescent="0.25">
      <c r="F727" s="89"/>
      <c r="G727" s="89"/>
    </row>
    <row r="728" spans="6:7" x14ac:dyDescent="0.25">
      <c r="F728" s="89"/>
      <c r="G728" s="89"/>
    </row>
    <row r="729" spans="6:7" x14ac:dyDescent="0.25">
      <c r="F729" s="89"/>
      <c r="G729" s="89"/>
    </row>
    <row r="730" spans="6:7" x14ac:dyDescent="0.25">
      <c r="F730" s="89"/>
      <c r="G730" s="89"/>
    </row>
    <row r="731" spans="6:7" x14ac:dyDescent="0.25">
      <c r="F731" s="89"/>
      <c r="G731" s="89"/>
    </row>
    <row r="732" spans="6:7" x14ac:dyDescent="0.25">
      <c r="F732" s="89"/>
      <c r="G732" s="89"/>
    </row>
    <row r="733" spans="6:7" x14ac:dyDescent="0.25">
      <c r="F733" s="89"/>
      <c r="G733" s="89"/>
    </row>
    <row r="734" spans="6:7" x14ac:dyDescent="0.25">
      <c r="F734" s="89"/>
      <c r="G734" s="89"/>
    </row>
    <row r="735" spans="6:7" x14ac:dyDescent="0.25">
      <c r="F735" s="89"/>
      <c r="G735" s="89"/>
    </row>
    <row r="736" spans="6:7" x14ac:dyDescent="0.25">
      <c r="F736" s="89"/>
      <c r="G736" s="89"/>
    </row>
    <row r="737" spans="6:7" x14ac:dyDescent="0.25">
      <c r="F737" s="89"/>
      <c r="G737" s="89"/>
    </row>
    <row r="738" spans="6:7" x14ac:dyDescent="0.25">
      <c r="F738" s="89"/>
      <c r="G738" s="89"/>
    </row>
    <row r="739" spans="6:7" x14ac:dyDescent="0.25">
      <c r="F739" s="89"/>
      <c r="G739" s="89"/>
    </row>
    <row r="740" spans="6:7" x14ac:dyDescent="0.25">
      <c r="F740" s="89"/>
      <c r="G740" s="89"/>
    </row>
    <row r="741" spans="6:7" x14ac:dyDescent="0.25">
      <c r="F741" s="89"/>
      <c r="G741" s="89"/>
    </row>
    <row r="742" spans="6:7" x14ac:dyDescent="0.25">
      <c r="F742" s="89"/>
      <c r="G742" s="89"/>
    </row>
    <row r="743" spans="6:7" x14ac:dyDescent="0.25">
      <c r="F743" s="89"/>
      <c r="G743" s="89"/>
    </row>
    <row r="744" spans="6:7" x14ac:dyDescent="0.25">
      <c r="F744" s="89"/>
      <c r="G744" s="89"/>
    </row>
    <row r="745" spans="6:7" x14ac:dyDescent="0.25">
      <c r="F745" s="89"/>
      <c r="G745" s="89"/>
    </row>
    <row r="746" spans="6:7" x14ac:dyDescent="0.25">
      <c r="F746" s="89"/>
      <c r="G746" s="89"/>
    </row>
    <row r="747" spans="6:7" x14ac:dyDescent="0.25">
      <c r="F747" s="89"/>
      <c r="G747" s="89"/>
    </row>
    <row r="748" spans="6:7" x14ac:dyDescent="0.25">
      <c r="F748" s="89"/>
      <c r="G748" s="89"/>
    </row>
    <row r="749" spans="6:7" x14ac:dyDescent="0.25">
      <c r="F749" s="89"/>
      <c r="G749" s="89"/>
    </row>
    <row r="750" spans="6:7" x14ac:dyDescent="0.25">
      <c r="F750" s="89"/>
      <c r="G750" s="89"/>
    </row>
    <row r="751" spans="6:7" x14ac:dyDescent="0.25">
      <c r="F751" s="89"/>
      <c r="G751" s="89"/>
    </row>
    <row r="752" spans="6:7" x14ac:dyDescent="0.25">
      <c r="F752" s="89"/>
      <c r="G752" s="89"/>
    </row>
    <row r="753" spans="6:7" x14ac:dyDescent="0.25">
      <c r="F753" s="89"/>
      <c r="G753" s="89"/>
    </row>
    <row r="754" spans="6:7" x14ac:dyDescent="0.25">
      <c r="F754" s="89"/>
      <c r="G754" s="89"/>
    </row>
    <row r="755" spans="6:7" x14ac:dyDescent="0.25">
      <c r="F755" s="89"/>
      <c r="G755" s="89"/>
    </row>
    <row r="756" spans="6:7" x14ac:dyDescent="0.25">
      <c r="F756" s="89"/>
      <c r="G756" s="89"/>
    </row>
    <row r="757" spans="6:7" x14ac:dyDescent="0.25">
      <c r="F757" s="89"/>
      <c r="G757" s="89"/>
    </row>
    <row r="758" spans="6:7" x14ac:dyDescent="0.25">
      <c r="F758" s="89"/>
      <c r="G758" s="89"/>
    </row>
    <row r="759" spans="6:7" x14ac:dyDescent="0.25">
      <c r="F759" s="89"/>
      <c r="G759" s="89"/>
    </row>
    <row r="760" spans="6:7" x14ac:dyDescent="0.25">
      <c r="F760" s="89"/>
      <c r="G760" s="89"/>
    </row>
    <row r="761" spans="6:7" x14ac:dyDescent="0.25">
      <c r="F761" s="89"/>
      <c r="G761" s="89"/>
    </row>
    <row r="762" spans="6:7" x14ac:dyDescent="0.25">
      <c r="F762" s="89"/>
      <c r="G762" s="89"/>
    </row>
    <row r="763" spans="6:7" x14ac:dyDescent="0.25">
      <c r="F763" s="89"/>
      <c r="G763" s="89"/>
    </row>
    <row r="764" spans="6:7" x14ac:dyDescent="0.25">
      <c r="F764" s="89"/>
      <c r="G764" s="89"/>
    </row>
    <row r="765" spans="6:7" x14ac:dyDescent="0.25">
      <c r="F765" s="89"/>
      <c r="G765" s="89"/>
    </row>
    <row r="766" spans="6:7" x14ac:dyDescent="0.25">
      <c r="F766" s="89"/>
      <c r="G766" s="89"/>
    </row>
    <row r="767" spans="6:7" x14ac:dyDescent="0.25">
      <c r="F767" s="89"/>
      <c r="G767" s="89"/>
    </row>
    <row r="768" spans="6:7" x14ac:dyDescent="0.25">
      <c r="F768" s="89"/>
      <c r="G768" s="89"/>
    </row>
    <row r="769" spans="6:7" x14ac:dyDescent="0.25">
      <c r="F769" s="89"/>
      <c r="G769" s="89"/>
    </row>
    <row r="770" spans="6:7" x14ac:dyDescent="0.25">
      <c r="F770" s="89"/>
      <c r="G770" s="89"/>
    </row>
    <row r="771" spans="6:7" x14ac:dyDescent="0.25">
      <c r="F771" s="89"/>
      <c r="G771" s="89"/>
    </row>
    <row r="772" spans="6:7" x14ac:dyDescent="0.25">
      <c r="F772" s="89"/>
      <c r="G772" s="89"/>
    </row>
    <row r="773" spans="6:7" x14ac:dyDescent="0.25">
      <c r="F773" s="89"/>
      <c r="G773" s="89"/>
    </row>
    <row r="774" spans="6:7" x14ac:dyDescent="0.25">
      <c r="F774" s="89"/>
      <c r="G774" s="89"/>
    </row>
    <row r="775" spans="6:7" x14ac:dyDescent="0.25">
      <c r="F775" s="89"/>
      <c r="G775" s="89"/>
    </row>
    <row r="776" spans="6:7" x14ac:dyDescent="0.25">
      <c r="F776" s="89"/>
      <c r="G776" s="89"/>
    </row>
    <row r="777" spans="6:7" x14ac:dyDescent="0.25">
      <c r="F777" s="89"/>
      <c r="G777" s="89"/>
    </row>
    <row r="778" spans="6:7" x14ac:dyDescent="0.25">
      <c r="F778" s="89"/>
      <c r="G778" s="89"/>
    </row>
    <row r="779" spans="6:7" x14ac:dyDescent="0.25">
      <c r="F779" s="89"/>
      <c r="G779" s="89"/>
    </row>
    <row r="780" spans="6:7" x14ac:dyDescent="0.25">
      <c r="F780" s="89"/>
      <c r="G780" s="89"/>
    </row>
    <row r="781" spans="6:7" x14ac:dyDescent="0.25">
      <c r="F781" s="89"/>
      <c r="G781" s="89"/>
    </row>
    <row r="782" spans="6:7" x14ac:dyDescent="0.25">
      <c r="F782" s="89"/>
      <c r="G782" s="89"/>
    </row>
    <row r="783" spans="6:7" x14ac:dyDescent="0.25">
      <c r="F783" s="89"/>
      <c r="G783" s="89"/>
    </row>
    <row r="784" spans="6:7" x14ac:dyDescent="0.25">
      <c r="F784" s="89"/>
      <c r="G784" s="89"/>
    </row>
    <row r="785" spans="6:7" x14ac:dyDescent="0.25">
      <c r="F785" s="89"/>
      <c r="G785" s="89"/>
    </row>
    <row r="786" spans="6:7" x14ac:dyDescent="0.25">
      <c r="F786" s="89"/>
      <c r="G786" s="89"/>
    </row>
    <row r="787" spans="6:7" x14ac:dyDescent="0.25">
      <c r="F787" s="89"/>
      <c r="G787" s="89"/>
    </row>
    <row r="788" spans="6:7" x14ac:dyDescent="0.25">
      <c r="F788" s="89"/>
      <c r="G788" s="89"/>
    </row>
    <row r="789" spans="6:7" x14ac:dyDescent="0.25">
      <c r="F789" s="89"/>
      <c r="G789" s="89"/>
    </row>
    <row r="790" spans="6:7" x14ac:dyDescent="0.25">
      <c r="F790" s="89"/>
      <c r="G790" s="89"/>
    </row>
    <row r="791" spans="6:7" x14ac:dyDescent="0.25">
      <c r="F791" s="89"/>
      <c r="G791" s="89"/>
    </row>
    <row r="792" spans="6:7" x14ac:dyDescent="0.25">
      <c r="F792" s="89"/>
      <c r="G792" s="89"/>
    </row>
    <row r="793" spans="6:7" x14ac:dyDescent="0.25">
      <c r="F793" s="89"/>
      <c r="G793" s="89"/>
    </row>
    <row r="794" spans="6:7" x14ac:dyDescent="0.25">
      <c r="F794" s="89"/>
      <c r="G794" s="89"/>
    </row>
    <row r="795" spans="6:7" x14ac:dyDescent="0.25">
      <c r="F795" s="89"/>
      <c r="G795" s="89"/>
    </row>
    <row r="796" spans="6:7" x14ac:dyDescent="0.25">
      <c r="F796" s="89"/>
      <c r="G796" s="89"/>
    </row>
    <row r="797" spans="6:7" x14ac:dyDescent="0.25">
      <c r="F797" s="89"/>
      <c r="G797" s="89"/>
    </row>
    <row r="798" spans="6:7" x14ac:dyDescent="0.25">
      <c r="F798" s="89"/>
      <c r="G798" s="89"/>
    </row>
    <row r="799" spans="6:7" x14ac:dyDescent="0.25">
      <c r="F799" s="89"/>
      <c r="G799" s="89"/>
    </row>
    <row r="800" spans="6:7" x14ac:dyDescent="0.25">
      <c r="F800" s="89"/>
      <c r="G800" s="89"/>
    </row>
    <row r="801" spans="6:7" x14ac:dyDescent="0.25">
      <c r="F801" s="89"/>
      <c r="G801" s="89"/>
    </row>
    <row r="802" spans="6:7" x14ac:dyDescent="0.25">
      <c r="F802" s="89"/>
      <c r="G802" s="89"/>
    </row>
    <row r="803" spans="6:7" x14ac:dyDescent="0.25">
      <c r="F803" s="89"/>
      <c r="G803" s="89"/>
    </row>
    <row r="804" spans="6:7" x14ac:dyDescent="0.25">
      <c r="F804" s="89"/>
      <c r="G804" s="89"/>
    </row>
    <row r="805" spans="6:7" x14ac:dyDescent="0.25">
      <c r="F805" s="89"/>
      <c r="G805" s="89"/>
    </row>
    <row r="806" spans="6:7" x14ac:dyDescent="0.25">
      <c r="F806" s="89"/>
      <c r="G806" s="89"/>
    </row>
    <row r="807" spans="6:7" x14ac:dyDescent="0.25">
      <c r="F807" s="89"/>
      <c r="G807" s="89"/>
    </row>
    <row r="808" spans="6:7" x14ac:dyDescent="0.25">
      <c r="F808" s="89"/>
      <c r="G808" s="89"/>
    </row>
    <row r="809" spans="6:7" x14ac:dyDescent="0.25">
      <c r="F809" s="89"/>
      <c r="G809" s="89"/>
    </row>
    <row r="810" spans="6:7" x14ac:dyDescent="0.25">
      <c r="F810" s="89"/>
      <c r="G810" s="89"/>
    </row>
    <row r="811" spans="6:7" x14ac:dyDescent="0.25">
      <c r="F811" s="89"/>
      <c r="G811" s="89"/>
    </row>
    <row r="812" spans="6:7" x14ac:dyDescent="0.25">
      <c r="F812" s="89"/>
      <c r="G812" s="89"/>
    </row>
    <row r="813" spans="6:7" x14ac:dyDescent="0.25">
      <c r="F813" s="89"/>
      <c r="G813" s="89"/>
    </row>
    <row r="814" spans="6:7" x14ac:dyDescent="0.25">
      <c r="F814" s="89"/>
      <c r="G814" s="89"/>
    </row>
    <row r="815" spans="6:7" x14ac:dyDescent="0.25">
      <c r="F815" s="89"/>
      <c r="G815" s="89"/>
    </row>
    <row r="816" spans="6:7" x14ac:dyDescent="0.25">
      <c r="F816" s="89"/>
      <c r="G816" s="89"/>
    </row>
    <row r="817" spans="6:7" x14ac:dyDescent="0.25">
      <c r="F817" s="89"/>
      <c r="G817" s="89"/>
    </row>
    <row r="818" spans="6:7" x14ac:dyDescent="0.25">
      <c r="F818" s="89"/>
      <c r="G818" s="89"/>
    </row>
    <row r="819" spans="6:7" x14ac:dyDescent="0.25">
      <c r="F819" s="89"/>
      <c r="G819" s="89"/>
    </row>
    <row r="820" spans="6:7" x14ac:dyDescent="0.25">
      <c r="F820" s="89"/>
      <c r="G820" s="89"/>
    </row>
    <row r="821" spans="6:7" x14ac:dyDescent="0.25">
      <c r="F821" s="89"/>
      <c r="G821" s="89"/>
    </row>
    <row r="822" spans="6:7" x14ac:dyDescent="0.25">
      <c r="F822" s="89"/>
      <c r="G822" s="89"/>
    </row>
    <row r="823" spans="6:7" x14ac:dyDescent="0.25">
      <c r="F823" s="89"/>
      <c r="G823" s="89"/>
    </row>
    <row r="824" spans="6:7" x14ac:dyDescent="0.25">
      <c r="F824" s="89"/>
      <c r="G824" s="89"/>
    </row>
    <row r="825" spans="6:7" x14ac:dyDescent="0.25">
      <c r="F825" s="89"/>
      <c r="G825" s="89"/>
    </row>
    <row r="826" spans="6:7" x14ac:dyDescent="0.25">
      <c r="F826" s="89"/>
      <c r="G826" s="89"/>
    </row>
    <row r="827" spans="6:7" x14ac:dyDescent="0.25">
      <c r="F827" s="89"/>
      <c r="G827" s="89"/>
    </row>
    <row r="828" spans="6:7" x14ac:dyDescent="0.25">
      <c r="F828" s="89"/>
      <c r="G828" s="89"/>
    </row>
    <row r="829" spans="6:7" x14ac:dyDescent="0.25">
      <c r="F829" s="89"/>
      <c r="G829" s="89"/>
    </row>
    <row r="830" spans="6:7" x14ac:dyDescent="0.25">
      <c r="F830" s="89"/>
      <c r="G830" s="89"/>
    </row>
    <row r="831" spans="6:7" x14ac:dyDescent="0.25">
      <c r="F831" s="89"/>
      <c r="G831" s="89"/>
    </row>
    <row r="832" spans="6:7" x14ac:dyDescent="0.25">
      <c r="F832" s="89"/>
      <c r="G832" s="89"/>
    </row>
    <row r="833" spans="6:7" x14ac:dyDescent="0.25">
      <c r="F833" s="89"/>
      <c r="G833" s="89"/>
    </row>
    <row r="834" spans="6:7" x14ac:dyDescent="0.25">
      <c r="F834" s="89"/>
      <c r="G834" s="89"/>
    </row>
    <row r="835" spans="6:7" x14ac:dyDescent="0.25">
      <c r="F835" s="89"/>
      <c r="G835" s="89"/>
    </row>
    <row r="836" spans="6:7" x14ac:dyDescent="0.25">
      <c r="F836" s="89"/>
      <c r="G836" s="89"/>
    </row>
    <row r="837" spans="6:7" x14ac:dyDescent="0.25">
      <c r="F837" s="89"/>
      <c r="G837" s="89"/>
    </row>
    <row r="838" spans="6:7" x14ac:dyDescent="0.25">
      <c r="F838" s="89"/>
      <c r="G838" s="89"/>
    </row>
    <row r="839" spans="6:7" x14ac:dyDescent="0.25">
      <c r="F839" s="89"/>
      <c r="G839" s="89"/>
    </row>
    <row r="840" spans="6:7" x14ac:dyDescent="0.25">
      <c r="F840" s="89"/>
      <c r="G840" s="89"/>
    </row>
    <row r="841" spans="6:7" x14ac:dyDescent="0.25">
      <c r="F841" s="89"/>
      <c r="G841" s="89"/>
    </row>
    <row r="842" spans="6:7" x14ac:dyDescent="0.25">
      <c r="F842" s="89"/>
      <c r="G842" s="89"/>
    </row>
    <row r="843" spans="6:7" x14ac:dyDescent="0.25">
      <c r="F843" s="89"/>
      <c r="G843" s="89"/>
    </row>
    <row r="844" spans="6:7" x14ac:dyDescent="0.25">
      <c r="F844" s="89"/>
      <c r="G844" s="89"/>
    </row>
    <row r="845" spans="6:7" x14ac:dyDescent="0.25">
      <c r="F845" s="89"/>
      <c r="G845" s="89"/>
    </row>
    <row r="846" spans="6:7" x14ac:dyDescent="0.25">
      <c r="F846" s="89"/>
      <c r="G846" s="89"/>
    </row>
    <row r="847" spans="6:7" x14ac:dyDescent="0.25">
      <c r="F847" s="89"/>
      <c r="G847" s="89"/>
    </row>
    <row r="848" spans="6:7" x14ac:dyDescent="0.25">
      <c r="F848" s="89"/>
      <c r="G848" s="89"/>
    </row>
    <row r="849" spans="6:7" x14ac:dyDescent="0.25">
      <c r="F849" s="89"/>
      <c r="G849" s="89"/>
    </row>
    <row r="850" spans="6:7" x14ac:dyDescent="0.25">
      <c r="F850" s="89"/>
      <c r="G850" s="89"/>
    </row>
    <row r="851" spans="6:7" x14ac:dyDescent="0.25">
      <c r="F851" s="89"/>
      <c r="G851" s="89"/>
    </row>
    <row r="852" spans="6:7" x14ac:dyDescent="0.25">
      <c r="F852" s="89"/>
      <c r="G852" s="89"/>
    </row>
    <row r="853" spans="6:7" x14ac:dyDescent="0.25">
      <c r="F853" s="89"/>
      <c r="G853" s="89"/>
    </row>
    <row r="854" spans="6:7" x14ac:dyDescent="0.25">
      <c r="F854" s="89"/>
      <c r="G854" s="89"/>
    </row>
    <row r="855" spans="6:7" x14ac:dyDescent="0.25">
      <c r="F855" s="89"/>
      <c r="G855" s="89"/>
    </row>
    <row r="856" spans="6:7" x14ac:dyDescent="0.25">
      <c r="F856" s="89"/>
      <c r="G856" s="89"/>
    </row>
    <row r="857" spans="6:7" x14ac:dyDescent="0.25">
      <c r="F857" s="89"/>
      <c r="G857" s="89"/>
    </row>
    <row r="858" spans="6:7" x14ac:dyDescent="0.25">
      <c r="F858" s="89"/>
      <c r="G858" s="89"/>
    </row>
    <row r="859" spans="6:7" x14ac:dyDescent="0.25">
      <c r="F859" s="89"/>
      <c r="G859" s="89"/>
    </row>
    <row r="860" spans="6:7" x14ac:dyDescent="0.25">
      <c r="F860" s="89"/>
      <c r="G860" s="89"/>
    </row>
    <row r="861" spans="6:7" x14ac:dyDescent="0.25">
      <c r="F861" s="89"/>
      <c r="G861" s="89"/>
    </row>
    <row r="862" spans="6:7" x14ac:dyDescent="0.25">
      <c r="F862" s="89"/>
      <c r="G862" s="89"/>
    </row>
    <row r="863" spans="6:7" x14ac:dyDescent="0.25">
      <c r="F863" s="89"/>
      <c r="G863" s="89"/>
    </row>
    <row r="864" spans="6:7" x14ac:dyDescent="0.25">
      <c r="F864" s="89"/>
      <c r="G864" s="89"/>
    </row>
    <row r="865" spans="6:7" x14ac:dyDescent="0.25">
      <c r="F865" s="89"/>
      <c r="G865" s="89"/>
    </row>
    <row r="866" spans="6:7" x14ac:dyDescent="0.25">
      <c r="F866" s="89"/>
      <c r="G866" s="89"/>
    </row>
    <row r="867" spans="6:7" x14ac:dyDescent="0.25">
      <c r="F867" s="89"/>
      <c r="G867" s="89"/>
    </row>
    <row r="868" spans="6:7" x14ac:dyDescent="0.25">
      <c r="F868" s="89"/>
      <c r="G868" s="89"/>
    </row>
    <row r="869" spans="6:7" x14ac:dyDescent="0.25">
      <c r="F869" s="89"/>
      <c r="G869" s="89"/>
    </row>
    <row r="870" spans="6:7" x14ac:dyDescent="0.25">
      <c r="F870" s="89"/>
      <c r="G870" s="89"/>
    </row>
    <row r="871" spans="6:7" x14ac:dyDescent="0.25">
      <c r="F871" s="89"/>
      <c r="G871" s="89"/>
    </row>
    <row r="872" spans="6:7" x14ac:dyDescent="0.25">
      <c r="F872" s="89"/>
      <c r="G872" s="89"/>
    </row>
    <row r="873" spans="6:7" x14ac:dyDescent="0.25">
      <c r="F873" s="89"/>
      <c r="G873" s="89"/>
    </row>
    <row r="874" spans="6:7" x14ac:dyDescent="0.25">
      <c r="F874" s="89"/>
      <c r="G874" s="89"/>
    </row>
    <row r="875" spans="6:7" x14ac:dyDescent="0.25">
      <c r="F875" s="89"/>
      <c r="G875" s="89"/>
    </row>
    <row r="876" spans="6:7" x14ac:dyDescent="0.25">
      <c r="F876" s="89"/>
      <c r="G876" s="89"/>
    </row>
    <row r="877" spans="6:7" x14ac:dyDescent="0.25">
      <c r="F877" s="89"/>
      <c r="G877" s="89"/>
    </row>
    <row r="878" spans="6:7" x14ac:dyDescent="0.25">
      <c r="F878" s="89"/>
      <c r="G878" s="89"/>
    </row>
    <row r="879" spans="6:7" x14ac:dyDescent="0.25">
      <c r="F879" s="89"/>
      <c r="G879" s="89"/>
    </row>
    <row r="880" spans="6:7" x14ac:dyDescent="0.25">
      <c r="F880" s="89"/>
      <c r="G880" s="89"/>
    </row>
    <row r="881" spans="6:7" x14ac:dyDescent="0.25">
      <c r="F881" s="89"/>
      <c r="G881" s="89"/>
    </row>
    <row r="882" spans="6:7" x14ac:dyDescent="0.25">
      <c r="F882" s="89"/>
      <c r="G882" s="89"/>
    </row>
    <row r="883" spans="6:7" x14ac:dyDescent="0.25">
      <c r="F883" s="89"/>
      <c r="G883" s="89"/>
    </row>
    <row r="884" spans="6:7" x14ac:dyDescent="0.25">
      <c r="F884" s="89"/>
      <c r="G884" s="89"/>
    </row>
    <row r="885" spans="6:7" x14ac:dyDescent="0.25">
      <c r="F885" s="89"/>
      <c r="G885" s="89"/>
    </row>
    <row r="886" spans="6:7" x14ac:dyDescent="0.25">
      <c r="F886" s="89"/>
      <c r="G886" s="89"/>
    </row>
    <row r="887" spans="6:7" x14ac:dyDescent="0.25">
      <c r="F887" s="89"/>
      <c r="G887" s="89"/>
    </row>
    <row r="888" spans="6:7" x14ac:dyDescent="0.25">
      <c r="F888" s="89"/>
      <c r="G888" s="89"/>
    </row>
    <row r="889" spans="6:7" x14ac:dyDescent="0.25">
      <c r="F889" s="89"/>
      <c r="G889" s="89"/>
    </row>
    <row r="890" spans="6:7" x14ac:dyDescent="0.25">
      <c r="F890" s="89"/>
      <c r="G890" s="89"/>
    </row>
    <row r="891" spans="6:7" x14ac:dyDescent="0.25">
      <c r="F891" s="89"/>
      <c r="G891" s="89"/>
    </row>
    <row r="892" spans="6:7" x14ac:dyDescent="0.25">
      <c r="F892" s="89"/>
      <c r="G892" s="89"/>
    </row>
    <row r="893" spans="6:7" x14ac:dyDescent="0.25">
      <c r="F893" s="89"/>
      <c r="G893" s="89"/>
    </row>
    <row r="894" spans="6:7" x14ac:dyDescent="0.25">
      <c r="F894" s="89"/>
      <c r="G894" s="89"/>
    </row>
    <row r="895" spans="6:7" x14ac:dyDescent="0.25">
      <c r="F895" s="89"/>
      <c r="G895" s="89"/>
    </row>
    <row r="896" spans="6:7" x14ac:dyDescent="0.25">
      <c r="F896" s="89"/>
      <c r="G896" s="89"/>
    </row>
    <row r="897" spans="6:7" x14ac:dyDescent="0.25">
      <c r="F897" s="89"/>
      <c r="G897" s="89"/>
    </row>
    <row r="898" spans="6:7" x14ac:dyDescent="0.25">
      <c r="F898" s="89"/>
      <c r="G898" s="89"/>
    </row>
    <row r="899" spans="6:7" x14ac:dyDescent="0.25">
      <c r="F899" s="89"/>
      <c r="G899" s="89"/>
    </row>
    <row r="900" spans="6:7" x14ac:dyDescent="0.25">
      <c r="F900" s="89"/>
      <c r="G900" s="89"/>
    </row>
    <row r="901" spans="6:7" x14ac:dyDescent="0.25">
      <c r="F901" s="89"/>
      <c r="G901" s="89"/>
    </row>
    <row r="902" spans="6:7" x14ac:dyDescent="0.25">
      <c r="F902" s="89"/>
      <c r="G902" s="89"/>
    </row>
    <row r="903" spans="6:7" x14ac:dyDescent="0.25">
      <c r="F903" s="89"/>
      <c r="G903" s="89"/>
    </row>
    <row r="904" spans="6:7" x14ac:dyDescent="0.25">
      <c r="F904" s="89"/>
      <c r="G904" s="89"/>
    </row>
    <row r="905" spans="6:7" x14ac:dyDescent="0.25">
      <c r="F905" s="89"/>
      <c r="G905" s="89"/>
    </row>
    <row r="906" spans="6:7" x14ac:dyDescent="0.25">
      <c r="F906" s="89"/>
      <c r="G906" s="89"/>
    </row>
    <row r="907" spans="6:7" x14ac:dyDescent="0.25">
      <c r="F907" s="89"/>
      <c r="G907" s="89"/>
    </row>
    <row r="908" spans="6:7" x14ac:dyDescent="0.25">
      <c r="F908" s="89"/>
      <c r="G908" s="89"/>
    </row>
    <row r="909" spans="6:7" x14ac:dyDescent="0.25">
      <c r="F909" s="89"/>
      <c r="G909" s="89"/>
    </row>
    <row r="910" spans="6:7" x14ac:dyDescent="0.25">
      <c r="F910" s="89"/>
      <c r="G910" s="89"/>
    </row>
    <row r="911" spans="6:7" x14ac:dyDescent="0.25">
      <c r="F911" s="89"/>
      <c r="G911" s="89"/>
    </row>
    <row r="912" spans="6:7" x14ac:dyDescent="0.25">
      <c r="F912" s="89"/>
      <c r="G912" s="89"/>
    </row>
    <row r="913" spans="6:7" x14ac:dyDescent="0.25">
      <c r="F913" s="89"/>
      <c r="G913" s="89"/>
    </row>
    <row r="914" spans="6:7" x14ac:dyDescent="0.25">
      <c r="F914" s="89"/>
      <c r="G914" s="89"/>
    </row>
    <row r="915" spans="6:7" x14ac:dyDescent="0.25">
      <c r="F915" s="89"/>
      <c r="G915" s="89"/>
    </row>
    <row r="916" spans="6:7" x14ac:dyDescent="0.25">
      <c r="F916" s="89"/>
      <c r="G916" s="89"/>
    </row>
    <row r="917" spans="6:7" x14ac:dyDescent="0.25">
      <c r="F917" s="89"/>
      <c r="G917" s="89"/>
    </row>
    <row r="918" spans="6:7" x14ac:dyDescent="0.25">
      <c r="F918" s="89"/>
      <c r="G918" s="89"/>
    </row>
    <row r="919" spans="6:7" x14ac:dyDescent="0.25">
      <c r="F919" s="89"/>
      <c r="G919" s="89"/>
    </row>
    <row r="920" spans="6:7" x14ac:dyDescent="0.25">
      <c r="F920" s="89"/>
      <c r="G920" s="89"/>
    </row>
    <row r="921" spans="6:7" x14ac:dyDescent="0.25">
      <c r="F921" s="89"/>
      <c r="G921" s="89"/>
    </row>
    <row r="922" spans="6:7" x14ac:dyDescent="0.25">
      <c r="F922" s="89"/>
      <c r="G922" s="89"/>
    </row>
    <row r="923" spans="6:7" x14ac:dyDescent="0.25">
      <c r="F923" s="89"/>
      <c r="G923" s="89"/>
    </row>
    <row r="924" spans="6:7" x14ac:dyDescent="0.25">
      <c r="F924" s="89"/>
      <c r="G924" s="89"/>
    </row>
    <row r="925" spans="6:7" x14ac:dyDescent="0.25">
      <c r="F925" s="89"/>
      <c r="G925" s="89"/>
    </row>
    <row r="926" spans="6:7" x14ac:dyDescent="0.25">
      <c r="F926" s="89"/>
      <c r="G926" s="89"/>
    </row>
    <row r="927" spans="6:7" x14ac:dyDescent="0.25">
      <c r="F927" s="89"/>
      <c r="G927" s="89"/>
    </row>
    <row r="928" spans="6:7" x14ac:dyDescent="0.25">
      <c r="F928" s="89"/>
      <c r="G928" s="89"/>
    </row>
    <row r="929" spans="6:7" x14ac:dyDescent="0.25">
      <c r="F929" s="89"/>
      <c r="G929" s="89"/>
    </row>
    <row r="930" spans="6:7" x14ac:dyDescent="0.25">
      <c r="F930" s="89"/>
      <c r="G930" s="89"/>
    </row>
    <row r="931" spans="6:7" x14ac:dyDescent="0.25">
      <c r="F931" s="89"/>
      <c r="G931" s="89"/>
    </row>
    <row r="932" spans="6:7" x14ac:dyDescent="0.25">
      <c r="F932" s="89"/>
      <c r="G932" s="89"/>
    </row>
    <row r="933" spans="6:7" x14ac:dyDescent="0.25">
      <c r="F933" s="89"/>
      <c r="G933" s="89"/>
    </row>
    <row r="934" spans="6:7" x14ac:dyDescent="0.25">
      <c r="F934" s="89"/>
      <c r="G934" s="89"/>
    </row>
    <row r="935" spans="6:7" x14ac:dyDescent="0.25">
      <c r="F935" s="89"/>
      <c r="G935" s="89"/>
    </row>
    <row r="936" spans="6:7" x14ac:dyDescent="0.25">
      <c r="F936" s="89"/>
      <c r="G936" s="89"/>
    </row>
    <row r="937" spans="6:7" x14ac:dyDescent="0.25">
      <c r="F937" s="89"/>
      <c r="G937" s="89"/>
    </row>
    <row r="938" spans="6:7" x14ac:dyDescent="0.25">
      <c r="F938" s="89"/>
      <c r="G938" s="89"/>
    </row>
    <row r="939" spans="6:7" x14ac:dyDescent="0.25">
      <c r="F939" s="89"/>
      <c r="G939" s="89"/>
    </row>
    <row r="940" spans="6:7" x14ac:dyDescent="0.25">
      <c r="F940" s="89"/>
      <c r="G940" s="89"/>
    </row>
    <row r="941" spans="6:7" x14ac:dyDescent="0.25">
      <c r="F941" s="89"/>
      <c r="G941" s="89"/>
    </row>
    <row r="942" spans="6:7" x14ac:dyDescent="0.25">
      <c r="F942" s="89"/>
      <c r="G942" s="89"/>
    </row>
    <row r="943" spans="6:7" x14ac:dyDescent="0.25">
      <c r="F943" s="89"/>
      <c r="G943" s="89"/>
    </row>
    <row r="944" spans="6:7" x14ac:dyDescent="0.25">
      <c r="F944" s="89"/>
      <c r="G944" s="89"/>
    </row>
    <row r="945" spans="6:7" x14ac:dyDescent="0.25">
      <c r="F945" s="89"/>
      <c r="G945" s="89"/>
    </row>
    <row r="946" spans="6:7" x14ac:dyDescent="0.25">
      <c r="F946" s="89"/>
      <c r="G946" s="89"/>
    </row>
    <row r="947" spans="6:7" x14ac:dyDescent="0.25">
      <c r="F947" s="89"/>
      <c r="G947" s="89"/>
    </row>
    <row r="948" spans="6:7" x14ac:dyDescent="0.25">
      <c r="F948" s="89"/>
      <c r="G948" s="89"/>
    </row>
    <row r="949" spans="6:7" x14ac:dyDescent="0.25">
      <c r="F949" s="89"/>
      <c r="G949" s="89"/>
    </row>
    <row r="950" spans="6:7" x14ac:dyDescent="0.25">
      <c r="F950" s="89"/>
      <c r="G950" s="89"/>
    </row>
    <row r="951" spans="6:7" x14ac:dyDescent="0.25">
      <c r="F951" s="89"/>
      <c r="G951" s="89"/>
    </row>
    <row r="952" spans="6:7" x14ac:dyDescent="0.25">
      <c r="F952" s="89"/>
      <c r="G952" s="89"/>
    </row>
    <row r="953" spans="6:7" x14ac:dyDescent="0.25">
      <c r="F953" s="89"/>
      <c r="G953" s="89"/>
    </row>
    <row r="954" spans="6:7" x14ac:dyDescent="0.25">
      <c r="F954" s="89"/>
      <c r="G954" s="89"/>
    </row>
    <row r="955" spans="6:7" x14ac:dyDescent="0.25">
      <c r="F955" s="89"/>
      <c r="G955" s="89"/>
    </row>
    <row r="956" spans="6:7" x14ac:dyDescent="0.25">
      <c r="F956" s="89"/>
      <c r="G956" s="89"/>
    </row>
    <row r="957" spans="6:7" x14ac:dyDescent="0.25">
      <c r="F957" s="89"/>
      <c r="G957" s="89"/>
    </row>
    <row r="958" spans="6:7" x14ac:dyDescent="0.25">
      <c r="F958" s="89"/>
      <c r="G958" s="89"/>
    </row>
    <row r="959" spans="6:7" x14ac:dyDescent="0.25">
      <c r="F959" s="89"/>
      <c r="G959" s="89"/>
    </row>
    <row r="960" spans="6:7" x14ac:dyDescent="0.25">
      <c r="F960" s="89"/>
      <c r="G960" s="89"/>
    </row>
    <row r="961" spans="6:7" x14ac:dyDescent="0.25">
      <c r="F961" s="89"/>
      <c r="G961" s="89"/>
    </row>
    <row r="962" spans="6:7" x14ac:dyDescent="0.25">
      <c r="F962" s="89"/>
      <c r="G962" s="89"/>
    </row>
    <row r="963" spans="6:7" x14ac:dyDescent="0.25">
      <c r="F963" s="89"/>
      <c r="G963" s="89"/>
    </row>
    <row r="964" spans="6:7" x14ac:dyDescent="0.25">
      <c r="F964" s="89"/>
      <c r="G964" s="89"/>
    </row>
    <row r="965" spans="6:7" x14ac:dyDescent="0.25">
      <c r="F965" s="89"/>
      <c r="G965" s="89"/>
    </row>
    <row r="966" spans="6:7" x14ac:dyDescent="0.25">
      <c r="F966" s="89"/>
      <c r="G966" s="89"/>
    </row>
    <row r="967" spans="6:7" x14ac:dyDescent="0.25">
      <c r="F967" s="89"/>
      <c r="G967" s="89"/>
    </row>
    <row r="968" spans="6:7" x14ac:dyDescent="0.25">
      <c r="F968" s="89"/>
      <c r="G968" s="89"/>
    </row>
    <row r="969" spans="6:7" x14ac:dyDescent="0.25">
      <c r="F969" s="89"/>
      <c r="G969" s="89"/>
    </row>
    <row r="970" spans="6:7" x14ac:dyDescent="0.25">
      <c r="F970" s="89"/>
      <c r="G970" s="89"/>
    </row>
    <row r="971" spans="6:7" x14ac:dyDescent="0.25">
      <c r="F971" s="89"/>
      <c r="G971" s="89"/>
    </row>
    <row r="972" spans="6:7" x14ac:dyDescent="0.25">
      <c r="F972" s="89"/>
      <c r="G972" s="89"/>
    </row>
    <row r="973" spans="6:7" x14ac:dyDescent="0.25">
      <c r="F973" s="89"/>
      <c r="G973" s="89"/>
    </row>
    <row r="974" spans="6:7" x14ac:dyDescent="0.25">
      <c r="F974" s="89"/>
      <c r="G974" s="89"/>
    </row>
    <row r="975" spans="6:7" x14ac:dyDescent="0.25">
      <c r="F975" s="89"/>
      <c r="G975" s="89"/>
    </row>
    <row r="976" spans="6:7" x14ac:dyDescent="0.25">
      <c r="F976" s="89"/>
      <c r="G976" s="89"/>
    </row>
    <row r="977" spans="6:7" x14ac:dyDescent="0.25">
      <c r="F977" s="89"/>
      <c r="G977" s="89"/>
    </row>
    <row r="978" spans="6:7" x14ac:dyDescent="0.25">
      <c r="F978" s="89"/>
      <c r="G978" s="89"/>
    </row>
    <row r="979" spans="6:7" x14ac:dyDescent="0.25">
      <c r="F979" s="89"/>
      <c r="G979" s="89"/>
    </row>
    <row r="980" spans="6:7" x14ac:dyDescent="0.25">
      <c r="F980" s="89"/>
      <c r="G980" s="89"/>
    </row>
    <row r="981" spans="6:7" x14ac:dyDescent="0.25">
      <c r="F981" s="89"/>
      <c r="G981" s="89"/>
    </row>
    <row r="982" spans="6:7" x14ac:dyDescent="0.25">
      <c r="F982" s="89"/>
      <c r="G982" s="89"/>
    </row>
    <row r="983" spans="6:7" x14ac:dyDescent="0.25">
      <c r="F983" s="89"/>
      <c r="G983" s="89"/>
    </row>
    <row r="984" spans="6:7" x14ac:dyDescent="0.25">
      <c r="F984" s="89"/>
      <c r="G984" s="89"/>
    </row>
    <row r="985" spans="6:7" x14ac:dyDescent="0.25">
      <c r="F985" s="89"/>
      <c r="G985" s="89"/>
    </row>
    <row r="986" spans="6:7" x14ac:dyDescent="0.25">
      <c r="F986" s="89"/>
      <c r="G986" s="89"/>
    </row>
    <row r="987" spans="6:7" x14ac:dyDescent="0.25">
      <c r="F987" s="89"/>
      <c r="G987" s="89"/>
    </row>
    <row r="988" spans="6:7" x14ac:dyDescent="0.25">
      <c r="F988" s="89"/>
      <c r="G988" s="89"/>
    </row>
    <row r="989" spans="6:7" x14ac:dyDescent="0.25">
      <c r="F989" s="89"/>
      <c r="G989" s="89"/>
    </row>
    <row r="990" spans="6:7" x14ac:dyDescent="0.25">
      <c r="F990" s="89"/>
      <c r="G990" s="89"/>
    </row>
    <row r="991" spans="6:7" x14ac:dyDescent="0.25">
      <c r="F991" s="89"/>
      <c r="G991" s="89"/>
    </row>
    <row r="992" spans="6:7" x14ac:dyDescent="0.25">
      <c r="F992" s="89"/>
      <c r="G992" s="89"/>
    </row>
    <row r="993" spans="6:7" x14ac:dyDescent="0.25">
      <c r="F993" s="89"/>
      <c r="G993" s="89"/>
    </row>
    <row r="994" spans="6:7" x14ac:dyDescent="0.25">
      <c r="F994" s="89"/>
      <c r="G994" s="89"/>
    </row>
    <row r="995" spans="6:7" x14ac:dyDescent="0.25">
      <c r="F995" s="89"/>
      <c r="G995" s="89"/>
    </row>
    <row r="996" spans="6:7" x14ac:dyDescent="0.25">
      <c r="F996" s="89"/>
      <c r="G996" s="89"/>
    </row>
    <row r="997" spans="6:7" x14ac:dyDescent="0.25">
      <c r="F997" s="89"/>
      <c r="G997" s="89"/>
    </row>
    <row r="998" spans="6:7" x14ac:dyDescent="0.25">
      <c r="F998" s="89"/>
      <c r="G998" s="89"/>
    </row>
    <row r="999" spans="6:7" x14ac:dyDescent="0.25">
      <c r="F999" s="89"/>
      <c r="G999" s="89"/>
    </row>
    <row r="1000" spans="6:7" x14ac:dyDescent="0.25">
      <c r="F1000" s="89"/>
      <c r="G1000" s="89"/>
    </row>
    <row r="1001" spans="6:7" x14ac:dyDescent="0.25">
      <c r="F1001" s="89"/>
      <c r="G1001" s="89"/>
    </row>
    <row r="1002" spans="6:7" x14ac:dyDescent="0.25">
      <c r="F1002" s="89"/>
      <c r="G1002" s="89"/>
    </row>
    <row r="1003" spans="6:7" x14ac:dyDescent="0.25">
      <c r="F1003" s="89"/>
      <c r="G1003" s="89"/>
    </row>
    <row r="1004" spans="6:7" x14ac:dyDescent="0.25">
      <c r="F1004" s="89"/>
      <c r="G1004" s="89"/>
    </row>
    <row r="1005" spans="6:7" x14ac:dyDescent="0.25">
      <c r="F1005" s="89"/>
      <c r="G1005" s="89"/>
    </row>
    <row r="1006" spans="6:7" x14ac:dyDescent="0.25">
      <c r="F1006" s="89"/>
      <c r="G1006" s="89"/>
    </row>
    <row r="1007" spans="6:7" x14ac:dyDescent="0.25">
      <c r="F1007" s="89"/>
      <c r="G1007" s="89"/>
    </row>
    <row r="1008" spans="6:7" x14ac:dyDescent="0.25">
      <c r="F1008" s="89"/>
      <c r="G1008" s="89"/>
    </row>
    <row r="1009" spans="6:7" x14ac:dyDescent="0.25">
      <c r="F1009" s="89"/>
      <c r="G1009" s="89"/>
    </row>
    <row r="1010" spans="6:7" x14ac:dyDescent="0.25">
      <c r="F1010" s="89"/>
      <c r="G1010" s="89"/>
    </row>
    <row r="1011" spans="6:7" x14ac:dyDescent="0.25">
      <c r="F1011" s="89"/>
      <c r="G1011" s="89"/>
    </row>
    <row r="1012" spans="6:7" x14ac:dyDescent="0.25">
      <c r="F1012" s="89"/>
      <c r="G1012" s="89"/>
    </row>
    <row r="1013" spans="6:7" x14ac:dyDescent="0.25">
      <c r="F1013" s="89"/>
      <c r="G1013" s="89"/>
    </row>
    <row r="1014" spans="6:7" x14ac:dyDescent="0.25">
      <c r="F1014" s="89"/>
      <c r="G1014" s="89"/>
    </row>
    <row r="1015" spans="6:7" x14ac:dyDescent="0.25">
      <c r="F1015" s="89"/>
      <c r="G1015" s="89"/>
    </row>
    <row r="1016" spans="6:7" x14ac:dyDescent="0.25">
      <c r="F1016" s="89"/>
      <c r="G1016" s="89"/>
    </row>
    <row r="1017" spans="6:7" x14ac:dyDescent="0.25">
      <c r="F1017" s="89"/>
      <c r="G1017" s="89"/>
    </row>
    <row r="1018" spans="6:7" x14ac:dyDescent="0.25">
      <c r="F1018" s="89"/>
      <c r="G1018" s="89"/>
    </row>
    <row r="1019" spans="6:7" x14ac:dyDescent="0.25">
      <c r="F1019" s="89"/>
      <c r="G1019" s="89"/>
    </row>
    <row r="1020" spans="6:7" x14ac:dyDescent="0.25">
      <c r="F1020" s="89"/>
      <c r="G1020" s="89"/>
    </row>
    <row r="1021" spans="6:7" x14ac:dyDescent="0.25">
      <c r="F1021" s="89"/>
      <c r="G1021" s="89"/>
    </row>
    <row r="1022" spans="6:7" x14ac:dyDescent="0.25">
      <c r="F1022" s="89"/>
      <c r="G1022" s="89"/>
    </row>
    <row r="1023" spans="6:7" x14ac:dyDescent="0.25">
      <c r="F1023" s="89"/>
      <c r="G1023" s="89"/>
    </row>
    <row r="1024" spans="6:7" x14ac:dyDescent="0.25">
      <c r="F1024" s="89"/>
      <c r="G1024" s="89"/>
    </row>
    <row r="1025" spans="6:7" x14ac:dyDescent="0.25">
      <c r="F1025" s="89"/>
      <c r="G1025" s="89"/>
    </row>
    <row r="1026" spans="6:7" x14ac:dyDescent="0.25">
      <c r="F1026" s="89"/>
      <c r="G1026" s="89"/>
    </row>
    <row r="1027" spans="6:7" x14ac:dyDescent="0.25">
      <c r="F1027" s="89"/>
      <c r="G1027" s="89"/>
    </row>
    <row r="1028" spans="6:7" x14ac:dyDescent="0.25">
      <c r="F1028" s="89"/>
      <c r="G1028" s="89"/>
    </row>
    <row r="1029" spans="6:7" x14ac:dyDescent="0.25">
      <c r="F1029" s="89"/>
      <c r="G1029" s="89"/>
    </row>
    <row r="1030" spans="6:7" x14ac:dyDescent="0.25">
      <c r="F1030" s="89"/>
      <c r="G1030" s="89"/>
    </row>
    <row r="1031" spans="6:7" x14ac:dyDescent="0.25">
      <c r="F1031" s="89"/>
      <c r="G1031" s="89"/>
    </row>
    <row r="1032" spans="6:7" x14ac:dyDescent="0.25">
      <c r="F1032" s="89"/>
      <c r="G1032" s="89"/>
    </row>
    <row r="1033" spans="6:7" x14ac:dyDescent="0.25">
      <c r="F1033" s="89"/>
      <c r="G1033" s="89"/>
    </row>
    <row r="1034" spans="6:7" x14ac:dyDescent="0.25">
      <c r="F1034" s="89"/>
      <c r="G1034" s="89"/>
    </row>
    <row r="1035" spans="6:7" x14ac:dyDescent="0.25">
      <c r="F1035" s="89"/>
      <c r="G1035" s="89"/>
    </row>
    <row r="1036" spans="6:7" x14ac:dyDescent="0.25">
      <c r="F1036" s="89"/>
      <c r="G1036" s="89"/>
    </row>
    <row r="1037" spans="6:7" x14ac:dyDescent="0.25">
      <c r="F1037" s="89"/>
      <c r="G1037" s="89"/>
    </row>
    <row r="1038" spans="6:7" x14ac:dyDescent="0.25">
      <c r="F1038" s="89"/>
      <c r="G1038" s="89"/>
    </row>
    <row r="1039" spans="6:7" x14ac:dyDescent="0.25">
      <c r="F1039" s="89"/>
      <c r="G1039" s="89"/>
    </row>
    <row r="1040" spans="6:7" x14ac:dyDescent="0.25">
      <c r="F1040" s="89"/>
      <c r="G1040" s="89"/>
    </row>
    <row r="1041" spans="6:7" x14ac:dyDescent="0.25">
      <c r="F1041" s="89"/>
      <c r="G1041" s="89"/>
    </row>
    <row r="1042" spans="6:7" x14ac:dyDescent="0.25">
      <c r="F1042" s="89"/>
      <c r="G1042" s="89"/>
    </row>
    <row r="1043" spans="6:7" x14ac:dyDescent="0.25">
      <c r="F1043" s="89"/>
      <c r="G1043" s="89"/>
    </row>
    <row r="1044" spans="6:7" x14ac:dyDescent="0.25">
      <c r="F1044" s="89"/>
      <c r="G1044" s="89"/>
    </row>
    <row r="1045" spans="6:7" x14ac:dyDescent="0.25">
      <c r="F1045" s="89"/>
      <c r="G1045" s="89"/>
    </row>
    <row r="1046" spans="6:7" x14ac:dyDescent="0.25">
      <c r="F1046" s="89"/>
      <c r="G1046" s="89"/>
    </row>
    <row r="1047" spans="6:7" x14ac:dyDescent="0.25">
      <c r="F1047" s="89"/>
      <c r="G1047" s="89"/>
    </row>
    <row r="1048" spans="6:7" x14ac:dyDescent="0.25">
      <c r="F1048" s="89"/>
      <c r="G1048" s="89"/>
    </row>
    <row r="1049" spans="6:7" x14ac:dyDescent="0.25">
      <c r="F1049" s="89"/>
      <c r="G1049" s="89"/>
    </row>
    <row r="1050" spans="6:7" x14ac:dyDescent="0.25">
      <c r="F1050" s="89"/>
      <c r="G1050" s="89"/>
    </row>
    <row r="1051" spans="6:7" x14ac:dyDescent="0.25">
      <c r="F1051" s="89"/>
      <c r="G1051" s="89"/>
    </row>
    <row r="1052" spans="6:7" x14ac:dyDescent="0.25">
      <c r="F1052" s="89"/>
      <c r="G1052" s="89"/>
    </row>
    <row r="1053" spans="6:7" x14ac:dyDescent="0.25">
      <c r="F1053" s="89"/>
      <c r="G1053" s="89"/>
    </row>
    <row r="1054" spans="6:7" x14ac:dyDescent="0.25">
      <c r="F1054" s="89"/>
      <c r="G1054" s="89"/>
    </row>
    <row r="1055" spans="6:7" x14ac:dyDescent="0.25">
      <c r="F1055" s="89"/>
      <c r="G1055" s="89"/>
    </row>
    <row r="1056" spans="6:7" x14ac:dyDescent="0.25">
      <c r="F1056" s="89"/>
      <c r="G1056" s="89"/>
    </row>
    <row r="1057" spans="6:7" x14ac:dyDescent="0.25">
      <c r="F1057" s="89"/>
      <c r="G1057" s="89"/>
    </row>
    <row r="1058" spans="6:7" x14ac:dyDescent="0.25">
      <c r="F1058" s="89"/>
      <c r="G1058" s="89"/>
    </row>
    <row r="1059" spans="6:7" x14ac:dyDescent="0.25">
      <c r="F1059" s="89"/>
      <c r="G1059" s="89"/>
    </row>
    <row r="1060" spans="6:7" x14ac:dyDescent="0.25">
      <c r="F1060" s="89"/>
      <c r="G1060" s="89"/>
    </row>
    <row r="1061" spans="6:7" x14ac:dyDescent="0.25">
      <c r="F1061" s="89"/>
      <c r="G1061" s="89"/>
    </row>
    <row r="1062" spans="6:7" x14ac:dyDescent="0.25">
      <c r="F1062" s="89"/>
      <c r="G1062" s="89"/>
    </row>
    <row r="1063" spans="6:7" x14ac:dyDescent="0.25">
      <c r="F1063" s="89"/>
      <c r="G1063" s="89"/>
    </row>
    <row r="1064" spans="6:7" x14ac:dyDescent="0.25">
      <c r="F1064" s="89"/>
      <c r="G1064" s="89"/>
    </row>
    <row r="1065" spans="6:7" x14ac:dyDescent="0.25">
      <c r="F1065" s="89"/>
      <c r="G1065" s="89"/>
    </row>
    <row r="1066" spans="6:7" x14ac:dyDescent="0.25">
      <c r="F1066" s="89"/>
      <c r="G1066" s="89"/>
    </row>
    <row r="1067" spans="6:7" x14ac:dyDescent="0.25">
      <c r="F1067" s="89"/>
      <c r="G1067" s="89"/>
    </row>
    <row r="1068" spans="6:7" x14ac:dyDescent="0.25">
      <c r="F1068" s="89"/>
      <c r="G1068" s="89"/>
    </row>
    <row r="1069" spans="6:7" x14ac:dyDescent="0.25">
      <c r="F1069" s="89"/>
      <c r="G1069" s="89"/>
    </row>
    <row r="1070" spans="6:7" x14ac:dyDescent="0.25">
      <c r="F1070" s="89"/>
      <c r="G1070" s="89"/>
    </row>
    <row r="1071" spans="6:7" x14ac:dyDescent="0.25">
      <c r="F1071" s="89"/>
      <c r="G1071" s="89"/>
    </row>
    <row r="1072" spans="6:7" x14ac:dyDescent="0.25">
      <c r="F1072" s="89"/>
      <c r="G1072" s="89"/>
    </row>
    <row r="1073" spans="6:7" x14ac:dyDescent="0.25">
      <c r="F1073" s="89"/>
      <c r="G1073" s="89"/>
    </row>
    <row r="1074" spans="6:7" x14ac:dyDescent="0.25">
      <c r="F1074" s="89"/>
      <c r="G1074" s="89"/>
    </row>
    <row r="1075" spans="6:7" x14ac:dyDescent="0.25">
      <c r="F1075" s="89"/>
      <c r="G1075" s="89"/>
    </row>
    <row r="1076" spans="6:7" x14ac:dyDescent="0.25">
      <c r="F1076" s="89"/>
      <c r="G1076" s="89"/>
    </row>
    <row r="1077" spans="6:7" x14ac:dyDescent="0.25">
      <c r="F1077" s="89"/>
      <c r="G1077" s="89"/>
    </row>
    <row r="1078" spans="6:7" x14ac:dyDescent="0.25">
      <c r="F1078" s="89"/>
      <c r="G1078" s="89"/>
    </row>
    <row r="1079" spans="6:7" x14ac:dyDescent="0.25">
      <c r="F1079" s="89"/>
      <c r="G1079" s="89"/>
    </row>
    <row r="1080" spans="6:7" x14ac:dyDescent="0.25">
      <c r="F1080" s="89"/>
      <c r="G1080" s="89"/>
    </row>
    <row r="1081" spans="6:7" x14ac:dyDescent="0.25">
      <c r="F1081" s="89"/>
      <c r="G1081" s="89"/>
    </row>
    <row r="1082" spans="6:7" x14ac:dyDescent="0.25">
      <c r="F1082" s="89"/>
      <c r="G1082" s="89"/>
    </row>
    <row r="1083" spans="6:7" x14ac:dyDescent="0.25">
      <c r="F1083" s="89"/>
      <c r="G1083" s="89"/>
    </row>
    <row r="1084" spans="6:7" x14ac:dyDescent="0.25">
      <c r="F1084" s="89"/>
      <c r="G1084" s="89"/>
    </row>
    <row r="1085" spans="6:7" x14ac:dyDescent="0.25">
      <c r="F1085" s="89"/>
      <c r="G1085" s="89"/>
    </row>
    <row r="1086" spans="6:7" x14ac:dyDescent="0.25">
      <c r="F1086" s="89"/>
      <c r="G1086" s="89"/>
    </row>
    <row r="1087" spans="6:7" x14ac:dyDescent="0.25">
      <c r="F1087" s="89"/>
      <c r="G1087" s="89"/>
    </row>
    <row r="1088" spans="6:7" x14ac:dyDescent="0.25">
      <c r="F1088" s="89"/>
      <c r="G1088" s="89"/>
    </row>
    <row r="1089" spans="6:7" x14ac:dyDescent="0.25">
      <c r="F1089" s="89"/>
      <c r="G1089" s="89"/>
    </row>
    <row r="1090" spans="6:7" x14ac:dyDescent="0.25">
      <c r="F1090" s="89"/>
      <c r="G1090" s="89"/>
    </row>
    <row r="1091" spans="6:7" x14ac:dyDescent="0.25">
      <c r="F1091" s="89"/>
      <c r="G1091" s="89"/>
    </row>
    <row r="1092" spans="6:7" x14ac:dyDescent="0.25">
      <c r="F1092" s="89"/>
      <c r="G1092" s="89"/>
    </row>
    <row r="1093" spans="6:7" x14ac:dyDescent="0.25">
      <c r="F1093" s="89"/>
      <c r="G1093" s="89"/>
    </row>
    <row r="1094" spans="6:7" x14ac:dyDescent="0.25">
      <c r="F1094" s="89"/>
      <c r="G1094" s="89"/>
    </row>
    <row r="1095" spans="6:7" x14ac:dyDescent="0.25">
      <c r="F1095" s="89"/>
      <c r="G1095" s="89"/>
    </row>
    <row r="1096" spans="6:7" x14ac:dyDescent="0.25">
      <c r="F1096" s="89"/>
      <c r="G1096" s="89"/>
    </row>
    <row r="1097" spans="6:7" x14ac:dyDescent="0.25">
      <c r="F1097" s="89"/>
      <c r="G1097" s="89"/>
    </row>
    <row r="1098" spans="6:7" x14ac:dyDescent="0.25">
      <c r="F1098" s="89"/>
      <c r="G1098" s="89"/>
    </row>
    <row r="1099" spans="6:7" x14ac:dyDescent="0.25">
      <c r="F1099" s="89"/>
      <c r="G1099" s="89"/>
    </row>
    <row r="1100" spans="6:7" x14ac:dyDescent="0.25">
      <c r="F1100" s="89"/>
      <c r="G1100" s="89"/>
    </row>
    <row r="1101" spans="6:7" x14ac:dyDescent="0.25">
      <c r="F1101" s="89"/>
      <c r="G1101" s="89"/>
    </row>
    <row r="1102" spans="6:7" x14ac:dyDescent="0.25">
      <c r="F1102" s="89"/>
      <c r="G1102" s="89"/>
    </row>
    <row r="1103" spans="6:7" x14ac:dyDescent="0.25">
      <c r="F1103" s="89"/>
      <c r="G1103" s="89"/>
    </row>
    <row r="1104" spans="6:7" x14ac:dyDescent="0.25">
      <c r="F1104" s="89"/>
      <c r="G1104" s="89"/>
    </row>
    <row r="1105" spans="6:7" x14ac:dyDescent="0.25">
      <c r="F1105" s="89"/>
      <c r="G1105" s="89"/>
    </row>
    <row r="1106" spans="6:7" x14ac:dyDescent="0.25">
      <c r="F1106" s="89"/>
      <c r="G1106" s="89"/>
    </row>
    <row r="1107" spans="6:7" x14ac:dyDescent="0.25">
      <c r="F1107" s="89"/>
      <c r="G1107" s="89"/>
    </row>
    <row r="1108" spans="6:7" x14ac:dyDescent="0.25">
      <c r="F1108" s="89"/>
      <c r="G1108" s="89"/>
    </row>
    <row r="1109" spans="6:7" x14ac:dyDescent="0.25">
      <c r="F1109" s="89"/>
      <c r="G1109" s="89"/>
    </row>
    <row r="1110" spans="6:7" x14ac:dyDescent="0.25">
      <c r="F1110" s="89"/>
      <c r="G1110" s="89"/>
    </row>
    <row r="1111" spans="6:7" x14ac:dyDescent="0.25">
      <c r="F1111" s="89"/>
      <c r="G1111" s="89"/>
    </row>
    <row r="1112" spans="6:7" x14ac:dyDescent="0.25">
      <c r="F1112" s="89"/>
      <c r="G1112" s="89"/>
    </row>
    <row r="1113" spans="6:7" x14ac:dyDescent="0.25">
      <c r="F1113" s="89"/>
      <c r="G1113" s="89"/>
    </row>
    <row r="1114" spans="6:7" x14ac:dyDescent="0.25">
      <c r="F1114" s="89"/>
      <c r="G1114" s="89"/>
    </row>
    <row r="1115" spans="6:7" x14ac:dyDescent="0.25">
      <c r="F1115" s="89"/>
      <c r="G1115" s="89"/>
    </row>
    <row r="1116" spans="6:7" x14ac:dyDescent="0.25">
      <c r="F1116" s="89"/>
      <c r="G1116" s="89"/>
    </row>
    <row r="1117" spans="6:7" x14ac:dyDescent="0.25">
      <c r="F1117" s="89"/>
      <c r="G1117" s="89"/>
    </row>
    <row r="1118" spans="6:7" x14ac:dyDescent="0.25">
      <c r="F1118" s="89"/>
      <c r="G1118" s="89"/>
    </row>
    <row r="1119" spans="6:7" x14ac:dyDescent="0.25">
      <c r="F1119" s="89"/>
      <c r="G1119" s="89"/>
    </row>
    <row r="1120" spans="6:7" x14ac:dyDescent="0.25">
      <c r="F1120" s="89"/>
      <c r="G1120" s="89"/>
    </row>
    <row r="1121" spans="6:7" x14ac:dyDescent="0.25">
      <c r="F1121" s="89"/>
      <c r="G1121" s="89"/>
    </row>
    <row r="1122" spans="6:7" x14ac:dyDescent="0.25">
      <c r="F1122" s="89"/>
      <c r="G1122" s="89"/>
    </row>
    <row r="1123" spans="6:7" x14ac:dyDescent="0.25">
      <c r="F1123" s="89"/>
      <c r="G1123" s="89"/>
    </row>
    <row r="1124" spans="6:7" x14ac:dyDescent="0.25">
      <c r="F1124" s="89"/>
      <c r="G1124" s="89"/>
    </row>
    <row r="1125" spans="6:7" x14ac:dyDescent="0.25">
      <c r="F1125" s="89"/>
      <c r="G1125" s="89"/>
    </row>
    <row r="1126" spans="6:7" x14ac:dyDescent="0.25">
      <c r="F1126" s="89"/>
      <c r="G1126" s="89"/>
    </row>
    <row r="1127" spans="6:7" x14ac:dyDescent="0.25">
      <c r="F1127" s="89"/>
      <c r="G1127" s="89"/>
    </row>
    <row r="1128" spans="6:7" x14ac:dyDescent="0.25">
      <c r="F1128" s="89"/>
      <c r="G1128" s="89"/>
    </row>
    <row r="1129" spans="6:7" x14ac:dyDescent="0.25">
      <c r="F1129" s="89"/>
      <c r="G1129" s="89"/>
    </row>
    <row r="1130" spans="6:7" x14ac:dyDescent="0.25">
      <c r="F1130" s="89"/>
      <c r="G1130" s="89"/>
    </row>
    <row r="1131" spans="6:7" x14ac:dyDescent="0.25">
      <c r="F1131" s="89"/>
      <c r="G1131" s="89"/>
    </row>
    <row r="1132" spans="6:7" x14ac:dyDescent="0.25">
      <c r="F1132" s="89"/>
      <c r="G1132" s="89"/>
    </row>
    <row r="1133" spans="6:7" x14ac:dyDescent="0.25">
      <c r="F1133" s="89"/>
      <c r="G1133" s="89"/>
    </row>
    <row r="1134" spans="6:7" x14ac:dyDescent="0.25">
      <c r="F1134" s="89"/>
      <c r="G1134" s="89"/>
    </row>
    <row r="1135" spans="6:7" x14ac:dyDescent="0.25">
      <c r="F1135" s="89"/>
      <c r="G1135" s="89"/>
    </row>
    <row r="1136" spans="6:7" x14ac:dyDescent="0.25">
      <c r="F1136" s="89"/>
      <c r="G1136" s="89"/>
    </row>
    <row r="1137" spans="6:7" x14ac:dyDescent="0.25">
      <c r="F1137" s="89"/>
      <c r="G1137" s="89"/>
    </row>
    <row r="1138" spans="6:7" x14ac:dyDescent="0.25">
      <c r="F1138" s="89"/>
      <c r="G1138" s="89"/>
    </row>
    <row r="1139" spans="6:7" x14ac:dyDescent="0.25">
      <c r="F1139" s="89"/>
      <c r="G1139" s="89"/>
    </row>
    <row r="1140" spans="6:7" x14ac:dyDescent="0.25">
      <c r="F1140" s="89"/>
      <c r="G1140" s="89"/>
    </row>
    <row r="1141" spans="6:7" x14ac:dyDescent="0.25">
      <c r="F1141" s="89"/>
      <c r="G1141" s="89"/>
    </row>
    <row r="1142" spans="6:7" x14ac:dyDescent="0.25">
      <c r="F1142" s="89"/>
      <c r="G1142" s="89"/>
    </row>
    <row r="1143" spans="6:7" x14ac:dyDescent="0.25">
      <c r="F1143" s="89"/>
      <c r="G1143" s="89"/>
    </row>
    <row r="1144" spans="6:7" x14ac:dyDescent="0.25">
      <c r="F1144" s="89"/>
      <c r="G1144" s="89"/>
    </row>
    <row r="1145" spans="6:7" x14ac:dyDescent="0.25">
      <c r="F1145" s="89"/>
      <c r="G1145" s="89"/>
    </row>
    <row r="1146" spans="6:7" x14ac:dyDescent="0.25">
      <c r="F1146" s="89"/>
      <c r="G1146" s="89"/>
    </row>
    <row r="1147" spans="6:7" x14ac:dyDescent="0.25">
      <c r="F1147" s="89"/>
      <c r="G1147" s="89"/>
    </row>
    <row r="1148" spans="6:7" x14ac:dyDescent="0.25">
      <c r="F1148" s="89"/>
      <c r="G1148" s="89"/>
    </row>
    <row r="1149" spans="6:7" x14ac:dyDescent="0.25">
      <c r="F1149" s="89"/>
      <c r="G1149" s="89"/>
    </row>
    <row r="1150" spans="6:7" x14ac:dyDescent="0.25">
      <c r="F1150" s="89"/>
      <c r="G1150" s="89"/>
    </row>
    <row r="1151" spans="6:7" x14ac:dyDescent="0.25">
      <c r="F1151" s="89"/>
      <c r="G1151" s="89"/>
    </row>
    <row r="1152" spans="6:7" x14ac:dyDescent="0.25">
      <c r="F1152" s="89"/>
      <c r="G1152" s="89"/>
    </row>
    <row r="1153" spans="6:7" x14ac:dyDescent="0.25">
      <c r="F1153" s="89"/>
      <c r="G1153" s="89"/>
    </row>
    <row r="1154" spans="6:7" x14ac:dyDescent="0.25">
      <c r="F1154" s="89"/>
      <c r="G1154" s="89"/>
    </row>
    <row r="1155" spans="6:7" x14ac:dyDescent="0.25">
      <c r="F1155" s="89"/>
      <c r="G1155" s="89"/>
    </row>
    <row r="1156" spans="6:7" x14ac:dyDescent="0.25">
      <c r="F1156" s="89"/>
      <c r="G1156" s="89"/>
    </row>
    <row r="1157" spans="6:7" x14ac:dyDescent="0.25">
      <c r="F1157" s="89"/>
      <c r="G1157" s="89"/>
    </row>
    <row r="1158" spans="6:7" x14ac:dyDescent="0.25">
      <c r="F1158" s="89"/>
      <c r="G1158" s="89"/>
    </row>
    <row r="1159" spans="6:7" x14ac:dyDescent="0.25">
      <c r="F1159" s="89"/>
      <c r="G1159" s="89"/>
    </row>
    <row r="1160" spans="6:7" x14ac:dyDescent="0.25">
      <c r="F1160" s="89"/>
      <c r="G1160" s="89"/>
    </row>
    <row r="1161" spans="6:7" x14ac:dyDescent="0.25">
      <c r="F1161" s="89"/>
      <c r="G1161" s="89"/>
    </row>
    <row r="1162" spans="6:7" x14ac:dyDescent="0.25">
      <c r="F1162" s="89"/>
      <c r="G1162" s="89"/>
    </row>
    <row r="1163" spans="6:7" x14ac:dyDescent="0.25">
      <c r="F1163" s="89"/>
      <c r="G1163" s="89"/>
    </row>
    <row r="1164" spans="6:7" x14ac:dyDescent="0.25">
      <c r="F1164" s="89"/>
      <c r="G1164" s="89"/>
    </row>
    <row r="1165" spans="6:7" x14ac:dyDescent="0.25">
      <c r="F1165" s="89"/>
      <c r="G1165" s="89"/>
    </row>
    <row r="1166" spans="6:7" x14ac:dyDescent="0.25">
      <c r="F1166" s="89"/>
      <c r="G1166" s="89"/>
    </row>
    <row r="1167" spans="6:7" x14ac:dyDescent="0.25">
      <c r="F1167" s="89"/>
      <c r="G1167" s="89"/>
    </row>
    <row r="1168" spans="6:7" x14ac:dyDescent="0.25">
      <c r="F1168" s="89"/>
      <c r="G1168" s="89"/>
    </row>
    <row r="1169" spans="6:7" x14ac:dyDescent="0.25">
      <c r="F1169" s="89"/>
      <c r="G1169" s="89"/>
    </row>
    <row r="1170" spans="6:7" x14ac:dyDescent="0.25">
      <c r="F1170" s="89"/>
      <c r="G1170" s="89"/>
    </row>
    <row r="1171" spans="6:7" x14ac:dyDescent="0.25">
      <c r="F1171" s="89"/>
      <c r="G1171" s="89"/>
    </row>
    <row r="1172" spans="6:7" x14ac:dyDescent="0.25">
      <c r="F1172" s="89"/>
      <c r="G1172" s="89"/>
    </row>
    <row r="1173" spans="6:7" x14ac:dyDescent="0.25">
      <c r="F1173" s="89"/>
      <c r="G1173" s="89"/>
    </row>
    <row r="1174" spans="6:7" x14ac:dyDescent="0.25">
      <c r="F1174" s="89"/>
      <c r="G1174" s="89"/>
    </row>
    <row r="1175" spans="6:7" x14ac:dyDescent="0.25">
      <c r="F1175" s="89"/>
      <c r="G1175" s="89"/>
    </row>
    <row r="1176" spans="6:7" x14ac:dyDescent="0.25">
      <c r="F1176" s="89"/>
      <c r="G1176" s="89"/>
    </row>
    <row r="1177" spans="6:7" x14ac:dyDescent="0.25">
      <c r="F1177" s="89"/>
      <c r="G1177" s="89"/>
    </row>
    <row r="1178" spans="6:7" x14ac:dyDescent="0.25">
      <c r="F1178" s="89"/>
      <c r="G1178" s="89"/>
    </row>
    <row r="1179" spans="6:7" x14ac:dyDescent="0.25">
      <c r="F1179" s="89"/>
      <c r="G1179" s="89"/>
    </row>
    <row r="1180" spans="6:7" x14ac:dyDescent="0.25">
      <c r="F1180" s="89"/>
      <c r="G1180" s="89"/>
    </row>
    <row r="1181" spans="6:7" x14ac:dyDescent="0.25">
      <c r="F1181" s="89"/>
      <c r="G1181" s="89"/>
    </row>
    <row r="1182" spans="6:7" x14ac:dyDescent="0.25">
      <c r="F1182" s="89"/>
      <c r="G1182" s="89"/>
    </row>
    <row r="1183" spans="6:7" x14ac:dyDescent="0.25">
      <c r="F1183" s="89"/>
      <c r="G1183" s="89"/>
    </row>
    <row r="1184" spans="6:7" x14ac:dyDescent="0.25">
      <c r="F1184" s="89"/>
      <c r="G1184" s="89"/>
    </row>
    <row r="1185" spans="6:7" x14ac:dyDescent="0.25">
      <c r="F1185" s="89"/>
      <c r="G1185" s="89"/>
    </row>
    <row r="1186" spans="6:7" x14ac:dyDescent="0.25">
      <c r="F1186" s="89"/>
      <c r="G1186" s="89"/>
    </row>
    <row r="1187" spans="6:7" x14ac:dyDescent="0.25">
      <c r="F1187" s="89"/>
      <c r="G1187" s="89"/>
    </row>
    <row r="1188" spans="6:7" x14ac:dyDescent="0.25">
      <c r="F1188" s="89"/>
      <c r="G1188" s="89"/>
    </row>
    <row r="1189" spans="6:7" x14ac:dyDescent="0.25">
      <c r="F1189" s="89"/>
      <c r="G1189" s="89"/>
    </row>
    <row r="1190" spans="6:7" x14ac:dyDescent="0.25">
      <c r="F1190" s="89"/>
      <c r="G1190" s="89"/>
    </row>
    <row r="1191" spans="6:7" x14ac:dyDescent="0.25">
      <c r="F1191" s="89"/>
      <c r="G1191" s="89"/>
    </row>
    <row r="1192" spans="6:7" x14ac:dyDescent="0.25">
      <c r="F1192" s="89"/>
      <c r="G1192" s="89"/>
    </row>
    <row r="1193" spans="6:7" x14ac:dyDescent="0.25">
      <c r="F1193" s="89"/>
      <c r="G1193" s="89"/>
    </row>
    <row r="1194" spans="6:7" x14ac:dyDescent="0.25">
      <c r="F1194" s="89"/>
      <c r="G1194" s="89"/>
    </row>
    <row r="1195" spans="6:7" x14ac:dyDescent="0.25">
      <c r="F1195" s="89"/>
      <c r="G1195" s="89"/>
    </row>
    <row r="1196" spans="6:7" x14ac:dyDescent="0.25">
      <c r="F1196" s="89"/>
      <c r="G1196" s="89"/>
    </row>
    <row r="1197" spans="6:7" x14ac:dyDescent="0.25">
      <c r="F1197" s="89"/>
      <c r="G1197" s="89"/>
    </row>
    <row r="1198" spans="6:7" x14ac:dyDescent="0.25">
      <c r="F1198" s="89"/>
      <c r="G1198" s="89"/>
    </row>
    <row r="1199" spans="6:7" x14ac:dyDescent="0.25">
      <c r="F1199" s="89"/>
      <c r="G1199" s="89"/>
    </row>
    <row r="1200" spans="6:7" x14ac:dyDescent="0.25">
      <c r="F1200" s="89"/>
      <c r="G1200" s="89"/>
    </row>
    <row r="1201" spans="6:7" x14ac:dyDescent="0.25">
      <c r="F1201" s="89"/>
      <c r="G1201" s="89"/>
    </row>
    <row r="1202" spans="6:7" x14ac:dyDescent="0.25">
      <c r="F1202" s="89"/>
      <c r="G1202" s="89"/>
    </row>
    <row r="1203" spans="6:7" x14ac:dyDescent="0.25">
      <c r="F1203" s="89"/>
      <c r="G1203" s="89"/>
    </row>
    <row r="1204" spans="6:7" x14ac:dyDescent="0.25">
      <c r="F1204" s="89"/>
      <c r="G1204" s="89"/>
    </row>
    <row r="1205" spans="6:7" x14ac:dyDescent="0.25">
      <c r="F1205" s="89"/>
      <c r="G1205" s="89"/>
    </row>
    <row r="1206" spans="6:7" x14ac:dyDescent="0.25">
      <c r="F1206" s="89"/>
      <c r="G1206" s="89"/>
    </row>
    <row r="1207" spans="6:7" x14ac:dyDescent="0.25">
      <c r="F1207" s="89"/>
      <c r="G1207" s="89"/>
    </row>
    <row r="1208" spans="6:7" x14ac:dyDescent="0.25">
      <c r="F1208" s="89"/>
      <c r="G1208" s="89"/>
    </row>
    <row r="1209" spans="6:7" x14ac:dyDescent="0.25">
      <c r="F1209" s="89"/>
      <c r="G1209" s="89"/>
    </row>
    <row r="1210" spans="6:7" x14ac:dyDescent="0.25">
      <c r="F1210" s="89"/>
      <c r="G1210" s="89"/>
    </row>
    <row r="1211" spans="6:7" x14ac:dyDescent="0.25">
      <c r="F1211" s="89"/>
      <c r="G1211" s="89"/>
    </row>
    <row r="1212" spans="6:7" x14ac:dyDescent="0.25">
      <c r="F1212" s="89"/>
      <c r="G1212" s="89"/>
    </row>
    <row r="1213" spans="6:7" x14ac:dyDescent="0.25">
      <c r="F1213" s="89"/>
      <c r="G1213" s="89"/>
    </row>
    <row r="1214" spans="6:7" x14ac:dyDescent="0.25">
      <c r="F1214" s="89"/>
      <c r="G1214" s="89"/>
    </row>
    <row r="1215" spans="6:7" x14ac:dyDescent="0.25">
      <c r="F1215" s="89"/>
      <c r="G1215" s="89"/>
    </row>
    <row r="1216" spans="6:7" x14ac:dyDescent="0.25">
      <c r="F1216" s="89"/>
      <c r="G1216" s="89"/>
    </row>
    <row r="1217" spans="6:7" x14ac:dyDescent="0.25">
      <c r="F1217" s="89"/>
      <c r="G1217" s="89"/>
    </row>
    <row r="1218" spans="6:7" x14ac:dyDescent="0.25">
      <c r="F1218" s="89"/>
      <c r="G1218" s="89"/>
    </row>
    <row r="1219" spans="6:7" x14ac:dyDescent="0.25">
      <c r="F1219" s="89"/>
      <c r="G1219" s="89"/>
    </row>
    <row r="1220" spans="6:7" x14ac:dyDescent="0.25">
      <c r="F1220" s="89"/>
      <c r="G1220" s="89"/>
    </row>
    <row r="1221" spans="6:7" x14ac:dyDescent="0.25">
      <c r="F1221" s="89"/>
      <c r="G1221" s="89"/>
    </row>
    <row r="1222" spans="6:7" x14ac:dyDescent="0.25">
      <c r="F1222" s="89"/>
      <c r="G1222" s="89"/>
    </row>
    <row r="1223" spans="6:7" x14ac:dyDescent="0.25">
      <c r="F1223" s="89"/>
      <c r="G1223" s="89"/>
    </row>
    <row r="1224" spans="6:7" x14ac:dyDescent="0.25">
      <c r="F1224" s="89"/>
      <c r="G1224" s="89"/>
    </row>
    <row r="1225" spans="6:7" x14ac:dyDescent="0.25">
      <c r="F1225" s="89"/>
      <c r="G1225" s="89"/>
    </row>
    <row r="1226" spans="6:7" x14ac:dyDescent="0.25">
      <c r="F1226" s="89"/>
      <c r="G1226" s="89"/>
    </row>
    <row r="1227" spans="6:7" x14ac:dyDescent="0.25">
      <c r="F1227" s="89"/>
      <c r="G1227" s="89"/>
    </row>
    <row r="1228" spans="6:7" x14ac:dyDescent="0.25">
      <c r="F1228" s="89"/>
      <c r="G1228" s="89"/>
    </row>
    <row r="1229" spans="6:7" x14ac:dyDescent="0.25">
      <c r="F1229" s="89"/>
      <c r="G1229" s="89"/>
    </row>
    <row r="1230" spans="6:7" x14ac:dyDescent="0.25">
      <c r="F1230" s="89"/>
      <c r="G1230" s="89"/>
    </row>
    <row r="1231" spans="6:7" x14ac:dyDescent="0.25">
      <c r="F1231" s="89"/>
      <c r="G1231" s="89"/>
    </row>
    <row r="1232" spans="6:7" x14ac:dyDescent="0.25">
      <c r="F1232" s="89"/>
      <c r="G1232" s="89"/>
    </row>
    <row r="1233" spans="6:7" x14ac:dyDescent="0.25">
      <c r="F1233" s="89"/>
      <c r="G1233" s="89"/>
    </row>
    <row r="1234" spans="6:7" x14ac:dyDescent="0.25">
      <c r="F1234" s="89"/>
      <c r="G1234" s="89"/>
    </row>
    <row r="1235" spans="6:7" x14ac:dyDescent="0.25">
      <c r="F1235" s="89"/>
      <c r="G1235" s="89"/>
    </row>
    <row r="1236" spans="6:7" x14ac:dyDescent="0.25">
      <c r="F1236" s="89"/>
      <c r="G1236" s="89"/>
    </row>
    <row r="1237" spans="6:7" x14ac:dyDescent="0.25">
      <c r="F1237" s="89"/>
      <c r="G1237" s="89"/>
    </row>
    <row r="1238" spans="6:7" x14ac:dyDescent="0.25">
      <c r="F1238" s="89"/>
      <c r="G1238" s="89"/>
    </row>
    <row r="1239" spans="6:7" x14ac:dyDescent="0.25">
      <c r="F1239" s="89"/>
      <c r="G1239" s="89"/>
    </row>
    <row r="1240" spans="6:7" x14ac:dyDescent="0.25">
      <c r="F1240" s="89"/>
      <c r="G1240" s="89"/>
    </row>
    <row r="1241" spans="6:7" x14ac:dyDescent="0.25">
      <c r="F1241" s="89"/>
      <c r="G1241" s="89"/>
    </row>
    <row r="1242" spans="6:7" x14ac:dyDescent="0.25">
      <c r="F1242" s="89"/>
      <c r="G1242" s="89"/>
    </row>
    <row r="1243" spans="6:7" x14ac:dyDescent="0.25">
      <c r="F1243" s="89"/>
      <c r="G1243" s="89"/>
    </row>
    <row r="1244" spans="6:7" x14ac:dyDescent="0.25">
      <c r="F1244" s="89"/>
      <c r="G1244" s="89"/>
    </row>
    <row r="1245" spans="6:7" x14ac:dyDescent="0.25">
      <c r="F1245" s="89"/>
      <c r="G1245" s="89"/>
    </row>
    <row r="1246" spans="6:7" x14ac:dyDescent="0.25">
      <c r="F1246" s="89"/>
      <c r="G1246" s="89"/>
    </row>
    <row r="1247" spans="6:7" x14ac:dyDescent="0.25">
      <c r="F1247" s="89"/>
      <c r="G1247" s="89"/>
    </row>
    <row r="1248" spans="6:7" x14ac:dyDescent="0.25">
      <c r="F1248" s="89"/>
      <c r="G1248" s="89"/>
    </row>
    <row r="1249" spans="6:7" x14ac:dyDescent="0.25">
      <c r="F1249" s="89"/>
      <c r="G1249" s="89"/>
    </row>
    <row r="1250" spans="6:7" x14ac:dyDescent="0.25">
      <c r="F1250" s="89"/>
      <c r="G1250" s="89"/>
    </row>
    <row r="1251" spans="6:7" x14ac:dyDescent="0.25">
      <c r="F1251" s="89"/>
      <c r="G1251" s="89"/>
    </row>
    <row r="1252" spans="6:7" x14ac:dyDescent="0.25">
      <c r="F1252" s="89"/>
      <c r="G1252" s="89"/>
    </row>
    <row r="1253" spans="6:7" x14ac:dyDescent="0.25">
      <c r="F1253" s="89"/>
      <c r="G1253" s="89"/>
    </row>
    <row r="1254" spans="6:7" x14ac:dyDescent="0.25">
      <c r="F1254" s="89"/>
      <c r="G1254" s="89"/>
    </row>
    <row r="1255" spans="6:7" x14ac:dyDescent="0.25">
      <c r="F1255" s="89"/>
      <c r="G1255" s="89"/>
    </row>
    <row r="1256" spans="6:7" x14ac:dyDescent="0.25">
      <c r="F1256" s="89"/>
      <c r="G1256" s="89"/>
    </row>
    <row r="1257" spans="6:7" x14ac:dyDescent="0.25">
      <c r="F1257" s="89"/>
      <c r="G1257" s="89"/>
    </row>
    <row r="1258" spans="6:7" x14ac:dyDescent="0.25">
      <c r="F1258" s="89"/>
      <c r="G1258" s="89"/>
    </row>
    <row r="1259" spans="6:7" x14ac:dyDescent="0.25">
      <c r="F1259" s="89"/>
      <c r="G1259" s="89"/>
    </row>
    <row r="1260" spans="6:7" x14ac:dyDescent="0.25">
      <c r="F1260" s="89"/>
      <c r="G1260" s="89"/>
    </row>
    <row r="1261" spans="6:7" x14ac:dyDescent="0.25">
      <c r="F1261" s="89"/>
      <c r="G1261" s="89"/>
    </row>
    <row r="1262" spans="6:7" x14ac:dyDescent="0.25">
      <c r="F1262" s="89"/>
      <c r="G1262" s="89"/>
    </row>
    <row r="1263" spans="6:7" x14ac:dyDescent="0.25">
      <c r="F1263" s="89"/>
      <c r="G1263" s="89"/>
    </row>
    <row r="1264" spans="6:7" x14ac:dyDescent="0.25">
      <c r="F1264" s="89"/>
      <c r="G1264" s="89"/>
    </row>
    <row r="1265" spans="6:7" x14ac:dyDescent="0.25">
      <c r="F1265" s="89"/>
      <c r="G1265" s="89"/>
    </row>
    <row r="1266" spans="6:7" x14ac:dyDescent="0.25">
      <c r="F1266" s="89"/>
      <c r="G1266" s="89"/>
    </row>
    <row r="1267" spans="6:7" x14ac:dyDescent="0.25">
      <c r="F1267" s="89"/>
      <c r="G1267" s="89"/>
    </row>
    <row r="1268" spans="6:7" x14ac:dyDescent="0.25">
      <c r="F1268" s="89"/>
      <c r="G1268" s="89"/>
    </row>
    <row r="1269" spans="6:7" x14ac:dyDescent="0.25">
      <c r="F1269" s="89"/>
      <c r="G1269" s="89"/>
    </row>
    <row r="1270" spans="6:7" x14ac:dyDescent="0.25">
      <c r="F1270" s="89"/>
      <c r="G1270" s="89"/>
    </row>
    <row r="1271" spans="6:7" x14ac:dyDescent="0.25">
      <c r="F1271" s="89"/>
      <c r="G1271" s="89"/>
    </row>
    <row r="1272" spans="6:7" x14ac:dyDescent="0.25">
      <c r="F1272" s="89"/>
      <c r="G1272" s="89"/>
    </row>
    <row r="1273" spans="6:7" x14ac:dyDescent="0.25">
      <c r="F1273" s="89"/>
      <c r="G1273" s="89"/>
    </row>
    <row r="1274" spans="6:7" x14ac:dyDescent="0.25">
      <c r="F1274" s="89"/>
      <c r="G1274" s="89"/>
    </row>
    <row r="1275" spans="6:7" x14ac:dyDescent="0.25">
      <c r="F1275" s="89"/>
      <c r="G1275" s="89"/>
    </row>
    <row r="1276" spans="6:7" x14ac:dyDescent="0.25">
      <c r="F1276" s="89"/>
      <c r="G1276" s="89"/>
    </row>
    <row r="1277" spans="6:7" x14ac:dyDescent="0.25">
      <c r="F1277" s="89"/>
      <c r="G1277" s="89"/>
    </row>
    <row r="1278" spans="6:7" x14ac:dyDescent="0.25">
      <c r="F1278" s="89"/>
      <c r="G1278" s="89"/>
    </row>
    <row r="1279" spans="6:7" x14ac:dyDescent="0.25">
      <c r="F1279" s="89"/>
      <c r="G1279" s="89"/>
    </row>
    <row r="1280" spans="6:7" x14ac:dyDescent="0.25">
      <c r="F1280" s="89"/>
      <c r="G1280" s="89"/>
    </row>
    <row r="1281" spans="6:7" x14ac:dyDescent="0.25">
      <c r="F1281" s="89"/>
      <c r="G1281" s="89"/>
    </row>
    <row r="1282" spans="6:7" x14ac:dyDescent="0.25">
      <c r="F1282" s="89"/>
      <c r="G1282" s="89"/>
    </row>
    <row r="1283" spans="6:7" x14ac:dyDescent="0.25">
      <c r="F1283" s="89"/>
      <c r="G1283" s="89"/>
    </row>
    <row r="1284" spans="6:7" x14ac:dyDescent="0.25">
      <c r="F1284" s="89"/>
      <c r="G1284" s="89"/>
    </row>
    <row r="1285" spans="6:7" x14ac:dyDescent="0.25">
      <c r="F1285" s="89"/>
      <c r="G1285" s="89"/>
    </row>
    <row r="1286" spans="6:7" x14ac:dyDescent="0.25">
      <c r="F1286" s="89"/>
      <c r="G1286" s="89"/>
    </row>
    <row r="1287" spans="6:7" x14ac:dyDescent="0.25">
      <c r="F1287" s="89"/>
      <c r="G1287" s="89"/>
    </row>
    <row r="1288" spans="6:7" x14ac:dyDescent="0.25">
      <c r="F1288" s="89"/>
      <c r="G1288" s="89"/>
    </row>
    <row r="1289" spans="6:7" x14ac:dyDescent="0.25">
      <c r="F1289" s="89"/>
      <c r="G1289" s="89"/>
    </row>
    <row r="1290" spans="6:7" x14ac:dyDescent="0.25">
      <c r="F1290" s="89"/>
      <c r="G1290" s="89"/>
    </row>
    <row r="1291" spans="6:7" x14ac:dyDescent="0.25">
      <c r="F1291" s="89"/>
      <c r="G1291" s="89"/>
    </row>
    <row r="1292" spans="6:7" x14ac:dyDescent="0.25">
      <c r="F1292" s="89"/>
      <c r="G1292" s="89"/>
    </row>
    <row r="1293" spans="6:7" x14ac:dyDescent="0.25">
      <c r="F1293" s="89"/>
      <c r="G1293" s="89"/>
    </row>
    <row r="1294" spans="6:7" x14ac:dyDescent="0.25">
      <c r="F1294" s="89"/>
      <c r="G1294" s="89"/>
    </row>
    <row r="1295" spans="6:7" x14ac:dyDescent="0.25">
      <c r="F1295" s="89"/>
      <c r="G1295" s="89"/>
    </row>
    <row r="1296" spans="6:7" x14ac:dyDescent="0.25">
      <c r="F1296" s="89"/>
      <c r="G1296" s="89"/>
    </row>
    <row r="1297" spans="6:7" x14ac:dyDescent="0.25">
      <c r="F1297" s="89"/>
      <c r="G1297" s="89"/>
    </row>
    <row r="1298" spans="6:7" x14ac:dyDescent="0.25">
      <c r="F1298" s="89"/>
      <c r="G1298" s="89"/>
    </row>
    <row r="1299" spans="6:7" x14ac:dyDescent="0.25">
      <c r="F1299" s="89"/>
      <c r="G1299" s="89"/>
    </row>
    <row r="1300" spans="6:7" x14ac:dyDescent="0.25">
      <c r="F1300" s="89"/>
      <c r="G1300" s="89"/>
    </row>
    <row r="1301" spans="6:7" x14ac:dyDescent="0.25">
      <c r="F1301" s="89"/>
      <c r="G1301" s="89"/>
    </row>
    <row r="1302" spans="6:7" x14ac:dyDescent="0.25">
      <c r="F1302" s="89"/>
      <c r="G1302" s="89"/>
    </row>
    <row r="1303" spans="6:7" x14ac:dyDescent="0.25">
      <c r="F1303" s="89"/>
      <c r="G1303" s="89"/>
    </row>
    <row r="1304" spans="6:7" x14ac:dyDescent="0.25">
      <c r="F1304" s="89"/>
      <c r="G1304" s="89"/>
    </row>
    <row r="1305" spans="6:7" x14ac:dyDescent="0.25">
      <c r="F1305" s="89"/>
      <c r="G1305" s="89"/>
    </row>
    <row r="1306" spans="6:7" x14ac:dyDescent="0.25">
      <c r="F1306" s="89"/>
      <c r="G1306" s="89"/>
    </row>
    <row r="1307" spans="6:7" x14ac:dyDescent="0.25">
      <c r="F1307" s="89"/>
      <c r="G1307" s="89"/>
    </row>
    <row r="1308" spans="6:7" x14ac:dyDescent="0.25">
      <c r="F1308" s="89"/>
      <c r="G1308" s="89"/>
    </row>
    <row r="1309" spans="6:7" x14ac:dyDescent="0.25">
      <c r="F1309" s="89"/>
      <c r="G1309" s="89"/>
    </row>
    <row r="1310" spans="6:7" x14ac:dyDescent="0.25">
      <c r="F1310" s="89"/>
      <c r="G1310" s="89"/>
    </row>
    <row r="1311" spans="6:7" x14ac:dyDescent="0.25">
      <c r="F1311" s="89"/>
      <c r="G1311" s="89"/>
    </row>
    <row r="1312" spans="6:7" x14ac:dyDescent="0.25">
      <c r="F1312" s="89"/>
      <c r="G1312" s="89"/>
    </row>
    <row r="1313" spans="6:7" x14ac:dyDescent="0.25">
      <c r="F1313" s="89"/>
      <c r="G1313" s="89"/>
    </row>
    <row r="1314" spans="6:7" x14ac:dyDescent="0.25">
      <c r="F1314" s="89"/>
      <c r="G1314" s="89"/>
    </row>
    <row r="1315" spans="6:7" x14ac:dyDescent="0.25">
      <c r="F1315" s="89"/>
      <c r="G1315" s="89"/>
    </row>
    <row r="1316" spans="6:7" x14ac:dyDescent="0.25">
      <c r="F1316" s="89"/>
      <c r="G1316" s="89"/>
    </row>
    <row r="1317" spans="6:7" x14ac:dyDescent="0.25">
      <c r="F1317" s="89"/>
      <c r="G1317" s="89"/>
    </row>
    <row r="1318" spans="6:7" x14ac:dyDescent="0.25">
      <c r="F1318" s="89"/>
      <c r="G1318" s="89"/>
    </row>
    <row r="1319" spans="6:7" x14ac:dyDescent="0.25">
      <c r="F1319" s="89"/>
      <c r="G1319" s="89"/>
    </row>
    <row r="1320" spans="6:7" x14ac:dyDescent="0.25">
      <c r="F1320" s="89"/>
      <c r="G1320" s="89"/>
    </row>
    <row r="1321" spans="6:7" x14ac:dyDescent="0.25">
      <c r="F1321" s="89"/>
      <c r="G1321" s="89"/>
    </row>
    <row r="1322" spans="6:7" x14ac:dyDescent="0.25">
      <c r="F1322" s="89"/>
      <c r="G1322" s="89"/>
    </row>
    <row r="1323" spans="6:7" x14ac:dyDescent="0.25">
      <c r="F1323" s="89"/>
      <c r="G1323" s="89"/>
    </row>
    <row r="1324" spans="6:7" x14ac:dyDescent="0.25">
      <c r="F1324" s="89"/>
      <c r="G1324" s="89"/>
    </row>
    <row r="1325" spans="6:7" x14ac:dyDescent="0.25">
      <c r="F1325" s="89"/>
      <c r="G1325" s="89"/>
    </row>
    <row r="1326" spans="6:7" x14ac:dyDescent="0.25">
      <c r="F1326" s="89"/>
      <c r="G1326" s="89"/>
    </row>
    <row r="1327" spans="6:7" x14ac:dyDescent="0.25">
      <c r="F1327" s="89"/>
      <c r="G1327" s="89"/>
    </row>
    <row r="1328" spans="6:7" x14ac:dyDescent="0.25">
      <c r="F1328" s="89"/>
      <c r="G1328" s="89"/>
    </row>
    <row r="1329" spans="6:7" x14ac:dyDescent="0.25">
      <c r="F1329" s="89"/>
      <c r="G1329" s="89"/>
    </row>
    <row r="1330" spans="6:7" x14ac:dyDescent="0.25">
      <c r="F1330" s="89"/>
      <c r="G1330" s="89"/>
    </row>
    <row r="1331" spans="6:7" x14ac:dyDescent="0.25">
      <c r="F1331" s="89"/>
      <c r="G1331" s="89"/>
    </row>
    <row r="1332" spans="6:7" x14ac:dyDescent="0.25">
      <c r="F1332" s="89"/>
      <c r="G1332" s="89"/>
    </row>
    <row r="1333" spans="6:7" x14ac:dyDescent="0.25">
      <c r="F1333" s="89"/>
      <c r="G1333" s="89"/>
    </row>
    <row r="1334" spans="6:7" x14ac:dyDescent="0.25">
      <c r="F1334" s="89"/>
      <c r="G1334" s="89"/>
    </row>
    <row r="1335" spans="6:7" x14ac:dyDescent="0.25">
      <c r="F1335" s="89"/>
      <c r="G1335" s="89"/>
    </row>
    <row r="1336" spans="6:7" x14ac:dyDescent="0.25">
      <c r="F1336" s="89"/>
      <c r="G1336" s="89"/>
    </row>
    <row r="1337" spans="6:7" x14ac:dyDescent="0.25">
      <c r="F1337" s="89"/>
      <c r="G1337" s="89"/>
    </row>
    <row r="1338" spans="6:7" x14ac:dyDescent="0.25">
      <c r="F1338" s="89"/>
      <c r="G1338" s="89"/>
    </row>
    <row r="1339" spans="6:7" x14ac:dyDescent="0.25">
      <c r="F1339" s="89"/>
      <c r="G1339" s="89"/>
    </row>
    <row r="1340" spans="6:7" x14ac:dyDescent="0.25">
      <c r="F1340" s="89"/>
      <c r="G1340" s="89"/>
    </row>
    <row r="1341" spans="6:7" x14ac:dyDescent="0.25">
      <c r="F1341" s="89"/>
      <c r="G1341" s="89"/>
    </row>
    <row r="1342" spans="6:7" x14ac:dyDescent="0.25">
      <c r="F1342" s="89"/>
      <c r="G1342" s="89"/>
    </row>
    <row r="1343" spans="6:7" x14ac:dyDescent="0.25">
      <c r="F1343" s="89"/>
      <c r="G1343" s="89"/>
    </row>
    <row r="1344" spans="6:7" x14ac:dyDescent="0.25">
      <c r="F1344" s="89"/>
      <c r="G1344" s="89"/>
    </row>
    <row r="1345" spans="6:7" x14ac:dyDescent="0.25">
      <c r="F1345" s="89"/>
      <c r="G1345" s="89"/>
    </row>
    <row r="1346" spans="6:7" x14ac:dyDescent="0.25">
      <c r="F1346" s="89"/>
      <c r="G1346" s="89"/>
    </row>
    <row r="1347" spans="6:7" x14ac:dyDescent="0.25">
      <c r="F1347" s="89"/>
      <c r="G1347" s="89"/>
    </row>
    <row r="1348" spans="6:7" x14ac:dyDescent="0.25">
      <c r="F1348" s="89"/>
      <c r="G1348" s="89"/>
    </row>
    <row r="1349" spans="6:7" x14ac:dyDescent="0.25">
      <c r="F1349" s="89"/>
      <c r="G1349" s="89"/>
    </row>
    <row r="1350" spans="6:7" x14ac:dyDescent="0.25">
      <c r="F1350" s="89"/>
      <c r="G1350" s="89"/>
    </row>
    <row r="1351" spans="6:7" x14ac:dyDescent="0.25">
      <c r="F1351" s="89"/>
      <c r="G1351" s="89"/>
    </row>
    <row r="1352" spans="6:7" x14ac:dyDescent="0.25">
      <c r="F1352" s="89"/>
      <c r="G1352" s="89"/>
    </row>
    <row r="1353" spans="6:7" x14ac:dyDescent="0.25">
      <c r="F1353" s="89"/>
      <c r="G1353" s="89"/>
    </row>
    <row r="1354" spans="6:7" x14ac:dyDescent="0.25">
      <c r="F1354" s="89"/>
      <c r="G1354" s="89"/>
    </row>
    <row r="1355" spans="6:7" x14ac:dyDescent="0.25">
      <c r="F1355" s="89"/>
      <c r="G1355" s="89"/>
    </row>
    <row r="1356" spans="6:7" x14ac:dyDescent="0.25">
      <c r="F1356" s="89"/>
      <c r="G1356" s="89"/>
    </row>
    <row r="1357" spans="6:7" x14ac:dyDescent="0.25">
      <c r="F1357" s="89"/>
      <c r="G1357" s="89"/>
    </row>
    <row r="1358" spans="6:7" x14ac:dyDescent="0.25">
      <c r="F1358" s="89"/>
      <c r="G1358" s="89"/>
    </row>
    <row r="1359" spans="6:7" x14ac:dyDescent="0.25">
      <c r="F1359" s="89"/>
      <c r="G1359" s="89"/>
    </row>
    <row r="1360" spans="6:7" x14ac:dyDescent="0.25">
      <c r="F1360" s="89"/>
      <c r="G1360" s="89"/>
    </row>
    <row r="1361" spans="6:7" x14ac:dyDescent="0.25">
      <c r="F1361" s="89"/>
      <c r="G1361" s="89"/>
    </row>
    <row r="1362" spans="6:7" x14ac:dyDescent="0.25">
      <c r="F1362" s="89"/>
      <c r="G1362" s="89"/>
    </row>
    <row r="1363" spans="6:7" x14ac:dyDescent="0.25">
      <c r="F1363" s="89"/>
      <c r="G1363" s="89"/>
    </row>
    <row r="1364" spans="6:7" x14ac:dyDescent="0.25">
      <c r="F1364" s="89"/>
      <c r="G1364" s="89"/>
    </row>
    <row r="1365" spans="6:7" x14ac:dyDescent="0.25">
      <c r="F1365" s="89"/>
      <c r="G1365" s="89"/>
    </row>
    <row r="1366" spans="6:7" x14ac:dyDescent="0.25">
      <c r="F1366" s="89"/>
      <c r="G1366" s="89"/>
    </row>
    <row r="1367" spans="6:7" x14ac:dyDescent="0.25">
      <c r="F1367" s="89"/>
      <c r="G1367" s="89"/>
    </row>
    <row r="1368" spans="6:7" x14ac:dyDescent="0.25">
      <c r="F1368" s="89"/>
      <c r="G1368" s="89"/>
    </row>
    <row r="1369" spans="6:7" x14ac:dyDescent="0.25">
      <c r="F1369" s="89"/>
      <c r="G1369" s="89"/>
    </row>
    <row r="1370" spans="6:7" x14ac:dyDescent="0.25">
      <c r="F1370" s="89"/>
      <c r="G1370" s="89"/>
    </row>
    <row r="1371" spans="6:7" x14ac:dyDescent="0.25">
      <c r="F1371" s="89"/>
      <c r="G1371" s="89"/>
    </row>
    <row r="1372" spans="6:7" x14ac:dyDescent="0.25">
      <c r="F1372" s="89"/>
      <c r="G1372" s="89"/>
    </row>
    <row r="1373" spans="6:7" x14ac:dyDescent="0.25">
      <c r="F1373" s="89"/>
      <c r="G1373" s="89"/>
    </row>
    <row r="1374" spans="6:7" x14ac:dyDescent="0.25">
      <c r="F1374" s="89"/>
      <c r="G1374" s="89"/>
    </row>
    <row r="1375" spans="6:7" x14ac:dyDescent="0.25">
      <c r="F1375" s="89"/>
      <c r="G1375" s="89"/>
    </row>
    <row r="1376" spans="6:7" x14ac:dyDescent="0.25">
      <c r="F1376" s="89"/>
      <c r="G1376" s="89"/>
    </row>
    <row r="1377" spans="6:7" x14ac:dyDescent="0.25">
      <c r="F1377" s="89"/>
      <c r="G1377" s="89"/>
    </row>
    <row r="1378" spans="6:7" x14ac:dyDescent="0.25">
      <c r="F1378" s="89"/>
      <c r="G1378" s="89"/>
    </row>
    <row r="1379" spans="6:7" x14ac:dyDescent="0.25">
      <c r="F1379" s="89"/>
      <c r="G1379" s="89"/>
    </row>
    <row r="1380" spans="6:7" x14ac:dyDescent="0.25">
      <c r="F1380" s="89"/>
      <c r="G1380" s="89"/>
    </row>
    <row r="1381" spans="6:7" x14ac:dyDescent="0.25">
      <c r="F1381" s="89"/>
      <c r="G1381" s="89"/>
    </row>
    <row r="1382" spans="6:7" x14ac:dyDescent="0.25">
      <c r="F1382" s="89"/>
      <c r="G1382" s="89"/>
    </row>
    <row r="1383" spans="6:7" x14ac:dyDescent="0.25">
      <c r="F1383" s="89"/>
      <c r="G1383" s="89"/>
    </row>
    <row r="1384" spans="6:7" x14ac:dyDescent="0.25">
      <c r="F1384" s="89"/>
      <c r="G1384" s="89"/>
    </row>
    <row r="1385" spans="6:7" x14ac:dyDescent="0.25">
      <c r="F1385" s="89"/>
      <c r="G1385" s="89"/>
    </row>
    <row r="1386" spans="6:7" x14ac:dyDescent="0.25">
      <c r="F1386" s="89"/>
      <c r="G1386" s="89"/>
    </row>
    <row r="1387" spans="6:7" x14ac:dyDescent="0.25">
      <c r="F1387" s="89"/>
      <c r="G1387" s="89"/>
    </row>
    <row r="1388" spans="6:7" x14ac:dyDescent="0.25">
      <c r="F1388" s="89"/>
      <c r="G1388" s="89"/>
    </row>
    <row r="1389" spans="6:7" x14ac:dyDescent="0.25">
      <c r="F1389" s="89"/>
      <c r="G1389" s="89"/>
    </row>
    <row r="1390" spans="6:7" x14ac:dyDescent="0.25">
      <c r="F1390" s="89"/>
      <c r="G1390" s="89"/>
    </row>
    <row r="1391" spans="6:7" x14ac:dyDescent="0.25">
      <c r="F1391" s="89"/>
      <c r="G1391" s="89"/>
    </row>
    <row r="1392" spans="6:7" x14ac:dyDescent="0.25">
      <c r="F1392" s="89"/>
      <c r="G1392" s="89"/>
    </row>
    <row r="1393" spans="6:7" x14ac:dyDescent="0.25">
      <c r="F1393" s="89"/>
      <c r="G1393" s="89"/>
    </row>
    <row r="1394" spans="6:7" x14ac:dyDescent="0.25">
      <c r="F1394" s="89"/>
      <c r="G1394" s="89"/>
    </row>
    <row r="1395" spans="6:7" x14ac:dyDescent="0.25">
      <c r="F1395" s="89"/>
      <c r="G1395" s="89"/>
    </row>
    <row r="1396" spans="6:7" x14ac:dyDescent="0.25">
      <c r="F1396" s="89"/>
      <c r="G1396" s="89"/>
    </row>
    <row r="1397" spans="6:7" x14ac:dyDescent="0.25">
      <c r="F1397" s="89"/>
      <c r="G1397" s="89"/>
    </row>
    <row r="1398" spans="6:7" x14ac:dyDescent="0.25">
      <c r="F1398" s="89"/>
      <c r="G1398" s="89"/>
    </row>
    <row r="1399" spans="6:7" x14ac:dyDescent="0.25">
      <c r="F1399" s="89"/>
      <c r="G1399" s="89"/>
    </row>
    <row r="1400" spans="6:7" x14ac:dyDescent="0.25">
      <c r="F1400" s="89"/>
      <c r="G1400" s="89"/>
    </row>
    <row r="1401" spans="6:7" x14ac:dyDescent="0.25">
      <c r="F1401" s="89"/>
      <c r="G1401" s="89"/>
    </row>
    <row r="1402" spans="6:7" x14ac:dyDescent="0.25">
      <c r="F1402" s="89"/>
      <c r="G1402" s="89"/>
    </row>
    <row r="1403" spans="6:7" x14ac:dyDescent="0.25">
      <c r="F1403" s="89"/>
      <c r="G1403" s="89"/>
    </row>
    <row r="1404" spans="6:7" x14ac:dyDescent="0.25">
      <c r="F1404" s="89"/>
      <c r="G1404" s="89"/>
    </row>
    <row r="1405" spans="6:7" x14ac:dyDescent="0.25">
      <c r="F1405" s="89"/>
      <c r="G1405" s="89"/>
    </row>
    <row r="1406" spans="6:7" x14ac:dyDescent="0.25">
      <c r="F1406" s="89"/>
      <c r="G1406" s="89"/>
    </row>
    <row r="1407" spans="6:7" x14ac:dyDescent="0.25">
      <c r="F1407" s="89"/>
      <c r="G1407" s="89"/>
    </row>
    <row r="1408" spans="6:7" x14ac:dyDescent="0.25">
      <c r="F1408" s="89"/>
      <c r="G1408" s="89"/>
    </row>
    <row r="1409" spans="6:7" x14ac:dyDescent="0.25">
      <c r="F1409" s="89"/>
      <c r="G1409" s="89"/>
    </row>
    <row r="1410" spans="6:7" x14ac:dyDescent="0.25">
      <c r="F1410" s="89"/>
      <c r="G1410" s="89"/>
    </row>
    <row r="1411" spans="6:7" x14ac:dyDescent="0.25">
      <c r="F1411" s="89"/>
      <c r="G1411" s="89"/>
    </row>
    <row r="1412" spans="6:7" x14ac:dyDescent="0.25">
      <c r="F1412" s="89"/>
      <c r="G1412" s="89"/>
    </row>
    <row r="1413" spans="6:7" x14ac:dyDescent="0.25">
      <c r="F1413" s="89"/>
      <c r="G1413" s="89"/>
    </row>
    <row r="1414" spans="6:7" x14ac:dyDescent="0.25">
      <c r="F1414" s="89"/>
      <c r="G1414" s="89"/>
    </row>
    <row r="1415" spans="6:7" x14ac:dyDescent="0.25">
      <c r="F1415" s="89"/>
      <c r="G1415" s="89"/>
    </row>
    <row r="1416" spans="6:7" x14ac:dyDescent="0.25">
      <c r="F1416" s="89"/>
      <c r="G1416" s="89"/>
    </row>
    <row r="1417" spans="6:7" x14ac:dyDescent="0.25">
      <c r="F1417" s="89"/>
      <c r="G1417" s="89"/>
    </row>
    <row r="1418" spans="6:7" x14ac:dyDescent="0.25">
      <c r="F1418" s="89"/>
      <c r="G1418" s="89"/>
    </row>
    <row r="1419" spans="6:7" x14ac:dyDescent="0.25">
      <c r="F1419" s="89"/>
      <c r="G1419" s="89"/>
    </row>
    <row r="1420" spans="6:7" x14ac:dyDescent="0.25">
      <c r="F1420" s="89"/>
      <c r="G1420" s="89"/>
    </row>
    <row r="1421" spans="6:7" x14ac:dyDescent="0.25">
      <c r="F1421" s="89"/>
      <c r="G1421" s="89"/>
    </row>
    <row r="1422" spans="6:7" x14ac:dyDescent="0.25">
      <c r="F1422" s="89"/>
      <c r="G1422" s="89"/>
    </row>
    <row r="1423" spans="6:7" x14ac:dyDescent="0.25">
      <c r="F1423" s="89"/>
      <c r="G1423" s="89"/>
    </row>
    <row r="1424" spans="6:7" x14ac:dyDescent="0.25">
      <c r="F1424" s="89"/>
      <c r="G1424" s="89"/>
    </row>
    <row r="1425" spans="6:7" x14ac:dyDescent="0.25">
      <c r="F1425" s="89"/>
      <c r="G1425" s="89"/>
    </row>
    <row r="1426" spans="6:7" x14ac:dyDescent="0.25">
      <c r="F1426" s="89"/>
      <c r="G1426" s="89"/>
    </row>
    <row r="1427" spans="6:7" x14ac:dyDescent="0.25">
      <c r="F1427" s="89"/>
      <c r="G1427" s="89"/>
    </row>
    <row r="1428" spans="6:7" x14ac:dyDescent="0.25">
      <c r="F1428" s="89"/>
      <c r="G1428" s="89"/>
    </row>
    <row r="1429" spans="6:7" x14ac:dyDescent="0.25">
      <c r="F1429" s="89"/>
      <c r="G1429" s="89"/>
    </row>
    <row r="1430" spans="6:7" x14ac:dyDescent="0.25">
      <c r="F1430" s="89"/>
      <c r="G1430" s="89"/>
    </row>
    <row r="1431" spans="6:7" x14ac:dyDescent="0.25">
      <c r="F1431" s="89"/>
      <c r="G1431" s="89"/>
    </row>
    <row r="1432" spans="6:7" x14ac:dyDescent="0.25">
      <c r="F1432" s="89"/>
      <c r="G1432" s="89"/>
    </row>
    <row r="1433" spans="6:7" x14ac:dyDescent="0.25">
      <c r="F1433" s="89"/>
      <c r="G1433" s="89"/>
    </row>
    <row r="1434" spans="6:7" x14ac:dyDescent="0.25">
      <c r="F1434" s="89"/>
      <c r="G1434" s="89"/>
    </row>
    <row r="1435" spans="6:7" x14ac:dyDescent="0.25">
      <c r="F1435" s="89"/>
      <c r="G1435" s="89"/>
    </row>
    <row r="1436" spans="6:7" x14ac:dyDescent="0.25">
      <c r="F1436" s="89"/>
      <c r="G1436" s="89"/>
    </row>
    <row r="1437" spans="6:7" x14ac:dyDescent="0.25">
      <c r="F1437" s="89"/>
      <c r="G1437" s="89"/>
    </row>
    <row r="1438" spans="6:7" x14ac:dyDescent="0.25">
      <c r="F1438" s="89"/>
      <c r="G1438" s="89"/>
    </row>
    <row r="1439" spans="6:7" x14ac:dyDescent="0.25">
      <c r="F1439" s="89"/>
      <c r="G1439" s="89"/>
    </row>
    <row r="1440" spans="6:7" x14ac:dyDescent="0.25">
      <c r="F1440" s="89"/>
      <c r="G1440" s="89"/>
    </row>
    <row r="1441" spans="6:7" x14ac:dyDescent="0.25">
      <c r="F1441" s="89"/>
      <c r="G1441" s="89"/>
    </row>
    <row r="1442" spans="6:7" x14ac:dyDescent="0.25">
      <c r="F1442" s="89"/>
      <c r="G1442" s="89"/>
    </row>
    <row r="1443" spans="6:7" x14ac:dyDescent="0.25">
      <c r="F1443" s="89"/>
      <c r="G1443" s="89"/>
    </row>
    <row r="1444" spans="6:7" x14ac:dyDescent="0.25">
      <c r="F1444" s="89"/>
      <c r="G1444" s="89"/>
    </row>
    <row r="1445" spans="6:7" x14ac:dyDescent="0.25">
      <c r="F1445" s="89"/>
      <c r="G1445" s="89"/>
    </row>
    <row r="1446" spans="6:7" x14ac:dyDescent="0.25">
      <c r="F1446" s="89"/>
      <c r="G1446" s="89"/>
    </row>
    <row r="1447" spans="6:7" x14ac:dyDescent="0.25">
      <c r="F1447" s="89"/>
      <c r="G1447" s="89"/>
    </row>
    <row r="1448" spans="6:7" x14ac:dyDescent="0.25">
      <c r="F1448" s="89"/>
      <c r="G1448" s="89"/>
    </row>
    <row r="1449" spans="6:7" x14ac:dyDescent="0.25">
      <c r="F1449" s="89"/>
      <c r="G1449" s="89"/>
    </row>
    <row r="1450" spans="6:7" x14ac:dyDescent="0.25">
      <c r="F1450" s="89"/>
      <c r="G1450" s="89"/>
    </row>
    <row r="1451" spans="6:7" x14ac:dyDescent="0.25">
      <c r="F1451" s="89"/>
      <c r="G1451" s="89"/>
    </row>
    <row r="1452" spans="6:7" x14ac:dyDescent="0.25">
      <c r="F1452" s="89"/>
      <c r="G1452" s="89"/>
    </row>
    <row r="1453" spans="6:7" x14ac:dyDescent="0.25">
      <c r="F1453" s="89"/>
      <c r="G1453" s="89"/>
    </row>
    <row r="1454" spans="6:7" x14ac:dyDescent="0.25">
      <c r="F1454" s="89"/>
      <c r="G1454" s="89"/>
    </row>
    <row r="1455" spans="6:7" x14ac:dyDescent="0.25">
      <c r="F1455" s="89"/>
      <c r="G1455" s="89"/>
    </row>
    <row r="1456" spans="6:7" x14ac:dyDescent="0.25">
      <c r="F1456" s="89"/>
      <c r="G1456" s="89"/>
    </row>
    <row r="1457" spans="6:7" x14ac:dyDescent="0.25">
      <c r="F1457" s="89"/>
      <c r="G1457" s="89"/>
    </row>
    <row r="1458" spans="6:7" x14ac:dyDescent="0.25">
      <c r="F1458" s="89"/>
      <c r="G1458" s="89"/>
    </row>
    <row r="1459" spans="6:7" x14ac:dyDescent="0.25">
      <c r="F1459" s="89"/>
      <c r="G1459" s="89"/>
    </row>
    <row r="1460" spans="6:7" x14ac:dyDescent="0.25">
      <c r="F1460" s="89"/>
      <c r="G1460" s="89"/>
    </row>
    <row r="1461" spans="6:7" x14ac:dyDescent="0.25">
      <c r="F1461" s="89"/>
      <c r="G1461" s="89"/>
    </row>
    <row r="1462" spans="6:7" x14ac:dyDescent="0.25">
      <c r="F1462" s="89"/>
      <c r="G1462" s="89"/>
    </row>
    <row r="1463" spans="6:7" x14ac:dyDescent="0.25">
      <c r="F1463" s="89"/>
      <c r="G1463" s="89"/>
    </row>
    <row r="1464" spans="6:7" x14ac:dyDescent="0.25">
      <c r="F1464" s="89"/>
      <c r="G1464" s="89"/>
    </row>
    <row r="1465" spans="6:7" x14ac:dyDescent="0.25">
      <c r="F1465" s="89"/>
      <c r="G1465" s="89"/>
    </row>
    <row r="1466" spans="6:7" x14ac:dyDescent="0.25">
      <c r="F1466" s="89"/>
      <c r="G1466" s="89"/>
    </row>
    <row r="1467" spans="6:7" x14ac:dyDescent="0.25">
      <c r="F1467" s="89"/>
      <c r="G1467" s="89"/>
    </row>
    <row r="1468" spans="6:7" x14ac:dyDescent="0.25">
      <c r="F1468" s="89"/>
      <c r="G1468" s="89"/>
    </row>
    <row r="1469" spans="6:7" x14ac:dyDescent="0.25">
      <c r="F1469" s="89"/>
      <c r="G1469" s="89"/>
    </row>
    <row r="1470" spans="6:7" x14ac:dyDescent="0.25">
      <c r="F1470" s="89"/>
      <c r="G1470" s="89"/>
    </row>
    <row r="1471" spans="6:7" x14ac:dyDescent="0.25">
      <c r="F1471" s="89"/>
      <c r="G1471" s="89"/>
    </row>
    <row r="1472" spans="6:7" x14ac:dyDescent="0.25">
      <c r="F1472" s="89"/>
      <c r="G1472" s="89"/>
    </row>
    <row r="1473" spans="6:7" x14ac:dyDescent="0.25">
      <c r="F1473" s="89"/>
      <c r="G1473" s="89"/>
    </row>
    <row r="1474" spans="6:7" x14ac:dyDescent="0.25">
      <c r="F1474" s="89"/>
      <c r="G1474" s="89"/>
    </row>
    <row r="1475" spans="6:7" x14ac:dyDescent="0.25">
      <c r="F1475" s="89"/>
      <c r="G1475" s="89"/>
    </row>
    <row r="1476" spans="6:7" x14ac:dyDescent="0.25">
      <c r="F1476" s="89"/>
      <c r="G1476" s="89"/>
    </row>
    <row r="1477" spans="6:7" x14ac:dyDescent="0.25">
      <c r="F1477" s="89"/>
      <c r="G1477" s="89"/>
    </row>
    <row r="1478" spans="6:7" x14ac:dyDescent="0.25">
      <c r="F1478" s="89"/>
      <c r="G1478" s="89"/>
    </row>
    <row r="1479" spans="6:7" x14ac:dyDescent="0.25">
      <c r="F1479" s="89"/>
      <c r="G1479" s="89"/>
    </row>
    <row r="1480" spans="6:7" x14ac:dyDescent="0.25">
      <c r="F1480" s="89"/>
      <c r="G1480" s="89"/>
    </row>
    <row r="1481" spans="6:7" x14ac:dyDescent="0.25">
      <c r="F1481" s="89"/>
      <c r="G1481" s="89"/>
    </row>
    <row r="1482" spans="6:7" x14ac:dyDescent="0.25">
      <c r="F1482" s="89"/>
      <c r="G1482" s="89"/>
    </row>
    <row r="1483" spans="6:7" x14ac:dyDescent="0.25">
      <c r="F1483" s="89"/>
      <c r="G1483" s="89"/>
    </row>
    <row r="1484" spans="6:7" x14ac:dyDescent="0.25">
      <c r="F1484" s="89"/>
      <c r="G1484" s="89"/>
    </row>
    <row r="1485" spans="6:7" x14ac:dyDescent="0.25">
      <c r="F1485" s="89"/>
      <c r="G1485" s="89"/>
    </row>
    <row r="1486" spans="6:7" x14ac:dyDescent="0.25">
      <c r="F1486" s="89"/>
      <c r="G1486" s="89"/>
    </row>
    <row r="1487" spans="6:7" x14ac:dyDescent="0.25">
      <c r="F1487" s="89"/>
      <c r="G1487" s="89"/>
    </row>
    <row r="1488" spans="6:7" x14ac:dyDescent="0.25">
      <c r="F1488" s="89"/>
      <c r="G1488" s="89"/>
    </row>
    <row r="1489" spans="6:7" x14ac:dyDescent="0.25">
      <c r="F1489" s="89"/>
      <c r="G1489" s="89"/>
    </row>
    <row r="1490" spans="6:7" x14ac:dyDescent="0.25">
      <c r="F1490" s="89"/>
      <c r="G1490" s="89"/>
    </row>
    <row r="1491" spans="6:7" x14ac:dyDescent="0.25">
      <c r="F1491" s="89"/>
      <c r="G1491" s="89"/>
    </row>
    <row r="1492" spans="6:7" x14ac:dyDescent="0.25">
      <c r="F1492" s="89"/>
      <c r="G1492" s="89"/>
    </row>
    <row r="1493" spans="6:7" x14ac:dyDescent="0.25">
      <c r="F1493" s="89"/>
      <c r="G1493" s="89"/>
    </row>
    <row r="1494" spans="6:7" x14ac:dyDescent="0.25">
      <c r="F1494" s="89"/>
      <c r="G1494" s="89"/>
    </row>
    <row r="1495" spans="6:7" x14ac:dyDescent="0.25">
      <c r="F1495" s="89"/>
      <c r="G1495" s="89"/>
    </row>
    <row r="1496" spans="6:7" x14ac:dyDescent="0.25">
      <c r="F1496" s="89"/>
      <c r="G1496" s="89"/>
    </row>
    <row r="1497" spans="6:7" x14ac:dyDescent="0.25">
      <c r="F1497" s="89"/>
      <c r="G1497" s="89"/>
    </row>
    <row r="1498" spans="6:7" x14ac:dyDescent="0.25">
      <c r="F1498" s="89"/>
      <c r="G1498" s="89"/>
    </row>
    <row r="1499" spans="6:7" x14ac:dyDescent="0.25">
      <c r="F1499" s="89"/>
      <c r="G1499" s="89"/>
    </row>
    <row r="1500" spans="6:7" x14ac:dyDescent="0.25">
      <c r="F1500" s="89"/>
      <c r="G1500" s="89"/>
    </row>
    <row r="1501" spans="6:7" x14ac:dyDescent="0.25">
      <c r="F1501" s="89"/>
      <c r="G1501" s="89"/>
    </row>
    <row r="1502" spans="6:7" x14ac:dyDescent="0.25">
      <c r="F1502" s="89"/>
      <c r="G1502" s="89"/>
    </row>
    <row r="1503" spans="6:7" x14ac:dyDescent="0.25">
      <c r="F1503" s="89"/>
      <c r="G1503" s="89"/>
    </row>
    <row r="1504" spans="6:7" x14ac:dyDescent="0.25">
      <c r="F1504" s="89"/>
      <c r="G1504" s="89"/>
    </row>
    <row r="1505" spans="6:7" x14ac:dyDescent="0.25">
      <c r="F1505" s="89"/>
      <c r="G1505" s="89"/>
    </row>
    <row r="1506" spans="6:7" x14ac:dyDescent="0.25">
      <c r="F1506" s="89"/>
      <c r="G1506" s="89"/>
    </row>
    <row r="1507" spans="6:7" x14ac:dyDescent="0.25">
      <c r="F1507" s="89"/>
      <c r="G1507" s="89"/>
    </row>
    <row r="1508" spans="6:7" x14ac:dyDescent="0.25">
      <c r="F1508" s="89"/>
      <c r="G1508" s="89"/>
    </row>
    <row r="1509" spans="6:7" x14ac:dyDescent="0.25">
      <c r="F1509" s="89"/>
      <c r="G1509" s="89"/>
    </row>
    <row r="1510" spans="6:7" x14ac:dyDescent="0.25">
      <c r="F1510" s="89"/>
      <c r="G1510" s="89"/>
    </row>
    <row r="1511" spans="6:7" x14ac:dyDescent="0.25">
      <c r="F1511" s="89"/>
      <c r="G1511" s="89"/>
    </row>
    <row r="1512" spans="6:7" x14ac:dyDescent="0.25">
      <c r="F1512" s="89"/>
      <c r="G1512" s="89"/>
    </row>
    <row r="1513" spans="6:7" x14ac:dyDescent="0.25">
      <c r="F1513" s="89"/>
      <c r="G1513" s="89"/>
    </row>
    <row r="1514" spans="6:7" x14ac:dyDescent="0.25">
      <c r="F1514" s="89"/>
      <c r="G1514" s="89"/>
    </row>
    <row r="1515" spans="6:7" x14ac:dyDescent="0.25">
      <c r="F1515" s="89"/>
      <c r="G1515" s="89"/>
    </row>
    <row r="1516" spans="6:7" x14ac:dyDescent="0.25">
      <c r="F1516" s="89"/>
      <c r="G1516" s="89"/>
    </row>
    <row r="1517" spans="6:7" x14ac:dyDescent="0.25">
      <c r="F1517" s="89"/>
      <c r="G1517" s="89"/>
    </row>
    <row r="1518" spans="6:7" x14ac:dyDescent="0.25">
      <c r="F1518" s="89"/>
      <c r="G1518" s="89"/>
    </row>
    <row r="1519" spans="6:7" x14ac:dyDescent="0.25">
      <c r="F1519" s="89"/>
      <c r="G1519" s="89"/>
    </row>
    <row r="1520" spans="6:7" x14ac:dyDescent="0.25">
      <c r="F1520" s="89"/>
      <c r="G1520" s="89"/>
    </row>
    <row r="1521" spans="6:7" x14ac:dyDescent="0.25">
      <c r="F1521" s="89"/>
      <c r="G1521" s="89"/>
    </row>
    <row r="1522" spans="6:7" x14ac:dyDescent="0.25">
      <c r="F1522" s="89"/>
      <c r="G1522" s="89"/>
    </row>
    <row r="1523" spans="6:7" x14ac:dyDescent="0.25">
      <c r="F1523" s="89"/>
      <c r="G1523" s="89"/>
    </row>
    <row r="1524" spans="6:7" x14ac:dyDescent="0.25">
      <c r="F1524" s="89"/>
      <c r="G1524" s="89"/>
    </row>
    <row r="1525" spans="6:7" x14ac:dyDescent="0.25">
      <c r="F1525" s="89"/>
      <c r="G1525" s="89"/>
    </row>
    <row r="1526" spans="6:7" x14ac:dyDescent="0.25">
      <c r="F1526" s="89"/>
      <c r="G1526" s="89"/>
    </row>
    <row r="1527" spans="6:7" x14ac:dyDescent="0.25">
      <c r="F1527" s="89"/>
      <c r="G1527" s="89"/>
    </row>
    <row r="1528" spans="6:7" x14ac:dyDescent="0.25">
      <c r="F1528" s="89"/>
      <c r="G1528" s="89"/>
    </row>
    <row r="1529" spans="6:7" x14ac:dyDescent="0.25">
      <c r="F1529" s="89"/>
      <c r="G1529" s="89"/>
    </row>
    <row r="1530" spans="6:7" x14ac:dyDescent="0.25">
      <c r="F1530" s="89"/>
      <c r="G1530" s="89"/>
    </row>
    <row r="1531" spans="6:7" x14ac:dyDescent="0.25">
      <c r="F1531" s="89"/>
      <c r="G1531" s="89"/>
    </row>
    <row r="1532" spans="6:7" x14ac:dyDescent="0.25">
      <c r="F1532" s="89"/>
      <c r="G1532" s="89"/>
    </row>
    <row r="1533" spans="6:7" x14ac:dyDescent="0.25">
      <c r="F1533" s="89"/>
      <c r="G1533" s="89"/>
    </row>
    <row r="1534" spans="6:7" x14ac:dyDescent="0.25">
      <c r="F1534" s="89"/>
      <c r="G1534" s="89"/>
    </row>
    <row r="1535" spans="6:7" x14ac:dyDescent="0.25">
      <c r="F1535" s="89"/>
      <c r="G1535" s="89"/>
    </row>
    <row r="1536" spans="6:7" x14ac:dyDescent="0.25">
      <c r="F1536" s="89"/>
      <c r="G1536" s="89"/>
    </row>
    <row r="1537" spans="6:7" x14ac:dyDescent="0.25">
      <c r="F1537" s="89"/>
      <c r="G1537" s="89"/>
    </row>
    <row r="1538" spans="6:7" x14ac:dyDescent="0.25">
      <c r="F1538" s="89"/>
      <c r="G1538" s="89"/>
    </row>
    <row r="1539" spans="6:7" x14ac:dyDescent="0.25">
      <c r="F1539" s="89"/>
      <c r="G1539" s="89"/>
    </row>
    <row r="1540" spans="6:7" x14ac:dyDescent="0.25">
      <c r="F1540" s="89"/>
      <c r="G1540" s="89"/>
    </row>
    <row r="1541" spans="6:7" x14ac:dyDescent="0.25">
      <c r="F1541" s="89"/>
      <c r="G1541" s="89"/>
    </row>
    <row r="1542" spans="6:7" x14ac:dyDescent="0.25">
      <c r="F1542" s="89"/>
      <c r="G1542" s="89"/>
    </row>
    <row r="1543" spans="6:7" x14ac:dyDescent="0.25">
      <c r="F1543" s="89"/>
      <c r="G1543" s="89"/>
    </row>
    <row r="1544" spans="6:7" x14ac:dyDescent="0.25">
      <c r="F1544" s="89"/>
      <c r="G1544" s="89"/>
    </row>
    <row r="1545" spans="6:7" x14ac:dyDescent="0.25">
      <c r="F1545" s="89"/>
      <c r="G1545" s="89"/>
    </row>
    <row r="1546" spans="6:7" x14ac:dyDescent="0.25">
      <c r="F1546" s="89"/>
      <c r="G1546" s="89"/>
    </row>
    <row r="1547" spans="6:7" x14ac:dyDescent="0.25">
      <c r="F1547" s="89"/>
      <c r="G1547" s="89"/>
    </row>
    <row r="1548" spans="6:7" x14ac:dyDescent="0.25">
      <c r="F1548" s="89"/>
      <c r="G1548" s="89"/>
    </row>
    <row r="1549" spans="6:7" x14ac:dyDescent="0.25">
      <c r="F1549" s="89"/>
      <c r="G1549" s="89"/>
    </row>
    <row r="1550" spans="6:7" x14ac:dyDescent="0.25">
      <c r="F1550" s="89"/>
      <c r="G1550" s="89"/>
    </row>
    <row r="1551" spans="6:7" x14ac:dyDescent="0.25">
      <c r="F1551" s="89"/>
      <c r="G1551" s="89"/>
    </row>
    <row r="1552" spans="6:7" x14ac:dyDescent="0.25">
      <c r="F1552" s="89"/>
      <c r="G1552" s="89"/>
    </row>
    <row r="1553" spans="6:7" x14ac:dyDescent="0.25">
      <c r="F1553" s="89"/>
      <c r="G1553" s="89"/>
    </row>
    <row r="1554" spans="6:7" x14ac:dyDescent="0.25">
      <c r="F1554" s="89"/>
      <c r="G1554" s="89"/>
    </row>
    <row r="1555" spans="6:7" x14ac:dyDescent="0.25">
      <c r="F1555" s="89"/>
      <c r="G1555" s="89"/>
    </row>
    <row r="1556" spans="6:7" x14ac:dyDescent="0.25">
      <c r="F1556" s="89"/>
      <c r="G1556" s="89"/>
    </row>
    <row r="1557" spans="6:7" x14ac:dyDescent="0.25">
      <c r="F1557" s="89"/>
      <c r="G1557" s="89"/>
    </row>
    <row r="1558" spans="6:7" x14ac:dyDescent="0.25">
      <c r="F1558" s="89"/>
      <c r="G1558" s="89"/>
    </row>
    <row r="1559" spans="6:7" x14ac:dyDescent="0.25">
      <c r="F1559" s="89"/>
      <c r="G1559" s="89"/>
    </row>
    <row r="1560" spans="6:7" x14ac:dyDescent="0.25">
      <c r="F1560" s="89"/>
      <c r="G1560" s="89"/>
    </row>
    <row r="1561" spans="6:7" x14ac:dyDescent="0.25">
      <c r="F1561" s="89"/>
      <c r="G1561" s="89"/>
    </row>
    <row r="1562" spans="6:7" x14ac:dyDescent="0.25">
      <c r="F1562" s="89"/>
      <c r="G1562" s="89"/>
    </row>
    <row r="1563" spans="6:7" x14ac:dyDescent="0.25">
      <c r="F1563" s="89"/>
      <c r="G1563" s="89"/>
    </row>
    <row r="1564" spans="6:7" x14ac:dyDescent="0.25">
      <c r="F1564" s="89"/>
      <c r="G1564" s="89"/>
    </row>
    <row r="1565" spans="6:7" x14ac:dyDescent="0.25">
      <c r="F1565" s="89"/>
      <c r="G1565" s="89"/>
    </row>
    <row r="1566" spans="6:7" x14ac:dyDescent="0.25">
      <c r="F1566" s="89"/>
      <c r="G1566" s="89"/>
    </row>
    <row r="1567" spans="6:7" x14ac:dyDescent="0.25">
      <c r="F1567" s="89"/>
      <c r="G1567" s="89"/>
    </row>
    <row r="1568" spans="6:7" x14ac:dyDescent="0.25">
      <c r="F1568" s="89"/>
      <c r="G1568" s="89"/>
    </row>
    <row r="1569" spans="6:7" x14ac:dyDescent="0.25">
      <c r="F1569" s="89"/>
      <c r="G1569" s="89"/>
    </row>
    <row r="1570" spans="6:7" x14ac:dyDescent="0.25">
      <c r="F1570" s="89"/>
      <c r="G1570" s="89"/>
    </row>
    <row r="1571" spans="6:7" x14ac:dyDescent="0.25">
      <c r="F1571" s="89"/>
      <c r="G1571" s="89"/>
    </row>
    <row r="1572" spans="6:7" x14ac:dyDescent="0.25">
      <c r="F1572" s="89"/>
      <c r="G1572" s="89"/>
    </row>
    <row r="1573" spans="6:7" x14ac:dyDescent="0.25">
      <c r="F1573" s="89"/>
      <c r="G1573" s="89"/>
    </row>
    <row r="1574" spans="6:7" x14ac:dyDescent="0.25">
      <c r="F1574" s="89"/>
      <c r="G1574" s="89"/>
    </row>
    <row r="1575" spans="6:7" x14ac:dyDescent="0.25">
      <c r="F1575" s="89"/>
      <c r="G1575" s="89"/>
    </row>
    <row r="1576" spans="6:7" x14ac:dyDescent="0.25">
      <c r="F1576" s="89"/>
      <c r="G1576" s="89"/>
    </row>
    <row r="1577" spans="6:7" x14ac:dyDescent="0.25">
      <c r="F1577" s="89"/>
      <c r="G1577" s="89"/>
    </row>
    <row r="1578" spans="6:7" x14ac:dyDescent="0.25">
      <c r="F1578" s="89"/>
      <c r="G1578" s="89"/>
    </row>
    <row r="1579" spans="6:7" x14ac:dyDescent="0.25">
      <c r="F1579" s="89"/>
      <c r="G1579" s="89"/>
    </row>
    <row r="1580" spans="6:7" x14ac:dyDescent="0.25">
      <c r="F1580" s="89"/>
      <c r="G1580" s="89"/>
    </row>
    <row r="1581" spans="6:7" x14ac:dyDescent="0.25">
      <c r="F1581" s="89"/>
      <c r="G1581" s="89"/>
    </row>
    <row r="1582" spans="6:7" x14ac:dyDescent="0.25">
      <c r="F1582" s="89"/>
      <c r="G1582" s="89"/>
    </row>
    <row r="1583" spans="6:7" x14ac:dyDescent="0.25">
      <c r="F1583" s="89"/>
      <c r="G1583" s="89"/>
    </row>
    <row r="1584" spans="6:7" x14ac:dyDescent="0.25">
      <c r="F1584" s="89"/>
      <c r="G1584" s="89"/>
    </row>
    <row r="1585" spans="6:7" x14ac:dyDescent="0.25">
      <c r="F1585" s="89"/>
      <c r="G1585" s="89"/>
    </row>
    <row r="1586" spans="6:7" x14ac:dyDescent="0.25">
      <c r="F1586" s="89"/>
      <c r="G1586" s="89"/>
    </row>
    <row r="1587" spans="6:7" x14ac:dyDescent="0.25">
      <c r="F1587" s="89"/>
      <c r="G1587" s="89"/>
    </row>
    <row r="1588" spans="6:7" x14ac:dyDescent="0.25">
      <c r="F1588" s="89"/>
      <c r="G1588" s="89"/>
    </row>
    <row r="1589" spans="6:7" x14ac:dyDescent="0.25">
      <c r="F1589" s="89"/>
      <c r="G1589" s="89"/>
    </row>
    <row r="1590" spans="6:7" x14ac:dyDescent="0.25">
      <c r="F1590" s="89"/>
      <c r="G1590" s="89"/>
    </row>
    <row r="1591" spans="6:7" x14ac:dyDescent="0.25">
      <c r="F1591" s="89"/>
      <c r="G1591" s="89"/>
    </row>
    <row r="1592" spans="6:7" x14ac:dyDescent="0.25">
      <c r="F1592" s="89"/>
      <c r="G1592" s="89"/>
    </row>
    <row r="1593" spans="6:7" x14ac:dyDescent="0.25">
      <c r="F1593" s="89"/>
      <c r="G1593" s="89"/>
    </row>
    <row r="1594" spans="6:7" x14ac:dyDescent="0.25">
      <c r="F1594" s="89"/>
      <c r="G1594" s="89"/>
    </row>
    <row r="1595" spans="6:7" x14ac:dyDescent="0.25">
      <c r="F1595" s="89"/>
      <c r="G1595" s="89"/>
    </row>
    <row r="1596" spans="6:7" x14ac:dyDescent="0.25">
      <c r="F1596" s="89"/>
      <c r="G1596" s="89"/>
    </row>
    <row r="1597" spans="6:7" x14ac:dyDescent="0.25">
      <c r="F1597" s="89"/>
      <c r="G1597" s="89"/>
    </row>
    <row r="1598" spans="6:7" x14ac:dyDescent="0.25">
      <c r="F1598" s="89"/>
      <c r="G1598" s="89"/>
    </row>
    <row r="1599" spans="6:7" x14ac:dyDescent="0.25">
      <c r="F1599" s="89"/>
      <c r="G1599" s="89"/>
    </row>
    <row r="1600" spans="6:7" x14ac:dyDescent="0.25">
      <c r="F1600" s="89"/>
      <c r="G1600" s="89"/>
    </row>
    <row r="1601" spans="6:7" x14ac:dyDescent="0.25">
      <c r="F1601" s="89"/>
      <c r="G1601" s="89"/>
    </row>
    <row r="1602" spans="6:7" x14ac:dyDescent="0.25">
      <c r="F1602" s="89"/>
      <c r="G1602" s="89"/>
    </row>
    <row r="1603" spans="6:7" x14ac:dyDescent="0.25">
      <c r="F1603" s="89"/>
      <c r="G1603" s="89"/>
    </row>
    <row r="1604" spans="6:7" x14ac:dyDescent="0.25">
      <c r="F1604" s="89"/>
      <c r="G1604" s="89"/>
    </row>
    <row r="1605" spans="6:7" x14ac:dyDescent="0.25">
      <c r="F1605" s="89"/>
      <c r="G1605" s="89"/>
    </row>
    <row r="1606" spans="6:7" x14ac:dyDescent="0.25">
      <c r="F1606" s="89"/>
      <c r="G1606" s="89"/>
    </row>
    <row r="1607" spans="6:7" x14ac:dyDescent="0.25">
      <c r="F1607" s="89"/>
      <c r="G1607" s="89"/>
    </row>
    <row r="1608" spans="6:7" x14ac:dyDescent="0.25">
      <c r="F1608" s="89"/>
      <c r="G1608" s="89"/>
    </row>
    <row r="1609" spans="6:7" x14ac:dyDescent="0.25">
      <c r="F1609" s="89"/>
      <c r="G1609" s="89"/>
    </row>
    <row r="1610" spans="6:7" x14ac:dyDescent="0.25">
      <c r="F1610" s="89"/>
      <c r="G1610" s="89"/>
    </row>
    <row r="1611" spans="6:7" x14ac:dyDescent="0.25">
      <c r="F1611" s="89"/>
      <c r="G1611" s="89"/>
    </row>
    <row r="1612" spans="6:7" x14ac:dyDescent="0.25">
      <c r="F1612" s="89"/>
      <c r="G1612" s="89"/>
    </row>
    <row r="1613" spans="6:7" x14ac:dyDescent="0.25">
      <c r="F1613" s="89"/>
      <c r="G1613" s="89"/>
    </row>
    <row r="1614" spans="6:7" x14ac:dyDescent="0.25">
      <c r="F1614" s="89"/>
      <c r="G1614" s="89"/>
    </row>
    <row r="1615" spans="6:7" x14ac:dyDescent="0.25">
      <c r="F1615" s="89"/>
      <c r="G1615" s="89"/>
    </row>
    <row r="1616" spans="6:7" x14ac:dyDescent="0.25">
      <c r="F1616" s="89"/>
      <c r="G1616" s="89"/>
    </row>
    <row r="1617" spans="6:7" x14ac:dyDescent="0.25">
      <c r="F1617" s="89"/>
      <c r="G1617" s="89"/>
    </row>
    <row r="1618" spans="6:7" x14ac:dyDescent="0.25">
      <c r="F1618" s="89"/>
      <c r="G1618" s="89"/>
    </row>
    <row r="1619" spans="6:7" x14ac:dyDescent="0.25">
      <c r="F1619" s="89"/>
      <c r="G1619" s="89"/>
    </row>
    <row r="1620" spans="6:7" x14ac:dyDescent="0.25">
      <c r="F1620" s="89"/>
      <c r="G1620" s="89"/>
    </row>
    <row r="1621" spans="6:7" x14ac:dyDescent="0.25">
      <c r="F1621" s="89"/>
      <c r="G1621" s="89"/>
    </row>
    <row r="1622" spans="6:7" x14ac:dyDescent="0.25">
      <c r="F1622" s="89"/>
      <c r="G1622" s="89"/>
    </row>
    <row r="1623" spans="6:7" x14ac:dyDescent="0.25">
      <c r="F1623" s="89"/>
      <c r="G1623" s="89"/>
    </row>
    <row r="1624" spans="6:7" x14ac:dyDescent="0.25">
      <c r="F1624" s="89"/>
      <c r="G1624" s="89"/>
    </row>
    <row r="1625" spans="6:7" x14ac:dyDescent="0.25">
      <c r="F1625" s="89"/>
      <c r="G1625" s="89"/>
    </row>
    <row r="1626" spans="6:7" x14ac:dyDescent="0.25">
      <c r="F1626" s="89"/>
      <c r="G1626" s="89"/>
    </row>
    <row r="1627" spans="6:7" x14ac:dyDescent="0.25">
      <c r="F1627" s="89"/>
      <c r="G1627" s="89"/>
    </row>
    <row r="1628" spans="6:7" x14ac:dyDescent="0.25">
      <c r="F1628" s="89"/>
      <c r="G1628" s="89"/>
    </row>
    <row r="1629" spans="6:7" x14ac:dyDescent="0.25">
      <c r="F1629" s="89"/>
      <c r="G1629" s="89"/>
    </row>
    <row r="1630" spans="6:7" x14ac:dyDescent="0.25">
      <c r="F1630" s="89"/>
      <c r="G1630" s="89"/>
    </row>
    <row r="1631" spans="6:7" x14ac:dyDescent="0.25">
      <c r="F1631" s="89"/>
      <c r="G1631" s="89"/>
    </row>
    <row r="1632" spans="6:7" x14ac:dyDescent="0.25">
      <c r="F1632" s="89"/>
      <c r="G1632" s="89"/>
    </row>
    <row r="1633" spans="6:7" x14ac:dyDescent="0.25">
      <c r="F1633" s="89"/>
      <c r="G1633" s="89"/>
    </row>
    <row r="1634" spans="6:7" x14ac:dyDescent="0.25">
      <c r="F1634" s="89"/>
      <c r="G1634" s="89"/>
    </row>
    <row r="1635" spans="6:7" x14ac:dyDescent="0.25">
      <c r="F1635" s="89"/>
      <c r="G1635" s="89"/>
    </row>
    <row r="1636" spans="6:7" x14ac:dyDescent="0.25">
      <c r="F1636" s="89"/>
      <c r="G1636" s="89"/>
    </row>
    <row r="1637" spans="6:7" x14ac:dyDescent="0.25">
      <c r="F1637" s="89"/>
      <c r="G1637" s="89"/>
    </row>
    <row r="1638" spans="6:7" x14ac:dyDescent="0.25">
      <c r="F1638" s="89"/>
      <c r="G1638" s="89"/>
    </row>
    <row r="1639" spans="6:7" x14ac:dyDescent="0.25">
      <c r="F1639" s="89"/>
      <c r="G1639" s="89"/>
    </row>
    <row r="1640" spans="6:7" x14ac:dyDescent="0.25">
      <c r="F1640" s="89"/>
      <c r="G1640" s="89"/>
    </row>
    <row r="1641" spans="6:7" x14ac:dyDescent="0.25">
      <c r="F1641" s="89"/>
      <c r="G1641" s="89"/>
    </row>
    <row r="1642" spans="6:7" x14ac:dyDescent="0.25">
      <c r="F1642" s="89"/>
      <c r="G1642" s="89"/>
    </row>
    <row r="1643" spans="6:7" x14ac:dyDescent="0.25">
      <c r="F1643" s="89"/>
      <c r="G1643" s="89"/>
    </row>
    <row r="1644" spans="6:7" x14ac:dyDescent="0.25">
      <c r="F1644" s="89"/>
      <c r="G1644" s="89"/>
    </row>
    <row r="1645" spans="6:7" x14ac:dyDescent="0.25">
      <c r="F1645" s="89"/>
      <c r="G1645" s="89"/>
    </row>
    <row r="1646" spans="6:7" x14ac:dyDescent="0.25">
      <c r="F1646" s="89"/>
      <c r="G1646" s="89"/>
    </row>
    <row r="1647" spans="6:7" x14ac:dyDescent="0.25">
      <c r="F1647" s="89"/>
      <c r="G1647" s="89"/>
    </row>
    <row r="1648" spans="6:7" x14ac:dyDescent="0.25">
      <c r="F1648" s="89"/>
      <c r="G1648" s="89"/>
    </row>
    <row r="1649" spans="6:7" x14ac:dyDescent="0.25">
      <c r="F1649" s="89"/>
      <c r="G1649" s="89"/>
    </row>
    <row r="1650" spans="6:7" x14ac:dyDescent="0.25">
      <c r="F1650" s="89"/>
      <c r="G1650" s="89"/>
    </row>
    <row r="1651" spans="6:7" x14ac:dyDescent="0.25">
      <c r="F1651" s="89"/>
      <c r="G1651" s="89"/>
    </row>
    <row r="1652" spans="6:7" x14ac:dyDescent="0.25">
      <c r="F1652" s="89"/>
      <c r="G1652" s="89"/>
    </row>
    <row r="1653" spans="6:7" x14ac:dyDescent="0.25">
      <c r="F1653" s="89"/>
      <c r="G1653" s="89"/>
    </row>
    <row r="1654" spans="6:7" x14ac:dyDescent="0.25">
      <c r="F1654" s="89"/>
      <c r="G1654" s="89"/>
    </row>
    <row r="1655" spans="6:7" x14ac:dyDescent="0.25">
      <c r="F1655" s="89"/>
      <c r="G1655" s="89"/>
    </row>
    <row r="1656" spans="6:7" x14ac:dyDescent="0.25">
      <c r="F1656" s="89"/>
      <c r="G1656" s="89"/>
    </row>
    <row r="1657" spans="6:7" x14ac:dyDescent="0.25">
      <c r="F1657" s="89"/>
      <c r="G1657" s="89"/>
    </row>
    <row r="1658" spans="6:7" x14ac:dyDescent="0.25">
      <c r="F1658" s="89"/>
      <c r="G1658" s="89"/>
    </row>
    <row r="1659" spans="6:7" x14ac:dyDescent="0.25">
      <c r="F1659" s="89"/>
      <c r="G1659" s="89"/>
    </row>
    <row r="1660" spans="6:7" x14ac:dyDescent="0.25">
      <c r="F1660" s="89"/>
      <c r="G1660" s="89"/>
    </row>
    <row r="1661" spans="6:7" x14ac:dyDescent="0.25">
      <c r="F1661" s="89"/>
      <c r="G1661" s="89"/>
    </row>
    <row r="1662" spans="6:7" x14ac:dyDescent="0.25">
      <c r="F1662" s="89"/>
      <c r="G1662" s="89"/>
    </row>
    <row r="1663" spans="6:7" x14ac:dyDescent="0.25">
      <c r="F1663" s="89"/>
      <c r="G1663" s="89"/>
    </row>
    <row r="1664" spans="6:7" x14ac:dyDescent="0.25">
      <c r="F1664" s="89"/>
      <c r="G1664" s="89"/>
    </row>
    <row r="1665" spans="6:7" x14ac:dyDescent="0.25">
      <c r="F1665" s="89"/>
      <c r="G1665" s="89"/>
    </row>
    <row r="1666" spans="6:7" x14ac:dyDescent="0.25">
      <c r="F1666" s="89"/>
      <c r="G1666" s="89"/>
    </row>
    <row r="1667" spans="6:7" x14ac:dyDescent="0.25">
      <c r="F1667" s="89"/>
      <c r="G1667" s="89"/>
    </row>
    <row r="1668" spans="6:7" x14ac:dyDescent="0.25">
      <c r="F1668" s="89"/>
      <c r="G1668" s="89"/>
    </row>
    <row r="1669" spans="6:7" x14ac:dyDescent="0.25">
      <c r="F1669" s="89"/>
      <c r="G1669" s="89"/>
    </row>
    <row r="1670" spans="6:7" x14ac:dyDescent="0.25">
      <c r="F1670" s="89"/>
      <c r="G1670" s="89"/>
    </row>
    <row r="1671" spans="6:7" x14ac:dyDescent="0.25">
      <c r="F1671" s="89"/>
      <c r="G1671" s="89"/>
    </row>
    <row r="1672" spans="6:7" x14ac:dyDescent="0.25">
      <c r="F1672" s="89"/>
      <c r="G1672" s="89"/>
    </row>
    <row r="1673" spans="6:7" x14ac:dyDescent="0.25">
      <c r="F1673" s="89"/>
      <c r="G1673" s="89"/>
    </row>
    <row r="1674" spans="6:7" x14ac:dyDescent="0.25">
      <c r="F1674" s="89"/>
      <c r="G1674" s="89"/>
    </row>
    <row r="1675" spans="6:7" x14ac:dyDescent="0.25">
      <c r="F1675" s="89"/>
      <c r="G1675" s="89"/>
    </row>
    <row r="1676" spans="6:7" x14ac:dyDescent="0.25">
      <c r="F1676" s="89"/>
      <c r="G1676" s="89"/>
    </row>
    <row r="1677" spans="6:7" x14ac:dyDescent="0.25">
      <c r="F1677" s="89"/>
      <c r="G1677" s="89"/>
    </row>
    <row r="1678" spans="6:7" x14ac:dyDescent="0.25">
      <c r="F1678" s="89"/>
      <c r="G1678" s="89"/>
    </row>
    <row r="1679" spans="6:7" x14ac:dyDescent="0.25">
      <c r="F1679" s="89"/>
      <c r="G1679" s="89"/>
    </row>
    <row r="1680" spans="6:7" x14ac:dyDescent="0.25">
      <c r="F1680" s="89"/>
      <c r="G1680" s="89"/>
    </row>
    <row r="1681" spans="6:7" x14ac:dyDescent="0.25">
      <c r="F1681" s="89"/>
      <c r="G1681" s="89"/>
    </row>
    <row r="1682" spans="6:7" x14ac:dyDescent="0.25">
      <c r="F1682" s="89"/>
      <c r="G1682" s="89"/>
    </row>
    <row r="1683" spans="6:7" x14ac:dyDescent="0.25">
      <c r="F1683" s="89"/>
      <c r="G1683" s="89"/>
    </row>
    <row r="1684" spans="6:7" x14ac:dyDescent="0.25">
      <c r="F1684" s="89"/>
      <c r="G1684" s="89"/>
    </row>
    <row r="1685" spans="6:7" x14ac:dyDescent="0.25">
      <c r="F1685" s="89"/>
      <c r="G1685" s="89"/>
    </row>
    <row r="1686" spans="6:7" x14ac:dyDescent="0.25">
      <c r="F1686" s="89"/>
      <c r="G1686" s="89"/>
    </row>
    <row r="1687" spans="6:7" x14ac:dyDescent="0.25">
      <c r="F1687" s="89"/>
      <c r="G1687" s="89"/>
    </row>
    <row r="1688" spans="6:7" x14ac:dyDescent="0.25">
      <c r="F1688" s="89"/>
      <c r="G1688" s="89"/>
    </row>
    <row r="1689" spans="6:7" x14ac:dyDescent="0.25">
      <c r="F1689" s="89"/>
      <c r="G1689" s="89"/>
    </row>
    <row r="1690" spans="6:7" x14ac:dyDescent="0.25">
      <c r="F1690" s="89"/>
      <c r="G1690" s="89"/>
    </row>
    <row r="1691" spans="6:7" x14ac:dyDescent="0.25">
      <c r="F1691" s="89"/>
      <c r="G1691" s="89"/>
    </row>
    <row r="1692" spans="6:7" x14ac:dyDescent="0.25">
      <c r="F1692" s="89"/>
      <c r="G1692" s="89"/>
    </row>
    <row r="1693" spans="6:7" x14ac:dyDescent="0.25">
      <c r="F1693" s="89"/>
      <c r="G1693" s="89"/>
    </row>
    <row r="1694" spans="6:7" x14ac:dyDescent="0.25">
      <c r="F1694" s="89"/>
      <c r="G1694" s="89"/>
    </row>
    <row r="1695" spans="6:7" x14ac:dyDescent="0.25">
      <c r="F1695" s="89"/>
      <c r="G1695" s="89"/>
    </row>
    <row r="1696" spans="6:7" x14ac:dyDescent="0.25">
      <c r="F1696" s="89"/>
      <c r="G1696" s="89"/>
    </row>
    <row r="1697" spans="6:7" x14ac:dyDescent="0.25">
      <c r="F1697" s="89"/>
      <c r="G1697" s="89"/>
    </row>
    <row r="1698" spans="6:7" x14ac:dyDescent="0.25">
      <c r="F1698" s="89"/>
      <c r="G1698" s="89"/>
    </row>
    <row r="1699" spans="6:7" x14ac:dyDescent="0.25">
      <c r="F1699" s="89"/>
      <c r="G1699" s="89"/>
    </row>
    <row r="1700" spans="6:7" x14ac:dyDescent="0.25">
      <c r="F1700" s="89"/>
      <c r="G1700" s="89"/>
    </row>
    <row r="1701" spans="6:7" x14ac:dyDescent="0.25">
      <c r="F1701" s="89"/>
      <c r="G1701" s="89"/>
    </row>
    <row r="1702" spans="6:7" x14ac:dyDescent="0.25">
      <c r="F1702" s="89"/>
      <c r="G1702" s="89"/>
    </row>
    <row r="1703" spans="6:7" x14ac:dyDescent="0.25">
      <c r="F1703" s="89"/>
      <c r="G1703" s="89"/>
    </row>
    <row r="1704" spans="6:7" x14ac:dyDescent="0.25">
      <c r="F1704" s="89"/>
      <c r="G1704" s="89"/>
    </row>
    <row r="1705" spans="6:7" x14ac:dyDescent="0.25">
      <c r="F1705" s="89"/>
      <c r="G1705" s="89"/>
    </row>
    <row r="1706" spans="6:7" x14ac:dyDescent="0.25">
      <c r="F1706" s="89"/>
      <c r="G1706" s="89"/>
    </row>
    <row r="1707" spans="6:7" x14ac:dyDescent="0.25">
      <c r="F1707" s="89"/>
      <c r="G1707" s="89"/>
    </row>
    <row r="1708" spans="6:7" x14ac:dyDescent="0.25">
      <c r="F1708" s="89"/>
      <c r="G1708" s="89"/>
    </row>
    <row r="1709" spans="6:7" x14ac:dyDescent="0.25">
      <c r="F1709" s="89"/>
      <c r="G1709" s="89"/>
    </row>
    <row r="1710" spans="6:7" x14ac:dyDescent="0.25">
      <c r="F1710" s="89"/>
      <c r="G1710" s="89"/>
    </row>
    <row r="1711" spans="6:7" x14ac:dyDescent="0.25">
      <c r="F1711" s="89"/>
      <c r="G1711" s="89"/>
    </row>
    <row r="1712" spans="6:7" x14ac:dyDescent="0.25">
      <c r="F1712" s="89"/>
      <c r="G1712" s="89"/>
    </row>
    <row r="1713" spans="6:7" x14ac:dyDescent="0.25">
      <c r="F1713" s="89"/>
      <c r="G1713" s="89"/>
    </row>
    <row r="1714" spans="6:7" x14ac:dyDescent="0.25">
      <c r="F1714" s="89"/>
      <c r="G1714" s="89"/>
    </row>
    <row r="1715" spans="6:7" x14ac:dyDescent="0.25">
      <c r="F1715" s="89"/>
      <c r="G1715" s="89"/>
    </row>
    <row r="1716" spans="6:7" x14ac:dyDescent="0.25">
      <c r="F1716" s="89"/>
      <c r="G1716" s="89"/>
    </row>
    <row r="1717" spans="6:7" x14ac:dyDescent="0.25">
      <c r="F1717" s="89"/>
      <c r="G1717" s="89"/>
    </row>
    <row r="1718" spans="6:7" x14ac:dyDescent="0.25">
      <c r="F1718" s="89"/>
      <c r="G1718" s="89"/>
    </row>
    <row r="1719" spans="6:7" x14ac:dyDescent="0.25">
      <c r="F1719" s="89"/>
      <c r="G1719" s="89"/>
    </row>
    <row r="1720" spans="6:7" x14ac:dyDescent="0.25">
      <c r="F1720" s="89"/>
      <c r="G1720" s="89"/>
    </row>
    <row r="1721" spans="6:7" x14ac:dyDescent="0.25">
      <c r="F1721" s="89"/>
      <c r="G1721" s="89"/>
    </row>
    <row r="1722" spans="6:7" x14ac:dyDescent="0.25">
      <c r="F1722" s="89"/>
      <c r="G1722" s="89"/>
    </row>
    <row r="1723" spans="6:7" x14ac:dyDescent="0.25">
      <c r="F1723" s="89"/>
      <c r="G1723" s="89"/>
    </row>
    <row r="1724" spans="6:7" x14ac:dyDescent="0.25">
      <c r="F1724" s="89"/>
      <c r="G1724" s="89"/>
    </row>
    <row r="1725" spans="6:7" x14ac:dyDescent="0.25">
      <c r="F1725" s="89"/>
      <c r="G1725" s="89"/>
    </row>
    <row r="1726" spans="6:7" x14ac:dyDescent="0.25">
      <c r="F1726" s="89"/>
      <c r="G1726" s="89"/>
    </row>
    <row r="1727" spans="6:7" x14ac:dyDescent="0.25">
      <c r="F1727" s="89"/>
      <c r="G1727" s="89"/>
    </row>
    <row r="1728" spans="6:7" x14ac:dyDescent="0.25">
      <c r="F1728" s="89"/>
      <c r="G1728" s="89"/>
    </row>
    <row r="1729" spans="6:7" x14ac:dyDescent="0.25">
      <c r="F1729" s="89"/>
      <c r="G1729" s="89"/>
    </row>
    <row r="1730" spans="6:7" x14ac:dyDescent="0.25">
      <c r="F1730" s="89"/>
      <c r="G1730" s="89"/>
    </row>
    <row r="1731" spans="6:7" x14ac:dyDescent="0.25">
      <c r="F1731" s="89"/>
      <c r="G1731" s="89"/>
    </row>
    <row r="1732" spans="6:7" x14ac:dyDescent="0.25">
      <c r="F1732" s="89"/>
      <c r="G1732" s="89"/>
    </row>
    <row r="1733" spans="6:7" x14ac:dyDescent="0.25">
      <c r="F1733" s="89"/>
      <c r="G1733" s="89"/>
    </row>
    <row r="1734" spans="6:7" x14ac:dyDescent="0.25">
      <c r="F1734" s="89"/>
      <c r="G1734" s="89"/>
    </row>
    <row r="1735" spans="6:7" x14ac:dyDescent="0.25">
      <c r="F1735" s="89"/>
      <c r="G1735" s="89"/>
    </row>
    <row r="1736" spans="6:7" x14ac:dyDescent="0.25">
      <c r="F1736" s="89"/>
      <c r="G1736" s="89"/>
    </row>
    <row r="1737" spans="6:7" x14ac:dyDescent="0.25">
      <c r="F1737" s="89"/>
      <c r="G1737" s="89"/>
    </row>
    <row r="1738" spans="6:7" x14ac:dyDescent="0.25">
      <c r="F1738" s="89"/>
      <c r="G1738" s="89"/>
    </row>
    <row r="1739" spans="6:7" x14ac:dyDescent="0.25">
      <c r="F1739" s="89"/>
      <c r="G1739" s="89"/>
    </row>
    <row r="1740" spans="6:7" x14ac:dyDescent="0.25">
      <c r="F1740" s="89"/>
      <c r="G1740" s="89"/>
    </row>
    <row r="1741" spans="6:7" x14ac:dyDescent="0.25">
      <c r="F1741" s="89"/>
      <c r="G1741" s="89"/>
    </row>
    <row r="1742" spans="6:7" x14ac:dyDescent="0.25">
      <c r="F1742" s="89"/>
      <c r="G1742" s="89"/>
    </row>
    <row r="1743" spans="6:7" x14ac:dyDescent="0.25">
      <c r="F1743" s="89"/>
      <c r="G1743" s="89"/>
    </row>
    <row r="1744" spans="6:7" x14ac:dyDescent="0.25">
      <c r="F1744" s="89"/>
      <c r="G1744" s="89"/>
    </row>
    <row r="1745" spans="6:7" x14ac:dyDescent="0.25">
      <c r="F1745" s="89"/>
      <c r="G1745" s="89"/>
    </row>
    <row r="1746" spans="6:7" x14ac:dyDescent="0.25">
      <c r="F1746" s="89"/>
      <c r="G1746" s="89"/>
    </row>
    <row r="1747" spans="6:7" x14ac:dyDescent="0.25">
      <c r="F1747" s="89"/>
      <c r="G1747" s="89"/>
    </row>
    <row r="1748" spans="6:7" x14ac:dyDescent="0.25">
      <c r="F1748" s="89"/>
      <c r="G1748" s="89"/>
    </row>
    <row r="1749" spans="6:7" x14ac:dyDescent="0.25">
      <c r="F1749" s="89"/>
      <c r="G1749" s="89"/>
    </row>
    <row r="1750" spans="6:7" x14ac:dyDescent="0.25">
      <c r="F1750" s="89"/>
      <c r="G1750" s="89"/>
    </row>
    <row r="1751" spans="6:7" x14ac:dyDescent="0.25">
      <c r="F1751" s="89"/>
      <c r="G1751" s="89"/>
    </row>
    <row r="1752" spans="6:7" x14ac:dyDescent="0.25">
      <c r="F1752" s="89"/>
      <c r="G1752" s="89"/>
    </row>
    <row r="1753" spans="6:7" x14ac:dyDescent="0.25">
      <c r="F1753" s="89"/>
      <c r="G1753" s="89"/>
    </row>
    <row r="1754" spans="6:7" x14ac:dyDescent="0.25">
      <c r="F1754" s="89"/>
      <c r="G1754" s="89"/>
    </row>
    <row r="1755" spans="6:7" x14ac:dyDescent="0.25">
      <c r="F1755" s="89"/>
      <c r="G1755" s="89"/>
    </row>
    <row r="1756" spans="6:7" x14ac:dyDescent="0.25">
      <c r="F1756" s="89"/>
      <c r="G1756" s="89"/>
    </row>
    <row r="1757" spans="6:7" x14ac:dyDescent="0.25">
      <c r="F1757" s="89"/>
      <c r="G1757" s="89"/>
    </row>
    <row r="1758" spans="6:7" x14ac:dyDescent="0.25">
      <c r="F1758" s="89"/>
      <c r="G1758" s="89"/>
    </row>
    <row r="1759" spans="6:7" x14ac:dyDescent="0.25">
      <c r="F1759" s="89"/>
      <c r="G1759" s="89"/>
    </row>
    <row r="1760" spans="6:7" x14ac:dyDescent="0.25">
      <c r="F1760" s="89"/>
      <c r="G1760" s="89"/>
    </row>
    <row r="1761" spans="6:7" x14ac:dyDescent="0.25">
      <c r="F1761" s="89"/>
      <c r="G1761" s="89"/>
    </row>
    <row r="1762" spans="6:7" x14ac:dyDescent="0.25">
      <c r="F1762" s="89"/>
      <c r="G1762" s="89"/>
    </row>
    <row r="1763" spans="6:7" x14ac:dyDescent="0.25">
      <c r="F1763" s="89"/>
      <c r="G1763" s="89"/>
    </row>
    <row r="1764" spans="6:7" x14ac:dyDescent="0.25">
      <c r="F1764" s="89"/>
      <c r="G1764" s="89"/>
    </row>
    <row r="1765" spans="6:7" x14ac:dyDescent="0.25">
      <c r="F1765" s="89"/>
      <c r="G1765" s="89"/>
    </row>
    <row r="1766" spans="6:7" x14ac:dyDescent="0.25">
      <c r="F1766" s="89"/>
      <c r="G1766" s="89"/>
    </row>
    <row r="1767" spans="6:7" x14ac:dyDescent="0.25">
      <c r="F1767" s="89"/>
      <c r="G1767" s="89"/>
    </row>
    <row r="1768" spans="6:7" x14ac:dyDescent="0.25">
      <c r="F1768" s="89"/>
      <c r="G1768" s="89"/>
    </row>
    <row r="1769" spans="6:7" x14ac:dyDescent="0.25">
      <c r="F1769" s="89"/>
      <c r="G1769" s="89"/>
    </row>
    <row r="1770" spans="6:7" x14ac:dyDescent="0.25">
      <c r="F1770" s="89"/>
      <c r="G1770" s="89"/>
    </row>
    <row r="1771" spans="6:7" x14ac:dyDescent="0.25">
      <c r="F1771" s="89"/>
      <c r="G1771" s="89"/>
    </row>
    <row r="1772" spans="6:7" x14ac:dyDescent="0.25">
      <c r="F1772" s="89"/>
      <c r="G1772" s="89"/>
    </row>
    <row r="1773" spans="6:7" x14ac:dyDescent="0.25">
      <c r="F1773" s="89"/>
      <c r="G1773" s="89"/>
    </row>
    <row r="1774" spans="6:7" x14ac:dyDescent="0.25">
      <c r="F1774" s="89"/>
      <c r="G1774" s="89"/>
    </row>
    <row r="1775" spans="6:7" x14ac:dyDescent="0.25">
      <c r="F1775" s="89"/>
      <c r="G1775" s="89"/>
    </row>
    <row r="1776" spans="6:7" x14ac:dyDescent="0.25">
      <c r="F1776" s="89"/>
      <c r="G1776" s="89"/>
    </row>
    <row r="1777" spans="6:7" x14ac:dyDescent="0.25">
      <c r="F1777" s="89"/>
      <c r="G1777" s="89"/>
    </row>
    <row r="1778" spans="6:7" x14ac:dyDescent="0.25">
      <c r="F1778" s="89"/>
      <c r="G1778" s="89"/>
    </row>
    <row r="1779" spans="6:7" x14ac:dyDescent="0.25">
      <c r="F1779" s="89"/>
      <c r="G1779" s="89"/>
    </row>
    <row r="1780" spans="6:7" x14ac:dyDescent="0.25">
      <c r="F1780" s="89"/>
      <c r="G1780" s="89"/>
    </row>
    <row r="1781" spans="6:7" x14ac:dyDescent="0.25">
      <c r="F1781" s="89"/>
      <c r="G1781" s="89"/>
    </row>
    <row r="1782" spans="6:7" x14ac:dyDescent="0.25">
      <c r="F1782" s="89"/>
      <c r="G1782" s="89"/>
    </row>
    <row r="1783" spans="6:7" x14ac:dyDescent="0.25">
      <c r="F1783" s="89"/>
      <c r="G1783" s="89"/>
    </row>
    <row r="1784" spans="6:7" x14ac:dyDescent="0.25">
      <c r="F1784" s="89"/>
      <c r="G1784" s="89"/>
    </row>
    <row r="1785" spans="6:7" x14ac:dyDescent="0.25">
      <c r="F1785" s="89"/>
      <c r="G1785" s="89"/>
    </row>
    <row r="1786" spans="6:7" x14ac:dyDescent="0.25">
      <c r="F1786" s="89"/>
      <c r="G1786" s="89"/>
    </row>
    <row r="1787" spans="6:7" x14ac:dyDescent="0.25">
      <c r="F1787" s="89"/>
      <c r="G1787" s="89"/>
    </row>
    <row r="1788" spans="6:7" x14ac:dyDescent="0.25">
      <c r="F1788" s="89"/>
      <c r="G1788" s="89"/>
    </row>
    <row r="1789" spans="6:7" x14ac:dyDescent="0.25">
      <c r="F1789" s="89"/>
      <c r="G1789" s="89"/>
    </row>
    <row r="1790" spans="6:7" x14ac:dyDescent="0.25">
      <c r="F1790" s="89"/>
      <c r="G1790" s="89"/>
    </row>
    <row r="1791" spans="6:7" x14ac:dyDescent="0.25">
      <c r="F1791" s="89"/>
      <c r="G1791" s="89"/>
    </row>
    <row r="1792" spans="6:7" x14ac:dyDescent="0.25">
      <c r="F1792" s="89"/>
      <c r="G1792" s="89"/>
    </row>
    <row r="1793" spans="6:7" x14ac:dyDescent="0.25">
      <c r="F1793" s="89"/>
      <c r="G1793" s="89"/>
    </row>
    <row r="1794" spans="6:7" x14ac:dyDescent="0.25">
      <c r="F1794" s="89"/>
      <c r="G1794" s="89"/>
    </row>
    <row r="1795" spans="6:7" x14ac:dyDescent="0.25">
      <c r="F1795" s="89"/>
      <c r="G1795" s="89"/>
    </row>
    <row r="1796" spans="6:7" x14ac:dyDescent="0.25">
      <c r="F1796" s="89"/>
      <c r="G1796" s="89"/>
    </row>
    <row r="1797" spans="6:7" x14ac:dyDescent="0.25">
      <c r="F1797" s="89"/>
      <c r="G1797" s="89"/>
    </row>
    <row r="1798" spans="6:7" x14ac:dyDescent="0.25">
      <c r="F1798" s="89"/>
      <c r="G1798" s="89"/>
    </row>
    <row r="1799" spans="6:7" x14ac:dyDescent="0.25">
      <c r="F1799" s="89"/>
      <c r="G1799" s="89"/>
    </row>
    <row r="1800" spans="6:7" x14ac:dyDescent="0.25">
      <c r="F1800" s="89"/>
      <c r="G1800" s="89"/>
    </row>
    <row r="1801" spans="6:7" x14ac:dyDescent="0.25">
      <c r="F1801" s="89"/>
      <c r="G1801" s="89"/>
    </row>
    <row r="1802" spans="6:7" x14ac:dyDescent="0.25">
      <c r="F1802" s="89"/>
      <c r="G1802" s="89"/>
    </row>
    <row r="1803" spans="6:7" x14ac:dyDescent="0.25">
      <c r="F1803" s="89"/>
      <c r="G1803" s="89"/>
    </row>
    <row r="1804" spans="6:7" x14ac:dyDescent="0.25">
      <c r="F1804" s="89"/>
      <c r="G1804" s="89"/>
    </row>
    <row r="1805" spans="6:7" x14ac:dyDescent="0.25">
      <c r="F1805" s="89"/>
      <c r="G1805" s="89"/>
    </row>
    <row r="1806" spans="6:7" x14ac:dyDescent="0.25">
      <c r="F1806" s="89"/>
      <c r="G1806" s="89"/>
    </row>
    <row r="1807" spans="6:7" x14ac:dyDescent="0.25">
      <c r="F1807" s="89"/>
      <c r="G1807" s="89"/>
    </row>
    <row r="1808" spans="6:7" x14ac:dyDescent="0.25">
      <c r="F1808" s="89"/>
      <c r="G1808" s="89"/>
    </row>
    <row r="1809" spans="6:7" x14ac:dyDescent="0.25">
      <c r="F1809" s="89"/>
      <c r="G1809" s="89"/>
    </row>
    <row r="1810" spans="6:7" x14ac:dyDescent="0.25">
      <c r="F1810" s="89"/>
      <c r="G1810" s="89"/>
    </row>
    <row r="1811" spans="6:7" x14ac:dyDescent="0.25">
      <c r="F1811" s="89"/>
      <c r="G1811" s="89"/>
    </row>
    <row r="1812" spans="6:7" x14ac:dyDescent="0.25">
      <c r="F1812" s="89"/>
      <c r="G1812" s="89"/>
    </row>
    <row r="1813" spans="6:7" x14ac:dyDescent="0.25">
      <c r="F1813" s="89"/>
      <c r="G1813" s="89"/>
    </row>
    <row r="1814" spans="6:7" x14ac:dyDescent="0.25">
      <c r="F1814" s="89"/>
      <c r="G1814" s="89"/>
    </row>
    <row r="1815" spans="6:7" x14ac:dyDescent="0.25">
      <c r="F1815" s="89"/>
      <c r="G1815" s="89"/>
    </row>
    <row r="1816" spans="6:7" x14ac:dyDescent="0.25">
      <c r="F1816" s="89"/>
      <c r="G1816" s="89"/>
    </row>
    <row r="1817" spans="6:7" x14ac:dyDescent="0.25">
      <c r="F1817" s="89"/>
      <c r="G1817" s="89"/>
    </row>
    <row r="1818" spans="6:7" x14ac:dyDescent="0.25">
      <c r="F1818" s="89"/>
      <c r="G1818" s="89"/>
    </row>
    <row r="1819" spans="6:7" x14ac:dyDescent="0.25">
      <c r="F1819" s="89"/>
      <c r="G1819" s="89"/>
    </row>
    <row r="1820" spans="6:7" x14ac:dyDescent="0.25">
      <c r="F1820" s="89"/>
      <c r="G1820" s="89"/>
    </row>
    <row r="1821" spans="6:7" x14ac:dyDescent="0.25">
      <c r="F1821" s="89"/>
      <c r="G1821" s="89"/>
    </row>
    <row r="1822" spans="6:7" x14ac:dyDescent="0.25">
      <c r="F1822" s="89"/>
      <c r="G1822" s="89"/>
    </row>
    <row r="1823" spans="6:7" x14ac:dyDescent="0.25">
      <c r="F1823" s="89"/>
      <c r="G1823" s="89"/>
    </row>
    <row r="1824" spans="6:7" x14ac:dyDescent="0.25">
      <c r="F1824" s="89"/>
      <c r="G1824" s="89"/>
    </row>
    <row r="1825" spans="6:7" x14ac:dyDescent="0.25">
      <c r="F1825" s="89"/>
      <c r="G1825" s="89"/>
    </row>
    <row r="1826" spans="6:7" x14ac:dyDescent="0.25">
      <c r="F1826" s="89"/>
      <c r="G1826" s="89"/>
    </row>
    <row r="1827" spans="6:7" x14ac:dyDescent="0.25">
      <c r="F1827" s="89"/>
      <c r="G1827" s="89"/>
    </row>
    <row r="1828" spans="6:7" x14ac:dyDescent="0.25">
      <c r="F1828" s="89"/>
      <c r="G1828" s="89"/>
    </row>
    <row r="1829" spans="6:7" x14ac:dyDescent="0.25">
      <c r="F1829" s="89"/>
      <c r="G1829" s="89"/>
    </row>
    <row r="1830" spans="6:7" x14ac:dyDescent="0.25">
      <c r="F1830" s="89"/>
      <c r="G1830" s="89"/>
    </row>
    <row r="1831" spans="6:7" x14ac:dyDescent="0.25">
      <c r="F1831" s="89"/>
      <c r="G1831" s="89"/>
    </row>
    <row r="1832" spans="6:7" x14ac:dyDescent="0.25">
      <c r="F1832" s="89"/>
      <c r="G1832" s="89"/>
    </row>
    <row r="1833" spans="6:7" x14ac:dyDescent="0.25">
      <c r="F1833" s="89"/>
      <c r="G1833" s="89"/>
    </row>
    <row r="1834" spans="6:7" x14ac:dyDescent="0.25">
      <c r="F1834" s="89"/>
      <c r="G1834" s="89"/>
    </row>
    <row r="1835" spans="6:7" x14ac:dyDescent="0.25">
      <c r="F1835" s="89"/>
      <c r="G1835" s="89"/>
    </row>
    <row r="1836" spans="6:7" x14ac:dyDescent="0.25">
      <c r="F1836" s="89"/>
      <c r="G1836" s="89"/>
    </row>
    <row r="1837" spans="6:7" x14ac:dyDescent="0.25">
      <c r="F1837" s="89"/>
      <c r="G1837" s="89"/>
    </row>
    <row r="1838" spans="6:7" x14ac:dyDescent="0.25">
      <c r="F1838" s="89"/>
      <c r="G1838" s="89"/>
    </row>
    <row r="1839" spans="6:7" x14ac:dyDescent="0.25">
      <c r="F1839" s="89"/>
      <c r="G1839" s="89"/>
    </row>
    <row r="1840" spans="6:7" x14ac:dyDescent="0.25">
      <c r="F1840" s="89"/>
      <c r="G1840" s="89"/>
    </row>
    <row r="1841" spans="6:7" x14ac:dyDescent="0.25">
      <c r="F1841" s="89"/>
      <c r="G1841" s="89"/>
    </row>
    <row r="1842" spans="6:7" x14ac:dyDescent="0.25">
      <c r="F1842" s="89"/>
      <c r="G1842" s="89"/>
    </row>
    <row r="1843" spans="6:7" x14ac:dyDescent="0.25">
      <c r="F1843" s="89"/>
      <c r="G1843" s="89"/>
    </row>
    <row r="1844" spans="6:7" x14ac:dyDescent="0.25">
      <c r="F1844" s="89"/>
      <c r="G1844" s="89"/>
    </row>
    <row r="1845" spans="6:7" x14ac:dyDescent="0.25">
      <c r="F1845" s="89"/>
      <c r="G1845" s="89"/>
    </row>
    <row r="1846" spans="6:7" x14ac:dyDescent="0.25">
      <c r="F1846" s="89"/>
      <c r="G1846" s="89"/>
    </row>
    <row r="1847" spans="6:7" x14ac:dyDescent="0.25">
      <c r="F1847" s="89"/>
      <c r="G1847" s="89"/>
    </row>
    <row r="1848" spans="6:7" x14ac:dyDescent="0.25">
      <c r="F1848" s="89"/>
      <c r="G1848" s="89"/>
    </row>
    <row r="1849" spans="6:7" x14ac:dyDescent="0.25">
      <c r="F1849" s="89"/>
      <c r="G1849" s="89"/>
    </row>
    <row r="1850" spans="6:7" x14ac:dyDescent="0.25">
      <c r="F1850" s="89"/>
      <c r="G1850" s="89"/>
    </row>
    <row r="1851" spans="6:7" x14ac:dyDescent="0.25">
      <c r="F1851" s="89"/>
      <c r="G1851" s="89"/>
    </row>
    <row r="1852" spans="6:7" x14ac:dyDescent="0.25">
      <c r="F1852" s="89"/>
      <c r="G1852" s="89"/>
    </row>
    <row r="1853" spans="6:7" x14ac:dyDescent="0.25">
      <c r="F1853" s="89"/>
      <c r="G1853" s="89"/>
    </row>
    <row r="1854" spans="6:7" x14ac:dyDescent="0.25">
      <c r="F1854" s="89"/>
      <c r="G1854" s="89"/>
    </row>
    <row r="1855" spans="6:7" x14ac:dyDescent="0.25">
      <c r="F1855" s="89"/>
      <c r="G1855" s="89"/>
    </row>
    <row r="1856" spans="6:7" x14ac:dyDescent="0.25">
      <c r="F1856" s="89"/>
      <c r="G1856" s="89"/>
    </row>
    <row r="1857" spans="6:7" x14ac:dyDescent="0.25">
      <c r="F1857" s="89"/>
      <c r="G1857" s="89"/>
    </row>
    <row r="1858" spans="6:7" x14ac:dyDescent="0.25">
      <c r="F1858" s="89"/>
      <c r="G1858" s="89"/>
    </row>
    <row r="1859" spans="6:7" x14ac:dyDescent="0.25">
      <c r="F1859" s="89"/>
      <c r="G1859" s="89"/>
    </row>
    <row r="1860" spans="6:7" x14ac:dyDescent="0.25">
      <c r="F1860" s="89"/>
      <c r="G1860" s="89"/>
    </row>
    <row r="1861" spans="6:7" x14ac:dyDescent="0.25">
      <c r="F1861" s="89"/>
      <c r="G1861" s="89"/>
    </row>
    <row r="1862" spans="6:7" x14ac:dyDescent="0.25">
      <c r="F1862" s="89"/>
      <c r="G1862" s="89"/>
    </row>
    <row r="1863" spans="6:7" x14ac:dyDescent="0.25">
      <c r="F1863" s="89"/>
      <c r="G1863" s="89"/>
    </row>
    <row r="1864" spans="6:7" x14ac:dyDescent="0.25">
      <c r="F1864" s="89"/>
      <c r="G1864" s="89"/>
    </row>
    <row r="1865" spans="6:7" x14ac:dyDescent="0.25">
      <c r="F1865" s="89"/>
      <c r="G1865" s="89"/>
    </row>
    <row r="1866" spans="6:7" x14ac:dyDescent="0.25">
      <c r="F1866" s="89"/>
      <c r="G1866" s="89"/>
    </row>
    <row r="1867" spans="6:7" x14ac:dyDescent="0.25">
      <c r="F1867" s="89"/>
      <c r="G1867" s="89"/>
    </row>
    <row r="1868" spans="6:7" x14ac:dyDescent="0.25">
      <c r="F1868" s="89"/>
      <c r="G1868" s="89"/>
    </row>
    <row r="1869" spans="6:7" x14ac:dyDescent="0.25">
      <c r="F1869" s="89"/>
      <c r="G1869" s="89"/>
    </row>
    <row r="1870" spans="6:7" x14ac:dyDescent="0.25">
      <c r="F1870" s="89"/>
      <c r="G1870" s="89"/>
    </row>
    <row r="1871" spans="6:7" x14ac:dyDescent="0.25">
      <c r="F1871" s="89"/>
      <c r="G1871" s="89"/>
    </row>
    <row r="1872" spans="6:7" x14ac:dyDescent="0.25">
      <c r="F1872" s="89"/>
      <c r="G1872" s="89"/>
    </row>
    <row r="1873" spans="6:7" x14ac:dyDescent="0.25">
      <c r="F1873" s="89"/>
      <c r="G1873" s="89"/>
    </row>
    <row r="1874" spans="6:7" x14ac:dyDescent="0.25">
      <c r="F1874" s="89"/>
      <c r="G1874" s="89"/>
    </row>
    <row r="1875" spans="6:7" x14ac:dyDescent="0.25">
      <c r="F1875" s="89"/>
      <c r="G1875" s="89"/>
    </row>
    <row r="1876" spans="6:7" x14ac:dyDescent="0.25">
      <c r="F1876" s="89"/>
      <c r="G1876" s="89"/>
    </row>
    <row r="1877" spans="6:7" x14ac:dyDescent="0.25">
      <c r="F1877" s="89"/>
      <c r="G1877" s="89"/>
    </row>
    <row r="1878" spans="6:7" x14ac:dyDescent="0.25">
      <c r="F1878" s="89"/>
      <c r="G1878" s="89"/>
    </row>
    <row r="1879" spans="6:7" x14ac:dyDescent="0.25">
      <c r="F1879" s="89"/>
      <c r="G1879" s="89"/>
    </row>
    <row r="1880" spans="6:7" x14ac:dyDescent="0.25">
      <c r="F1880" s="89"/>
      <c r="G1880" s="89"/>
    </row>
    <row r="1881" spans="6:7" x14ac:dyDescent="0.25">
      <c r="F1881" s="89"/>
      <c r="G1881" s="89"/>
    </row>
    <row r="1882" spans="6:7" x14ac:dyDescent="0.25">
      <c r="F1882" s="89"/>
      <c r="G1882" s="89"/>
    </row>
    <row r="1883" spans="6:7" x14ac:dyDescent="0.25">
      <c r="F1883" s="89"/>
      <c r="G1883" s="89"/>
    </row>
    <row r="1884" spans="6:7" x14ac:dyDescent="0.25">
      <c r="F1884" s="89"/>
      <c r="G1884" s="89"/>
    </row>
    <row r="1885" spans="6:7" x14ac:dyDescent="0.25">
      <c r="F1885" s="89"/>
      <c r="G1885" s="89"/>
    </row>
    <row r="1886" spans="6:7" x14ac:dyDescent="0.25">
      <c r="F1886" s="89"/>
      <c r="G1886" s="89"/>
    </row>
    <row r="1887" spans="6:7" x14ac:dyDescent="0.25">
      <c r="F1887" s="89"/>
      <c r="G1887" s="89"/>
    </row>
    <row r="1888" spans="6:7" x14ac:dyDescent="0.25">
      <c r="F1888" s="89"/>
      <c r="G1888" s="89"/>
    </row>
    <row r="1889" spans="6:7" x14ac:dyDescent="0.25">
      <c r="F1889" s="89"/>
      <c r="G1889" s="89"/>
    </row>
    <row r="1890" spans="6:7" x14ac:dyDescent="0.25">
      <c r="F1890" s="89"/>
      <c r="G1890" s="89"/>
    </row>
    <row r="1891" spans="6:7" x14ac:dyDescent="0.25">
      <c r="F1891" s="89"/>
      <c r="G1891" s="89"/>
    </row>
    <row r="1892" spans="6:7" x14ac:dyDescent="0.25">
      <c r="F1892" s="89"/>
      <c r="G1892" s="89"/>
    </row>
    <row r="1893" spans="6:7" x14ac:dyDescent="0.25">
      <c r="F1893" s="89"/>
      <c r="G1893" s="89"/>
    </row>
    <row r="1894" spans="6:7" x14ac:dyDescent="0.25">
      <c r="F1894" s="89"/>
      <c r="G1894" s="89"/>
    </row>
    <row r="1895" spans="6:7" x14ac:dyDescent="0.25">
      <c r="F1895" s="89"/>
      <c r="G1895" s="89"/>
    </row>
    <row r="1896" spans="6:7" x14ac:dyDescent="0.25">
      <c r="F1896" s="89"/>
      <c r="G1896" s="89"/>
    </row>
    <row r="1897" spans="6:7" x14ac:dyDescent="0.25">
      <c r="F1897" s="89"/>
      <c r="G1897" s="89"/>
    </row>
    <row r="1898" spans="6:7" x14ac:dyDescent="0.25">
      <c r="F1898" s="89"/>
      <c r="G1898" s="89"/>
    </row>
    <row r="1899" spans="6:7" x14ac:dyDescent="0.25">
      <c r="F1899" s="89"/>
      <c r="G1899" s="89"/>
    </row>
    <row r="1900" spans="6:7" x14ac:dyDescent="0.25">
      <c r="F1900" s="89"/>
      <c r="G1900" s="89"/>
    </row>
    <row r="1901" spans="6:7" x14ac:dyDescent="0.25">
      <c r="F1901" s="89"/>
      <c r="G1901" s="89"/>
    </row>
    <row r="1902" spans="6:7" x14ac:dyDescent="0.25">
      <c r="F1902" s="89"/>
      <c r="G1902" s="89"/>
    </row>
    <row r="1903" spans="6:7" x14ac:dyDescent="0.25">
      <c r="F1903" s="89"/>
      <c r="G1903" s="89"/>
    </row>
    <row r="1904" spans="6:7" x14ac:dyDescent="0.25">
      <c r="F1904" s="89"/>
      <c r="G1904" s="89"/>
    </row>
    <row r="1905" spans="6:7" x14ac:dyDescent="0.25">
      <c r="F1905" s="89"/>
      <c r="G1905" s="89"/>
    </row>
    <row r="1906" spans="6:7" x14ac:dyDescent="0.25">
      <c r="F1906" s="89"/>
      <c r="G1906" s="89"/>
    </row>
    <row r="1907" spans="6:7" x14ac:dyDescent="0.25">
      <c r="F1907" s="89"/>
      <c r="G1907" s="89"/>
    </row>
    <row r="1908" spans="6:7" x14ac:dyDescent="0.25">
      <c r="F1908" s="89"/>
      <c r="G1908" s="89"/>
    </row>
    <row r="1909" spans="6:7" x14ac:dyDescent="0.25">
      <c r="F1909" s="89"/>
      <c r="G1909" s="89"/>
    </row>
    <row r="1910" spans="6:7" x14ac:dyDescent="0.25">
      <c r="F1910" s="89"/>
      <c r="G1910" s="89"/>
    </row>
    <row r="1911" spans="6:7" x14ac:dyDescent="0.25">
      <c r="F1911" s="89"/>
      <c r="G1911" s="89"/>
    </row>
    <row r="1912" spans="6:7" x14ac:dyDescent="0.25">
      <c r="F1912" s="89"/>
      <c r="G1912" s="89"/>
    </row>
    <row r="1913" spans="6:7" x14ac:dyDescent="0.25">
      <c r="F1913" s="89"/>
      <c r="G1913" s="89"/>
    </row>
    <row r="1914" spans="6:7" x14ac:dyDescent="0.25">
      <c r="F1914" s="89"/>
      <c r="G1914" s="89"/>
    </row>
    <row r="1915" spans="6:7" x14ac:dyDescent="0.25">
      <c r="F1915" s="89"/>
      <c r="G1915" s="89"/>
    </row>
    <row r="1916" spans="6:7" x14ac:dyDescent="0.25">
      <c r="F1916" s="89"/>
      <c r="G1916" s="89"/>
    </row>
    <row r="1917" spans="6:7" x14ac:dyDescent="0.25">
      <c r="F1917" s="89"/>
      <c r="G1917" s="89"/>
    </row>
    <row r="1918" spans="6:7" x14ac:dyDescent="0.25">
      <c r="F1918" s="89"/>
      <c r="G1918" s="89"/>
    </row>
    <row r="1919" spans="6:7" x14ac:dyDescent="0.25">
      <c r="F1919" s="89"/>
      <c r="G1919" s="89"/>
    </row>
    <row r="1920" spans="6:7" x14ac:dyDescent="0.25">
      <c r="F1920" s="89"/>
      <c r="G1920" s="89"/>
    </row>
    <row r="1921" spans="6:7" x14ac:dyDescent="0.25">
      <c r="F1921" s="89"/>
      <c r="G1921" s="89"/>
    </row>
    <row r="1922" spans="6:7" x14ac:dyDescent="0.25">
      <c r="F1922" s="89"/>
      <c r="G1922" s="89"/>
    </row>
    <row r="1923" spans="6:7" x14ac:dyDescent="0.25">
      <c r="F1923" s="89"/>
      <c r="G1923" s="89"/>
    </row>
    <row r="1924" spans="6:7" x14ac:dyDescent="0.25">
      <c r="F1924" s="89"/>
      <c r="G1924" s="89"/>
    </row>
    <row r="1925" spans="6:7" x14ac:dyDescent="0.25">
      <c r="F1925" s="89"/>
      <c r="G1925" s="89"/>
    </row>
    <row r="1926" spans="6:7" x14ac:dyDescent="0.25">
      <c r="F1926" s="89"/>
      <c r="G1926" s="89"/>
    </row>
    <row r="1927" spans="6:7" x14ac:dyDescent="0.25">
      <c r="F1927" s="89"/>
      <c r="G1927" s="89"/>
    </row>
    <row r="1928" spans="6:7" x14ac:dyDescent="0.25">
      <c r="F1928" s="89"/>
      <c r="G1928" s="89"/>
    </row>
    <row r="1929" spans="6:7" x14ac:dyDescent="0.25">
      <c r="F1929" s="89"/>
      <c r="G1929" s="89"/>
    </row>
    <row r="1930" spans="6:7" x14ac:dyDescent="0.25">
      <c r="F1930" s="89"/>
      <c r="G1930" s="89"/>
    </row>
    <row r="1931" spans="6:7" x14ac:dyDescent="0.25">
      <c r="F1931" s="89"/>
      <c r="G1931" s="89"/>
    </row>
    <row r="1932" spans="6:7" x14ac:dyDescent="0.25">
      <c r="F1932" s="89"/>
      <c r="G1932" s="89"/>
    </row>
    <row r="1933" spans="6:7" x14ac:dyDescent="0.25">
      <c r="F1933" s="89"/>
      <c r="G1933" s="89"/>
    </row>
    <row r="1934" spans="6:7" x14ac:dyDescent="0.25">
      <c r="F1934" s="89"/>
      <c r="G1934" s="89"/>
    </row>
    <row r="1935" spans="6:7" x14ac:dyDescent="0.25">
      <c r="F1935" s="89"/>
      <c r="G1935" s="89"/>
    </row>
    <row r="1936" spans="6:7" x14ac:dyDescent="0.25">
      <c r="F1936" s="89"/>
      <c r="G1936" s="89"/>
    </row>
    <row r="1937" spans="6:7" x14ac:dyDescent="0.25">
      <c r="F1937" s="89"/>
      <c r="G1937" s="89"/>
    </row>
    <row r="1938" spans="6:7" x14ac:dyDescent="0.25">
      <c r="F1938" s="89"/>
      <c r="G1938" s="89"/>
    </row>
    <row r="1939" spans="6:7" x14ac:dyDescent="0.25">
      <c r="F1939" s="89"/>
      <c r="G1939" s="89"/>
    </row>
    <row r="1940" spans="6:7" x14ac:dyDescent="0.25">
      <c r="F1940" s="89"/>
      <c r="G1940" s="89"/>
    </row>
    <row r="1941" spans="6:7" x14ac:dyDescent="0.25">
      <c r="F1941" s="89"/>
      <c r="G1941" s="89"/>
    </row>
    <row r="1942" spans="6:7" x14ac:dyDescent="0.25">
      <c r="F1942" s="89"/>
      <c r="G1942" s="89"/>
    </row>
    <row r="1943" spans="6:7" x14ac:dyDescent="0.25">
      <c r="F1943" s="89"/>
      <c r="G1943" s="89"/>
    </row>
    <row r="1944" spans="6:7" x14ac:dyDescent="0.25">
      <c r="F1944" s="89"/>
      <c r="G1944" s="89"/>
    </row>
    <row r="1945" spans="6:7" x14ac:dyDescent="0.25">
      <c r="F1945" s="89"/>
      <c r="G1945" s="89"/>
    </row>
    <row r="1946" spans="6:7" x14ac:dyDescent="0.25">
      <c r="F1946" s="89"/>
      <c r="G1946" s="89"/>
    </row>
    <row r="1947" spans="6:7" x14ac:dyDescent="0.25">
      <c r="F1947" s="89"/>
      <c r="G1947" s="89"/>
    </row>
    <row r="1948" spans="6:7" x14ac:dyDescent="0.25">
      <c r="F1948" s="89"/>
      <c r="G1948" s="89"/>
    </row>
    <row r="1949" spans="6:7" x14ac:dyDescent="0.25">
      <c r="F1949" s="89"/>
      <c r="G1949" s="89"/>
    </row>
    <row r="1950" spans="6:7" x14ac:dyDescent="0.25">
      <c r="F1950" s="89"/>
      <c r="G1950" s="89"/>
    </row>
    <row r="1951" spans="6:7" x14ac:dyDescent="0.25">
      <c r="F1951" s="89"/>
      <c r="G1951" s="89"/>
    </row>
    <row r="1952" spans="6:7" x14ac:dyDescent="0.25">
      <c r="F1952" s="89"/>
      <c r="G1952" s="89"/>
    </row>
    <row r="1953" spans="6:7" x14ac:dyDescent="0.25">
      <c r="F1953" s="89"/>
      <c r="G1953" s="89"/>
    </row>
    <row r="1954" spans="6:7" x14ac:dyDescent="0.25">
      <c r="F1954" s="89"/>
      <c r="G1954" s="89"/>
    </row>
    <row r="1955" spans="6:7" x14ac:dyDescent="0.25">
      <c r="F1955" s="89"/>
      <c r="G1955" s="89"/>
    </row>
    <row r="1956" spans="6:7" x14ac:dyDescent="0.25">
      <c r="F1956" s="89"/>
      <c r="G1956" s="89"/>
    </row>
    <row r="1957" spans="6:7" x14ac:dyDescent="0.25">
      <c r="F1957" s="89"/>
      <c r="G1957" s="89"/>
    </row>
    <row r="1958" spans="6:7" x14ac:dyDescent="0.25">
      <c r="F1958" s="89"/>
      <c r="G1958" s="89"/>
    </row>
    <row r="1959" spans="6:7" x14ac:dyDescent="0.25">
      <c r="F1959" s="89"/>
      <c r="G1959" s="89"/>
    </row>
    <row r="1960" spans="6:7" x14ac:dyDescent="0.25">
      <c r="F1960" s="89"/>
      <c r="G1960" s="89"/>
    </row>
    <row r="1961" spans="6:7" x14ac:dyDescent="0.25">
      <c r="F1961" s="89"/>
      <c r="G1961" s="89"/>
    </row>
    <row r="1962" spans="6:7" x14ac:dyDescent="0.25">
      <c r="F1962" s="89"/>
      <c r="G1962" s="89"/>
    </row>
    <row r="1963" spans="6:7" x14ac:dyDescent="0.25">
      <c r="F1963" s="89"/>
      <c r="G1963" s="89"/>
    </row>
    <row r="1964" spans="6:7" x14ac:dyDescent="0.25">
      <c r="F1964" s="89"/>
      <c r="G1964" s="89"/>
    </row>
    <row r="1965" spans="6:7" x14ac:dyDescent="0.25">
      <c r="F1965" s="89"/>
      <c r="G1965" s="89"/>
    </row>
    <row r="1966" spans="6:7" x14ac:dyDescent="0.25">
      <c r="F1966" s="89"/>
      <c r="G1966" s="89"/>
    </row>
    <row r="1967" spans="6:7" x14ac:dyDescent="0.25">
      <c r="F1967" s="89"/>
      <c r="G1967" s="89"/>
    </row>
    <row r="1968" spans="6:7" x14ac:dyDescent="0.25">
      <c r="F1968" s="89"/>
      <c r="G1968" s="89"/>
    </row>
    <row r="1969" spans="6:7" x14ac:dyDescent="0.25">
      <c r="F1969" s="89"/>
      <c r="G1969" s="89"/>
    </row>
    <row r="1970" spans="6:7" x14ac:dyDescent="0.25">
      <c r="F1970" s="89"/>
      <c r="G1970" s="89"/>
    </row>
    <row r="1971" spans="6:7" x14ac:dyDescent="0.25">
      <c r="F1971" s="89"/>
      <c r="G1971" s="89"/>
    </row>
    <row r="1972" spans="6:7" x14ac:dyDescent="0.25">
      <c r="F1972" s="89"/>
      <c r="G1972" s="89"/>
    </row>
    <row r="1973" spans="6:7" x14ac:dyDescent="0.25">
      <c r="F1973" s="89"/>
      <c r="G1973" s="89"/>
    </row>
    <row r="1974" spans="6:7" x14ac:dyDescent="0.25">
      <c r="F1974" s="89"/>
      <c r="G1974" s="89"/>
    </row>
    <row r="1975" spans="6:7" x14ac:dyDescent="0.25">
      <c r="F1975" s="89"/>
      <c r="G1975" s="89"/>
    </row>
    <row r="1976" spans="6:7" x14ac:dyDescent="0.25">
      <c r="F1976" s="89"/>
      <c r="G1976" s="89"/>
    </row>
    <row r="1977" spans="6:7" x14ac:dyDescent="0.25">
      <c r="F1977" s="89"/>
      <c r="G1977" s="89"/>
    </row>
    <row r="1978" spans="6:7" x14ac:dyDescent="0.25">
      <c r="F1978" s="89"/>
      <c r="G1978" s="89"/>
    </row>
    <row r="1979" spans="6:7" x14ac:dyDescent="0.25">
      <c r="F1979" s="89"/>
      <c r="G1979" s="89"/>
    </row>
    <row r="1980" spans="6:7" x14ac:dyDescent="0.25">
      <c r="F1980" s="89"/>
      <c r="G1980" s="89"/>
    </row>
    <row r="1981" spans="6:7" x14ac:dyDescent="0.25">
      <c r="F1981" s="89"/>
      <c r="G1981" s="89"/>
    </row>
    <row r="1982" spans="6:7" x14ac:dyDescent="0.25">
      <c r="F1982" s="89"/>
      <c r="G1982" s="89"/>
    </row>
    <row r="1983" spans="6:7" x14ac:dyDescent="0.25">
      <c r="F1983" s="89"/>
      <c r="G1983" s="89"/>
    </row>
    <row r="1984" spans="6:7" x14ac:dyDescent="0.25">
      <c r="F1984" s="89"/>
      <c r="G1984" s="89"/>
    </row>
    <row r="1985" spans="6:7" x14ac:dyDescent="0.25">
      <c r="F1985" s="89"/>
      <c r="G1985" s="89"/>
    </row>
    <row r="1986" spans="6:7" x14ac:dyDescent="0.25">
      <c r="F1986" s="89"/>
      <c r="G1986" s="89"/>
    </row>
    <row r="1987" spans="6:7" x14ac:dyDescent="0.25">
      <c r="F1987" s="89"/>
      <c r="G1987" s="89"/>
    </row>
    <row r="1988" spans="6:7" x14ac:dyDescent="0.25">
      <c r="F1988" s="89"/>
      <c r="G1988" s="89"/>
    </row>
    <row r="1989" spans="6:7" x14ac:dyDescent="0.25">
      <c r="F1989" s="89"/>
      <c r="G1989" s="89"/>
    </row>
    <row r="1990" spans="6:7" x14ac:dyDescent="0.25">
      <c r="F1990" s="89"/>
      <c r="G1990" s="89"/>
    </row>
    <row r="1991" spans="6:7" x14ac:dyDescent="0.25">
      <c r="F1991" s="89"/>
      <c r="G1991" s="89"/>
    </row>
    <row r="1992" spans="6:7" x14ac:dyDescent="0.25">
      <c r="F1992" s="89"/>
      <c r="G1992" s="89"/>
    </row>
    <row r="1993" spans="6:7" x14ac:dyDescent="0.25">
      <c r="F1993" s="89"/>
      <c r="G1993" s="89"/>
    </row>
    <row r="1994" spans="6:7" x14ac:dyDescent="0.25">
      <c r="F1994" s="89"/>
      <c r="G1994" s="89"/>
    </row>
    <row r="1995" spans="6:7" x14ac:dyDescent="0.25">
      <c r="F1995" s="89"/>
      <c r="G1995" s="89"/>
    </row>
    <row r="1996" spans="6:7" x14ac:dyDescent="0.25">
      <c r="F1996" s="89"/>
      <c r="G1996" s="89"/>
    </row>
    <row r="1997" spans="6:7" x14ac:dyDescent="0.25">
      <c r="F1997" s="89"/>
      <c r="G1997" s="89"/>
    </row>
    <row r="1998" spans="6:7" x14ac:dyDescent="0.25">
      <c r="F1998" s="89"/>
      <c r="G1998" s="89"/>
    </row>
    <row r="1999" spans="6:7" x14ac:dyDescent="0.25">
      <c r="F1999" s="89"/>
      <c r="G1999" s="89"/>
    </row>
    <row r="2000" spans="6:7" x14ac:dyDescent="0.25">
      <c r="F2000" s="89"/>
      <c r="G2000" s="89"/>
    </row>
    <row r="2001" spans="6:7" x14ac:dyDescent="0.25">
      <c r="F2001" s="89"/>
      <c r="G2001" s="89"/>
    </row>
    <row r="2002" spans="6:7" x14ac:dyDescent="0.25">
      <c r="F2002" s="89"/>
      <c r="G2002" s="89"/>
    </row>
    <row r="2003" spans="6:7" x14ac:dyDescent="0.25">
      <c r="F2003" s="89"/>
      <c r="G2003" s="89"/>
    </row>
    <row r="2004" spans="6:7" x14ac:dyDescent="0.25">
      <c r="F2004" s="89"/>
      <c r="G2004" s="89"/>
    </row>
    <row r="2005" spans="6:7" x14ac:dyDescent="0.25">
      <c r="F2005" s="89"/>
      <c r="G2005" s="89"/>
    </row>
    <row r="2006" spans="6:7" x14ac:dyDescent="0.25">
      <c r="F2006" s="89"/>
      <c r="G2006" s="89"/>
    </row>
    <row r="2007" spans="6:7" x14ac:dyDescent="0.25">
      <c r="F2007" s="89"/>
      <c r="G2007" s="89"/>
    </row>
    <row r="2008" spans="6:7" x14ac:dyDescent="0.25">
      <c r="F2008" s="89"/>
      <c r="G2008" s="89"/>
    </row>
    <row r="2009" spans="6:7" x14ac:dyDescent="0.25">
      <c r="F2009" s="89"/>
      <c r="G2009" s="89"/>
    </row>
    <row r="2010" spans="6:7" x14ac:dyDescent="0.25">
      <c r="F2010" s="89"/>
      <c r="G2010" s="89"/>
    </row>
    <row r="2011" spans="6:7" x14ac:dyDescent="0.25">
      <c r="F2011" s="89"/>
      <c r="G2011" s="89"/>
    </row>
    <row r="2012" spans="6:7" x14ac:dyDescent="0.25">
      <c r="F2012" s="89"/>
      <c r="G2012" s="89"/>
    </row>
    <row r="2013" spans="6:7" x14ac:dyDescent="0.25">
      <c r="F2013" s="89"/>
      <c r="G2013" s="89"/>
    </row>
    <row r="2014" spans="6:7" x14ac:dyDescent="0.25">
      <c r="F2014" s="89"/>
      <c r="G2014" s="89"/>
    </row>
    <row r="2015" spans="6:7" x14ac:dyDescent="0.25">
      <c r="F2015" s="89"/>
      <c r="G2015" s="89"/>
    </row>
    <row r="2016" spans="6:7" x14ac:dyDescent="0.25">
      <c r="F2016" s="89"/>
      <c r="G2016" s="89"/>
    </row>
    <row r="2017" spans="6:7" x14ac:dyDescent="0.25">
      <c r="F2017" s="89"/>
      <c r="G2017" s="89"/>
    </row>
    <row r="2018" spans="6:7" x14ac:dyDescent="0.25">
      <c r="F2018" s="89"/>
      <c r="G2018" s="89"/>
    </row>
    <row r="2019" spans="6:7" x14ac:dyDescent="0.25">
      <c r="F2019" s="89"/>
      <c r="G2019" s="89"/>
    </row>
    <row r="2020" spans="6:7" x14ac:dyDescent="0.25">
      <c r="F2020" s="89"/>
      <c r="G2020" s="89"/>
    </row>
    <row r="2021" spans="6:7" x14ac:dyDescent="0.25">
      <c r="F2021" s="89"/>
      <c r="G2021" s="89"/>
    </row>
    <row r="2022" spans="6:7" x14ac:dyDescent="0.25">
      <c r="F2022" s="89"/>
      <c r="G2022" s="89"/>
    </row>
    <row r="2023" spans="6:7" x14ac:dyDescent="0.25">
      <c r="F2023" s="89"/>
      <c r="G2023" s="89"/>
    </row>
    <row r="2024" spans="6:7" x14ac:dyDescent="0.25">
      <c r="F2024" s="89"/>
      <c r="G2024" s="89"/>
    </row>
    <row r="2025" spans="6:7" x14ac:dyDescent="0.25">
      <c r="F2025" s="89"/>
      <c r="G2025" s="89"/>
    </row>
    <row r="2026" spans="6:7" x14ac:dyDescent="0.25">
      <c r="F2026" s="89"/>
      <c r="G2026" s="89"/>
    </row>
    <row r="2027" spans="6:7" x14ac:dyDescent="0.25">
      <c r="F2027" s="89"/>
      <c r="G2027" s="89"/>
    </row>
    <row r="2028" spans="6:7" x14ac:dyDescent="0.25">
      <c r="F2028" s="89"/>
      <c r="G2028" s="89"/>
    </row>
    <row r="2029" spans="6:7" x14ac:dyDescent="0.25">
      <c r="F2029" s="89"/>
      <c r="G2029" s="89"/>
    </row>
    <row r="2030" spans="6:7" x14ac:dyDescent="0.25">
      <c r="F2030" s="89"/>
      <c r="G2030" s="89"/>
    </row>
    <row r="2031" spans="6:7" x14ac:dyDescent="0.25">
      <c r="F2031" s="89"/>
      <c r="G2031" s="89"/>
    </row>
    <row r="2032" spans="6:7" x14ac:dyDescent="0.25">
      <c r="F2032" s="89"/>
      <c r="G2032" s="89"/>
    </row>
    <row r="2033" spans="6:7" x14ac:dyDescent="0.25">
      <c r="F2033" s="89"/>
      <c r="G2033" s="89"/>
    </row>
    <row r="2034" spans="6:7" x14ac:dyDescent="0.25">
      <c r="F2034" s="89"/>
      <c r="G2034" s="89"/>
    </row>
    <row r="2035" spans="6:7" x14ac:dyDescent="0.25">
      <c r="F2035" s="89"/>
      <c r="G2035" s="89"/>
    </row>
    <row r="2036" spans="6:7" x14ac:dyDescent="0.25">
      <c r="F2036" s="89"/>
      <c r="G2036" s="89"/>
    </row>
    <row r="2037" spans="6:7" x14ac:dyDescent="0.25">
      <c r="F2037" s="89"/>
      <c r="G2037" s="89"/>
    </row>
    <row r="2038" spans="6:7" x14ac:dyDescent="0.25">
      <c r="F2038" s="89"/>
      <c r="G2038" s="89"/>
    </row>
    <row r="2039" spans="6:7" x14ac:dyDescent="0.25">
      <c r="F2039" s="89"/>
      <c r="G2039" s="89"/>
    </row>
    <row r="2040" spans="6:7" x14ac:dyDescent="0.25">
      <c r="F2040" s="89"/>
      <c r="G2040" s="89"/>
    </row>
    <row r="2041" spans="6:7" x14ac:dyDescent="0.25">
      <c r="F2041" s="89"/>
      <c r="G2041" s="89"/>
    </row>
    <row r="2042" spans="6:7" x14ac:dyDescent="0.25">
      <c r="F2042" s="89"/>
      <c r="G2042" s="89"/>
    </row>
    <row r="2043" spans="6:7" x14ac:dyDescent="0.25">
      <c r="F2043" s="89"/>
      <c r="G2043" s="89"/>
    </row>
    <row r="2044" spans="6:7" x14ac:dyDescent="0.25">
      <c r="F2044" s="89"/>
      <c r="G2044" s="89"/>
    </row>
    <row r="2045" spans="6:7" x14ac:dyDescent="0.25">
      <c r="F2045" s="89"/>
      <c r="G2045" s="89"/>
    </row>
    <row r="2046" spans="6:7" x14ac:dyDescent="0.25">
      <c r="F2046" s="89"/>
      <c r="G2046" s="89"/>
    </row>
    <row r="2047" spans="6:7" x14ac:dyDescent="0.25">
      <c r="F2047" s="89"/>
      <c r="G2047" s="89"/>
    </row>
    <row r="2048" spans="6:7" x14ac:dyDescent="0.25">
      <c r="F2048" s="89"/>
      <c r="G2048" s="89"/>
    </row>
    <row r="2049" spans="6:7" x14ac:dyDescent="0.25">
      <c r="F2049" s="89"/>
      <c r="G2049" s="89"/>
    </row>
    <row r="2050" spans="6:7" x14ac:dyDescent="0.25">
      <c r="F2050" s="89"/>
      <c r="G2050" s="89"/>
    </row>
    <row r="2051" spans="6:7" x14ac:dyDescent="0.25">
      <c r="F2051" s="89"/>
      <c r="G2051" s="89"/>
    </row>
    <row r="2052" spans="6:7" x14ac:dyDescent="0.25">
      <c r="F2052" s="89"/>
      <c r="G2052" s="89"/>
    </row>
    <row r="2053" spans="6:7" x14ac:dyDescent="0.25">
      <c r="F2053" s="89"/>
      <c r="G2053" s="89"/>
    </row>
    <row r="2054" spans="6:7" x14ac:dyDescent="0.25">
      <c r="F2054" s="89"/>
      <c r="G2054" s="89"/>
    </row>
    <row r="2055" spans="6:7" x14ac:dyDescent="0.25">
      <c r="F2055" s="89"/>
      <c r="G2055" s="89"/>
    </row>
    <row r="2056" spans="6:7" x14ac:dyDescent="0.25">
      <c r="F2056" s="89"/>
      <c r="G2056" s="89"/>
    </row>
    <row r="2057" spans="6:7" x14ac:dyDescent="0.25">
      <c r="F2057" s="89"/>
      <c r="G2057" s="89"/>
    </row>
    <row r="2058" spans="6:7" x14ac:dyDescent="0.25">
      <c r="F2058" s="89"/>
      <c r="G2058" s="89"/>
    </row>
    <row r="2059" spans="6:7" x14ac:dyDescent="0.25">
      <c r="F2059" s="89"/>
      <c r="G2059" s="89"/>
    </row>
    <row r="2060" spans="6:7" x14ac:dyDescent="0.25">
      <c r="F2060" s="89"/>
      <c r="G2060" s="89"/>
    </row>
    <row r="2061" spans="6:7" x14ac:dyDescent="0.25">
      <c r="F2061" s="89"/>
      <c r="G2061" s="89"/>
    </row>
    <row r="2062" spans="6:7" x14ac:dyDescent="0.25">
      <c r="F2062" s="89"/>
      <c r="G2062" s="89"/>
    </row>
    <row r="2063" spans="6:7" x14ac:dyDescent="0.25">
      <c r="F2063" s="89"/>
      <c r="G2063" s="89"/>
    </row>
    <row r="2064" spans="6:7" x14ac:dyDescent="0.25">
      <c r="F2064" s="89"/>
      <c r="G2064" s="89"/>
    </row>
    <row r="2065" spans="6:7" x14ac:dyDescent="0.25">
      <c r="F2065" s="89"/>
      <c r="G2065" s="89"/>
    </row>
    <row r="2066" spans="6:7" x14ac:dyDescent="0.25">
      <c r="F2066" s="89"/>
      <c r="G2066" s="89"/>
    </row>
    <row r="2067" spans="6:7" x14ac:dyDescent="0.25">
      <c r="F2067" s="89"/>
      <c r="G2067" s="89"/>
    </row>
    <row r="2068" spans="6:7" x14ac:dyDescent="0.25">
      <c r="F2068" s="89"/>
      <c r="G2068" s="89"/>
    </row>
    <row r="2069" spans="6:7" x14ac:dyDescent="0.25">
      <c r="F2069" s="89"/>
      <c r="G2069" s="89"/>
    </row>
    <row r="2070" spans="6:7" x14ac:dyDescent="0.25">
      <c r="F2070" s="89"/>
      <c r="G2070" s="89"/>
    </row>
    <row r="2071" spans="6:7" x14ac:dyDescent="0.25">
      <c r="F2071" s="89"/>
      <c r="G2071" s="89"/>
    </row>
    <row r="2072" spans="6:7" x14ac:dyDescent="0.25">
      <c r="F2072" s="89"/>
      <c r="G2072" s="89"/>
    </row>
    <row r="2073" spans="6:7" x14ac:dyDescent="0.25">
      <c r="F2073" s="89"/>
      <c r="G2073" s="89"/>
    </row>
    <row r="2074" spans="6:7" x14ac:dyDescent="0.25">
      <c r="F2074" s="89"/>
      <c r="G2074" s="89"/>
    </row>
    <row r="2075" spans="6:7" x14ac:dyDescent="0.25">
      <c r="F2075" s="89"/>
      <c r="G2075" s="89"/>
    </row>
    <row r="2076" spans="6:7" x14ac:dyDescent="0.25">
      <c r="F2076" s="89"/>
      <c r="G2076" s="89"/>
    </row>
    <row r="2077" spans="6:7" x14ac:dyDescent="0.25">
      <c r="F2077" s="89"/>
      <c r="G2077" s="89"/>
    </row>
    <row r="2078" spans="6:7" x14ac:dyDescent="0.25">
      <c r="F2078" s="89"/>
      <c r="G2078" s="89"/>
    </row>
    <row r="2079" spans="6:7" x14ac:dyDescent="0.25">
      <c r="F2079" s="89"/>
      <c r="G2079" s="89"/>
    </row>
    <row r="2080" spans="6:7" x14ac:dyDescent="0.25">
      <c r="F2080" s="89"/>
      <c r="G2080" s="89"/>
    </row>
    <row r="2081" spans="6:7" x14ac:dyDescent="0.25">
      <c r="F2081" s="89"/>
      <c r="G2081" s="89"/>
    </row>
    <row r="2082" spans="6:7" x14ac:dyDescent="0.25">
      <c r="F2082" s="89"/>
      <c r="G2082" s="89"/>
    </row>
    <row r="2083" spans="6:7" x14ac:dyDescent="0.25">
      <c r="F2083" s="89"/>
      <c r="G2083" s="89"/>
    </row>
    <row r="2084" spans="6:7" x14ac:dyDescent="0.25">
      <c r="F2084" s="89"/>
      <c r="G2084" s="89"/>
    </row>
    <row r="2085" spans="6:7" x14ac:dyDescent="0.25">
      <c r="F2085" s="89"/>
      <c r="G2085" s="89"/>
    </row>
    <row r="2086" spans="6:7" x14ac:dyDescent="0.25">
      <c r="F2086" s="89"/>
      <c r="G2086" s="89"/>
    </row>
    <row r="2087" spans="6:7" x14ac:dyDescent="0.25">
      <c r="F2087" s="89"/>
      <c r="G2087" s="89"/>
    </row>
    <row r="2088" spans="6:7" x14ac:dyDescent="0.25">
      <c r="F2088" s="89"/>
      <c r="G2088" s="89"/>
    </row>
    <row r="2089" spans="6:7" x14ac:dyDescent="0.25">
      <c r="F2089" s="89"/>
      <c r="G2089" s="89"/>
    </row>
    <row r="2090" spans="6:7" x14ac:dyDescent="0.25">
      <c r="F2090" s="89"/>
      <c r="G2090" s="89"/>
    </row>
    <row r="2091" spans="6:7" x14ac:dyDescent="0.25">
      <c r="F2091" s="89"/>
      <c r="G2091" s="89"/>
    </row>
    <row r="2092" spans="6:7" x14ac:dyDescent="0.25">
      <c r="F2092" s="89"/>
      <c r="G2092" s="89"/>
    </row>
    <row r="2093" spans="6:7" x14ac:dyDescent="0.25">
      <c r="F2093" s="89"/>
      <c r="G2093" s="89"/>
    </row>
    <row r="2094" spans="6:7" x14ac:dyDescent="0.25">
      <c r="F2094" s="89"/>
      <c r="G2094" s="89"/>
    </row>
    <row r="2095" spans="6:7" x14ac:dyDescent="0.25">
      <c r="F2095" s="89"/>
      <c r="G2095" s="89"/>
    </row>
    <row r="2096" spans="6:7" x14ac:dyDescent="0.25">
      <c r="F2096" s="89"/>
      <c r="G2096" s="89"/>
    </row>
    <row r="2097" spans="6:7" x14ac:dyDescent="0.25">
      <c r="F2097" s="89"/>
      <c r="G2097" s="89"/>
    </row>
    <row r="2098" spans="6:7" x14ac:dyDescent="0.25">
      <c r="F2098" s="89"/>
      <c r="G2098" s="89"/>
    </row>
    <row r="2099" spans="6:7" x14ac:dyDescent="0.25">
      <c r="F2099" s="89"/>
      <c r="G2099" s="89"/>
    </row>
    <row r="2100" spans="6:7" x14ac:dyDescent="0.25">
      <c r="F2100" s="89"/>
      <c r="G2100" s="89"/>
    </row>
    <row r="2101" spans="6:7" x14ac:dyDescent="0.25">
      <c r="F2101" s="89"/>
      <c r="G2101" s="89"/>
    </row>
    <row r="2102" spans="6:7" x14ac:dyDescent="0.25">
      <c r="F2102" s="89"/>
      <c r="G2102" s="89"/>
    </row>
    <row r="2103" spans="6:7" x14ac:dyDescent="0.25">
      <c r="F2103" s="89"/>
      <c r="G2103" s="89"/>
    </row>
    <row r="2104" spans="6:7" x14ac:dyDescent="0.25">
      <c r="F2104" s="89"/>
      <c r="G2104" s="89"/>
    </row>
    <row r="2105" spans="6:7" x14ac:dyDescent="0.25">
      <c r="F2105" s="89"/>
      <c r="G2105" s="89"/>
    </row>
    <row r="2106" spans="6:7" x14ac:dyDescent="0.25">
      <c r="F2106" s="89"/>
      <c r="G2106" s="89"/>
    </row>
    <row r="2107" spans="6:7" x14ac:dyDescent="0.25">
      <c r="F2107" s="89"/>
      <c r="G2107" s="89"/>
    </row>
    <row r="2108" spans="6:7" x14ac:dyDescent="0.25">
      <c r="F2108" s="89"/>
      <c r="G2108" s="89"/>
    </row>
    <row r="2109" spans="6:7" x14ac:dyDescent="0.25">
      <c r="F2109" s="89"/>
      <c r="G2109" s="89"/>
    </row>
    <row r="2110" spans="6:7" x14ac:dyDescent="0.25">
      <c r="F2110" s="89"/>
      <c r="G2110" s="89"/>
    </row>
    <row r="2111" spans="6:7" x14ac:dyDescent="0.25">
      <c r="F2111" s="89"/>
      <c r="G2111" s="89"/>
    </row>
    <row r="2112" spans="6:7" x14ac:dyDescent="0.25">
      <c r="F2112" s="89"/>
      <c r="G2112" s="89"/>
    </row>
    <row r="2113" spans="6:7" x14ac:dyDescent="0.25">
      <c r="F2113" s="89"/>
      <c r="G2113" s="89"/>
    </row>
    <row r="2114" spans="6:7" x14ac:dyDescent="0.25">
      <c r="F2114" s="89"/>
      <c r="G2114" s="89"/>
    </row>
    <row r="2115" spans="6:7" x14ac:dyDescent="0.25">
      <c r="F2115" s="89"/>
      <c r="G2115" s="89"/>
    </row>
    <row r="2116" spans="6:7" x14ac:dyDescent="0.25">
      <c r="F2116" s="89"/>
      <c r="G2116" s="89"/>
    </row>
    <row r="2117" spans="6:7" x14ac:dyDescent="0.25">
      <c r="F2117" s="89"/>
      <c r="G2117" s="89"/>
    </row>
    <row r="2118" spans="6:7" x14ac:dyDescent="0.25">
      <c r="F2118" s="89"/>
      <c r="G2118" s="89"/>
    </row>
    <row r="2119" spans="6:7" x14ac:dyDescent="0.25">
      <c r="F2119" s="89"/>
      <c r="G2119" s="89"/>
    </row>
    <row r="2120" spans="6:7" x14ac:dyDescent="0.25">
      <c r="F2120" s="89"/>
      <c r="G2120" s="89"/>
    </row>
    <row r="2121" spans="6:7" x14ac:dyDescent="0.25">
      <c r="F2121" s="89"/>
      <c r="G2121" s="89"/>
    </row>
    <row r="2122" spans="6:7" x14ac:dyDescent="0.25">
      <c r="F2122" s="89"/>
      <c r="G2122" s="89"/>
    </row>
    <row r="2123" spans="6:7" x14ac:dyDescent="0.25">
      <c r="F2123" s="89"/>
      <c r="G2123" s="89"/>
    </row>
    <row r="2124" spans="6:7" x14ac:dyDescent="0.25">
      <c r="F2124" s="89"/>
      <c r="G2124" s="89"/>
    </row>
    <row r="2125" spans="6:7" x14ac:dyDescent="0.25">
      <c r="F2125" s="89"/>
      <c r="G2125" s="89"/>
    </row>
  </sheetData>
  <mergeCells count="29">
    <mergeCell ref="E132:F132"/>
    <mergeCell ref="S3:S4"/>
    <mergeCell ref="T3:T4"/>
    <mergeCell ref="U3:U4"/>
    <mergeCell ref="V3:V4"/>
    <mergeCell ref="A129:E129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2" manualBreakCount="2">
    <brk id="82" max="22" man="1"/>
    <brk id="13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01.06.21</vt:lpstr>
      <vt:lpstr>'01.06.21'!Заголовки_для_печати</vt:lpstr>
      <vt:lpstr>'01.06.21'!Область_печати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2021-06-10T13:25:16Z</cp:lastPrinted>
  <dcterms:created xsi:type="dcterms:W3CDTF">2004-10-20T06:45:28Z</dcterms:created>
  <dcterms:modified xsi:type="dcterms:W3CDTF">2021-06-10T13:50:17Z</dcterms:modified>
</cp:coreProperties>
</file>