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45" windowWidth="6000" windowHeight="3525" tabRatio="555"/>
  </bookViews>
  <sheets>
    <sheet name="01.11" sheetId="17" r:id="rId1"/>
  </sheets>
  <definedNames>
    <definedName name="_xlnm._FilterDatabase" localSheetId="0" hidden="1">'01.11'!$C$1:$C$2148</definedName>
    <definedName name="_xlnm.Print_Titles" localSheetId="0">'01.11'!$2:$5</definedName>
    <definedName name="_xlnm.Print_Area" localSheetId="0">'01.11'!$A$1:$W$156</definedName>
  </definedNames>
  <calcPr calcId="145621"/>
</workbook>
</file>

<file path=xl/calcChain.xml><?xml version="1.0" encoding="utf-8"?>
<calcChain xmlns="http://schemas.openxmlformats.org/spreadsheetml/2006/main">
  <c r="I183" i="17"/>
  <c r="O7"/>
  <c r="N7"/>
  <c r="M7"/>
  <c r="L7"/>
  <c r="G7"/>
  <c r="H7"/>
  <c r="F7"/>
  <c r="G180" l="1"/>
  <c r="H180"/>
  <c r="J180"/>
  <c r="K180"/>
  <c r="G181"/>
  <c r="H181"/>
  <c r="J181"/>
  <c r="K181"/>
  <c r="N182"/>
  <c r="N183" s="1"/>
  <c r="M182"/>
  <c r="M183" s="1"/>
  <c r="L182"/>
  <c r="L183" s="1"/>
  <c r="L181"/>
  <c r="M181"/>
  <c r="N181"/>
  <c r="O181"/>
  <c r="Q181"/>
  <c r="F181"/>
  <c r="L180"/>
  <c r="M180"/>
  <c r="N180"/>
  <c r="O180"/>
  <c r="F180"/>
  <c r="J10" l="1"/>
  <c r="I70"/>
  <c r="I180" s="1"/>
  <c r="U70"/>
  <c r="U180" s="1"/>
  <c r="T70"/>
  <c r="T180" s="1"/>
  <c r="S70"/>
  <c r="S180" s="1"/>
  <c r="R70"/>
  <c r="R180" s="1"/>
  <c r="Q70"/>
  <c r="Q180" s="1"/>
  <c r="P70"/>
  <c r="P180" s="1"/>
  <c r="J70"/>
  <c r="F8"/>
  <c r="F51"/>
  <c r="F82"/>
  <c r="F96"/>
  <c r="F102"/>
  <c r="F110"/>
  <c r="U142"/>
  <c r="U181" s="1"/>
  <c r="T142"/>
  <c r="T181" s="1"/>
  <c r="S142"/>
  <c r="S181" s="1"/>
  <c r="R142"/>
  <c r="R181" s="1"/>
  <c r="P142"/>
  <c r="P181" s="1"/>
  <c r="K142"/>
  <c r="J142"/>
  <c r="F50" l="1"/>
  <c r="V70"/>
  <c r="V180" s="1"/>
  <c r="W70"/>
  <c r="W180" s="1"/>
  <c r="W142"/>
  <c r="W181" s="1"/>
  <c r="V142"/>
  <c r="V181" s="1"/>
  <c r="O177"/>
  <c r="N177"/>
  <c r="M177"/>
  <c r="L177"/>
  <c r="H177"/>
  <c r="G177"/>
  <c r="Q80"/>
  <c r="Q73"/>
  <c r="Q65"/>
  <c r="Q64"/>
  <c r="Q177" s="1"/>
  <c r="Q59"/>
  <c r="Q141" l="1"/>
  <c r="K149" l="1"/>
  <c r="Q151"/>
  <c r="M176" l="1"/>
  <c r="S176" s="1"/>
  <c r="N176"/>
  <c r="T176" s="1"/>
  <c r="O176"/>
  <c r="U176" s="1"/>
  <c r="L176"/>
  <c r="R176" s="1"/>
  <c r="U177"/>
  <c r="T177"/>
  <c r="U64"/>
  <c r="T64"/>
  <c r="P64"/>
  <c r="P177" s="1"/>
  <c r="K64"/>
  <c r="K177" s="1"/>
  <c r="J64"/>
  <c r="J177" s="1"/>
  <c r="O173"/>
  <c r="M173"/>
  <c r="N173"/>
  <c r="L173"/>
  <c r="G173"/>
  <c r="H173"/>
  <c r="F173"/>
  <c r="S173" s="1"/>
  <c r="U124"/>
  <c r="T124"/>
  <c r="V124" s="1"/>
  <c r="Q124"/>
  <c r="P124"/>
  <c r="Q139"/>
  <c r="K137"/>
  <c r="K139"/>
  <c r="K141"/>
  <c r="U173" l="1"/>
  <c r="R173"/>
  <c r="I85"/>
  <c r="I142"/>
  <c r="I181" s="1"/>
  <c r="T173"/>
  <c r="T182" s="1"/>
  <c r="T183" s="1"/>
  <c r="W64"/>
  <c r="V64"/>
  <c r="W124"/>
  <c r="Q173" l="1"/>
  <c r="J92"/>
  <c r="K150" l="1"/>
  <c r="J150"/>
  <c r="Q132"/>
  <c r="Q88" l="1"/>
  <c r="Q74"/>
  <c r="P74"/>
  <c r="K143"/>
  <c r="J106"/>
  <c r="K53"/>
  <c r="K39"/>
  <c r="K34"/>
  <c r="J11"/>
  <c r="H110"/>
  <c r="G110"/>
  <c r="Q107" l="1"/>
  <c r="Q126"/>
  <c r="Q125"/>
  <c r="Q123"/>
  <c r="Q122"/>
  <c r="Q121"/>
  <c r="Q120"/>
  <c r="Q117"/>
  <c r="Q128"/>
  <c r="Q149"/>
  <c r="Q147"/>
  <c r="Q144"/>
  <c r="O170" l="1"/>
  <c r="N170"/>
  <c r="M170"/>
  <c r="L170"/>
  <c r="H170"/>
  <c r="G170"/>
  <c r="O168"/>
  <c r="N168"/>
  <c r="M168"/>
  <c r="L168"/>
  <c r="H168"/>
  <c r="G168"/>
  <c r="O169"/>
  <c r="Q169" s="1"/>
  <c r="N169"/>
  <c r="M169"/>
  <c r="L169"/>
  <c r="H169"/>
  <c r="G169"/>
  <c r="Q170" l="1"/>
  <c r="O167"/>
  <c r="N167"/>
  <c r="M167"/>
  <c r="L167"/>
  <c r="H167"/>
  <c r="G167"/>
  <c r="Q166"/>
  <c r="P166"/>
  <c r="O166"/>
  <c r="N166"/>
  <c r="M166"/>
  <c r="L166"/>
  <c r="H166"/>
  <c r="G166"/>
  <c r="O175"/>
  <c r="N175"/>
  <c r="M175"/>
  <c r="L175"/>
  <c r="J175"/>
  <c r="H175"/>
  <c r="G175"/>
  <c r="O174"/>
  <c r="O182" s="1"/>
  <c r="O183" s="1"/>
  <c r="N174"/>
  <c r="M174"/>
  <c r="L174"/>
  <c r="H174"/>
  <c r="G174"/>
  <c r="O179"/>
  <c r="N179"/>
  <c r="M179"/>
  <c r="L179"/>
  <c r="H179"/>
  <c r="H182" s="1"/>
  <c r="H183" s="1"/>
  <c r="G179"/>
  <c r="K179" l="1"/>
  <c r="J179"/>
  <c r="N102"/>
  <c r="Q105" l="1"/>
  <c r="P105"/>
  <c r="P149"/>
  <c r="U144" l="1"/>
  <c r="T144"/>
  <c r="S144"/>
  <c r="R144"/>
  <c r="P144"/>
  <c r="U126"/>
  <c r="T126"/>
  <c r="P126"/>
  <c r="U125"/>
  <c r="T125"/>
  <c r="P125"/>
  <c r="O110"/>
  <c r="N110"/>
  <c r="M110"/>
  <c r="L110"/>
  <c r="P110" l="1"/>
  <c r="W144"/>
  <c r="W126"/>
  <c r="W125"/>
  <c r="V144"/>
  <c r="V126"/>
  <c r="V125"/>
  <c r="U134"/>
  <c r="T134"/>
  <c r="S134"/>
  <c r="R134"/>
  <c r="Q134"/>
  <c r="P134"/>
  <c r="Q7" l="1"/>
  <c r="V134"/>
  <c r="W134"/>
  <c r="K68"/>
  <c r="K169" s="1"/>
  <c r="U69" l="1"/>
  <c r="U167" s="1"/>
  <c r="T69"/>
  <c r="T167" s="1"/>
  <c r="Q69"/>
  <c r="Q167" s="1"/>
  <c r="P69"/>
  <c r="P167" s="1"/>
  <c r="K69"/>
  <c r="K167" s="1"/>
  <c r="J69"/>
  <c r="J167" s="1"/>
  <c r="U81"/>
  <c r="U166" s="1"/>
  <c r="K81"/>
  <c r="K166" s="1"/>
  <c r="J81"/>
  <c r="J166" s="1"/>
  <c r="T81"/>
  <c r="T166" s="1"/>
  <c r="U133"/>
  <c r="T133"/>
  <c r="Q133"/>
  <c r="P133"/>
  <c r="U130"/>
  <c r="U175" s="1"/>
  <c r="U129"/>
  <c r="Q130"/>
  <c r="Q129"/>
  <c r="P130"/>
  <c r="T130"/>
  <c r="T175" s="1"/>
  <c r="P129"/>
  <c r="Y129" s="1"/>
  <c r="T129"/>
  <c r="V133" l="1"/>
  <c r="Y130"/>
  <c r="P175"/>
  <c r="V130"/>
  <c r="V175" s="1"/>
  <c r="W133"/>
  <c r="W69"/>
  <c r="W167" s="1"/>
  <c r="V129"/>
  <c r="W129"/>
  <c r="W81"/>
  <c r="W166" s="1"/>
  <c r="V69"/>
  <c r="V167" s="1"/>
  <c r="V81"/>
  <c r="V166" s="1"/>
  <c r="W130"/>
  <c r="M102" l="1"/>
  <c r="L102"/>
  <c r="G102"/>
  <c r="H102"/>
  <c r="U113"/>
  <c r="T113"/>
  <c r="Q113"/>
  <c r="P113"/>
  <c r="K113"/>
  <c r="J113"/>
  <c r="W113" l="1"/>
  <c r="V113"/>
  <c r="O82"/>
  <c r="N82"/>
  <c r="M82"/>
  <c r="L82"/>
  <c r="H82"/>
  <c r="G82"/>
  <c r="O51"/>
  <c r="N51"/>
  <c r="M51"/>
  <c r="L51"/>
  <c r="H51"/>
  <c r="G51"/>
  <c r="U106"/>
  <c r="T106"/>
  <c r="P106"/>
  <c r="Y106" s="1"/>
  <c r="K106"/>
  <c r="X106"/>
  <c r="U88"/>
  <c r="T88"/>
  <c r="P88"/>
  <c r="Y88" s="1"/>
  <c r="K88"/>
  <c r="J88"/>
  <c r="X88" s="1"/>
  <c r="U80"/>
  <c r="T80"/>
  <c r="P80"/>
  <c r="Y80" s="1"/>
  <c r="K80"/>
  <c r="J80"/>
  <c r="X80" s="1"/>
  <c r="P51" l="1"/>
  <c r="J82"/>
  <c r="X82" s="1"/>
  <c r="P82"/>
  <c r="Q82"/>
  <c r="K82"/>
  <c r="W106"/>
  <c r="V106"/>
  <c r="W88"/>
  <c r="V88"/>
  <c r="W80"/>
  <c r="V80"/>
  <c r="O164"/>
  <c r="N164"/>
  <c r="M164"/>
  <c r="L164"/>
  <c r="G164"/>
  <c r="G182" s="1"/>
  <c r="G183" s="1"/>
  <c r="H164"/>
  <c r="K175"/>
  <c r="Q175"/>
  <c r="W175"/>
  <c r="J182" l="1"/>
  <c r="K182"/>
  <c r="Y82"/>
  <c r="U29"/>
  <c r="T29"/>
  <c r="K29"/>
  <c r="J29"/>
  <c r="W29" l="1"/>
  <c r="V29"/>
  <c r="Q135"/>
  <c r="Q115"/>
  <c r="Q111"/>
  <c r="Q114"/>
  <c r="Q108"/>
  <c r="Q78"/>
  <c r="Q71"/>
  <c r="Q32"/>
  <c r="K145"/>
  <c r="K85"/>
  <c r="K86"/>
  <c r="K87"/>
  <c r="K89"/>
  <c r="K33"/>
  <c r="K26"/>
  <c r="K11"/>
  <c r="K12"/>
  <c r="K41" l="1"/>
  <c r="U28" l="1"/>
  <c r="T28"/>
  <c r="K28"/>
  <c r="J28"/>
  <c r="Y22"/>
  <c r="U22"/>
  <c r="T22"/>
  <c r="K22"/>
  <c r="J22"/>
  <c r="X22" s="1"/>
  <c r="W22" l="1"/>
  <c r="W28"/>
  <c r="V28"/>
  <c r="V22"/>
  <c r="J195" l="1"/>
  <c r="K195"/>
  <c r="P195"/>
  <c r="Q195"/>
  <c r="V195"/>
  <c r="N192"/>
  <c r="M192"/>
  <c r="L192"/>
  <c r="G192"/>
  <c r="H192"/>
  <c r="K192" l="1"/>
  <c r="J192"/>
  <c r="M162"/>
  <c r="N162"/>
  <c r="O162"/>
  <c r="M163"/>
  <c r="M188" s="1"/>
  <c r="N163"/>
  <c r="N188" s="1"/>
  <c r="O163"/>
  <c r="O188" s="1"/>
  <c r="M189"/>
  <c r="N189"/>
  <c r="O189"/>
  <c r="M178"/>
  <c r="M190" s="1"/>
  <c r="N178"/>
  <c r="N190" s="1"/>
  <c r="O178"/>
  <c r="O190" s="1"/>
  <c r="M165"/>
  <c r="M191" s="1"/>
  <c r="N165"/>
  <c r="N191" s="1"/>
  <c r="O165"/>
  <c r="O191" s="1"/>
  <c r="O192"/>
  <c r="M171"/>
  <c r="N171"/>
  <c r="O171"/>
  <c r="Q171" s="1"/>
  <c r="M172"/>
  <c r="M194" s="1"/>
  <c r="N172"/>
  <c r="N194" s="1"/>
  <c r="O172"/>
  <c r="L172"/>
  <c r="L194" s="1"/>
  <c r="L171"/>
  <c r="L165"/>
  <c r="L191" s="1"/>
  <c r="L178"/>
  <c r="L190" s="1"/>
  <c r="L189"/>
  <c r="L163"/>
  <c r="L188" s="1"/>
  <c r="L162"/>
  <c r="G162"/>
  <c r="H162"/>
  <c r="G163"/>
  <c r="G188" s="1"/>
  <c r="H163"/>
  <c r="H188" s="1"/>
  <c r="G189"/>
  <c r="H189"/>
  <c r="G178"/>
  <c r="G190" s="1"/>
  <c r="H178"/>
  <c r="H190" s="1"/>
  <c r="G165"/>
  <c r="G191" s="1"/>
  <c r="H165"/>
  <c r="H191" s="1"/>
  <c r="G171"/>
  <c r="H171"/>
  <c r="G172"/>
  <c r="G194" s="1"/>
  <c r="H172"/>
  <c r="H194" s="1"/>
  <c r="Q136"/>
  <c r="O194" l="1"/>
  <c r="Q172"/>
  <c r="Q190"/>
  <c r="L187"/>
  <c r="M187"/>
  <c r="H187"/>
  <c r="O187"/>
  <c r="G187"/>
  <c r="N187"/>
  <c r="Q194"/>
  <c r="P191"/>
  <c r="K194"/>
  <c r="J191"/>
  <c r="K190"/>
  <c r="J189"/>
  <c r="K188"/>
  <c r="H193"/>
  <c r="O193"/>
  <c r="M193"/>
  <c r="P189"/>
  <c r="Q189"/>
  <c r="P194"/>
  <c r="Q191"/>
  <c r="J190"/>
  <c r="K189"/>
  <c r="J188"/>
  <c r="G193"/>
  <c r="L193"/>
  <c r="N193"/>
  <c r="Q192"/>
  <c r="P192"/>
  <c r="P188"/>
  <c r="Q188"/>
  <c r="J194"/>
  <c r="K191"/>
  <c r="P190"/>
  <c r="Q183" l="1"/>
  <c r="P187"/>
  <c r="O196"/>
  <c r="N196"/>
  <c r="K187"/>
  <c r="J187"/>
  <c r="H196"/>
  <c r="L196"/>
  <c r="Q187"/>
  <c r="G196"/>
  <c r="M196"/>
  <c r="P193"/>
  <c r="Q193"/>
  <c r="J193"/>
  <c r="K193"/>
  <c r="P196" l="1"/>
  <c r="Q196"/>
  <c r="K196"/>
  <c r="J196"/>
  <c r="U87"/>
  <c r="T87"/>
  <c r="P87"/>
  <c r="Y87" s="1"/>
  <c r="J87"/>
  <c r="X87" s="1"/>
  <c r="P33"/>
  <c r="P179" s="1"/>
  <c r="P176" l="1"/>
  <c r="K176"/>
  <c r="Q176"/>
  <c r="W87"/>
  <c r="V87"/>
  <c r="J176"/>
  <c r="U57"/>
  <c r="T57"/>
  <c r="Q57"/>
  <c r="P57"/>
  <c r="J57"/>
  <c r="W57" l="1"/>
  <c r="V57"/>
  <c r="P136"/>
  <c r="P123"/>
  <c r="I57" l="1"/>
  <c r="O8"/>
  <c r="N8"/>
  <c r="M8"/>
  <c r="L8"/>
  <c r="H8"/>
  <c r="I86" s="1"/>
  <c r="G8"/>
  <c r="U43"/>
  <c r="T43"/>
  <c r="Q43"/>
  <c r="P43"/>
  <c r="J43"/>
  <c r="U42"/>
  <c r="T42"/>
  <c r="Q42"/>
  <c r="P42"/>
  <c r="J42"/>
  <c r="I42"/>
  <c r="O96"/>
  <c r="N96"/>
  <c r="M96"/>
  <c r="L96"/>
  <c r="G96"/>
  <c r="H96"/>
  <c r="U118"/>
  <c r="T118"/>
  <c r="P118"/>
  <c r="Y118" s="1"/>
  <c r="K118"/>
  <c r="J118"/>
  <c r="X118" s="1"/>
  <c r="L152" l="1"/>
  <c r="N152"/>
  <c r="M152"/>
  <c r="H152"/>
  <c r="G152"/>
  <c r="Q110"/>
  <c r="W176"/>
  <c r="V176"/>
  <c r="V43"/>
  <c r="W43"/>
  <c r="W42"/>
  <c r="V42"/>
  <c r="V118"/>
  <c r="W118"/>
  <c r="K152" l="1"/>
  <c r="J141"/>
  <c r="U141"/>
  <c r="T141"/>
  <c r="S141"/>
  <c r="R141"/>
  <c r="P141"/>
  <c r="U99"/>
  <c r="T99"/>
  <c r="K99"/>
  <c r="J99"/>
  <c r="U55"/>
  <c r="T55"/>
  <c r="Q55"/>
  <c r="P55"/>
  <c r="W141" l="1"/>
  <c r="W99"/>
  <c r="W55"/>
  <c r="V141"/>
  <c r="V99"/>
  <c r="V55"/>
  <c r="U3" l="1"/>
  <c r="O3"/>
  <c r="T3"/>
  <c r="N3"/>
  <c r="J123" l="1"/>
  <c r="T123"/>
  <c r="U123"/>
  <c r="W123" l="1"/>
  <c r="V123"/>
  <c r="J60" l="1"/>
  <c r="P173" l="1"/>
  <c r="K170"/>
  <c r="J173"/>
  <c r="K173" l="1"/>
  <c r="U109"/>
  <c r="T109"/>
  <c r="P109"/>
  <c r="Y109" s="1"/>
  <c r="K109"/>
  <c r="J109"/>
  <c r="X109" s="1"/>
  <c r="V109" l="1"/>
  <c r="W109"/>
  <c r="U47"/>
  <c r="T47"/>
  <c r="Q47"/>
  <c r="P47"/>
  <c r="J47"/>
  <c r="J45"/>
  <c r="U45"/>
  <c r="T45"/>
  <c r="Q45"/>
  <c r="P45"/>
  <c r="K183" l="1"/>
  <c r="W177"/>
  <c r="V177"/>
  <c r="W47"/>
  <c r="V47"/>
  <c r="W45"/>
  <c r="V45"/>
  <c r="Q44"/>
  <c r="P44"/>
  <c r="U44"/>
  <c r="T44"/>
  <c r="J44"/>
  <c r="W44" l="1"/>
  <c r="V44"/>
  <c r="U128" l="1"/>
  <c r="T128"/>
  <c r="P128"/>
  <c r="Y128" s="1"/>
  <c r="J128"/>
  <c r="X128" s="1"/>
  <c r="U120"/>
  <c r="T120"/>
  <c r="P120"/>
  <c r="Y120" s="1"/>
  <c r="K120"/>
  <c r="J120"/>
  <c r="X120" s="1"/>
  <c r="U46"/>
  <c r="T46"/>
  <c r="Q46"/>
  <c r="P46"/>
  <c r="J46"/>
  <c r="W128" l="1"/>
  <c r="W120"/>
  <c r="V128"/>
  <c r="W46"/>
  <c r="V120"/>
  <c r="V46"/>
  <c r="U112"/>
  <c r="T112"/>
  <c r="P112"/>
  <c r="K112"/>
  <c r="J112"/>
  <c r="W112" l="1"/>
  <c r="V112"/>
  <c r="U86"/>
  <c r="T86"/>
  <c r="Q86"/>
  <c r="P86"/>
  <c r="J86"/>
  <c r="W86" l="1"/>
  <c r="V86"/>
  <c r="P148" l="1"/>
  <c r="P147"/>
  <c r="P146"/>
  <c r="P145"/>
  <c r="Q67"/>
  <c r="P67"/>
  <c r="K174" l="1"/>
  <c r="J172"/>
  <c r="K172"/>
  <c r="P162"/>
  <c r="Q164"/>
  <c r="P164"/>
  <c r="P163"/>
  <c r="Q163"/>
  <c r="P178"/>
  <c r="Q174"/>
  <c r="P172"/>
  <c r="K168"/>
  <c r="Q168"/>
  <c r="P165"/>
  <c r="Q165"/>
  <c r="P171"/>
  <c r="K171"/>
  <c r="J171"/>
  <c r="Q182" l="1"/>
  <c r="U67"/>
  <c r="T67"/>
  <c r="W67" l="1"/>
  <c r="V67"/>
  <c r="Q56" l="1"/>
  <c r="Q131" l="1"/>
  <c r="U56" l="1"/>
  <c r="T56"/>
  <c r="P56"/>
  <c r="J56"/>
  <c r="U68"/>
  <c r="U169" s="1"/>
  <c r="T68"/>
  <c r="T169" s="1"/>
  <c r="Q68"/>
  <c r="P68"/>
  <c r="P169" s="1"/>
  <c r="J68"/>
  <c r="J169" s="1"/>
  <c r="U132"/>
  <c r="U7" s="1"/>
  <c r="T132"/>
  <c r="T174" s="1"/>
  <c r="P132"/>
  <c r="P174" s="1"/>
  <c r="P182" s="1"/>
  <c r="P183" s="1"/>
  <c r="J132"/>
  <c r="J174" s="1"/>
  <c r="U140"/>
  <c r="T140"/>
  <c r="S140"/>
  <c r="R140"/>
  <c r="P140"/>
  <c r="J140"/>
  <c r="U66"/>
  <c r="T66"/>
  <c r="Q66"/>
  <c r="P66"/>
  <c r="J66"/>
  <c r="U73"/>
  <c r="T73"/>
  <c r="P73"/>
  <c r="J73"/>
  <c r="U65"/>
  <c r="T65"/>
  <c r="P65"/>
  <c r="K65"/>
  <c r="J65"/>
  <c r="U174" l="1"/>
  <c r="U182" s="1"/>
  <c r="U183" s="1"/>
  <c r="W132"/>
  <c r="W68"/>
  <c r="W169" s="1"/>
  <c r="W65"/>
  <c r="W73"/>
  <c r="W66"/>
  <c r="W56"/>
  <c r="V140"/>
  <c r="V56"/>
  <c r="V68"/>
  <c r="V169" s="1"/>
  <c r="V132"/>
  <c r="V174" s="1"/>
  <c r="V66"/>
  <c r="V73"/>
  <c r="V65"/>
  <c r="W174" l="1"/>
  <c r="J145"/>
  <c r="U131" l="1"/>
  <c r="T131"/>
  <c r="P131"/>
  <c r="Y131" s="1"/>
  <c r="J131"/>
  <c r="X131" s="1"/>
  <c r="W131" l="1"/>
  <c r="V131"/>
  <c r="J115" l="1"/>
  <c r="J111"/>
  <c r="K114"/>
  <c r="P117"/>
  <c r="P114"/>
  <c r="P111"/>
  <c r="U135" l="1"/>
  <c r="T135"/>
  <c r="S135"/>
  <c r="R135"/>
  <c r="P135"/>
  <c r="K135"/>
  <c r="J135"/>
  <c r="U117"/>
  <c r="T117"/>
  <c r="Y117"/>
  <c r="J117"/>
  <c r="X117" s="1"/>
  <c r="W117" l="1"/>
  <c r="W135"/>
  <c r="V135"/>
  <c r="V117"/>
  <c r="T48"/>
  <c r="T41"/>
  <c r="U41"/>
  <c r="U48"/>
  <c r="W48" s="1"/>
  <c r="U36"/>
  <c r="U145"/>
  <c r="T145"/>
  <c r="S145"/>
  <c r="R145"/>
  <c r="U143"/>
  <c r="T143"/>
  <c r="S143"/>
  <c r="R143"/>
  <c r="U139"/>
  <c r="T139"/>
  <c r="S139"/>
  <c r="R139"/>
  <c r="U138"/>
  <c r="T138"/>
  <c r="S138"/>
  <c r="R138"/>
  <c r="U111"/>
  <c r="T111"/>
  <c r="U39"/>
  <c r="T39"/>
  <c r="H155"/>
  <c r="T36"/>
  <c r="Y148"/>
  <c r="U148"/>
  <c r="T148"/>
  <c r="S148"/>
  <c r="R148"/>
  <c r="K148"/>
  <c r="J148"/>
  <c r="X148" s="1"/>
  <c r="P143"/>
  <c r="P139"/>
  <c r="P138"/>
  <c r="J143"/>
  <c r="J139"/>
  <c r="K138"/>
  <c r="J138"/>
  <c r="U137"/>
  <c r="T137"/>
  <c r="S137"/>
  <c r="R137"/>
  <c r="P137"/>
  <c r="J137"/>
  <c r="X137" s="1"/>
  <c r="U127"/>
  <c r="T127"/>
  <c r="Q127"/>
  <c r="P127"/>
  <c r="Y127" s="1"/>
  <c r="J127"/>
  <c r="X127" s="1"/>
  <c r="U122"/>
  <c r="T122"/>
  <c r="P122"/>
  <c r="Y122" s="1"/>
  <c r="J122"/>
  <c r="X122" s="1"/>
  <c r="U119"/>
  <c r="T119"/>
  <c r="P119"/>
  <c r="Y119" s="1"/>
  <c r="K119"/>
  <c r="J119"/>
  <c r="X119" s="1"/>
  <c r="U115"/>
  <c r="T115"/>
  <c r="P115"/>
  <c r="Y115" s="1"/>
  <c r="X115"/>
  <c r="U114"/>
  <c r="T114"/>
  <c r="Y114"/>
  <c r="J114"/>
  <c r="U78"/>
  <c r="T78"/>
  <c r="P78"/>
  <c r="Y78" s="1"/>
  <c r="K78"/>
  <c r="J78"/>
  <c r="X78" s="1"/>
  <c r="K36"/>
  <c r="J36"/>
  <c r="K48"/>
  <c r="J48"/>
  <c r="J41"/>
  <c r="K38"/>
  <c r="J39"/>
  <c r="U27"/>
  <c r="T27"/>
  <c r="K27"/>
  <c r="J27"/>
  <c r="U26"/>
  <c r="T26"/>
  <c r="J26"/>
  <c r="U24"/>
  <c r="T24"/>
  <c r="K24"/>
  <c r="J24"/>
  <c r="W39" l="1"/>
  <c r="W36"/>
  <c r="W41"/>
  <c r="X114"/>
  <c r="Y137"/>
  <c r="W122"/>
  <c r="W143"/>
  <c r="W114"/>
  <c r="W115"/>
  <c r="W145"/>
  <c r="W111"/>
  <c r="W26"/>
  <c r="K162"/>
  <c r="J162"/>
  <c r="W138"/>
  <c r="W127"/>
  <c r="W137"/>
  <c r="W148"/>
  <c r="W139"/>
  <c r="W119"/>
  <c r="W78"/>
  <c r="W27"/>
  <c r="W24"/>
  <c r="V48"/>
  <c r="V143"/>
  <c r="V119"/>
  <c r="V39"/>
  <c r="V111"/>
  <c r="V41"/>
  <c r="V138"/>
  <c r="V139"/>
  <c r="V145"/>
  <c r="V36"/>
  <c r="V148"/>
  <c r="V127"/>
  <c r="V137"/>
  <c r="V122"/>
  <c r="V114"/>
  <c r="V78"/>
  <c r="V115"/>
  <c r="V26"/>
  <c r="V27"/>
  <c r="V24"/>
  <c r="K178" l="1"/>
  <c r="J178"/>
  <c r="J183" s="1"/>
  <c r="Q162"/>
  <c r="U94" l="1"/>
  <c r="U172" s="1"/>
  <c r="U194" s="1"/>
  <c r="T94"/>
  <c r="T172" s="1"/>
  <c r="T194" s="1"/>
  <c r="P94"/>
  <c r="K94"/>
  <c r="J94"/>
  <c r="U93"/>
  <c r="T93"/>
  <c r="P93"/>
  <c r="K93"/>
  <c r="J93"/>
  <c r="W194" l="1"/>
  <c r="V194"/>
  <c r="V172"/>
  <c r="W172"/>
  <c r="W93"/>
  <c r="W94"/>
  <c r="V94"/>
  <c r="V93"/>
  <c r="J100" l="1"/>
  <c r="X100" s="1"/>
  <c r="K100"/>
  <c r="P100"/>
  <c r="Y100" s="1"/>
  <c r="Q100"/>
  <c r="T100"/>
  <c r="U100"/>
  <c r="W100" l="1"/>
  <c r="V100"/>
  <c r="U75"/>
  <c r="T75"/>
  <c r="Q75"/>
  <c r="P75"/>
  <c r="K75"/>
  <c r="J75"/>
  <c r="W75" l="1"/>
  <c r="V75"/>
  <c r="U16"/>
  <c r="T16"/>
  <c r="K16"/>
  <c r="J16"/>
  <c r="X16" s="1"/>
  <c r="W16" l="1"/>
  <c r="V16"/>
  <c r="J164" l="1"/>
  <c r="K164"/>
  <c r="J165"/>
  <c r="K165"/>
  <c r="K163"/>
  <c r="J163"/>
  <c r="U60" l="1"/>
  <c r="T60"/>
  <c r="U54"/>
  <c r="T54"/>
  <c r="K54"/>
  <c r="J54"/>
  <c r="J53"/>
  <c r="J168" s="1"/>
  <c r="Q54"/>
  <c r="P54"/>
  <c r="P60"/>
  <c r="Y60" s="1"/>
  <c r="K60"/>
  <c r="X60"/>
  <c r="W173" l="1"/>
  <c r="V173"/>
  <c r="W54"/>
  <c r="W60"/>
  <c r="V54"/>
  <c r="V60"/>
  <c r="P37" l="1"/>
  <c r="Y37" s="1"/>
  <c r="P31"/>
  <c r="Y31" s="1"/>
  <c r="Y9"/>
  <c r="Y10"/>
  <c r="Y11"/>
  <c r="Y12"/>
  <c r="Y13"/>
  <c r="Y14"/>
  <c r="Y15"/>
  <c r="Y17"/>
  <c r="Y18"/>
  <c r="Y19"/>
  <c r="Y20"/>
  <c r="Y21"/>
  <c r="Y23"/>
  <c r="Y25"/>
  <c r="Y30"/>
  <c r="Y33"/>
  <c r="Y34"/>
  <c r="Y38"/>
  <c r="Y49"/>
  <c r="Y76"/>
  <c r="Y91"/>
  <c r="Y103"/>
  <c r="Y104"/>
  <c r="Y146"/>
  <c r="Y147"/>
  <c r="Y149"/>
  <c r="Y150"/>
  <c r="X62"/>
  <c r="X64"/>
  <c r="X85"/>
  <c r="X153"/>
  <c r="X154"/>
  <c r="J12"/>
  <c r="X12" s="1"/>
  <c r="Q37" l="1"/>
  <c r="U91"/>
  <c r="U171" s="1"/>
  <c r="K91"/>
  <c r="J91"/>
  <c r="J151"/>
  <c r="X151" s="1"/>
  <c r="U151"/>
  <c r="T151"/>
  <c r="S151"/>
  <c r="R151"/>
  <c r="P151"/>
  <c r="Y151" s="1"/>
  <c r="U150"/>
  <c r="T150"/>
  <c r="R150"/>
  <c r="X150"/>
  <c r="U33"/>
  <c r="U179" s="1"/>
  <c r="T33"/>
  <c r="T179" s="1"/>
  <c r="J33"/>
  <c r="T91"/>
  <c r="T171" s="1"/>
  <c r="Y72"/>
  <c r="P71"/>
  <c r="Y71" s="1"/>
  <c r="Y64"/>
  <c r="Q63"/>
  <c r="P63"/>
  <c r="Y63" s="1"/>
  <c r="Q62"/>
  <c r="P62"/>
  <c r="Y62" s="1"/>
  <c r="Q61"/>
  <c r="P61"/>
  <c r="Y61" s="1"/>
  <c r="P59"/>
  <c r="K61"/>
  <c r="J61"/>
  <c r="X61" s="1"/>
  <c r="W151" l="1"/>
  <c r="W150"/>
  <c r="W179"/>
  <c r="X33"/>
  <c r="V171"/>
  <c r="W171"/>
  <c r="W91"/>
  <c r="W33"/>
  <c r="X91"/>
  <c r="Y59"/>
  <c r="V91"/>
  <c r="V151"/>
  <c r="V150"/>
  <c r="V33"/>
  <c r="V179" s="1"/>
  <c r="J8"/>
  <c r="X8" l="1"/>
  <c r="U13"/>
  <c r="T13"/>
  <c r="K13"/>
  <c r="J13"/>
  <c r="X13" s="1"/>
  <c r="U12"/>
  <c r="T12"/>
  <c r="J102"/>
  <c r="P32"/>
  <c r="Y32" s="1"/>
  <c r="U11"/>
  <c r="U163" s="1"/>
  <c r="U188" s="1"/>
  <c r="T11"/>
  <c r="X11"/>
  <c r="U34"/>
  <c r="U32"/>
  <c r="J104"/>
  <c r="X104" s="1"/>
  <c r="J103"/>
  <c r="X103" s="1"/>
  <c r="U104"/>
  <c r="T104"/>
  <c r="U103"/>
  <c r="U105"/>
  <c r="T103"/>
  <c r="K104"/>
  <c r="K103"/>
  <c r="Q31"/>
  <c r="U30"/>
  <c r="U178" s="1"/>
  <c r="U190" s="1"/>
  <c r="T30"/>
  <c r="T178" s="1"/>
  <c r="T190" s="1"/>
  <c r="T32"/>
  <c r="M155"/>
  <c r="L155"/>
  <c r="K32"/>
  <c r="J32"/>
  <c r="X32" s="1"/>
  <c r="J14"/>
  <c r="X14" s="1"/>
  <c r="U14"/>
  <c r="T14"/>
  <c r="K14"/>
  <c r="Q85"/>
  <c r="O85"/>
  <c r="N85"/>
  <c r="M85"/>
  <c r="L85"/>
  <c r="U85"/>
  <c r="U72"/>
  <c r="T72"/>
  <c r="K72"/>
  <c r="J72"/>
  <c r="X72" s="1"/>
  <c r="U108"/>
  <c r="T108"/>
  <c r="P108"/>
  <c r="Y108" s="1"/>
  <c r="K108"/>
  <c r="J108"/>
  <c r="X108" s="1"/>
  <c r="P77"/>
  <c r="Y77" s="1"/>
  <c r="U62"/>
  <c r="T62"/>
  <c r="U63"/>
  <c r="T63"/>
  <c r="J63"/>
  <c r="X63" s="1"/>
  <c r="Y136"/>
  <c r="K136"/>
  <c r="K31"/>
  <c r="U107"/>
  <c r="U149"/>
  <c r="U136"/>
  <c r="T107"/>
  <c r="T146"/>
  <c r="T149"/>
  <c r="T136"/>
  <c r="T154"/>
  <c r="J149"/>
  <c r="J147"/>
  <c r="X147" s="1"/>
  <c r="J146"/>
  <c r="J136"/>
  <c r="X136" s="1"/>
  <c r="J121"/>
  <c r="X121" s="1"/>
  <c r="J116"/>
  <c r="J107"/>
  <c r="J105"/>
  <c r="X105" s="1"/>
  <c r="J101"/>
  <c r="X101" s="1"/>
  <c r="J98"/>
  <c r="X98" s="1"/>
  <c r="J97"/>
  <c r="X97" s="1"/>
  <c r="X92"/>
  <c r="J90"/>
  <c r="X90" s="1"/>
  <c r="J89"/>
  <c r="X89" s="1"/>
  <c r="J95"/>
  <c r="X95" s="1"/>
  <c r="J84"/>
  <c r="J83"/>
  <c r="X83" s="1"/>
  <c r="J79"/>
  <c r="X79" s="1"/>
  <c r="J77"/>
  <c r="X77" s="1"/>
  <c r="J76"/>
  <c r="X76" s="1"/>
  <c r="J74"/>
  <c r="X74" s="1"/>
  <c r="J71"/>
  <c r="X71" s="1"/>
  <c r="J59"/>
  <c r="X59" s="1"/>
  <c r="J58"/>
  <c r="X58" s="1"/>
  <c r="X53"/>
  <c r="J52"/>
  <c r="X52" s="1"/>
  <c r="J9"/>
  <c r="X9" s="1"/>
  <c r="X10"/>
  <c r="J15"/>
  <c r="J17"/>
  <c r="X17" s="1"/>
  <c r="J18"/>
  <c r="X18" s="1"/>
  <c r="J19"/>
  <c r="X19" s="1"/>
  <c r="J20"/>
  <c r="X20" s="1"/>
  <c r="J21"/>
  <c r="X21" s="1"/>
  <c r="J23"/>
  <c r="X23" s="1"/>
  <c r="J25"/>
  <c r="X25" s="1"/>
  <c r="J30"/>
  <c r="X30" s="1"/>
  <c r="J31"/>
  <c r="X31" s="1"/>
  <c r="J35"/>
  <c r="X35" s="1"/>
  <c r="J37"/>
  <c r="X37" s="1"/>
  <c r="J38"/>
  <c r="X38" s="1"/>
  <c r="J34"/>
  <c r="X34" s="1"/>
  <c r="J49"/>
  <c r="X49" s="1"/>
  <c r="J40"/>
  <c r="X40" s="1"/>
  <c r="U146"/>
  <c r="S136"/>
  <c r="S146"/>
  <c r="S149"/>
  <c r="U9"/>
  <c r="U10"/>
  <c r="T10"/>
  <c r="U15"/>
  <c r="U17"/>
  <c r="U18"/>
  <c r="U19"/>
  <c r="U20"/>
  <c r="U21"/>
  <c r="U23"/>
  <c r="U25"/>
  <c r="U31"/>
  <c r="U84"/>
  <c r="T84"/>
  <c r="U147"/>
  <c r="U59"/>
  <c r="T59"/>
  <c r="T9"/>
  <c r="T15"/>
  <c r="T7" s="1"/>
  <c r="T17"/>
  <c r="T18"/>
  <c r="T19"/>
  <c r="T20"/>
  <c r="T21"/>
  <c r="T23"/>
  <c r="T25"/>
  <c r="T31"/>
  <c r="T147"/>
  <c r="S147"/>
  <c r="R147"/>
  <c r="R136"/>
  <c r="R146"/>
  <c r="R149"/>
  <c r="U49"/>
  <c r="T49"/>
  <c r="U38"/>
  <c r="T38"/>
  <c r="U37"/>
  <c r="T37"/>
  <c r="U35"/>
  <c r="T35"/>
  <c r="T34"/>
  <c r="K30"/>
  <c r="U154"/>
  <c r="R154"/>
  <c r="U153"/>
  <c r="T153"/>
  <c r="S153"/>
  <c r="R153"/>
  <c r="U121"/>
  <c r="T121"/>
  <c r="U116"/>
  <c r="T116"/>
  <c r="T105"/>
  <c r="U101"/>
  <c r="T101"/>
  <c r="U97"/>
  <c r="U98"/>
  <c r="T97"/>
  <c r="T98"/>
  <c r="U92"/>
  <c r="T92"/>
  <c r="U90"/>
  <c r="T90"/>
  <c r="U89"/>
  <c r="T89"/>
  <c r="U95"/>
  <c r="T95"/>
  <c r="U83"/>
  <c r="T83"/>
  <c r="U79"/>
  <c r="T79"/>
  <c r="U77"/>
  <c r="T77"/>
  <c r="U76"/>
  <c r="T76"/>
  <c r="U74"/>
  <c r="T74"/>
  <c r="U71"/>
  <c r="T71"/>
  <c r="U61"/>
  <c r="T61"/>
  <c r="U58"/>
  <c r="T58"/>
  <c r="U53"/>
  <c r="U168" s="1"/>
  <c r="T53"/>
  <c r="T168" s="1"/>
  <c r="T192" s="1"/>
  <c r="U52"/>
  <c r="T52"/>
  <c r="U40"/>
  <c r="T40"/>
  <c r="K59"/>
  <c r="K92"/>
  <c r="K90"/>
  <c r="K95"/>
  <c r="K84"/>
  <c r="P92"/>
  <c r="Y92" s="1"/>
  <c r="P90"/>
  <c r="Y90" s="1"/>
  <c r="P89"/>
  <c r="Y89" s="1"/>
  <c r="P95"/>
  <c r="Y95" s="1"/>
  <c r="P84"/>
  <c r="P170" s="1"/>
  <c r="Q83"/>
  <c r="P83"/>
  <c r="Y83" s="1"/>
  <c r="K83"/>
  <c r="P107"/>
  <c r="Y107" s="1"/>
  <c r="K107"/>
  <c r="K105"/>
  <c r="K101"/>
  <c r="K98"/>
  <c r="K97"/>
  <c r="K79"/>
  <c r="K77"/>
  <c r="K76"/>
  <c r="K74"/>
  <c r="K71"/>
  <c r="K58"/>
  <c r="K52"/>
  <c r="K49"/>
  <c r="K40"/>
  <c r="K37"/>
  <c r="K35"/>
  <c r="K25"/>
  <c r="K23"/>
  <c r="K21"/>
  <c r="K20"/>
  <c r="K19"/>
  <c r="K18"/>
  <c r="K17"/>
  <c r="K15"/>
  <c r="K10"/>
  <c r="K9"/>
  <c r="P154"/>
  <c r="Y154" s="1"/>
  <c r="P153"/>
  <c r="Y153" s="1"/>
  <c r="P116"/>
  <c r="Y116" s="1"/>
  <c r="P121"/>
  <c r="Y121" s="1"/>
  <c r="Q153"/>
  <c r="Q53"/>
  <c r="P53"/>
  <c r="P40"/>
  <c r="Y40" s="1"/>
  <c r="Y74"/>
  <c r="Q52"/>
  <c r="P101"/>
  <c r="Y101" s="1"/>
  <c r="P35"/>
  <c r="Y35" s="1"/>
  <c r="P79"/>
  <c r="Y79" s="1"/>
  <c r="Q98"/>
  <c r="P98"/>
  <c r="Y98" s="1"/>
  <c r="Q97"/>
  <c r="P97"/>
  <c r="Y97" s="1"/>
  <c r="Q58"/>
  <c r="P58"/>
  <c r="Y58" s="1"/>
  <c r="P52"/>
  <c r="Q8"/>
  <c r="K110"/>
  <c r="P7"/>
  <c r="Y7" s="1"/>
  <c r="K102"/>
  <c r="W34" l="1"/>
  <c r="U192"/>
  <c r="V192" s="1"/>
  <c r="W168"/>
  <c r="W149"/>
  <c r="Y53"/>
  <c r="P168"/>
  <c r="T170"/>
  <c r="T193" s="1"/>
  <c r="X84"/>
  <c r="J170"/>
  <c r="U170"/>
  <c r="U193" s="1"/>
  <c r="T110"/>
  <c r="U110"/>
  <c r="T82"/>
  <c r="W53"/>
  <c r="N155"/>
  <c r="U51"/>
  <c r="U102"/>
  <c r="O102"/>
  <c r="O152" s="1"/>
  <c r="W103"/>
  <c r="Y110"/>
  <c r="U82"/>
  <c r="X116"/>
  <c r="J110"/>
  <c r="X110" s="1"/>
  <c r="Y52"/>
  <c r="T51"/>
  <c r="X102"/>
  <c r="X146"/>
  <c r="X107"/>
  <c r="T164"/>
  <c r="U164"/>
  <c r="U189" s="1"/>
  <c r="W12"/>
  <c r="T163"/>
  <c r="T188" s="1"/>
  <c r="W188" s="1"/>
  <c r="W11"/>
  <c r="W89"/>
  <c r="W190"/>
  <c r="V190"/>
  <c r="T162"/>
  <c r="T187" s="1"/>
  <c r="U162"/>
  <c r="W178"/>
  <c r="V178"/>
  <c r="T165"/>
  <c r="T191" s="1"/>
  <c r="U165"/>
  <c r="T8"/>
  <c r="U96"/>
  <c r="U8"/>
  <c r="W97"/>
  <c r="T96"/>
  <c r="W107"/>
  <c r="W105"/>
  <c r="W23"/>
  <c r="W61"/>
  <c r="W79"/>
  <c r="W116"/>
  <c r="W121"/>
  <c r="W63"/>
  <c r="W147"/>
  <c r="W62"/>
  <c r="W104"/>
  <c r="W72"/>
  <c r="W84"/>
  <c r="W58"/>
  <c r="W71"/>
  <c r="W76"/>
  <c r="W101"/>
  <c r="W25"/>
  <c r="W19"/>
  <c r="W17"/>
  <c r="W108"/>
  <c r="W98"/>
  <c r="W95"/>
  <c r="W92"/>
  <c r="W90"/>
  <c r="W83"/>
  <c r="W77"/>
  <c r="W74"/>
  <c r="W49"/>
  <c r="W40"/>
  <c r="W38"/>
  <c r="W37"/>
  <c r="W35"/>
  <c r="W32"/>
  <c r="W31"/>
  <c r="W21"/>
  <c r="W20"/>
  <c r="W18"/>
  <c r="W15"/>
  <c r="W14"/>
  <c r="W13"/>
  <c r="W10"/>
  <c r="V136"/>
  <c r="W136"/>
  <c r="W52"/>
  <c r="W30"/>
  <c r="W9"/>
  <c r="W59"/>
  <c r="Y84"/>
  <c r="V34"/>
  <c r="V38"/>
  <c r="X15"/>
  <c r="K51"/>
  <c r="V77"/>
  <c r="V62"/>
  <c r="X149"/>
  <c r="V32"/>
  <c r="V49"/>
  <c r="Y105"/>
  <c r="V149"/>
  <c r="W153"/>
  <c r="V9"/>
  <c r="Q51"/>
  <c r="Q96"/>
  <c r="V71"/>
  <c r="V21"/>
  <c r="V63"/>
  <c r="V23"/>
  <c r="V103"/>
  <c r="V90"/>
  <c r="V25"/>
  <c r="V105"/>
  <c r="V15"/>
  <c r="V107"/>
  <c r="V98"/>
  <c r="P96"/>
  <c r="J96"/>
  <c r="X96" s="1"/>
  <c r="J51"/>
  <c r="K96"/>
  <c r="V37"/>
  <c r="V147"/>
  <c r="J7"/>
  <c r="X7" s="1"/>
  <c r="K7"/>
  <c r="V31"/>
  <c r="V20"/>
  <c r="V18"/>
  <c r="V14"/>
  <c r="V52"/>
  <c r="V121"/>
  <c r="P85"/>
  <c r="Y85" s="1"/>
  <c r="V53"/>
  <c r="V168" s="1"/>
  <c r="V58"/>
  <c r="V83"/>
  <c r="V92"/>
  <c r="V97"/>
  <c r="V153"/>
  <c r="V146"/>
  <c r="V154"/>
  <c r="V17"/>
  <c r="V19"/>
  <c r="V30"/>
  <c r="V116"/>
  <c r="V13"/>
  <c r="G50"/>
  <c r="V61"/>
  <c r="V59"/>
  <c r="V108"/>
  <c r="T102"/>
  <c r="V12"/>
  <c r="V84"/>
  <c r="V170" s="1"/>
  <c r="K8"/>
  <c r="P8"/>
  <c r="V104"/>
  <c r="V101"/>
  <c r="V40"/>
  <c r="V35"/>
  <c r="V10"/>
  <c r="V95"/>
  <c r="V89"/>
  <c r="V79"/>
  <c r="V76"/>
  <c r="V74"/>
  <c r="L50"/>
  <c r="N50"/>
  <c r="M50"/>
  <c r="V72"/>
  <c r="T85"/>
  <c r="W85" s="1"/>
  <c r="V11"/>
  <c r="H50"/>
  <c r="J152" l="1"/>
  <c r="X152" s="1"/>
  <c r="U152"/>
  <c r="T152"/>
  <c r="Q102"/>
  <c r="P102"/>
  <c r="P152" s="1"/>
  <c r="Y96"/>
  <c r="W193"/>
  <c r="W192"/>
  <c r="V193"/>
  <c r="W170"/>
  <c r="U187"/>
  <c r="V187" s="1"/>
  <c r="T189"/>
  <c r="V189" s="1"/>
  <c r="O50"/>
  <c r="P50" s="1"/>
  <c r="Y50" s="1"/>
  <c r="V82"/>
  <c r="V110"/>
  <c r="V188"/>
  <c r="O155"/>
  <c r="V51"/>
  <c r="Y102"/>
  <c r="W82"/>
  <c r="V7"/>
  <c r="U191"/>
  <c r="W191" s="1"/>
  <c r="V164"/>
  <c r="W7"/>
  <c r="W51"/>
  <c r="W164"/>
  <c r="W162"/>
  <c r="W163"/>
  <c r="V163"/>
  <c r="V165"/>
  <c r="W165"/>
  <c r="W110"/>
  <c r="W102"/>
  <c r="W96"/>
  <c r="V102"/>
  <c r="V162"/>
  <c r="V182" s="1"/>
  <c r="V183" s="1"/>
  <c r="Y8"/>
  <c r="V8"/>
  <c r="Y51"/>
  <c r="X51"/>
  <c r="V96"/>
  <c r="V85"/>
  <c r="T50"/>
  <c r="W8"/>
  <c r="L6"/>
  <c r="M6"/>
  <c r="N6"/>
  <c r="J50"/>
  <c r="X50" s="1"/>
  <c r="K50"/>
  <c r="V152" l="1"/>
  <c r="W183"/>
  <c r="U50"/>
  <c r="W50" s="1"/>
  <c r="Q50"/>
  <c r="W187"/>
  <c r="T196"/>
  <c r="W189"/>
  <c r="U196"/>
  <c r="Y152"/>
  <c r="O6"/>
  <c r="Q6" s="1"/>
  <c r="Q152"/>
  <c r="P159"/>
  <c r="Q159"/>
  <c r="V191"/>
  <c r="Q155"/>
  <c r="V50" l="1"/>
  <c r="V196"/>
  <c r="P6"/>
  <c r="Y6" s="1"/>
  <c r="W196"/>
  <c r="P155"/>
  <c r="Y155" s="1"/>
  <c r="W152"/>
  <c r="T159"/>
  <c r="G155"/>
  <c r="J159" s="1"/>
  <c r="U159"/>
  <c r="G6"/>
  <c r="H6"/>
  <c r="I113" l="1"/>
  <c r="I89"/>
  <c r="I69"/>
  <c r="I22"/>
  <c r="I28"/>
  <c r="I80"/>
  <c r="I106"/>
  <c r="I88"/>
  <c r="I68"/>
  <c r="I29"/>
  <c r="I81"/>
  <c r="I87"/>
  <c r="I82"/>
  <c r="I64"/>
  <c r="I177" s="1"/>
  <c r="I92"/>
  <c r="I118"/>
  <c r="I141"/>
  <c r="I99"/>
  <c r="I60"/>
  <c r="I33"/>
  <c r="I109"/>
  <c r="I47"/>
  <c r="I44"/>
  <c r="I123"/>
  <c r="I45"/>
  <c r="U6"/>
  <c r="I128"/>
  <c r="I131"/>
  <c r="I120"/>
  <c r="I46"/>
  <c r="I112"/>
  <c r="I132"/>
  <c r="I140"/>
  <c r="I66"/>
  <c r="I65"/>
  <c r="I56"/>
  <c r="I73"/>
  <c r="I51"/>
  <c r="I8"/>
  <c r="I117"/>
  <c r="I135"/>
  <c r="I148"/>
  <c r="I119"/>
  <c r="I143"/>
  <c r="I138"/>
  <c r="I122"/>
  <c r="I139"/>
  <c r="I127"/>
  <c r="I145"/>
  <c r="I137"/>
  <c r="I111"/>
  <c r="I115"/>
  <c r="I78"/>
  <c r="I114"/>
  <c r="I27"/>
  <c r="I48"/>
  <c r="I41"/>
  <c r="I39"/>
  <c r="I36"/>
  <c r="I24"/>
  <c r="I26"/>
  <c r="I93"/>
  <c r="I94"/>
  <c r="I75"/>
  <c r="I100"/>
  <c r="I16"/>
  <c r="I84"/>
  <c r="V159"/>
  <c r="T6"/>
  <c r="I53"/>
  <c r="I54"/>
  <c r="W159"/>
  <c r="I151"/>
  <c r="I91"/>
  <c r="I150"/>
  <c r="T155"/>
  <c r="K155"/>
  <c r="J155"/>
  <c r="U155"/>
  <c r="I18"/>
  <c r="I72"/>
  <c r="I19"/>
  <c r="I35"/>
  <c r="I76"/>
  <c r="I146"/>
  <c r="I98"/>
  <c r="I102"/>
  <c r="I105"/>
  <c r="I17"/>
  <c r="I74"/>
  <c r="I61"/>
  <c r="I15"/>
  <c r="I104"/>
  <c r="I95"/>
  <c r="I147"/>
  <c r="I108"/>
  <c r="I21"/>
  <c r="I38"/>
  <c r="I50"/>
  <c r="I34"/>
  <c r="I59"/>
  <c r="I83"/>
  <c r="I7"/>
  <c r="J6"/>
  <c r="X6" s="1"/>
  <c r="I77"/>
  <c r="I121"/>
  <c r="K6"/>
  <c r="I96"/>
  <c r="I10"/>
  <c r="I97"/>
  <c r="I31"/>
  <c r="I37"/>
  <c r="I103"/>
  <c r="I101"/>
  <c r="I149"/>
  <c r="I71"/>
  <c r="I52"/>
  <c r="I12"/>
  <c r="I23"/>
  <c r="I40"/>
  <c r="I9"/>
  <c r="I20"/>
  <c r="I13"/>
  <c r="I107"/>
  <c r="I49"/>
  <c r="I30"/>
  <c r="I90"/>
  <c r="I58"/>
  <c r="I79"/>
  <c r="I110"/>
  <c r="I25"/>
  <c r="I14"/>
  <c r="I32"/>
  <c r="I11"/>
  <c r="I136"/>
  <c r="V6" l="1"/>
  <c r="W6"/>
  <c r="X155"/>
  <c r="V155"/>
  <c r="W155"/>
  <c r="W182" l="1"/>
  <c r="S10"/>
  <c r="R10"/>
  <c r="R12"/>
  <c r="S12"/>
  <c r="R14"/>
  <c r="S14"/>
  <c r="S16"/>
  <c r="R16"/>
  <c r="S18"/>
  <c r="R18"/>
  <c r="R20"/>
  <c r="S20"/>
  <c r="R22"/>
  <c r="S22"/>
  <c r="R24"/>
  <c r="S24"/>
  <c r="S26"/>
  <c r="R26"/>
  <c r="S28"/>
  <c r="R28"/>
  <c r="F178"/>
  <c r="F190" s="1"/>
  <c r="S32"/>
  <c r="R32"/>
  <c r="S36"/>
  <c r="R36"/>
  <c r="S38"/>
  <c r="R38"/>
  <c r="S40"/>
  <c r="R40"/>
  <c r="S42"/>
  <c r="R42"/>
  <c r="S44"/>
  <c r="R44"/>
  <c r="R46"/>
  <c r="S46"/>
  <c r="S48"/>
  <c r="R48"/>
  <c r="S50"/>
  <c r="R50"/>
  <c r="S54"/>
  <c r="R54"/>
  <c r="S56"/>
  <c r="R56"/>
  <c r="S58"/>
  <c r="R58"/>
  <c r="S60"/>
  <c r="R60"/>
  <c r="S62"/>
  <c r="R62"/>
  <c r="S64"/>
  <c r="R64"/>
  <c r="S66"/>
  <c r="R66"/>
  <c r="F169"/>
  <c r="R71"/>
  <c r="S71"/>
  <c r="S73"/>
  <c r="R73"/>
  <c r="R75"/>
  <c r="S75"/>
  <c r="R77"/>
  <c r="S77"/>
  <c r="R79"/>
  <c r="S79"/>
  <c r="S85"/>
  <c r="R85"/>
  <c r="S87"/>
  <c r="R87"/>
  <c r="R89"/>
  <c r="S89"/>
  <c r="F171"/>
  <c r="R93"/>
  <c r="S93"/>
  <c r="S95"/>
  <c r="R95"/>
  <c r="S99"/>
  <c r="R99"/>
  <c r="R101"/>
  <c r="S101"/>
  <c r="R105"/>
  <c r="S105"/>
  <c r="S107"/>
  <c r="R107"/>
  <c r="S109"/>
  <c r="R109"/>
  <c r="R113"/>
  <c r="S113"/>
  <c r="R115"/>
  <c r="S115"/>
  <c r="S117"/>
  <c r="R117"/>
  <c r="S119"/>
  <c r="R119"/>
  <c r="R121"/>
  <c r="S121"/>
  <c r="R123"/>
  <c r="S123"/>
  <c r="R125"/>
  <c r="S125"/>
  <c r="R127"/>
  <c r="S127"/>
  <c r="R129"/>
  <c r="S129"/>
  <c r="R131"/>
  <c r="S131"/>
  <c r="R133"/>
  <c r="S133"/>
  <c r="F163"/>
  <c r="F188" s="1"/>
  <c r="R13"/>
  <c r="S13"/>
  <c r="S17"/>
  <c r="R17"/>
  <c r="S19"/>
  <c r="R19"/>
  <c r="S21"/>
  <c r="R21"/>
  <c r="R23"/>
  <c r="S23"/>
  <c r="S25"/>
  <c r="R25"/>
  <c r="S27"/>
  <c r="R27"/>
  <c r="R29"/>
  <c r="S29"/>
  <c r="S31"/>
  <c r="R31"/>
  <c r="F179"/>
  <c r="F182" s="1"/>
  <c r="F183" s="1"/>
  <c r="R35"/>
  <c r="S35"/>
  <c r="R37"/>
  <c r="S37"/>
  <c r="R39"/>
  <c r="S39"/>
  <c r="S41"/>
  <c r="R41"/>
  <c r="S43"/>
  <c r="R43"/>
  <c r="R30"/>
  <c r="R178" s="1"/>
  <c r="R190" s="1"/>
  <c r="S30"/>
  <c r="S178" s="1"/>
  <c r="S190" s="1"/>
  <c r="S52"/>
  <c r="F166"/>
  <c r="R81"/>
  <c r="R166" s="1"/>
  <c r="S81"/>
  <c r="S166" s="1"/>
  <c r="R91"/>
  <c r="R171" s="1"/>
  <c r="S91"/>
  <c r="S171" s="1"/>
  <c r="R11"/>
  <c r="R163" s="1"/>
  <c r="R188" s="1"/>
  <c r="S11"/>
  <c r="S163" s="1"/>
  <c r="S188" s="1"/>
  <c r="S33"/>
  <c r="S7" s="1"/>
  <c r="R33"/>
  <c r="R45"/>
  <c r="S45"/>
  <c r="S47"/>
  <c r="R47"/>
  <c r="R49"/>
  <c r="S49"/>
  <c r="R53"/>
  <c r="S53"/>
  <c r="S55"/>
  <c r="R55"/>
  <c r="R57"/>
  <c r="S57"/>
  <c r="R61"/>
  <c r="S61"/>
  <c r="R63"/>
  <c r="S63"/>
  <c r="S67"/>
  <c r="R67"/>
  <c r="S72"/>
  <c r="R72"/>
  <c r="S74"/>
  <c r="R74"/>
  <c r="S76"/>
  <c r="R76"/>
  <c r="S78"/>
  <c r="R78"/>
  <c r="S80"/>
  <c r="R80"/>
  <c r="S86"/>
  <c r="R86"/>
  <c r="R88"/>
  <c r="S88"/>
  <c r="S90"/>
  <c r="R90"/>
  <c r="S92"/>
  <c r="R92"/>
  <c r="F172"/>
  <c r="F194" s="1"/>
  <c r="S98"/>
  <c r="R98"/>
  <c r="R100"/>
  <c r="S100"/>
  <c r="S104"/>
  <c r="R104"/>
  <c r="S106"/>
  <c r="R106"/>
  <c r="S108"/>
  <c r="R108"/>
  <c r="S112"/>
  <c r="R112"/>
  <c r="S114"/>
  <c r="R114"/>
  <c r="S116"/>
  <c r="R116"/>
  <c r="S118"/>
  <c r="R118"/>
  <c r="S120"/>
  <c r="R120"/>
  <c r="R122"/>
  <c r="S122"/>
  <c r="S124"/>
  <c r="R124"/>
  <c r="R126"/>
  <c r="S126"/>
  <c r="S128"/>
  <c r="R128"/>
  <c r="F175"/>
  <c r="R52"/>
  <c r="R51" s="1"/>
  <c r="S15"/>
  <c r="R59"/>
  <c r="R165" s="1"/>
  <c r="R191" s="1"/>
  <c r="R84"/>
  <c r="R170" s="1"/>
  <c r="R193" s="1"/>
  <c r="R111"/>
  <c r="R103"/>
  <c r="R102" s="1"/>
  <c r="R83"/>
  <c r="F174"/>
  <c r="R132"/>
  <c r="R174" s="1"/>
  <c r="S132"/>
  <c r="S174" s="1"/>
  <c r="S65"/>
  <c r="S168"/>
  <c r="S192" s="1"/>
  <c r="R65"/>
  <c r="F165"/>
  <c r="F191" s="1"/>
  <c r="F167"/>
  <c r="S69"/>
  <c r="S167" s="1"/>
  <c r="R69"/>
  <c r="R167" s="1"/>
  <c r="S94"/>
  <c r="S172" s="1"/>
  <c r="S194" s="1"/>
  <c r="R94"/>
  <c r="R172" s="1"/>
  <c r="R194" s="1"/>
  <c r="S130"/>
  <c r="S175" s="1"/>
  <c r="R130"/>
  <c r="R175" s="1"/>
  <c r="R177"/>
  <c r="R182" s="1"/>
  <c r="R183" s="1"/>
  <c r="F177"/>
  <c r="S177"/>
  <c r="S182" s="1"/>
  <c r="S183" s="1"/>
  <c r="F168"/>
  <c r="F192"/>
  <c r="F164"/>
  <c r="F189"/>
  <c r="F170"/>
  <c r="F193"/>
  <c r="F162"/>
  <c r="F187"/>
  <c r="F196" s="1"/>
  <c r="R68"/>
  <c r="R169" s="1"/>
  <c r="S68"/>
  <c r="S169" s="1"/>
  <c r="S84"/>
  <c r="S111"/>
  <c r="S110" s="1"/>
  <c r="S83"/>
  <c r="S103"/>
  <c r="S102" s="1"/>
  <c r="S59"/>
  <c r="S165" s="1"/>
  <c r="S191" s="1"/>
  <c r="R97"/>
  <c r="S97"/>
  <c r="S96" s="1"/>
  <c r="R15"/>
  <c r="S9"/>
  <c r="R9"/>
  <c r="R34"/>
  <c r="F152"/>
  <c r="F6" s="1"/>
  <c r="S34"/>
  <c r="S179" l="1"/>
  <c r="R179"/>
  <c r="R7"/>
  <c r="S8"/>
  <c r="R164"/>
  <c r="R189" s="1"/>
  <c r="R96"/>
  <c r="R152" s="1"/>
  <c r="R6" s="1"/>
  <c r="S82"/>
  <c r="S170"/>
  <c r="S193" s="1"/>
  <c r="R168"/>
  <c r="R192" s="1"/>
  <c r="R82"/>
  <c r="R110"/>
  <c r="S164"/>
  <c r="S189" s="1"/>
  <c r="S51"/>
  <c r="R8"/>
  <c r="R162"/>
  <c r="S162"/>
  <c r="S152"/>
  <c r="S6" s="1"/>
  <c r="R185"/>
  <c r="R187"/>
  <c r="R196" s="1"/>
  <c r="S187"/>
  <c r="R159"/>
  <c r="S159"/>
  <c r="F155"/>
  <c r="S196" l="1"/>
  <c r="R155"/>
  <c r="S155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41053900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41053900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3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4" author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4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4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<sst xmlns="http://schemas.openxmlformats.org/spreadsheetml/2006/main" count="465" uniqueCount="374">
  <si>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</si>
  <si>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</si>
  <si>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</si>
  <si>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</si>
  <si>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</si>
  <si>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</si>
  <si>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</si>
  <si>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</si>
  <si>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</si>
  <si>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</si>
  <si>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</si>
  <si>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</si>
  <si>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</si>
  <si>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</si>
  <si>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</si>
  <si>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</si>
  <si>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</si>
  <si>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</si>
  <si>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</si>
  <si>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</si>
  <si>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</si>
  <si>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</si>
  <si>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</si>
  <si>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</si>
  <si>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</si>
  <si>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</si>
  <si>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</si>
  <si>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170102</t>
  </si>
  <si>
    <t>250102</t>
  </si>
  <si>
    <t>Резервний фонд</t>
  </si>
  <si>
    <t>250301</t>
  </si>
  <si>
    <t>Надання пільгового довгострокового кредиту громадянам на будівництво (реконструкцію) та придбання  житла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</si>
  <si>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</si>
  <si>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</si>
  <si>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</si>
  <si>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</si>
  <si>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</si>
  <si>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</si>
  <si>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</si>
  <si>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</si>
  <si>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</si>
  <si>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</si>
  <si>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100000</t>
  </si>
  <si>
    <t>090307</t>
  </si>
  <si>
    <t>130102</t>
  </si>
  <si>
    <t>110204</t>
  </si>
  <si>
    <t>ВИДАТКИ ТА  КРЕДИТУВАННЯ - усього</t>
  </si>
  <si>
    <t>090308</t>
  </si>
  <si>
    <t>250203</t>
  </si>
  <si>
    <t>Проведення виборів народних депутатів ВР АР Крим, місцевих рад та сільських, селищних, міських голів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</si>
  <si>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</si>
  <si>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</si>
  <si>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</si>
  <si>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</si>
  <si>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</si>
  <si>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</si>
  <si>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</si>
  <si>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</si>
  <si>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в тому числі видатків за рахунок субвенцій з інших бюджетів: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</si>
  <si>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</si>
  <si>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</si>
  <si>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</si>
  <si>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</si>
  <si>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</si>
  <si>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</si>
  <si>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</si>
  <si>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</si>
  <si>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</si>
  <si>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</si>
  <si>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</si>
  <si>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</si>
  <si>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</si>
  <si>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</si>
  <si>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</si>
  <si>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</si>
  <si>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</si>
  <si>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</si>
  <si>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</si>
  <si>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</si>
  <si>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</si>
  <si>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</si>
  <si>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</si>
  <si>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</si>
  <si>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</si>
  <si>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</si>
  <si>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</si>
  <si>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</si>
  <si>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</si>
  <si>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</si>
  <si>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</si>
  <si>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</si>
  <si>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</si>
  <si>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</si>
  <si>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</si>
  <si>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</si>
  <si>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</si>
  <si>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</si>
  <si>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</si>
  <si>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</si>
  <si>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</si>
  <si>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</si>
  <si>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</si>
  <si>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</si>
  <si>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</si>
  <si>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</si>
  <si>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</si>
  <si>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</si>
  <si>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</si>
  <si>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</si>
  <si>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</si>
  <si>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</si>
  <si>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</si>
  <si>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</si>
  <si>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</si>
  <si>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</si>
  <si>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</si>
  <si>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</si>
  <si>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</si>
  <si>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</si>
  <si>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</si>
  <si>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</si>
  <si>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</si>
  <si>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</si>
  <si>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</si>
  <si>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</si>
  <si>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</si>
  <si>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</si>
  <si>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</si>
  <si>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Соціальний захист та соціальне забезпечення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</si>
  <si>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</si>
  <si>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</si>
  <si>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</si>
  <si>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</si>
  <si>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</si>
  <si>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</si>
  <si>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</si>
  <si>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</si>
  <si>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</si>
  <si>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</si>
  <si>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</si>
  <si>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</si>
  <si>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</si>
  <si>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</si>
  <si>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</si>
  <si>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</si>
  <si>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</si>
  <si>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</si>
  <si>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</si>
  <si>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</si>
  <si>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</si>
  <si>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</si>
  <si>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</si>
  <si>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</si>
  <si>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</si>
  <si>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</si>
  <si>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</si>
  <si>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</si>
  <si>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</si>
  <si>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</si>
  <si>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</si>
  <si>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</si>
  <si>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</si>
  <si>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</si>
  <si>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</si>
  <si>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</si>
  <si>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</si>
  <si>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</si>
  <si>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</si>
  <si>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</si>
  <si>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</si>
  <si>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</si>
  <si>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</si>
  <si>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</si>
  <si>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ПЕРЕВІРКА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</si>
  <si>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</si>
  <si>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субвенція 30 км зона</t>
  </si>
  <si>
    <t>субвенція на соціально-екон.розвиток окремих територій</t>
  </si>
  <si>
    <t>за рах субвенції з державного бюджету по 30-км зоні (кап. ремонт (заміна вікон і дверей) ДНЗ№3, №4, №6, №8)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</si>
  <si>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</si>
  <si>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</si>
  <si>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</si>
  <si>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</si>
  <si>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</si>
  <si>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</si>
  <si>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</si>
  <si>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</si>
  <si>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</si>
  <si>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</si>
  <si>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</si>
  <si>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</si>
  <si>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</si>
  <si>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</si>
  <si>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</si>
  <si>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</si>
  <si>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</si>
  <si>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</si>
  <si>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</si>
  <si>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</si>
  <si>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</si>
  <si>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</si>
  <si>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</si>
  <si>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</si>
  <si>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</si>
  <si>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</si>
  <si>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</si>
  <si>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</si>
  <si>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</si>
  <si>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</si>
  <si>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</si>
  <si>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</si>
  <si>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</si>
  <si>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</si>
  <si>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</si>
  <si>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</si>
  <si>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</si>
  <si>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</si>
  <si>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</si>
  <si>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</si>
  <si>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</si>
  <si>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</si>
  <si>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</si>
  <si>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</si>
  <si>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</si>
  <si>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</si>
  <si>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</si>
  <si>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</si>
  <si>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</si>
  <si>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</si>
  <si>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</si>
  <si>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</si>
  <si>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</si>
  <si>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</si>
  <si>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</si>
  <si>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</si>
  <si>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</si>
  <si>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</si>
  <si>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</si>
  <si>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</si>
  <si>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</si>
  <si>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</si>
  <si>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</si>
  <si>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</si>
  <si>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</si>
  <si>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</si>
  <si>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</si>
  <si>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</si>
  <si>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</si>
  <si>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</si>
  <si>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</si>
  <si>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</si>
  <si>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</si>
  <si>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</si>
  <si>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</si>
  <si>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</si>
  <si>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</si>
  <si>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</si>
  <si>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</si>
  <si>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</si>
  <si>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</si>
  <si>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</si>
  <si>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</si>
  <si>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</si>
  <si>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</si>
  <si>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за рах освітньої субвенції з державного бюджету на оснащення кабінетів та на початкову школу (обласний залишок)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</si>
  <si>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</si>
  <si>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</si>
  <si>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</si>
  <si>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</si>
  <si>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</si>
  <si>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</si>
  <si>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</si>
  <si>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</si>
  <si>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</si>
  <si>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</si>
  <si>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</si>
  <si>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</si>
  <si>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</si>
  <si>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</si>
  <si>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</si>
  <si>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</si>
  <si>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</si>
  <si>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</si>
  <si>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</si>
  <si>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</si>
  <si>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</si>
  <si>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</si>
  <si>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</si>
  <si>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</si>
  <si>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</si>
  <si>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</si>
  <si>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</si>
  <si>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</si>
  <si>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</si>
  <si>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</si>
  <si>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</si>
  <si>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</si>
  <si>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</si>
  <si>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</si>
  <si>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</si>
  <si>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</si>
  <si>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</si>
  <si>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</si>
  <si>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</si>
  <si>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</si>
  <si>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</si>
  <si>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</si>
  <si>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</si>
  <si>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</si>
  <si>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</si>
  <si>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</si>
  <si>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</si>
  <si>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3087</t>
  </si>
  <si>
    <t>Надання допомоги на дітей, які виховуються у багатодітних сім'ях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</si>
  <si>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</si>
  <si>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</si>
  <si>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</si>
  <si>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</si>
  <si>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</si>
  <si>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</si>
  <si>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</si>
  <si>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</si>
  <si>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</si>
  <si>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</si>
  <si>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</si>
  <si>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</si>
  <si>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місцевого бюджету за рахунок залишку коштів освітньої субвенції, що утворився на початок бюджетного періоду (41051100)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</si>
  <si>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</si>
  <si>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</si>
  <si>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</si>
  <si>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</si>
  <si>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</si>
  <si>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</si>
  <si>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</si>
  <si>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</si>
  <si>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 xml:space="preserve">інфраструктурна субвенція </t>
  </si>
  <si>
    <t>субвенції з місцевого бюджету на здійснення переданих видатків у сфері освіти за рахунок коштів освітньої субвенції (41051000)</t>
  </si>
  <si>
    <t>медична субвенція 41034200 з переміщеними особами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</si>
  <si>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</si>
  <si>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r>
      <t xml:space="preserve">Повернення кредиту </t>
    </r>
    <r>
      <rPr>
        <sz val="13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</si>
  <si>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</si>
  <si>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</si>
  <si>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</si>
  <si>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</si>
  <si>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</si>
  <si>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</si>
  <si>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</si>
  <si>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</si>
  <si>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</si>
  <si>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рахунок: медичної субвенції з державного бюджету місцевим бюджетам та залишку медичної субвенції, що утворився станом на 01.01.2019р. (41034200)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</si>
  <si>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</si>
  <si>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 ч. за рахунок: освітньої субвенції з державного бюджету місцевим бюджетам та залишку освітньої субвенції, що утворився станом на 01.01.2019р. (41033900)</t>
  </si>
  <si>
    <t>у т.ч. за рахунок субвенції з інших бюджетів (41053900)</t>
  </si>
  <si>
    <t>у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</si>
  <si>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</si>
  <si>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</si>
  <si>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</si>
  <si>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</si>
  <si>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т.ч.: за рахунок освітньої субвенції з держ бюджету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</si>
  <si>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</si>
  <si>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</si>
  <si>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субвенція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</si>
  <si>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 (41030400)</t>
  </si>
  <si>
    <t xml:space="preserve">капітальний ремонт асфальтобетонного покриття вулиці Енергетиків, вулиці Соборної міста Вараш на умовах співфінансування 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</si>
  <si>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</si>
  <si>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 xml:space="preserve">                Аналіз виконання бюджету м.Вараш по видатках та кредитуванню станом на 01.11.2019 року</t>
  </si>
  <si>
    <t>затверджено на 01.11.2019</t>
  </si>
  <si>
    <t>виконано станом на 01.11.2019</t>
  </si>
  <si>
    <t>субвенція на Комплексну програму енергоефективності Рінвенської області 41053900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</si>
  <si>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</si>
  <si>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</si>
  <si>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інша субвенція з місцевого бюджету на Комплексну програму енергоефективності Рівненської області на 2018-2025 роки (41053900)  - капремонт їдальні ЗНЗ №1 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</si>
  <si>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</si>
  <si>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</si>
  <si>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без 41053900 (без реабцентру, без ЧАЕС, прогр.енергоеф.) (для звірки з казнач.звітом)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</si>
</sst>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000000"/>
    <numFmt numFmtId="167" formatCode="#,##0.0"/>
    <numFmt numFmtId="168" formatCode="0.000%"/>
  </numFmts>
  <fonts count="5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7030A0"/>
      <name val="Arial Cyr"/>
      <family val="2"/>
      <charset val="204"/>
    </font>
    <font>
      <sz val="11"/>
      <color rgb="FF7030A0"/>
      <name val="Times New Roman"/>
      <family val="1"/>
      <charset val="204"/>
    </font>
    <font>
      <sz val="10"/>
      <color theme="9" tint="-0.499984740745262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4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3" fillId="0" borderId="0" xfId="0" applyFont="1" applyFill="1"/>
    <xf numFmtId="0" fontId="25" fillId="0" borderId="0" xfId="0" applyFont="1" applyBorder="1"/>
    <xf numFmtId="0" fontId="25" fillId="0" borderId="0" xfId="0" applyFo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0" xfId="0" applyFont="1" applyFill="1" applyAlignment="1"/>
    <xf numFmtId="0" fontId="2" fillId="3" borderId="0" xfId="0" applyFont="1" applyFill="1"/>
    <xf numFmtId="0" fontId="8" fillId="3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3" fillId="3" borderId="0" xfId="0" applyFont="1" applyFill="1" applyBorder="1" applyAlignment="1">
      <alignment wrapText="1"/>
    </xf>
    <xf numFmtId="0" fontId="25" fillId="3" borderId="0" xfId="0" applyFont="1" applyFill="1"/>
    <xf numFmtId="0" fontId="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43" fillId="0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51" fillId="0" borderId="0" xfId="0" applyFont="1" applyFill="1"/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/>
    <xf numFmtId="0" fontId="25" fillId="0" borderId="0" xfId="0" applyFont="1" applyFill="1" applyBorder="1"/>
    <xf numFmtId="0" fontId="25" fillId="0" borderId="0" xfId="0" applyFont="1" applyFill="1"/>
    <xf numFmtId="0" fontId="27" fillId="0" borderId="0" xfId="0" applyFont="1" applyFill="1"/>
    <xf numFmtId="0" fontId="12" fillId="0" borderId="0" xfId="0" applyFont="1" applyFill="1"/>
    <xf numFmtId="0" fontId="31" fillId="0" borderId="0" xfId="0" applyFont="1" applyFill="1" applyAlignment="1">
      <alignment horizontal="center"/>
    </xf>
    <xf numFmtId="0" fontId="25" fillId="0" borderId="3" xfId="0" applyFont="1" applyFill="1" applyBorder="1"/>
    <xf numFmtId="0" fontId="57" fillId="3" borderId="0" xfId="0" applyFont="1" applyFill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4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6" fillId="3" borderId="0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right" wrapText="1"/>
    </xf>
    <xf numFmtId="0" fontId="25" fillId="3" borderId="0" xfId="0" applyFont="1" applyFill="1" applyBorder="1" applyAlignment="1">
      <alignment wrapText="1"/>
    </xf>
    <xf numFmtId="0" fontId="25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wrapText="1"/>
    </xf>
    <xf numFmtId="0" fontId="26" fillId="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7" fillId="3" borderId="0" xfId="0" applyFont="1" applyFill="1" applyBorder="1" applyAlignment="1">
      <alignment horizontal="center" wrapText="1"/>
    </xf>
    <xf numFmtId="0" fontId="57" fillId="3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3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3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7" fontId="18" fillId="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7" fontId="46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6" fillId="2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6" fillId="0" borderId="0" xfId="0" applyNumberFormat="1" applyFont="1" applyFill="1" applyBorder="1" applyAlignment="1">
      <alignment horizontal="center" wrapText="1"/>
    </xf>
    <xf numFmtId="167" fontId="15" fillId="0" borderId="0" xfId="0" applyNumberFormat="1" applyFont="1" applyFill="1" applyBorder="1" applyAlignment="1">
      <alignment horizontal="center" wrapText="1"/>
    </xf>
    <xf numFmtId="167" fontId="15" fillId="3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5" fontId="14" fillId="2" borderId="0" xfId="0" applyNumberFormat="1" applyFont="1" applyFill="1" applyBorder="1" applyAlignment="1">
      <alignment horizontal="center" wrapText="1"/>
    </xf>
    <xf numFmtId="167" fontId="47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7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center" wrapText="1"/>
    </xf>
    <xf numFmtId="167" fontId="2" fillId="10" borderId="0" xfId="0" applyNumberFormat="1" applyFont="1" applyFill="1" applyBorder="1" applyAlignment="1">
      <alignment horizontal="center" wrapText="1"/>
    </xf>
    <xf numFmtId="165" fontId="17" fillId="1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7" fillId="8" borderId="0" xfId="0" applyNumberFormat="1" applyFont="1" applyFill="1" applyBorder="1" applyAlignment="1">
      <alignment horizontal="center" wrapText="1"/>
    </xf>
    <xf numFmtId="165" fontId="17" fillId="8" borderId="0" xfId="0" applyNumberFormat="1" applyFont="1" applyFill="1" applyBorder="1" applyAlignment="1">
      <alignment horizontal="center" wrapText="1"/>
    </xf>
    <xf numFmtId="165" fontId="1" fillId="9" borderId="0" xfId="0" applyNumberFormat="1" applyFont="1" applyFill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right" wrapText="1"/>
    </xf>
    <xf numFmtId="0" fontId="51" fillId="0" borderId="0" xfId="0" applyFont="1" applyBorder="1" applyAlignment="1">
      <alignment wrapText="1"/>
    </xf>
    <xf numFmtId="167" fontId="3" fillId="9" borderId="0" xfId="0" applyNumberFormat="1" applyFont="1" applyFill="1" applyBorder="1" applyAlignment="1">
      <alignment horizontal="center" wrapText="1"/>
    </xf>
    <xf numFmtId="165" fontId="16" fillId="10" borderId="0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8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3" fillId="10" borderId="0" xfId="0" applyNumberFormat="1" applyFont="1" applyFill="1" applyBorder="1" applyAlignment="1">
      <alignment horizontal="center" wrapText="1"/>
    </xf>
    <xf numFmtId="167" fontId="3" fillId="8" borderId="0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wrapText="1"/>
    </xf>
    <xf numFmtId="0" fontId="25" fillId="0" borderId="3" xfId="0" applyFont="1" applyBorder="1"/>
    <xf numFmtId="0" fontId="28" fillId="4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 horizontal="center"/>
    </xf>
    <xf numFmtId="167" fontId="37" fillId="3" borderId="5" xfId="0" applyNumberFormat="1" applyFont="1" applyFill="1" applyBorder="1" applyAlignment="1">
      <alignment horizontal="center" wrapText="1"/>
    </xf>
    <xf numFmtId="167" fontId="37" fillId="7" borderId="5" xfId="0" applyNumberFormat="1" applyFont="1" applyFill="1" applyBorder="1" applyAlignment="1">
      <alignment horizontal="center" wrapText="1"/>
    </xf>
    <xf numFmtId="165" fontId="37" fillId="3" borderId="5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>
      <alignment horizontal="center" wrapText="1"/>
    </xf>
    <xf numFmtId="49" fontId="53" fillId="5" borderId="5" xfId="0" applyNumberFormat="1" applyFont="1" applyFill="1" applyBorder="1" applyAlignment="1">
      <alignment horizontal="center"/>
    </xf>
    <xf numFmtId="167" fontId="37" fillId="5" borderId="5" xfId="0" applyNumberFormat="1" applyFont="1" applyFill="1" applyBorder="1" applyAlignment="1">
      <alignment horizontal="center" wrapText="1"/>
    </xf>
    <xf numFmtId="165" fontId="37" fillId="5" borderId="5" xfId="0" applyNumberFormat="1" applyFont="1" applyFill="1" applyBorder="1" applyAlignment="1">
      <alignment horizontal="center" wrapText="1"/>
    </xf>
    <xf numFmtId="49" fontId="53" fillId="3" borderId="5" xfId="0" applyNumberFormat="1" applyFont="1" applyFill="1" applyBorder="1" applyAlignment="1">
      <alignment horizontal="center"/>
    </xf>
    <xf numFmtId="49" fontId="52" fillId="0" borderId="5" xfId="0" applyNumberFormat="1" applyFont="1" applyBorder="1" applyAlignment="1">
      <alignment horizontal="center"/>
    </xf>
    <xf numFmtId="49" fontId="52" fillId="0" borderId="5" xfId="0" applyNumberFormat="1" applyFont="1" applyBorder="1" applyAlignment="1">
      <alignment horizontal="center" wrapText="1"/>
    </xf>
    <xf numFmtId="167" fontId="38" fillId="0" borderId="5" xfId="0" applyNumberFormat="1" applyFont="1" applyFill="1" applyBorder="1" applyAlignment="1" applyProtection="1">
      <alignment horizontal="center" wrapText="1"/>
      <protection locked="0"/>
    </xf>
    <xf numFmtId="167" fontId="38" fillId="7" borderId="5" xfId="0" applyNumberFormat="1" applyFont="1" applyFill="1" applyBorder="1" applyAlignment="1" applyProtection="1">
      <alignment horizontal="center" wrapText="1"/>
      <protection locked="0"/>
    </xf>
    <xf numFmtId="165" fontId="38" fillId="2" borderId="5" xfId="0" applyNumberFormat="1" applyFont="1" applyFill="1" applyBorder="1" applyAlignment="1">
      <alignment horizontal="center" wrapText="1"/>
    </xf>
    <xf numFmtId="167" fontId="38" fillId="2" borderId="5" xfId="0" applyNumberFormat="1" applyFont="1" applyFill="1" applyBorder="1" applyAlignment="1">
      <alignment horizontal="center" wrapText="1"/>
    </xf>
    <xf numFmtId="167" fontId="41" fillId="0" borderId="5" xfId="0" applyNumberFormat="1" applyFont="1" applyFill="1" applyBorder="1" applyAlignment="1">
      <alignment horizontal="center" wrapText="1"/>
    </xf>
    <xf numFmtId="167" fontId="41" fillId="3" borderId="5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167" fontId="41" fillId="7" borderId="5" xfId="0" applyNumberFormat="1" applyFont="1" applyFill="1" applyBorder="1" applyAlignment="1" applyProtection="1">
      <alignment horizontal="center" wrapText="1"/>
      <protection locked="0"/>
    </xf>
    <xf numFmtId="165" fontId="38" fillId="0" borderId="5" xfId="0" applyNumberFormat="1" applyFont="1" applyFill="1" applyBorder="1" applyAlignment="1">
      <alignment horizontal="center" wrapText="1"/>
    </xf>
    <xf numFmtId="167" fontId="38" fillId="3" borderId="5" xfId="0" applyNumberFormat="1" applyFont="1" applyFill="1" applyBorder="1" applyAlignment="1">
      <alignment horizontal="center" wrapText="1"/>
    </xf>
    <xf numFmtId="167" fontId="38" fillId="7" borderId="5" xfId="0" applyNumberFormat="1" applyFont="1" applyFill="1" applyBorder="1" applyAlignment="1">
      <alignment horizontal="center" wrapText="1"/>
    </xf>
    <xf numFmtId="168" fontId="38" fillId="2" borderId="5" xfId="0" applyNumberFormat="1" applyFont="1" applyFill="1" applyBorder="1" applyAlignment="1">
      <alignment horizontal="center" wrapText="1"/>
    </xf>
    <xf numFmtId="10" fontId="38" fillId="0" borderId="5" xfId="0" applyNumberFormat="1" applyFont="1" applyFill="1" applyBorder="1" applyAlignment="1">
      <alignment horizontal="center" wrapText="1"/>
    </xf>
    <xf numFmtId="49" fontId="52" fillId="0" borderId="5" xfId="0" applyNumberFormat="1" applyFont="1" applyFill="1" applyBorder="1" applyAlignment="1">
      <alignment horizontal="center" wrapText="1"/>
    </xf>
    <xf numFmtId="0" fontId="52" fillId="0" borderId="5" xfId="0" applyFont="1" applyBorder="1" applyAlignment="1">
      <alignment horizontal="center"/>
    </xf>
    <xf numFmtId="168" fontId="38" fillId="0" borderId="5" xfId="0" applyNumberFormat="1" applyFont="1" applyFill="1" applyBorder="1" applyAlignment="1">
      <alignment horizontal="center" wrapText="1"/>
    </xf>
    <xf numFmtId="0" fontId="52" fillId="0" borderId="5" xfId="0" applyFont="1" applyFill="1" applyBorder="1" applyAlignment="1">
      <alignment horizontal="center"/>
    </xf>
    <xf numFmtId="164" fontId="38" fillId="7" borderId="5" xfId="0" applyNumberFormat="1" applyFont="1" applyFill="1" applyBorder="1" applyAlignment="1" applyProtection="1">
      <alignment horizontal="center" wrapText="1"/>
      <protection locked="0"/>
    </xf>
    <xf numFmtId="49" fontId="54" fillId="5" borderId="5" xfId="0" applyNumberFormat="1" applyFont="1" applyFill="1" applyBorder="1" applyAlignment="1">
      <alignment horizontal="center"/>
    </xf>
    <xf numFmtId="49" fontId="54" fillId="5" borderId="5" xfId="0" applyNumberFormat="1" applyFont="1" applyFill="1" applyBorder="1" applyAlignment="1">
      <alignment horizontal="center" wrapText="1"/>
    </xf>
    <xf numFmtId="167" fontId="39" fillId="5" borderId="5" xfId="0" applyNumberFormat="1" applyFont="1" applyFill="1" applyBorder="1" applyAlignment="1" applyProtection="1">
      <alignment horizontal="center" wrapText="1"/>
      <protection locked="0"/>
    </xf>
    <xf numFmtId="167" fontId="39" fillId="7" borderId="5" xfId="0" applyNumberFormat="1" applyFont="1" applyFill="1" applyBorder="1" applyAlignment="1" applyProtection="1">
      <alignment horizontal="center" wrapText="1"/>
      <protection locked="0"/>
    </xf>
    <xf numFmtId="10" fontId="38" fillId="5" borderId="5" xfId="0" applyNumberFormat="1" applyFont="1" applyFill="1" applyBorder="1" applyAlignment="1">
      <alignment horizontal="center" wrapText="1"/>
    </xf>
    <xf numFmtId="167" fontId="39" fillId="5" borderId="5" xfId="0" applyNumberFormat="1" applyFont="1" applyFill="1" applyBorder="1" applyAlignment="1">
      <alignment horizontal="center" wrapText="1"/>
    </xf>
    <xf numFmtId="165" fontId="38" fillId="5" borderId="5" xfId="0" applyNumberFormat="1" applyFont="1" applyFill="1" applyBorder="1" applyAlignment="1">
      <alignment horizontal="center" wrapText="1"/>
    </xf>
    <xf numFmtId="167" fontId="40" fillId="5" borderId="5" xfId="0" applyNumberFormat="1" applyFont="1" applyFill="1" applyBorder="1" applyAlignment="1">
      <alignment horizontal="center" wrapText="1"/>
    </xf>
    <xf numFmtId="167" fontId="40" fillId="7" borderId="5" xfId="0" applyNumberFormat="1" applyFont="1" applyFill="1" applyBorder="1" applyAlignment="1" applyProtection="1">
      <alignment horizontal="center" wrapText="1"/>
      <protection locked="0"/>
    </xf>
    <xf numFmtId="167" fontId="38" fillId="5" borderId="5" xfId="0" applyNumberFormat="1" applyFont="1" applyFill="1" applyBorder="1" applyAlignment="1">
      <alignment horizontal="center" wrapText="1"/>
    </xf>
    <xf numFmtId="167" fontId="39" fillId="7" borderId="5" xfId="0" applyNumberFormat="1" applyFont="1" applyFill="1" applyBorder="1" applyAlignment="1">
      <alignment horizontal="center" wrapText="1"/>
    </xf>
    <xf numFmtId="10" fontId="38" fillId="2" borderId="5" xfId="0" applyNumberFormat="1" applyFont="1" applyFill="1" applyBorder="1" applyAlignment="1">
      <alignment horizontal="center" wrapText="1"/>
    </xf>
    <xf numFmtId="164" fontId="38" fillId="7" borderId="5" xfId="0" applyNumberFormat="1" applyFont="1" applyFill="1" applyBorder="1" applyAlignment="1">
      <alignment horizontal="center" wrapText="1"/>
    </xf>
    <xf numFmtId="167" fontId="41" fillId="7" borderId="5" xfId="0" applyNumberFormat="1" applyFont="1" applyFill="1" applyBorder="1" applyAlignment="1">
      <alignment horizontal="center" wrapText="1"/>
    </xf>
    <xf numFmtId="166" fontId="54" fillId="5" borderId="5" xfId="0" applyNumberFormat="1" applyFont="1" applyFill="1" applyBorder="1" applyAlignment="1">
      <alignment horizontal="center"/>
    </xf>
    <xf numFmtId="1" fontId="54" fillId="5" borderId="5" xfId="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 wrapText="1"/>
    </xf>
    <xf numFmtId="0" fontId="39" fillId="7" borderId="5" xfId="0" applyFont="1" applyFill="1" applyBorder="1" applyAlignment="1">
      <alignment horizontal="center" wrapText="1"/>
    </xf>
    <xf numFmtId="164" fontId="40" fillId="5" borderId="5" xfId="0" applyNumberFormat="1" applyFont="1" applyFill="1" applyBorder="1" applyAlignment="1">
      <alignment horizontal="center" wrapText="1"/>
    </xf>
    <xf numFmtId="164" fontId="39" fillId="5" borderId="5" xfId="0" applyNumberFormat="1" applyFont="1" applyFill="1" applyBorder="1" applyAlignment="1">
      <alignment horizontal="center" wrapText="1"/>
    </xf>
    <xf numFmtId="164" fontId="40" fillId="7" borderId="5" xfId="0" applyNumberFormat="1" applyFont="1" applyFill="1" applyBorder="1" applyAlignment="1">
      <alignment horizontal="center" wrapText="1"/>
    </xf>
    <xf numFmtId="164" fontId="38" fillId="5" borderId="5" xfId="0" applyNumberFormat="1" applyFont="1" applyFill="1" applyBorder="1" applyAlignment="1">
      <alignment horizontal="center" wrapText="1"/>
    </xf>
    <xf numFmtId="164" fontId="39" fillId="7" borderId="5" xfId="0" applyNumberFormat="1" applyFont="1" applyFill="1" applyBorder="1" applyAlignment="1">
      <alignment horizontal="center" wrapText="1"/>
    </xf>
    <xf numFmtId="165" fontId="37" fillId="2" borderId="5" xfId="0" applyNumberFormat="1" applyFont="1" applyFill="1" applyBorder="1" applyAlignment="1">
      <alignment horizontal="center" wrapText="1"/>
    </xf>
    <xf numFmtId="167" fontId="37" fillId="2" borderId="5" xfId="0" applyNumberFormat="1" applyFont="1" applyFill="1" applyBorder="1" applyAlignment="1">
      <alignment horizontal="center" wrapText="1"/>
    </xf>
    <xf numFmtId="165" fontId="37" fillId="0" borderId="5" xfId="0" applyNumberFormat="1" applyFont="1" applyFill="1" applyBorder="1" applyAlignment="1">
      <alignment horizontal="center" wrapText="1"/>
    </xf>
    <xf numFmtId="49" fontId="53" fillId="0" borderId="5" xfId="0" applyNumberFormat="1" applyFont="1" applyFill="1" applyBorder="1" applyAlignment="1">
      <alignment horizontal="center"/>
    </xf>
    <xf numFmtId="166" fontId="52" fillId="0" borderId="5" xfId="0" applyNumberFormat="1" applyFont="1" applyFill="1" applyBorder="1" applyAlignment="1">
      <alignment horizontal="center"/>
    </xf>
    <xf numFmtId="1" fontId="52" fillId="0" borderId="5" xfId="0" applyNumberFormat="1" applyFont="1" applyFill="1" applyBorder="1" applyAlignment="1">
      <alignment horizontal="center"/>
    </xf>
    <xf numFmtId="49" fontId="52" fillId="0" borderId="5" xfId="0" applyNumberFormat="1" applyFont="1" applyFill="1" applyBorder="1" applyAlignment="1">
      <alignment horizontal="center"/>
    </xf>
    <xf numFmtId="167" fontId="38" fillId="0" borderId="5" xfId="0" applyNumberFormat="1" applyFont="1" applyFill="1" applyBorder="1" applyAlignment="1" applyProtection="1">
      <alignment horizontal="center" wrapText="1"/>
    </xf>
    <xf numFmtId="167" fontId="38" fillId="7" borderId="5" xfId="0" applyNumberFormat="1" applyFont="1" applyFill="1" applyBorder="1" applyAlignment="1" applyProtection="1">
      <alignment horizontal="center" wrapText="1"/>
    </xf>
    <xf numFmtId="167" fontId="39" fillId="5" borderId="5" xfId="0" applyNumberFormat="1" applyFont="1" applyFill="1" applyBorder="1" applyAlignment="1" applyProtection="1">
      <alignment horizontal="center" wrapText="1"/>
    </xf>
    <xf numFmtId="167" fontId="40" fillId="7" borderId="5" xfId="0" applyNumberFormat="1" applyFont="1" applyFill="1" applyBorder="1" applyAlignment="1" applyProtection="1">
      <alignment horizontal="center" wrapText="1"/>
    </xf>
    <xf numFmtId="165" fontId="39" fillId="5" borderId="5" xfId="0" applyNumberFormat="1" applyFont="1" applyFill="1" applyBorder="1" applyAlignment="1">
      <alignment horizontal="center" wrapText="1"/>
    </xf>
    <xf numFmtId="166" fontId="54" fillId="0" borderId="5" xfId="0" applyNumberFormat="1" applyFont="1" applyBorder="1" applyAlignment="1">
      <alignment horizontal="center"/>
    </xf>
    <xf numFmtId="1" fontId="54" fillId="0" borderId="5" xfId="0" applyNumberFormat="1" applyFont="1" applyBorder="1" applyAlignment="1">
      <alignment horizontal="center"/>
    </xf>
    <xf numFmtId="49" fontId="54" fillId="0" borderId="5" xfId="0" applyNumberFormat="1" applyFont="1" applyBorder="1" applyAlignment="1">
      <alignment horizontal="center"/>
    </xf>
    <xf numFmtId="167" fontId="40" fillId="0" borderId="5" xfId="0" applyNumberFormat="1" applyFont="1" applyFill="1" applyBorder="1" applyAlignment="1" applyProtection="1">
      <alignment horizontal="center" wrapText="1"/>
    </xf>
    <xf numFmtId="165" fontId="39" fillId="0" borderId="5" xfId="0" applyNumberFormat="1" applyFont="1" applyFill="1" applyBorder="1" applyAlignment="1">
      <alignment horizontal="center" wrapText="1"/>
    </xf>
    <xf numFmtId="167" fontId="39" fillId="0" borderId="5" xfId="0" applyNumberFormat="1" applyFont="1" applyFill="1" applyBorder="1" applyAlignment="1">
      <alignment horizontal="center" wrapText="1"/>
    </xf>
    <xf numFmtId="167" fontId="39" fillId="3" borderId="5" xfId="0" applyNumberFormat="1" applyFont="1" applyFill="1" applyBorder="1" applyAlignment="1">
      <alignment horizontal="center" wrapText="1"/>
    </xf>
    <xf numFmtId="167" fontId="40" fillId="5" borderId="5" xfId="0" applyNumberFormat="1" applyFont="1" applyFill="1" applyBorder="1" applyAlignment="1" applyProtection="1">
      <alignment horizontal="center" wrapText="1"/>
    </xf>
    <xf numFmtId="0" fontId="40" fillId="5" borderId="5" xfId="0" applyFont="1" applyFill="1" applyBorder="1" applyAlignment="1">
      <alignment horizontal="center" wrapText="1"/>
    </xf>
    <xf numFmtId="0" fontId="40" fillId="7" borderId="5" xfId="0" applyFont="1" applyFill="1" applyBorder="1" applyAlignment="1">
      <alignment horizontal="center" wrapText="1"/>
    </xf>
    <xf numFmtId="49" fontId="52" fillId="3" borderId="5" xfId="0" applyNumberFormat="1" applyFont="1" applyFill="1" applyBorder="1" applyAlignment="1" applyProtection="1">
      <alignment horizontal="center" wrapText="1"/>
      <protection locked="0"/>
    </xf>
    <xf numFmtId="1" fontId="52" fillId="3" borderId="5" xfId="0" applyNumberFormat="1" applyFont="1" applyFill="1" applyBorder="1" applyAlignment="1" applyProtection="1">
      <alignment horizontal="center" wrapText="1"/>
      <protection locked="0"/>
    </xf>
    <xf numFmtId="167" fontId="38" fillId="3" borderId="5" xfId="0" applyNumberFormat="1" applyFont="1" applyFill="1" applyBorder="1" applyAlignment="1" applyProtection="1">
      <alignment horizontal="center" wrapText="1"/>
    </xf>
    <xf numFmtId="165" fontId="38" fillId="3" borderId="5" xfId="0" applyNumberFormat="1" applyFont="1" applyFill="1" applyBorder="1" applyAlignment="1">
      <alignment horizontal="center" wrapText="1"/>
    </xf>
    <xf numFmtId="49" fontId="54" fillId="5" borderId="5" xfId="0" applyNumberFormat="1" applyFont="1" applyFill="1" applyBorder="1" applyAlignment="1" applyProtection="1">
      <alignment horizontal="center" wrapText="1"/>
      <protection locked="0"/>
    </xf>
    <xf numFmtId="1" fontId="54" fillId="5" borderId="5" xfId="0" applyNumberFormat="1" applyFont="1" applyFill="1" applyBorder="1" applyAlignment="1" applyProtection="1">
      <alignment horizontal="center" wrapText="1"/>
      <protection locked="0"/>
    </xf>
    <xf numFmtId="10" fontId="39" fillId="5" borderId="5" xfId="0" applyNumberFormat="1" applyFont="1" applyFill="1" applyBorder="1" applyAlignment="1">
      <alignment horizontal="center" wrapText="1"/>
    </xf>
    <xf numFmtId="167" fontId="40" fillId="7" borderId="5" xfId="0" applyNumberFormat="1" applyFont="1" applyFill="1" applyBorder="1" applyAlignment="1">
      <alignment horizontal="center" wrapText="1"/>
    </xf>
    <xf numFmtId="49" fontId="52" fillId="5" borderId="5" xfId="0" applyNumberFormat="1" applyFont="1" applyFill="1" applyBorder="1" applyAlignment="1" applyProtection="1">
      <alignment horizontal="center" wrapText="1"/>
      <protection locked="0"/>
    </xf>
    <xf numFmtId="1" fontId="52" fillId="5" borderId="5" xfId="0" applyNumberFormat="1" applyFont="1" applyFill="1" applyBorder="1" applyAlignment="1" applyProtection="1">
      <alignment horizontal="center" wrapText="1"/>
      <protection locked="0"/>
    </xf>
    <xf numFmtId="167" fontId="41" fillId="5" borderId="5" xfId="0" applyNumberFormat="1" applyFont="1" applyFill="1" applyBorder="1" applyAlignment="1" applyProtection="1">
      <alignment horizontal="center" wrapText="1"/>
    </xf>
    <xf numFmtId="167" fontId="41" fillId="7" borderId="5" xfId="0" applyNumberFormat="1" applyFont="1" applyFill="1" applyBorder="1" applyAlignment="1" applyProtection="1">
      <alignment horizontal="center" wrapText="1"/>
    </xf>
    <xf numFmtId="167" fontId="41" fillId="5" borderId="5" xfId="0" applyNumberFormat="1" applyFont="1" applyFill="1" applyBorder="1" applyAlignment="1">
      <alignment horizontal="center" wrapText="1"/>
    </xf>
    <xf numFmtId="168" fontId="39" fillId="5" borderId="5" xfId="0" applyNumberFormat="1" applyFont="1" applyFill="1" applyBorder="1" applyAlignment="1">
      <alignment horizontal="center" wrapText="1"/>
    </xf>
    <xf numFmtId="49" fontId="52" fillId="0" borderId="5" xfId="0" applyNumberFormat="1" applyFont="1" applyFill="1" applyBorder="1" applyAlignment="1" applyProtection="1">
      <alignment horizontal="center" wrapText="1"/>
      <protection locked="0"/>
    </xf>
    <xf numFmtId="1" fontId="52" fillId="0" borderId="5" xfId="0" applyNumberFormat="1" applyFont="1" applyFill="1" applyBorder="1" applyAlignment="1" applyProtection="1">
      <alignment horizontal="center" wrapText="1"/>
      <protection locked="0"/>
    </xf>
    <xf numFmtId="49" fontId="52" fillId="0" borderId="5" xfId="0" applyNumberFormat="1" applyFont="1" applyBorder="1" applyAlignment="1" applyProtection="1">
      <alignment horizontal="center" wrapText="1"/>
      <protection locked="0"/>
    </xf>
    <xf numFmtId="49" fontId="53" fillId="0" borderId="5" xfId="0" applyNumberFormat="1" applyFont="1" applyBorder="1" applyAlignment="1">
      <alignment horizontal="center"/>
    </xf>
    <xf numFmtId="49" fontId="52" fillId="3" borderId="5" xfId="0" applyNumberFormat="1" applyFont="1" applyFill="1" applyBorder="1" applyAlignment="1">
      <alignment horizontal="center"/>
    </xf>
    <xf numFmtId="49" fontId="52" fillId="3" borderId="5" xfId="0" applyNumberFormat="1" applyFont="1" applyFill="1" applyBorder="1" applyAlignment="1">
      <alignment horizontal="center" wrapText="1"/>
    </xf>
    <xf numFmtId="49" fontId="52" fillId="2" borderId="5" xfId="0" applyNumberFormat="1" applyFont="1" applyFill="1" applyBorder="1" applyAlignment="1">
      <alignment horizontal="center" wrapText="1"/>
    </xf>
    <xf numFmtId="10" fontId="37" fillId="2" borderId="5" xfId="0" applyNumberFormat="1" applyFont="1" applyFill="1" applyBorder="1" applyAlignment="1">
      <alignment horizontal="center" wrapText="1"/>
    </xf>
    <xf numFmtId="167" fontId="44" fillId="0" borderId="5" xfId="0" applyNumberFormat="1" applyFont="1" applyFill="1" applyBorder="1" applyAlignment="1">
      <alignment horizontal="center" wrapText="1"/>
    </xf>
    <xf numFmtId="167" fontId="44" fillId="7" borderId="5" xfId="0" applyNumberFormat="1" applyFont="1" applyFill="1" applyBorder="1" applyAlignment="1">
      <alignment horizontal="center" wrapText="1"/>
    </xf>
    <xf numFmtId="0" fontId="53" fillId="0" borderId="5" xfId="0" applyFont="1" applyBorder="1" applyAlignment="1">
      <alignment horizontal="center"/>
    </xf>
    <xf numFmtId="49" fontId="53" fillId="0" borderId="5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 applyProtection="1">
      <alignment horizontal="center" wrapText="1"/>
    </xf>
    <xf numFmtId="167" fontId="44" fillId="7" borderId="5" xfId="0" applyNumberFormat="1" applyFont="1" applyFill="1" applyBorder="1" applyAlignment="1" applyProtection="1">
      <alignment horizontal="center" wrapText="1"/>
    </xf>
    <xf numFmtId="167" fontId="37" fillId="7" borderId="5" xfId="0" applyNumberFormat="1" applyFont="1" applyFill="1" applyBorder="1" applyAlignment="1" applyProtection="1">
      <alignment horizontal="center" wrapText="1"/>
    </xf>
    <xf numFmtId="0" fontId="54" fillId="5" borderId="5" xfId="0" applyFont="1" applyFill="1" applyBorder="1" applyAlignment="1">
      <alignment horizontal="center"/>
    </xf>
    <xf numFmtId="167" fontId="42" fillId="5" borderId="5" xfId="0" applyNumberFormat="1" applyFont="1" applyFill="1" applyBorder="1" applyAlignment="1">
      <alignment horizontal="center" wrapText="1"/>
    </xf>
    <xf numFmtId="0" fontId="53" fillId="3" borderId="5" xfId="0" applyFont="1" applyFill="1" applyBorder="1" applyAlignment="1">
      <alignment horizontal="center"/>
    </xf>
    <xf numFmtId="49" fontId="53" fillId="3" borderId="5" xfId="0" applyNumberFormat="1" applyFont="1" applyFill="1" applyBorder="1" applyAlignment="1">
      <alignment horizontal="center" wrapText="1"/>
    </xf>
    <xf numFmtId="167" fontId="37" fillId="3" borderId="5" xfId="0" applyNumberFormat="1" applyFont="1" applyFill="1" applyBorder="1" applyAlignment="1" applyProtection="1">
      <alignment horizontal="center" wrapText="1"/>
    </xf>
    <xf numFmtId="167" fontId="44" fillId="3" borderId="5" xfId="0" applyNumberFormat="1" applyFont="1" applyFill="1" applyBorder="1" applyAlignment="1">
      <alignment horizontal="center" wrapText="1"/>
    </xf>
    <xf numFmtId="49" fontId="56" fillId="5" borderId="5" xfId="0" applyNumberFormat="1" applyFont="1" applyFill="1" applyBorder="1" applyAlignment="1" applyProtection="1">
      <alignment horizontal="center" wrapText="1"/>
      <protection locked="0"/>
    </xf>
    <xf numFmtId="1" fontId="56" fillId="5" borderId="5" xfId="0" applyNumberFormat="1" applyFont="1" applyFill="1" applyBorder="1" applyAlignment="1" applyProtection="1">
      <alignment horizontal="center" wrapText="1"/>
      <protection locked="0"/>
    </xf>
    <xf numFmtId="10" fontId="40" fillId="5" borderId="5" xfId="0" applyNumberFormat="1" applyFont="1" applyFill="1" applyBorder="1" applyAlignment="1">
      <alignment horizontal="center" wrapText="1"/>
    </xf>
    <xf numFmtId="168" fontId="37" fillId="2" borderId="5" xfId="0" applyNumberFormat="1" applyFont="1" applyFill="1" applyBorder="1" applyAlignment="1">
      <alignment horizontal="center" wrapText="1"/>
    </xf>
    <xf numFmtId="49" fontId="53" fillId="0" borderId="5" xfId="0" applyNumberFormat="1" applyFont="1" applyBorder="1" applyAlignment="1">
      <alignment horizontal="center" wrapText="1"/>
    </xf>
    <xf numFmtId="167" fontId="37" fillId="0" borderId="5" xfId="0" applyNumberFormat="1" applyFont="1" applyFill="1" applyBorder="1" applyAlignment="1" applyProtection="1">
      <alignment horizontal="center" wrapText="1"/>
      <protection locked="0"/>
    </xf>
    <xf numFmtId="167" fontId="44" fillId="7" borderId="5" xfId="0" applyNumberFormat="1" applyFont="1" applyFill="1" applyBorder="1" applyAlignment="1" applyProtection="1">
      <alignment horizontal="center" wrapText="1"/>
      <protection locked="0"/>
    </xf>
    <xf numFmtId="167" fontId="37" fillId="7" borderId="5" xfId="0" applyNumberFormat="1" applyFont="1" applyFill="1" applyBorder="1" applyAlignment="1" applyProtection="1">
      <alignment horizontal="center" wrapText="1"/>
      <protection locked="0"/>
    </xf>
    <xf numFmtId="167" fontId="40" fillId="5" borderId="5" xfId="0" applyNumberFormat="1" applyFont="1" applyFill="1" applyBorder="1" applyAlignment="1" applyProtection="1">
      <alignment horizontal="center" wrapText="1"/>
      <protection locked="0"/>
    </xf>
    <xf numFmtId="165" fontId="39" fillId="2" borderId="5" xfId="0" applyNumberFormat="1" applyFont="1" applyFill="1" applyBorder="1" applyAlignment="1">
      <alignment horizontal="center" wrapText="1"/>
    </xf>
    <xf numFmtId="167" fontId="39" fillId="2" borderId="5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7" fontId="37" fillId="3" borderId="9" xfId="0" applyNumberFormat="1" applyFont="1" applyFill="1" applyBorder="1" applyAlignment="1">
      <alignment horizontal="center" wrapText="1"/>
    </xf>
    <xf numFmtId="165" fontId="37" fillId="3" borderId="10" xfId="0" applyNumberFormat="1" applyFont="1" applyFill="1" applyBorder="1" applyAlignment="1">
      <alignment horizontal="center" wrapText="1"/>
    </xf>
    <xf numFmtId="167" fontId="37" fillId="5" borderId="9" xfId="0" applyNumberFormat="1" applyFont="1" applyFill="1" applyBorder="1" applyAlignment="1">
      <alignment horizontal="center" wrapText="1"/>
    </xf>
    <xf numFmtId="165" fontId="37" fillId="5" borderId="10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  <protection locked="0"/>
    </xf>
    <xf numFmtId="165" fontId="38" fillId="2" borderId="10" xfId="0" applyNumberFormat="1" applyFont="1" applyFill="1" applyBorder="1" applyAlignment="1">
      <alignment horizontal="center" wrapText="1"/>
    </xf>
    <xf numFmtId="165" fontId="38" fillId="0" borderId="10" xfId="0" applyNumberFormat="1" applyFont="1" applyFill="1" applyBorder="1" applyAlignment="1">
      <alignment horizontal="center" wrapText="1"/>
    </xf>
    <xf numFmtId="167" fontId="39" fillId="5" borderId="9" xfId="0" applyNumberFormat="1" applyFont="1" applyFill="1" applyBorder="1" applyAlignment="1" applyProtection="1">
      <alignment horizontal="center" wrapText="1"/>
      <protection locked="0"/>
    </xf>
    <xf numFmtId="165" fontId="38" fillId="5" borderId="10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>
      <alignment horizontal="center" wrapText="1"/>
    </xf>
    <xf numFmtId="0" fontId="39" fillId="5" borderId="9" xfId="0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>
      <alignment horizontal="center" wrapText="1"/>
    </xf>
    <xf numFmtId="165" fontId="37" fillId="2" borderId="10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</xf>
    <xf numFmtId="167" fontId="39" fillId="5" borderId="9" xfId="0" applyNumberFormat="1" applyFont="1" applyFill="1" applyBorder="1" applyAlignment="1" applyProtection="1">
      <alignment horizontal="center" wrapText="1"/>
    </xf>
    <xf numFmtId="165" fontId="39" fillId="5" borderId="10" xfId="0" applyNumberFormat="1" applyFont="1" applyFill="1" applyBorder="1" applyAlignment="1">
      <alignment horizontal="center" wrapText="1"/>
    </xf>
    <xf numFmtId="167" fontId="40" fillId="0" borderId="9" xfId="0" applyNumberFormat="1" applyFont="1" applyFill="1" applyBorder="1" applyAlignment="1" applyProtection="1">
      <alignment horizontal="center" wrapText="1"/>
    </xf>
    <xf numFmtId="165" fontId="39" fillId="0" borderId="10" xfId="0" applyNumberFormat="1" applyFont="1" applyFill="1" applyBorder="1" applyAlignment="1">
      <alignment horizontal="center" wrapText="1"/>
    </xf>
    <xf numFmtId="167" fontId="40" fillId="5" borderId="9" xfId="0" applyNumberFormat="1" applyFont="1" applyFill="1" applyBorder="1" applyAlignment="1" applyProtection="1">
      <alignment horizontal="center" wrapText="1"/>
    </xf>
    <xf numFmtId="0" fontId="40" fillId="5" borderId="9" xfId="0" applyFont="1" applyFill="1" applyBorder="1" applyAlignment="1">
      <alignment horizontal="center" wrapText="1"/>
    </xf>
    <xf numFmtId="167" fontId="38" fillId="3" borderId="9" xfId="0" applyNumberFormat="1" applyFont="1" applyFill="1" applyBorder="1" applyAlignment="1" applyProtection="1">
      <alignment horizontal="center" wrapText="1"/>
    </xf>
    <xf numFmtId="165" fontId="38" fillId="3" borderId="10" xfId="0" applyNumberFormat="1" applyFont="1" applyFill="1" applyBorder="1" applyAlignment="1">
      <alignment horizontal="center" wrapText="1"/>
    </xf>
    <xf numFmtId="167" fontId="41" fillId="5" borderId="9" xfId="0" applyNumberFormat="1" applyFont="1" applyFill="1" applyBorder="1" applyAlignment="1" applyProtection="1">
      <alignment horizontal="center" wrapText="1"/>
    </xf>
    <xf numFmtId="167" fontId="39" fillId="5" borderId="9" xfId="0" applyNumberFormat="1" applyFont="1" applyFill="1" applyBorder="1" applyAlignment="1">
      <alignment horizontal="center" wrapText="1"/>
    </xf>
    <xf numFmtId="167" fontId="39" fillId="5" borderId="10" xfId="0" applyNumberFormat="1" applyFont="1" applyFill="1" applyBorder="1" applyAlignment="1">
      <alignment horizontal="center" wrapText="1"/>
    </xf>
    <xf numFmtId="167" fontId="40" fillId="5" borderId="9" xfId="0" applyNumberFormat="1" applyFont="1" applyFill="1" applyBorder="1" applyAlignment="1">
      <alignment horizontal="center" wrapText="1"/>
    </xf>
    <xf numFmtId="167" fontId="38" fillId="3" borderId="9" xfId="0" applyNumberFormat="1" applyFont="1" applyFill="1" applyBorder="1" applyAlignment="1">
      <alignment horizontal="center" wrapText="1"/>
    </xf>
    <xf numFmtId="165" fontId="37" fillId="0" borderId="10" xfId="0" applyNumberFormat="1" applyFont="1" applyFill="1" applyBorder="1" applyAlignment="1">
      <alignment horizontal="center" wrapText="1"/>
    </xf>
    <xf numFmtId="167" fontId="41" fillId="0" borderId="9" xfId="0" applyNumberFormat="1" applyFont="1" applyFill="1" applyBorder="1" applyAlignment="1" applyProtection="1">
      <alignment horizontal="center" wrapText="1"/>
      <protection locked="0"/>
    </xf>
    <xf numFmtId="167" fontId="37" fillId="0" borderId="9" xfId="0" applyNumberFormat="1" applyFont="1" applyFill="1" applyBorder="1" applyAlignment="1" applyProtection="1">
      <alignment horizontal="center" wrapText="1"/>
    </xf>
    <xf numFmtId="167" fontId="37" fillId="3" borderId="9" xfId="0" applyNumberFormat="1" applyFont="1" applyFill="1" applyBorder="1" applyAlignment="1" applyProtection="1">
      <alignment horizontal="center" wrapText="1"/>
    </xf>
    <xf numFmtId="165" fontId="40" fillId="5" borderId="10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 applyProtection="1">
      <alignment horizontal="center" wrapText="1"/>
      <protection locked="0"/>
    </xf>
    <xf numFmtId="167" fontId="40" fillId="5" borderId="9" xfId="0" applyNumberFormat="1" applyFont="1" applyFill="1" applyBorder="1" applyAlignment="1" applyProtection="1">
      <alignment horizontal="center" wrapText="1"/>
      <protection locked="0"/>
    </xf>
    <xf numFmtId="167" fontId="37" fillId="0" borderId="11" xfId="0" applyNumberFormat="1" applyFont="1" applyFill="1" applyBorder="1" applyAlignment="1" applyProtection="1">
      <alignment horizontal="center" wrapText="1"/>
    </xf>
    <xf numFmtId="167" fontId="37" fillId="0" borderId="12" xfId="0" applyNumberFormat="1" applyFont="1" applyFill="1" applyBorder="1" applyAlignment="1" applyProtection="1">
      <alignment horizontal="center" wrapText="1"/>
    </xf>
    <xf numFmtId="167" fontId="37" fillId="7" borderId="12" xfId="0" applyNumberFormat="1" applyFont="1" applyFill="1" applyBorder="1" applyAlignment="1" applyProtection="1">
      <alignment horizontal="center" wrapText="1"/>
    </xf>
    <xf numFmtId="165" fontId="37" fillId="2" borderId="12" xfId="0" applyNumberFormat="1" applyFont="1" applyFill="1" applyBorder="1" applyAlignment="1">
      <alignment horizontal="center" wrapText="1"/>
    </xf>
    <xf numFmtId="167" fontId="37" fillId="2" borderId="12" xfId="0" applyNumberFormat="1" applyFont="1" applyFill="1" applyBorder="1" applyAlignment="1">
      <alignment horizontal="center" wrapText="1"/>
    </xf>
    <xf numFmtId="165" fontId="37" fillId="2" borderId="13" xfId="0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52" fillId="3" borderId="9" xfId="0" applyFont="1" applyFill="1" applyBorder="1" applyAlignment="1"/>
    <xf numFmtId="0" fontId="53" fillId="3" borderId="10" xfId="0" applyFont="1" applyFill="1" applyBorder="1" applyAlignment="1">
      <alignment horizontal="center" wrapText="1"/>
    </xf>
    <xf numFmtId="0" fontId="53" fillId="5" borderId="9" xfId="0" applyFont="1" applyFill="1" applyBorder="1" applyAlignment="1"/>
    <xf numFmtId="0" fontId="53" fillId="5" borderId="10" xfId="0" applyFont="1" applyFill="1" applyBorder="1" applyAlignment="1" applyProtection="1">
      <alignment horizontal="left" wrapText="1"/>
      <protection locked="0"/>
    </xf>
    <xf numFmtId="0" fontId="53" fillId="3" borderId="10" xfId="0" applyNumberFormat="1" applyFont="1" applyFill="1" applyBorder="1" applyAlignment="1" applyProtection="1">
      <alignment horizontal="left" wrapText="1"/>
      <protection locked="0"/>
    </xf>
    <xf numFmtId="0" fontId="52" fillId="0" borderId="9" xfId="0" applyFont="1" applyFill="1" applyBorder="1" applyAlignment="1"/>
    <xf numFmtId="167" fontId="52" fillId="5" borderId="10" xfId="0" applyNumberFormat="1" applyFont="1" applyFill="1" applyBorder="1" applyAlignment="1" applyProtection="1">
      <alignment horizontal="left" wrapText="1"/>
      <protection locked="0"/>
    </xf>
    <xf numFmtId="0" fontId="52" fillId="5" borderId="10" xfId="0" applyFont="1" applyFill="1" applyBorder="1" applyAlignment="1">
      <alignment wrapText="1"/>
    </xf>
    <xf numFmtId="0" fontId="52" fillId="5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wrapText="1"/>
    </xf>
    <xf numFmtId="0" fontId="55" fillId="5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wrapText="1"/>
    </xf>
    <xf numFmtId="0" fontId="54" fillId="5" borderId="9" xfId="0" applyFont="1" applyFill="1" applyBorder="1" applyAlignment="1"/>
    <xf numFmtId="0" fontId="35" fillId="5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 applyProtection="1">
      <alignment horizontal="left" wrapText="1"/>
      <protection locked="0"/>
    </xf>
    <xf numFmtId="49" fontId="52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2" fillId="0" borderId="10" xfId="1" applyFont="1" applyFill="1" applyBorder="1" applyAlignment="1" applyProtection="1">
      <alignment horizontal="left" wrapText="1"/>
    </xf>
    <xf numFmtId="0" fontId="54" fillId="5" borderId="10" xfId="0" applyFont="1" applyFill="1" applyBorder="1" applyAlignment="1" applyProtection="1">
      <alignment horizontal="left" vertical="center" wrapText="1"/>
      <protection hidden="1"/>
    </xf>
    <xf numFmtId="0" fontId="53" fillId="2" borderId="10" xfId="0" applyFont="1" applyFill="1" applyBorder="1" applyAlignment="1">
      <alignment horizontal="left" wrapText="1"/>
    </xf>
    <xf numFmtId="0" fontId="53" fillId="0" borderId="10" xfId="0" applyFont="1" applyFill="1" applyBorder="1" applyAlignment="1" applyProtection="1">
      <alignment horizontal="left" wrapText="1"/>
      <protection locked="0"/>
    </xf>
    <xf numFmtId="49" fontId="52" fillId="0" borderId="10" xfId="0" applyNumberFormat="1" applyFont="1" applyFill="1" applyBorder="1" applyAlignment="1" applyProtection="1">
      <alignment wrapText="1"/>
      <protection locked="0"/>
    </xf>
    <xf numFmtId="0" fontId="35" fillId="5" borderId="10" xfId="0" applyFont="1" applyFill="1" applyBorder="1" applyAlignment="1" applyProtection="1">
      <alignment horizontal="left" wrapText="1"/>
      <protection locked="0"/>
    </xf>
    <xf numFmtId="0" fontId="54" fillId="0" borderId="9" xfId="0" applyFont="1" applyFill="1" applyBorder="1" applyAlignment="1"/>
    <xf numFmtId="0" fontId="54" fillId="0" borderId="10" xfId="0" applyFont="1" applyFill="1" applyBorder="1" applyAlignment="1" applyProtection="1">
      <alignment horizontal="left" wrapText="1"/>
      <protection locked="0"/>
    </xf>
    <xf numFmtId="0" fontId="54" fillId="5" borderId="10" xfId="0" applyFont="1" applyFill="1" applyBorder="1" applyAlignment="1" applyProtection="1">
      <alignment horizontal="left" wrapText="1"/>
      <protection locked="0"/>
    </xf>
    <xf numFmtId="49" fontId="52" fillId="3" borderId="10" xfId="0" applyNumberFormat="1" applyFont="1" applyFill="1" applyBorder="1" applyAlignment="1" applyProtection="1">
      <alignment wrapText="1"/>
      <protection locked="0"/>
    </xf>
    <xf numFmtId="0" fontId="52" fillId="5" borderId="9" xfId="0" applyFont="1" applyFill="1" applyBorder="1" applyAlignment="1"/>
    <xf numFmtId="0" fontId="55" fillId="5" borderId="10" xfId="0" applyFont="1" applyFill="1" applyBorder="1" applyAlignment="1" applyProtection="1">
      <alignment horizontal="left" wrapText="1"/>
      <protection locked="0"/>
    </xf>
    <xf numFmtId="0" fontId="54" fillId="5" borderId="9" xfId="0" applyFont="1" applyFill="1" applyBorder="1" applyAlignment="1">
      <alignment horizontal="center"/>
    </xf>
    <xf numFmtId="49" fontId="52" fillId="0" borderId="10" xfId="0" applyNumberFormat="1" applyFont="1" applyBorder="1" applyAlignment="1" applyProtection="1">
      <alignment wrapText="1"/>
      <protection locked="0"/>
    </xf>
    <xf numFmtId="49" fontId="35" fillId="5" borderId="10" xfId="0" applyNumberFormat="1" applyFont="1" applyFill="1" applyBorder="1" applyAlignment="1" applyProtection="1">
      <alignment wrapText="1"/>
      <protection locked="0"/>
    </xf>
    <xf numFmtId="49" fontId="35" fillId="5" borderId="10" xfId="0" applyNumberFormat="1" applyFont="1" applyFill="1" applyBorder="1" applyAlignment="1">
      <alignment horizontal="left" wrapText="1"/>
    </xf>
    <xf numFmtId="0" fontId="35" fillId="5" borderId="10" xfId="0" applyFont="1" applyFill="1" applyBorder="1" applyAlignment="1">
      <alignment wrapText="1"/>
    </xf>
    <xf numFmtId="49" fontId="52" fillId="3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left" wrapText="1"/>
    </xf>
    <xf numFmtId="49" fontId="52" fillId="0" borderId="10" xfId="0" applyNumberFormat="1" applyFont="1" applyBorder="1" applyAlignment="1" applyProtection="1">
      <alignment horizontal="left" wrapText="1"/>
      <protection locked="0"/>
    </xf>
    <xf numFmtId="0" fontId="52" fillId="2" borderId="10" xfId="0" applyFont="1" applyFill="1" applyBorder="1" applyAlignment="1">
      <alignment horizontal="left" wrapText="1"/>
    </xf>
    <xf numFmtId="0" fontId="53" fillId="2" borderId="10" xfId="0" applyFont="1" applyFill="1" applyBorder="1" applyAlignment="1" applyProtection="1">
      <alignment horizontal="left" wrapText="1"/>
      <protection locked="0"/>
    </xf>
    <xf numFmtId="49" fontId="52" fillId="2" borderId="10" xfId="0" applyNumberFormat="1" applyFont="1" applyFill="1" applyBorder="1" applyAlignment="1">
      <alignment wrapText="1"/>
    </xf>
    <xf numFmtId="0" fontId="36" fillId="0" borderId="10" xfId="0" applyFont="1" applyBorder="1" applyAlignment="1" applyProtection="1">
      <alignment horizontal="left" wrapText="1"/>
      <protection locked="0"/>
    </xf>
    <xf numFmtId="0" fontId="53" fillId="0" borderId="10" xfId="0" applyFont="1" applyBorder="1" applyAlignment="1" applyProtection="1">
      <alignment horizontal="left" wrapText="1"/>
      <protection locked="0"/>
    </xf>
    <xf numFmtId="3" fontId="52" fillId="0" borderId="10" xfId="0" applyNumberFormat="1" applyFont="1" applyBorder="1" applyAlignment="1">
      <alignment horizontal="left" wrapText="1"/>
    </xf>
    <xf numFmtId="49" fontId="53" fillId="0" borderId="10" xfId="0" applyNumberFormat="1" applyFont="1" applyFill="1" applyBorder="1" applyAlignment="1">
      <alignment wrapText="1"/>
    </xf>
    <xf numFmtId="49" fontId="35" fillId="5" borderId="10" xfId="0" applyNumberFormat="1" applyFont="1" applyFill="1" applyBorder="1" applyAlignment="1">
      <alignment wrapText="1"/>
    </xf>
    <xf numFmtId="49" fontId="53" fillId="3" borderId="10" xfId="0" applyNumberFormat="1" applyFont="1" applyFill="1" applyBorder="1" applyAlignment="1">
      <alignment wrapText="1"/>
    </xf>
    <xf numFmtId="0" fontId="56" fillId="5" borderId="9" xfId="0" applyFont="1" applyFill="1" applyBorder="1" applyAlignment="1">
      <alignment horizontal="center"/>
    </xf>
    <xf numFmtId="0" fontId="56" fillId="5" borderId="10" xfId="0" applyFont="1" applyFill="1" applyBorder="1" applyAlignment="1" applyProtection="1">
      <alignment horizontal="left" wrapText="1"/>
      <protection locked="0"/>
    </xf>
    <xf numFmtId="49" fontId="53" fillId="0" borderId="10" xfId="0" applyNumberFormat="1" applyFont="1" applyBorder="1" applyAlignment="1" applyProtection="1">
      <alignment horizontal="left" wrapText="1"/>
      <protection locked="0"/>
    </xf>
    <xf numFmtId="0" fontId="53" fillId="0" borderId="10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/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167" fontId="41" fillId="0" borderId="9" xfId="0" applyNumberFormat="1" applyFont="1" applyFill="1" applyBorder="1" applyAlignment="1">
      <alignment horizontal="center" wrapText="1"/>
    </xf>
    <xf numFmtId="164" fontId="40" fillId="5" borderId="9" xfId="0" applyNumberFormat="1" applyFont="1" applyFill="1" applyBorder="1" applyAlignment="1">
      <alignment horizontal="center" wrapText="1"/>
    </xf>
    <xf numFmtId="167" fontId="39" fillId="0" borderId="9" xfId="0" applyNumberFormat="1" applyFont="1" applyFill="1" applyBorder="1" applyAlignment="1">
      <alignment horizontal="center" wrapText="1"/>
    </xf>
    <xf numFmtId="164" fontId="39" fillId="5" borderId="9" xfId="0" applyNumberFormat="1" applyFont="1" applyFill="1" applyBorder="1" applyAlignment="1">
      <alignment horizontal="center" wrapText="1"/>
    </xf>
    <xf numFmtId="167" fontId="41" fillId="5" borderId="9" xfId="0" applyNumberFormat="1" applyFont="1" applyFill="1" applyBorder="1" applyAlignment="1">
      <alignment horizontal="center" wrapText="1"/>
    </xf>
    <xf numFmtId="164" fontId="38" fillId="5" borderId="10" xfId="0" applyNumberFormat="1" applyFont="1" applyFill="1" applyBorder="1" applyAlignment="1">
      <alignment horizontal="center" wrapText="1"/>
    </xf>
    <xf numFmtId="167" fontId="41" fillId="3" borderId="9" xfId="0" applyNumberFormat="1" applyFont="1" applyFill="1" applyBorder="1" applyAlignment="1">
      <alignment horizontal="center" wrapText="1"/>
    </xf>
    <xf numFmtId="167" fontId="44" fillId="0" borderId="9" xfId="0" applyNumberFormat="1" applyFont="1" applyFill="1" applyBorder="1" applyAlignment="1">
      <alignment horizontal="center" wrapText="1"/>
    </xf>
    <xf numFmtId="165" fontId="41" fillId="5" borderId="10" xfId="0" applyNumberFormat="1" applyFont="1" applyFill="1" applyBorder="1" applyAlignment="1">
      <alignment horizontal="center" wrapText="1"/>
    </xf>
    <xf numFmtId="167" fontId="37" fillId="3" borderId="12" xfId="0" applyNumberFormat="1" applyFont="1" applyFill="1" applyBorder="1" applyAlignment="1" applyProtection="1">
      <alignment horizontal="center" wrapText="1"/>
    </xf>
    <xf numFmtId="165" fontId="37" fillId="0" borderId="13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wrapText="1"/>
    </xf>
    <xf numFmtId="167" fontId="38" fillId="5" borderId="9" xfId="0" applyNumberFormat="1" applyFont="1" applyFill="1" applyBorder="1" applyAlignment="1">
      <alignment horizontal="center" wrapText="1"/>
    </xf>
    <xf numFmtId="165" fontId="44" fillId="5" borderId="10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167" fontId="37" fillId="3" borderId="12" xfId="0" applyNumberFormat="1" applyFont="1" applyFill="1" applyBorder="1" applyAlignment="1">
      <alignment horizontal="center" wrapText="1"/>
    </xf>
    <xf numFmtId="167" fontId="37" fillId="0" borderId="12" xfId="0" applyNumberFormat="1" applyFont="1" applyFill="1" applyBorder="1" applyAlignment="1">
      <alignment horizontal="center" wrapText="1"/>
    </xf>
    <xf numFmtId="167" fontId="37" fillId="7" borderId="12" xfId="0" applyNumberFormat="1" applyFont="1" applyFill="1" applyBorder="1" applyAlignment="1">
      <alignment horizontal="center" wrapText="1"/>
    </xf>
    <xf numFmtId="10" fontId="38" fillId="3" borderId="5" xfId="0" applyNumberFormat="1" applyFont="1" applyFill="1" applyBorder="1" applyAlignment="1">
      <alignment horizontal="center" wrapText="1"/>
    </xf>
    <xf numFmtId="167" fontId="39" fillId="7" borderId="5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5" fontId="3" fillId="9" borderId="0" xfId="0" applyNumberFormat="1" applyFont="1" applyFill="1" applyBorder="1" applyAlignment="1">
      <alignment horizontal="center" wrapText="1"/>
    </xf>
    <xf numFmtId="0" fontId="58" fillId="0" borderId="0" xfId="0" applyFont="1" applyFill="1"/>
    <xf numFmtId="0" fontId="58" fillId="0" borderId="0" xfId="0" applyFont="1" applyAlignment="1">
      <alignment horizontal="center"/>
    </xf>
    <xf numFmtId="0" fontId="58" fillId="0" borderId="0" xfId="0" applyFont="1" applyAlignment="1">
      <alignment wrapText="1"/>
    </xf>
    <xf numFmtId="167" fontId="5" fillId="9" borderId="0" xfId="0" applyNumberFormat="1" applyFont="1" applyFill="1" applyBorder="1" applyAlignment="1">
      <alignment horizontal="center" wrapText="1"/>
    </xf>
    <xf numFmtId="165" fontId="37" fillId="9" borderId="0" xfId="0" applyNumberFormat="1" applyFont="1" applyFill="1" applyBorder="1" applyAlignment="1">
      <alignment horizontal="center" wrapText="1"/>
    </xf>
    <xf numFmtId="167" fontId="5" fillId="10" borderId="0" xfId="0" applyNumberFormat="1" applyFont="1" applyFill="1" applyBorder="1" applyAlignment="1">
      <alignment horizontal="center" wrapText="1"/>
    </xf>
    <xf numFmtId="165" fontId="37" fillId="10" borderId="0" xfId="0" applyNumberFormat="1" applyFont="1" applyFill="1" applyBorder="1" applyAlignment="1">
      <alignment horizontal="center" wrapText="1"/>
    </xf>
    <xf numFmtId="167" fontId="5" fillId="8" borderId="0" xfId="0" applyNumberFormat="1" applyFont="1" applyFill="1" applyBorder="1" applyAlignment="1">
      <alignment horizontal="center" wrapText="1"/>
    </xf>
    <xf numFmtId="165" fontId="37" fillId="8" borderId="0" xfId="0" applyNumberFormat="1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right" wrapText="1"/>
    </xf>
    <xf numFmtId="0" fontId="58" fillId="0" borderId="0" xfId="0" applyFont="1" applyBorder="1" applyAlignment="1">
      <alignment wrapText="1"/>
    </xf>
    <xf numFmtId="0" fontId="58" fillId="0" borderId="0" xfId="0" applyFont="1"/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Border="1" applyAlignment="1" applyProtection="1">
      <alignment horizontal="left" wrapText="1"/>
      <protection locked="0"/>
    </xf>
    <xf numFmtId="167" fontId="2" fillId="9" borderId="0" xfId="0" applyNumberFormat="1" applyFont="1" applyFill="1" applyBorder="1" applyAlignment="1">
      <alignment horizontal="center" vertical="center" wrapText="1"/>
    </xf>
    <xf numFmtId="167" fontId="2" fillId="10" borderId="0" xfId="0" applyNumberFormat="1" applyFont="1" applyFill="1" applyBorder="1" applyAlignment="1">
      <alignment horizontal="center" vertical="center" wrapText="1"/>
    </xf>
    <xf numFmtId="167" fontId="2" fillId="8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53" fillId="2" borderId="9" xfId="0" applyFont="1" applyFill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2" fillId="7" borderId="5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148"/>
  <sheetViews>
    <sheetView showZeros="0" tabSelected="1" showOutlineSymbols="0" zoomScale="83" zoomScaleNormal="83" zoomScaleSheetLayoutView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G7" sqref="AG7"/>
    </sheetView>
  </sheetViews>
  <sheetFormatPr defaultColWidth="9.140625" defaultRowHeight="12.75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7" width="13.28515625" style="29" customWidth="1"/>
    <col min="8" max="8" width="13.28515625" style="98" customWidth="1"/>
    <col min="9" max="9" width="10.5703125" style="9" customWidth="1"/>
    <col min="10" max="10" width="11.7109375" style="9" customWidth="1"/>
    <col min="11" max="11" width="10" style="149" customWidth="1"/>
    <col min="12" max="12" width="13.28515625" style="34" customWidth="1"/>
    <col min="13" max="13" width="13.28515625" style="150" customWidth="1"/>
    <col min="14" max="14" width="13.28515625" style="34" customWidth="1"/>
    <col min="15" max="15" width="13.28515625" style="150" customWidth="1"/>
    <col min="16" max="16" width="11.5703125" style="151" customWidth="1"/>
    <col min="17" max="17" width="10.140625" style="34" customWidth="1"/>
    <col min="18" max="18" width="13.28515625" style="34" customWidth="1"/>
    <col min="19" max="19" width="13.28515625" style="70" customWidth="1"/>
    <col min="20" max="21" width="13.28515625" style="34" customWidth="1"/>
    <col min="22" max="22" width="11.7109375" style="9" customWidth="1"/>
    <col min="23" max="23" width="10.42578125" style="9" customWidth="1"/>
    <col min="24" max="24" width="18.28515625" style="47" hidden="1" customWidth="1"/>
    <col min="25" max="25" width="21" style="48" hidden="1" customWidth="1"/>
    <col min="26" max="26" width="0" style="48" hidden="1" customWidth="1"/>
    <col min="27" max="189" width="9.140625" style="48"/>
    <col min="190" max="199" width="9.140625" style="9"/>
    <col min="200" max="16384" width="9.140625" style="2"/>
  </cols>
  <sheetData>
    <row r="1" spans="1:199" s="3" customFormat="1" ht="42" customHeight="1">
      <c r="A1" s="447" t="s">
        <v>364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396" t="s">
        <v>293</v>
      </c>
      <c r="X1" s="47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</row>
    <row r="2" spans="1:199" s="19" customFormat="1" ht="25.5" customHeight="1">
      <c r="A2" s="449" t="s">
        <v>0</v>
      </c>
      <c r="B2" s="441" t="s">
        <v>157</v>
      </c>
      <c r="C2" s="441" t="s">
        <v>310</v>
      </c>
      <c r="D2" s="441" t="s">
        <v>70</v>
      </c>
      <c r="E2" s="451" t="s">
        <v>74</v>
      </c>
      <c r="F2" s="453" t="s">
        <v>1</v>
      </c>
      <c r="G2" s="454"/>
      <c r="H2" s="454"/>
      <c r="I2" s="454"/>
      <c r="J2" s="454"/>
      <c r="K2" s="455"/>
      <c r="L2" s="443" t="s">
        <v>2</v>
      </c>
      <c r="M2" s="444"/>
      <c r="N2" s="444"/>
      <c r="O2" s="444"/>
      <c r="P2" s="444"/>
      <c r="Q2" s="445"/>
      <c r="R2" s="456" t="s">
        <v>3</v>
      </c>
      <c r="S2" s="457"/>
      <c r="T2" s="457"/>
      <c r="U2" s="457"/>
      <c r="V2" s="457"/>
      <c r="W2" s="458"/>
      <c r="X2" s="26"/>
    </row>
    <row r="3" spans="1:199" s="19" customFormat="1" ht="12.75" customHeight="1">
      <c r="A3" s="450"/>
      <c r="B3" s="442"/>
      <c r="C3" s="442"/>
      <c r="D3" s="442"/>
      <c r="E3" s="452"/>
      <c r="F3" s="446" t="s">
        <v>294</v>
      </c>
      <c r="G3" s="437" t="s">
        <v>365</v>
      </c>
      <c r="H3" s="436" t="s">
        <v>366</v>
      </c>
      <c r="I3" s="438" t="s">
        <v>4</v>
      </c>
      <c r="J3" s="438" t="s">
        <v>55</v>
      </c>
      <c r="K3" s="439" t="s">
        <v>54</v>
      </c>
      <c r="L3" s="446" t="s">
        <v>294</v>
      </c>
      <c r="M3" s="438" t="s">
        <v>231</v>
      </c>
      <c r="N3" s="437" t="str">
        <f>G3</f>
        <v>затверджено на 01.11.2019</v>
      </c>
      <c r="O3" s="436" t="str">
        <f>H3</f>
        <v>виконано станом на 01.11.2019</v>
      </c>
      <c r="P3" s="438" t="s">
        <v>55</v>
      </c>
      <c r="Q3" s="439" t="s">
        <v>54</v>
      </c>
      <c r="R3" s="446" t="s">
        <v>294</v>
      </c>
      <c r="S3" s="438" t="s">
        <v>231</v>
      </c>
      <c r="T3" s="437" t="str">
        <f>G3</f>
        <v>затверджено на 01.11.2019</v>
      </c>
      <c r="U3" s="436" t="str">
        <f>H3</f>
        <v>виконано станом на 01.11.2019</v>
      </c>
      <c r="V3" s="438" t="s">
        <v>55</v>
      </c>
      <c r="W3" s="439" t="s">
        <v>54</v>
      </c>
      <c r="X3" s="26"/>
    </row>
    <row r="4" spans="1:199" s="19" customFormat="1" ht="57" customHeight="1">
      <c r="A4" s="450"/>
      <c r="B4" s="442"/>
      <c r="C4" s="442"/>
      <c r="D4" s="442"/>
      <c r="E4" s="452"/>
      <c r="F4" s="446"/>
      <c r="G4" s="437"/>
      <c r="H4" s="436"/>
      <c r="I4" s="438"/>
      <c r="J4" s="438"/>
      <c r="K4" s="440"/>
      <c r="L4" s="446"/>
      <c r="M4" s="438"/>
      <c r="N4" s="437"/>
      <c r="O4" s="436"/>
      <c r="P4" s="438"/>
      <c r="Q4" s="440"/>
      <c r="R4" s="446"/>
      <c r="S4" s="438"/>
      <c r="T4" s="437"/>
      <c r="U4" s="436"/>
      <c r="V4" s="438"/>
      <c r="W4" s="440"/>
      <c r="X4" s="448" t="s">
        <v>173</v>
      </c>
      <c r="Y4" s="448"/>
    </row>
    <row r="5" spans="1:199" s="22" customFormat="1" ht="18.75" customHeight="1">
      <c r="A5" s="330">
        <v>1</v>
      </c>
      <c r="B5" s="165">
        <v>2</v>
      </c>
      <c r="C5" s="165">
        <v>2</v>
      </c>
      <c r="D5" s="165">
        <v>3</v>
      </c>
      <c r="E5" s="289">
        <v>4</v>
      </c>
      <c r="F5" s="288">
        <v>5</v>
      </c>
      <c r="G5" s="166">
        <v>6</v>
      </c>
      <c r="H5" s="167">
        <v>7</v>
      </c>
      <c r="I5" s="165">
        <v>8</v>
      </c>
      <c r="J5" s="165">
        <v>9</v>
      </c>
      <c r="K5" s="289">
        <v>10</v>
      </c>
      <c r="L5" s="288">
        <v>11</v>
      </c>
      <c r="M5" s="166">
        <v>12</v>
      </c>
      <c r="N5" s="166">
        <v>13</v>
      </c>
      <c r="O5" s="167">
        <v>14</v>
      </c>
      <c r="P5" s="165">
        <v>15</v>
      </c>
      <c r="Q5" s="289">
        <v>16</v>
      </c>
      <c r="R5" s="330">
        <v>17</v>
      </c>
      <c r="S5" s="165">
        <v>18</v>
      </c>
      <c r="T5" s="165">
        <v>19</v>
      </c>
      <c r="U5" s="167">
        <v>20</v>
      </c>
      <c r="V5" s="165">
        <v>21</v>
      </c>
      <c r="W5" s="289">
        <v>22</v>
      </c>
      <c r="X5" s="27" t="s">
        <v>1</v>
      </c>
      <c r="Y5" s="24" t="s">
        <v>2</v>
      </c>
    </row>
    <row r="6" spans="1:199" s="18" customFormat="1" ht="29.25" customHeight="1">
      <c r="A6" s="331"/>
      <c r="B6" s="168"/>
      <c r="C6" s="168"/>
      <c r="D6" s="168"/>
      <c r="E6" s="332" t="s">
        <v>5</v>
      </c>
      <c r="F6" s="290">
        <f>SUM(F152)</f>
        <v>531488.29999999993</v>
      </c>
      <c r="G6" s="169">
        <f>SUM(G152)</f>
        <v>457360.09999999992</v>
      </c>
      <c r="H6" s="170">
        <f>SUM(H152)</f>
        <v>433099.70000000007</v>
      </c>
      <c r="I6" s="171">
        <v>1</v>
      </c>
      <c r="J6" s="169">
        <f t="shared" ref="J6:J14" si="0">H6-G6</f>
        <v>-24260.399999999849</v>
      </c>
      <c r="K6" s="291">
        <f>H6/G6</f>
        <v>0.94695558270168334</v>
      </c>
      <c r="L6" s="290">
        <f>SUM(L152)</f>
        <v>85351.000000000015</v>
      </c>
      <c r="M6" s="169">
        <f>SUM(M152)</f>
        <v>90307.3</v>
      </c>
      <c r="N6" s="169">
        <f>SUM(N152)</f>
        <v>85459.400000000009</v>
      </c>
      <c r="O6" s="170">
        <f>SUM(O152)</f>
        <v>49802.299999999996</v>
      </c>
      <c r="P6" s="169">
        <f>O6-N6</f>
        <v>-35657.100000000013</v>
      </c>
      <c r="Q6" s="291">
        <f>O6/N6</f>
        <v>0.58275976662602347</v>
      </c>
      <c r="R6" s="290">
        <f>SUM(R152)</f>
        <v>616839.30000000005</v>
      </c>
      <c r="S6" s="172">
        <f>SUM(S152)</f>
        <v>621795.6</v>
      </c>
      <c r="T6" s="172">
        <f>SUM(T152)</f>
        <v>542819.5</v>
      </c>
      <c r="U6" s="170">
        <f>SUM(U152)</f>
        <v>482902.00000000006</v>
      </c>
      <c r="V6" s="169">
        <f>U6-T6</f>
        <v>-59917.499999999942</v>
      </c>
      <c r="W6" s="291">
        <f>U6/T6</f>
        <v>0.88961800377473554</v>
      </c>
      <c r="X6" s="49" t="str">
        <f>IF(J6&lt;=0,"",IF(J6&gt;0,"НІ"))</f>
        <v/>
      </c>
      <c r="Y6" s="50" t="str">
        <f>IF(P6&lt;=0,"",IF(P6&gt;0,"НІ"))</f>
        <v/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</row>
    <row r="7" spans="1:199" s="11" customFormat="1" ht="37.15" customHeight="1">
      <c r="A7" s="333"/>
      <c r="B7" s="173"/>
      <c r="C7" s="173"/>
      <c r="D7" s="173"/>
      <c r="E7" s="334" t="s">
        <v>58</v>
      </c>
      <c r="F7" s="292">
        <f>SUM(F9:F11,F15:F30,F33,F53,F59,F63,F64,F65,F68,F69,F70,F72:F73,F81,F84,F87,F91,F94,F124,F130,F132,F133,F134,F141,F142)</f>
        <v>166732.30000000002</v>
      </c>
      <c r="G7" s="174">
        <f t="shared" ref="G7:H7" si="1">SUM(G9:G11,G15:G30,G33,G53,G59,G63,G64,G65,G68,G69,G70,G72:G73,G81,G84,G87,G91,G94,G124,G130,G132,G133,G134,G141,G142)</f>
        <v>143972</v>
      </c>
      <c r="H7" s="170">
        <f t="shared" si="1"/>
        <v>137676.19999999995</v>
      </c>
      <c r="I7" s="175">
        <f>H7/H6</f>
        <v>0.31788569698847619</v>
      </c>
      <c r="J7" s="174">
        <f t="shared" si="0"/>
        <v>-6295.8000000000466</v>
      </c>
      <c r="K7" s="293">
        <f>H7/G7</f>
        <v>0.95627066374017133</v>
      </c>
      <c r="L7" s="292">
        <f>SUM(L9:L11,L15:L30,L33,L53,L59,L63,L64,L65,L68,L69,L70,L72:L73,L81,L84,L87,L91,L94,L124,L130,L132,L133,L134,L141,L142)</f>
        <v>9066.7000000000007</v>
      </c>
      <c r="M7" s="174">
        <f t="shared" ref="M7:O7" si="2">SUM(M9:M11,M15:M30,M33,M53,M59,M63,M64,M65,M68,M69,M70,M72:M73,M81,M84,M87,M91,M94,M124,M130,M132,M133,M134,M141,M142)</f>
        <v>9066.7000000000007</v>
      </c>
      <c r="N7" s="174">
        <f t="shared" si="2"/>
        <v>7944.3</v>
      </c>
      <c r="O7" s="170">
        <f t="shared" si="2"/>
        <v>2496.1999999999998</v>
      </c>
      <c r="P7" s="174">
        <f>O7-N7</f>
        <v>-5448.1</v>
      </c>
      <c r="Q7" s="293">
        <f>O7/N7</f>
        <v>0.31421270596528328</v>
      </c>
      <c r="R7" s="292">
        <f>SUM(R9:R11,R15:R30,R33,R53,R59,R63,R64,R65,R68,R69,R70,R72:R73,R81,R84,R87,R91,R94,R124,R130,R132,R133,R134,R141,R142)</f>
        <v>175799</v>
      </c>
      <c r="S7" s="174">
        <f t="shared" ref="S7:U7" si="3">SUM(S9:S11,S15:S30,S33,S53,S59,S63,S64,S65,S68,S69,S70,S72:S73,S81,S84,S87,S91,S94,S124,S130,S132,S133,S134,S141,S142)</f>
        <v>175799</v>
      </c>
      <c r="T7" s="174">
        <f t="shared" si="3"/>
        <v>151916.29999999999</v>
      </c>
      <c r="U7" s="170">
        <f t="shared" si="3"/>
        <v>140172.39999999997</v>
      </c>
      <c r="V7" s="174">
        <f>U7-T7</f>
        <v>-11743.900000000023</v>
      </c>
      <c r="W7" s="293">
        <f>U7/T7</f>
        <v>0.92269493135364655</v>
      </c>
      <c r="X7" s="49" t="str">
        <f t="shared" ref="X7:X82" si="4">IF(J7&lt;=0,"",IF(J7&gt;0,"НІ"))</f>
        <v/>
      </c>
      <c r="Y7" s="49" t="str">
        <f t="shared" ref="Y7:Y82" si="5">IF(P7&lt;=0,"",IF(P7&gt;0,"НІ"))</f>
        <v/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</row>
    <row r="8" spans="1:199" s="18" customFormat="1" ht="33.6" customHeight="1">
      <c r="A8" s="331">
        <v>1</v>
      </c>
      <c r="B8" s="176" t="s">
        <v>6</v>
      </c>
      <c r="C8" s="176" t="s">
        <v>159</v>
      </c>
      <c r="D8" s="176"/>
      <c r="E8" s="335" t="s">
        <v>128</v>
      </c>
      <c r="F8" s="290">
        <f>SUM(F34:F49,F9:F32)</f>
        <v>85967.7</v>
      </c>
      <c r="G8" s="169">
        <f>SUM(G34:G42,G44,G46,G48:G49,G9:G32)</f>
        <v>75617.599999999991</v>
      </c>
      <c r="H8" s="170">
        <f>SUM(H34:H42,H44,H46,H48:H49,H9:H32)</f>
        <v>69957.100000000006</v>
      </c>
      <c r="I8" s="171">
        <f>H8/H6</f>
        <v>0.16152654919871798</v>
      </c>
      <c r="J8" s="169">
        <f t="shared" si="0"/>
        <v>-5660.4999999999854</v>
      </c>
      <c r="K8" s="291">
        <f>H8/G8</f>
        <v>0.92514308838154102</v>
      </c>
      <c r="L8" s="290">
        <f>SUM(L34:L42,L44,L46,L48:L49,L9:L32)</f>
        <v>270.89999999999998</v>
      </c>
      <c r="M8" s="169">
        <f>SUM(M34:M42,M44,M46,M48:M49,M9:M32)</f>
        <v>472.09999999999997</v>
      </c>
      <c r="N8" s="169">
        <f>SUM(N34:N42,N44,N46,N48:N49,N9:N32)</f>
        <v>437.1</v>
      </c>
      <c r="O8" s="170">
        <f>SUM(O34:O42,O44,O46,O48:O49,O9:O32)</f>
        <v>420.1</v>
      </c>
      <c r="P8" s="169">
        <f>O8-N8</f>
        <v>-17</v>
      </c>
      <c r="Q8" s="291">
        <f>O8/N8</f>
        <v>0.96110729810112105</v>
      </c>
      <c r="R8" s="290">
        <f>SUM(R34:R42,R44,R46,R48:R49,R9:R32)</f>
        <v>86238.6</v>
      </c>
      <c r="S8" s="169">
        <f>SUM(S34:S42,S44,S46,S48:S49,S9:S32)</f>
        <v>86439.8</v>
      </c>
      <c r="T8" s="169">
        <f>SUM(T34:T42,T44,T46,T48:T49,T9:T32)</f>
        <v>76054.7</v>
      </c>
      <c r="U8" s="170">
        <f>SUM(U34:U42,U44,U46,U48:U49,U9:U32)</f>
        <v>70377.2</v>
      </c>
      <c r="V8" s="169">
        <f t="shared" ref="V8:V97" si="6">U8-T8</f>
        <v>-5677.5</v>
      </c>
      <c r="W8" s="291">
        <f t="shared" ref="W8:W97" si="7">U8/T8</f>
        <v>0.92534978114436062</v>
      </c>
      <c r="X8" s="49" t="str">
        <f t="shared" si="4"/>
        <v/>
      </c>
      <c r="Y8" s="50" t="str">
        <f t="shared" si="5"/>
        <v/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</row>
    <row r="9" spans="1:199" s="3" customFormat="1" ht="48" customHeight="1">
      <c r="A9" s="336"/>
      <c r="B9" s="177" t="s">
        <v>7</v>
      </c>
      <c r="C9" s="177" t="s">
        <v>122</v>
      </c>
      <c r="D9" s="178">
        <v>1030</v>
      </c>
      <c r="E9" s="337" t="s">
        <v>178</v>
      </c>
      <c r="F9" s="294">
        <v>7764.6</v>
      </c>
      <c r="G9" s="179">
        <v>7764.6</v>
      </c>
      <c r="H9" s="180">
        <v>7744</v>
      </c>
      <c r="I9" s="181">
        <f>H9/H6</f>
        <v>1.7880409522333999E-2</v>
      </c>
      <c r="J9" s="182">
        <f t="shared" si="0"/>
        <v>-20.600000000000364</v>
      </c>
      <c r="K9" s="295">
        <f>H9/G9</f>
        <v>0.99734693351879034</v>
      </c>
      <c r="L9" s="385"/>
      <c r="M9" s="184"/>
      <c r="N9" s="185"/>
      <c r="O9" s="186"/>
      <c r="P9" s="185"/>
      <c r="Q9" s="296"/>
      <c r="R9" s="299">
        <f t="shared" ref="R9:R97" si="8">SUM(F9,L9)</f>
        <v>7764.6</v>
      </c>
      <c r="S9" s="188">
        <f t="shared" ref="S9:S97" si="9">SUM(F9,M9)</f>
        <v>7764.6</v>
      </c>
      <c r="T9" s="185">
        <f>SUM(G9,N9)</f>
        <v>7764.6</v>
      </c>
      <c r="U9" s="189">
        <f t="shared" ref="U9:U97" si="10">SUM(H9,O9)</f>
        <v>7744</v>
      </c>
      <c r="V9" s="185">
        <f t="shared" si="6"/>
        <v>-20.600000000000364</v>
      </c>
      <c r="W9" s="295">
        <f t="shared" si="7"/>
        <v>0.99734693351879034</v>
      </c>
      <c r="X9" s="49" t="str">
        <f t="shared" si="4"/>
        <v/>
      </c>
      <c r="Y9" s="54" t="str">
        <f t="shared" si="5"/>
        <v/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</row>
    <row r="10" spans="1:199" s="3" customFormat="1" ht="52.9" customHeight="1">
      <c r="A10" s="336"/>
      <c r="B10" s="177" t="s">
        <v>8</v>
      </c>
      <c r="C10" s="177" t="s">
        <v>123</v>
      </c>
      <c r="D10" s="178" t="s">
        <v>126</v>
      </c>
      <c r="E10" s="338" t="s">
        <v>127</v>
      </c>
      <c r="F10" s="294">
        <v>430.4</v>
      </c>
      <c r="G10" s="179">
        <v>430.4</v>
      </c>
      <c r="H10" s="180">
        <v>430.4</v>
      </c>
      <c r="I10" s="181">
        <f>H10/H6</f>
        <v>9.9376656229500948E-4</v>
      </c>
      <c r="J10" s="182">
        <f t="shared" si="0"/>
        <v>0</v>
      </c>
      <c r="K10" s="295">
        <f>H10/G10</f>
        <v>1</v>
      </c>
      <c r="L10" s="385"/>
      <c r="M10" s="184"/>
      <c r="N10" s="185"/>
      <c r="O10" s="186"/>
      <c r="P10" s="185"/>
      <c r="Q10" s="296"/>
      <c r="R10" s="299">
        <f t="shared" si="8"/>
        <v>430.4</v>
      </c>
      <c r="S10" s="188">
        <f t="shared" si="9"/>
        <v>430.4</v>
      </c>
      <c r="T10" s="185">
        <f>SUM(G10,N10)</f>
        <v>430.4</v>
      </c>
      <c r="U10" s="189">
        <f t="shared" si="10"/>
        <v>430.4</v>
      </c>
      <c r="V10" s="185">
        <f t="shared" si="6"/>
        <v>0</v>
      </c>
      <c r="W10" s="295">
        <f t="shared" si="7"/>
        <v>1</v>
      </c>
      <c r="X10" s="49" t="str">
        <f t="shared" si="4"/>
        <v/>
      </c>
      <c r="Y10" s="54" t="str">
        <f t="shared" si="5"/>
        <v/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</row>
    <row r="11" spans="1:199" s="3" customFormat="1" ht="69.599999999999994" customHeight="1">
      <c r="A11" s="336"/>
      <c r="B11" s="177" t="s">
        <v>68</v>
      </c>
      <c r="C11" s="177" t="s">
        <v>179</v>
      </c>
      <c r="D11" s="178" t="s">
        <v>126</v>
      </c>
      <c r="E11" s="339" t="s">
        <v>129</v>
      </c>
      <c r="F11" s="294">
        <v>20</v>
      </c>
      <c r="G11" s="179">
        <v>16.899999999999999</v>
      </c>
      <c r="H11" s="180">
        <v>11.7</v>
      </c>
      <c r="I11" s="190">
        <f>H11/H6</f>
        <v>2.701456500662549E-5</v>
      </c>
      <c r="J11" s="182">
        <f t="shared" si="0"/>
        <v>-5.1999999999999993</v>
      </c>
      <c r="K11" s="295">
        <f t="shared" ref="K11:K12" si="11">H11/G11</f>
        <v>0.69230769230769229</v>
      </c>
      <c r="L11" s="385"/>
      <c r="M11" s="184"/>
      <c r="N11" s="185"/>
      <c r="O11" s="186"/>
      <c r="P11" s="185"/>
      <c r="Q11" s="296"/>
      <c r="R11" s="299">
        <f>SUM(F11,L11)</f>
        <v>20</v>
      </c>
      <c r="S11" s="188">
        <f t="shared" ref="S11:U11" si="12">SUM(F11,M11)</f>
        <v>20</v>
      </c>
      <c r="T11" s="185">
        <f t="shared" si="12"/>
        <v>16.899999999999999</v>
      </c>
      <c r="U11" s="189">
        <f t="shared" si="12"/>
        <v>11.7</v>
      </c>
      <c r="V11" s="185">
        <f>U11-T11</f>
        <v>-5.1999999999999993</v>
      </c>
      <c r="W11" s="295">
        <f t="shared" si="7"/>
        <v>0.69230769230769229</v>
      </c>
      <c r="X11" s="49" t="str">
        <f t="shared" si="4"/>
        <v/>
      </c>
      <c r="Y11" s="54" t="str">
        <f t="shared" si="5"/>
        <v/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</row>
    <row r="12" spans="1:199" s="3" customFormat="1" ht="36.6" customHeight="1">
      <c r="A12" s="336"/>
      <c r="B12" s="177" t="s">
        <v>167</v>
      </c>
      <c r="C12" s="177" t="s">
        <v>168</v>
      </c>
      <c r="D12" s="178" t="s">
        <v>124</v>
      </c>
      <c r="E12" s="340" t="s">
        <v>180</v>
      </c>
      <c r="F12" s="294">
        <v>147.5</v>
      </c>
      <c r="G12" s="179">
        <v>97.5</v>
      </c>
      <c r="H12" s="180">
        <v>57.1</v>
      </c>
      <c r="I12" s="208">
        <f>H12/H6</f>
        <v>1.3184031298105263E-4</v>
      </c>
      <c r="J12" s="182">
        <f t="shared" si="0"/>
        <v>-40.4</v>
      </c>
      <c r="K12" s="295">
        <f t="shared" si="11"/>
        <v>0.5856410256410256</v>
      </c>
      <c r="L12" s="385"/>
      <c r="M12" s="184"/>
      <c r="N12" s="185"/>
      <c r="O12" s="186"/>
      <c r="P12" s="185"/>
      <c r="Q12" s="296"/>
      <c r="R12" s="299">
        <f>SUM(F12,L12)</f>
        <v>147.5</v>
      </c>
      <c r="S12" s="188">
        <f t="shared" ref="S12" si="13">SUM(F12,M12)</f>
        <v>147.5</v>
      </c>
      <c r="T12" s="185">
        <f t="shared" ref="T12" si="14">SUM(G12,N12)</f>
        <v>97.5</v>
      </c>
      <c r="U12" s="189">
        <f t="shared" ref="U12" si="15">SUM(H12,O12)</f>
        <v>57.1</v>
      </c>
      <c r="V12" s="185">
        <f>U12-T12</f>
        <v>-40.4</v>
      </c>
      <c r="W12" s="295">
        <f t="shared" si="7"/>
        <v>0.5856410256410256</v>
      </c>
      <c r="X12" s="49" t="str">
        <f t="shared" si="4"/>
        <v/>
      </c>
      <c r="Y12" s="54" t="str">
        <f t="shared" si="5"/>
        <v/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</row>
    <row r="13" spans="1:199" s="3" customFormat="1" ht="33" customHeight="1">
      <c r="A13" s="336"/>
      <c r="B13" s="177" t="s">
        <v>171</v>
      </c>
      <c r="C13" s="177" t="s">
        <v>181</v>
      </c>
      <c r="D13" s="178" t="s">
        <v>125</v>
      </c>
      <c r="E13" s="340" t="s">
        <v>170</v>
      </c>
      <c r="F13" s="294">
        <v>147.80000000000001</v>
      </c>
      <c r="G13" s="179">
        <v>125</v>
      </c>
      <c r="H13" s="180">
        <v>84.3</v>
      </c>
      <c r="I13" s="191">
        <f>H13/H6</f>
        <v>1.9464340427850674E-4</v>
      </c>
      <c r="J13" s="185">
        <f t="shared" si="0"/>
        <v>-40.700000000000003</v>
      </c>
      <c r="K13" s="296">
        <f>H13/G13</f>
        <v>0.6744</v>
      </c>
      <c r="L13" s="385"/>
      <c r="M13" s="184"/>
      <c r="N13" s="185"/>
      <c r="O13" s="186"/>
      <c r="P13" s="185"/>
      <c r="Q13" s="296"/>
      <c r="R13" s="299">
        <f>SUM(F13,L13)</f>
        <v>147.80000000000001</v>
      </c>
      <c r="S13" s="188">
        <f t="shared" ref="S13" si="16">SUM(F13,M13)</f>
        <v>147.80000000000001</v>
      </c>
      <c r="T13" s="185">
        <f t="shared" ref="T13" si="17">SUM(G13,N13)</f>
        <v>125</v>
      </c>
      <c r="U13" s="189">
        <f t="shared" ref="U13" si="18">SUM(H13,O13)</f>
        <v>84.3</v>
      </c>
      <c r="V13" s="185">
        <f>U13-T13</f>
        <v>-40.700000000000003</v>
      </c>
      <c r="W13" s="295">
        <f t="shared" si="7"/>
        <v>0.6744</v>
      </c>
      <c r="X13" s="49" t="str">
        <f t="shared" si="4"/>
        <v/>
      </c>
      <c r="Y13" s="54" t="str">
        <f t="shared" si="5"/>
        <v/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</row>
    <row r="14" spans="1:199" s="3" customFormat="1" ht="30.75" customHeight="1">
      <c r="A14" s="336"/>
      <c r="B14" s="177" t="s">
        <v>27</v>
      </c>
      <c r="C14" s="177" t="s">
        <v>169</v>
      </c>
      <c r="D14" s="178" t="s">
        <v>125</v>
      </c>
      <c r="E14" s="341" t="s">
        <v>144</v>
      </c>
      <c r="F14" s="294">
        <v>3058</v>
      </c>
      <c r="G14" s="179">
        <v>2680</v>
      </c>
      <c r="H14" s="180">
        <v>2476.5</v>
      </c>
      <c r="I14" s="187">
        <f>H14/H6</f>
        <v>5.718082926402396E-3</v>
      </c>
      <c r="J14" s="185">
        <f t="shared" si="0"/>
        <v>-203.5</v>
      </c>
      <c r="K14" s="296">
        <f>H14/G14</f>
        <v>0.92406716417910451</v>
      </c>
      <c r="L14" s="385"/>
      <c r="M14" s="184"/>
      <c r="N14" s="185"/>
      <c r="O14" s="186"/>
      <c r="P14" s="185"/>
      <c r="Q14" s="296"/>
      <c r="R14" s="299">
        <f>SUM(F14,L14)</f>
        <v>3058</v>
      </c>
      <c r="S14" s="188">
        <f>SUM(F14,M14)</f>
        <v>3058</v>
      </c>
      <c r="T14" s="185">
        <f>SUM(G14,N14)</f>
        <v>2680</v>
      </c>
      <c r="U14" s="189">
        <f>SUM(H14,O14)</f>
        <v>2476.5</v>
      </c>
      <c r="V14" s="185">
        <f>U14-T14</f>
        <v>-203.5</v>
      </c>
      <c r="W14" s="295">
        <f t="shared" si="7"/>
        <v>0.92406716417910451</v>
      </c>
      <c r="X14" s="49" t="str">
        <f t="shared" si="4"/>
        <v/>
      </c>
      <c r="Y14" s="54" t="str">
        <f t="shared" si="5"/>
        <v/>
      </c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</row>
    <row r="15" spans="1:199" s="3" customFormat="1" ht="33.6" customHeight="1">
      <c r="A15" s="336"/>
      <c r="B15" s="177" t="s">
        <v>9</v>
      </c>
      <c r="C15" s="177" t="s">
        <v>130</v>
      </c>
      <c r="D15" s="178" t="s">
        <v>131</v>
      </c>
      <c r="E15" s="338" t="s">
        <v>132</v>
      </c>
      <c r="F15" s="294">
        <v>447.3</v>
      </c>
      <c r="G15" s="179">
        <v>379.9</v>
      </c>
      <c r="H15" s="180">
        <v>350.5</v>
      </c>
      <c r="I15" s="187">
        <f>H15/H6</f>
        <v>8.0928248160873795E-4</v>
      </c>
      <c r="J15" s="185">
        <f t="shared" ref="J15:J33" si="19">H15-G15</f>
        <v>-29.399999999999977</v>
      </c>
      <c r="K15" s="296">
        <f t="shared" ref="K15:K34" si="20">H15/G15</f>
        <v>0.92261121347723085</v>
      </c>
      <c r="L15" s="385"/>
      <c r="M15" s="184"/>
      <c r="N15" s="185"/>
      <c r="O15" s="186"/>
      <c r="P15" s="185"/>
      <c r="Q15" s="296"/>
      <c r="R15" s="299">
        <f t="shared" si="8"/>
        <v>447.3</v>
      </c>
      <c r="S15" s="188">
        <f t="shared" si="9"/>
        <v>447.3</v>
      </c>
      <c r="T15" s="185">
        <f t="shared" ref="T15:T23" si="21">SUM(G15,N15)</f>
        <v>379.9</v>
      </c>
      <c r="U15" s="189">
        <f t="shared" si="10"/>
        <v>350.5</v>
      </c>
      <c r="V15" s="185">
        <f t="shared" si="6"/>
        <v>-29.399999999999977</v>
      </c>
      <c r="W15" s="295">
        <f t="shared" si="7"/>
        <v>0.92261121347723085</v>
      </c>
      <c r="X15" s="49" t="str">
        <f t="shared" si="4"/>
        <v/>
      </c>
      <c r="Y15" s="54" t="str">
        <f t="shared" si="5"/>
        <v/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</row>
    <row r="16" spans="1:199" s="3" customFormat="1" ht="24.75" customHeight="1">
      <c r="A16" s="336"/>
      <c r="B16" s="177"/>
      <c r="C16" s="177" t="s">
        <v>133</v>
      </c>
      <c r="D16" s="178" t="s">
        <v>131</v>
      </c>
      <c r="E16" s="338" t="s">
        <v>143</v>
      </c>
      <c r="F16" s="294">
        <v>134.1</v>
      </c>
      <c r="G16" s="179">
        <v>113.1</v>
      </c>
      <c r="H16" s="180">
        <v>92.9</v>
      </c>
      <c r="I16" s="191">
        <f>H16/H6</f>
        <v>2.1450026402696651E-4</v>
      </c>
      <c r="J16" s="185">
        <f t="shared" ref="J16" si="22">H16-G16</f>
        <v>-20.199999999999989</v>
      </c>
      <c r="K16" s="296">
        <f t="shared" ref="K16" si="23">H16/G16</f>
        <v>0.82139699381078701</v>
      </c>
      <c r="L16" s="385"/>
      <c r="M16" s="184"/>
      <c r="N16" s="185"/>
      <c r="O16" s="186"/>
      <c r="P16" s="185"/>
      <c r="Q16" s="296"/>
      <c r="R16" s="299">
        <f t="shared" ref="R16" si="24">SUM(F16,L16)</f>
        <v>134.1</v>
      </c>
      <c r="S16" s="188">
        <f t="shared" ref="S16" si="25">SUM(F16,M16)</f>
        <v>134.1</v>
      </c>
      <c r="T16" s="185">
        <f t="shared" ref="T16" si="26">SUM(G16,N16)</f>
        <v>113.1</v>
      </c>
      <c r="U16" s="189">
        <f t="shared" ref="U16" si="27">SUM(H16,O16)</f>
        <v>92.9</v>
      </c>
      <c r="V16" s="185">
        <f t="shared" ref="V16" si="28">U16-T16</f>
        <v>-20.199999999999989</v>
      </c>
      <c r="W16" s="295">
        <f t="shared" si="7"/>
        <v>0.82139699381078701</v>
      </c>
      <c r="X16" s="49" t="str">
        <f t="shared" ref="X16" si="29">IF(J16&lt;=0,"",IF(J16&gt;0,"НІ"))</f>
        <v/>
      </c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</row>
    <row r="17" spans="1:199" s="3" customFormat="1" ht="24.75" customHeight="1">
      <c r="A17" s="336"/>
      <c r="B17" s="177" t="s">
        <v>10</v>
      </c>
      <c r="C17" s="177" t="s">
        <v>134</v>
      </c>
      <c r="D17" s="178" t="s">
        <v>131</v>
      </c>
      <c r="E17" s="338" t="s">
        <v>135</v>
      </c>
      <c r="F17" s="294">
        <v>20560.8</v>
      </c>
      <c r="G17" s="179">
        <v>18302.7</v>
      </c>
      <c r="H17" s="180">
        <v>17681.7</v>
      </c>
      <c r="I17" s="187">
        <f>H17/H6</f>
        <v>4.0825934536551277E-2</v>
      </c>
      <c r="J17" s="185">
        <f t="shared" si="19"/>
        <v>-621</v>
      </c>
      <c r="K17" s="296">
        <f t="shared" si="20"/>
        <v>0.96607057975052857</v>
      </c>
      <c r="L17" s="385"/>
      <c r="M17" s="184"/>
      <c r="N17" s="185"/>
      <c r="O17" s="186"/>
      <c r="P17" s="185"/>
      <c r="Q17" s="296"/>
      <c r="R17" s="299">
        <f t="shared" si="8"/>
        <v>20560.8</v>
      </c>
      <c r="S17" s="188">
        <f t="shared" si="9"/>
        <v>20560.8</v>
      </c>
      <c r="T17" s="185">
        <f t="shared" si="21"/>
        <v>18302.7</v>
      </c>
      <c r="U17" s="189">
        <f t="shared" si="10"/>
        <v>17681.7</v>
      </c>
      <c r="V17" s="185">
        <f t="shared" si="6"/>
        <v>-621</v>
      </c>
      <c r="W17" s="295">
        <f t="shared" si="7"/>
        <v>0.96607057975052857</v>
      </c>
      <c r="X17" s="49" t="str">
        <f t="shared" si="4"/>
        <v/>
      </c>
      <c r="Y17" s="54" t="str">
        <f t="shared" si="5"/>
        <v/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</row>
    <row r="18" spans="1:199" s="3" customFormat="1" ht="33.75" customHeight="1">
      <c r="A18" s="336"/>
      <c r="B18" s="177" t="s">
        <v>11</v>
      </c>
      <c r="C18" s="177" t="s">
        <v>136</v>
      </c>
      <c r="D18" s="178" t="s">
        <v>131</v>
      </c>
      <c r="E18" s="338" t="s">
        <v>137</v>
      </c>
      <c r="F18" s="294">
        <v>1902.2</v>
      </c>
      <c r="G18" s="179">
        <v>1549.2</v>
      </c>
      <c r="H18" s="180">
        <v>1298.3</v>
      </c>
      <c r="I18" s="187">
        <f>H18/H6</f>
        <v>2.9976931408634078E-3</v>
      </c>
      <c r="J18" s="185">
        <f t="shared" si="19"/>
        <v>-250.90000000000009</v>
      </c>
      <c r="K18" s="296">
        <f t="shared" si="20"/>
        <v>0.8380454428091918</v>
      </c>
      <c r="L18" s="385"/>
      <c r="M18" s="184"/>
      <c r="N18" s="185"/>
      <c r="O18" s="186"/>
      <c r="P18" s="185"/>
      <c r="Q18" s="296"/>
      <c r="R18" s="299">
        <f t="shared" si="8"/>
        <v>1902.2</v>
      </c>
      <c r="S18" s="188">
        <f>SUM(F18,M18)</f>
        <v>1902.2</v>
      </c>
      <c r="T18" s="185">
        <f t="shared" si="21"/>
        <v>1549.2</v>
      </c>
      <c r="U18" s="189">
        <f t="shared" si="10"/>
        <v>1298.3</v>
      </c>
      <c r="V18" s="185">
        <f t="shared" si="6"/>
        <v>-250.90000000000009</v>
      </c>
      <c r="W18" s="295">
        <f t="shared" si="7"/>
        <v>0.8380454428091918</v>
      </c>
      <c r="X18" s="49" t="str">
        <f t="shared" si="4"/>
        <v/>
      </c>
      <c r="Y18" s="54" t="str">
        <f t="shared" si="5"/>
        <v/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</row>
    <row r="19" spans="1:199" s="3" customFormat="1" ht="31.9" customHeight="1">
      <c r="A19" s="336"/>
      <c r="B19" s="177" t="s">
        <v>12</v>
      </c>
      <c r="C19" s="177" t="s">
        <v>138</v>
      </c>
      <c r="D19" s="178" t="s">
        <v>131</v>
      </c>
      <c r="E19" s="338" t="s">
        <v>139</v>
      </c>
      <c r="F19" s="294">
        <v>2943.8</v>
      </c>
      <c r="G19" s="179">
        <v>2202.1</v>
      </c>
      <c r="H19" s="180">
        <v>2020.8</v>
      </c>
      <c r="I19" s="187">
        <f>H19/H6</f>
        <v>4.6659002534520334E-3</v>
      </c>
      <c r="J19" s="185">
        <f t="shared" si="19"/>
        <v>-181.29999999999995</v>
      </c>
      <c r="K19" s="296">
        <f t="shared" si="20"/>
        <v>0.91766949729803371</v>
      </c>
      <c r="L19" s="385"/>
      <c r="M19" s="184"/>
      <c r="N19" s="185"/>
      <c r="O19" s="186"/>
      <c r="P19" s="185"/>
      <c r="Q19" s="296"/>
      <c r="R19" s="299">
        <f t="shared" si="8"/>
        <v>2943.8</v>
      </c>
      <c r="S19" s="188">
        <f t="shared" si="9"/>
        <v>2943.8</v>
      </c>
      <c r="T19" s="185">
        <f t="shared" si="21"/>
        <v>2202.1</v>
      </c>
      <c r="U19" s="189">
        <f t="shared" si="10"/>
        <v>2020.8</v>
      </c>
      <c r="V19" s="185">
        <f t="shared" si="6"/>
        <v>-181.29999999999995</v>
      </c>
      <c r="W19" s="295">
        <f t="shared" si="7"/>
        <v>0.91766949729803371</v>
      </c>
      <c r="X19" s="49" t="str">
        <f t="shared" si="4"/>
        <v/>
      </c>
      <c r="Y19" s="54" t="str">
        <f t="shared" si="5"/>
        <v/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</row>
    <row r="20" spans="1:199" s="3" customFormat="1" ht="35.450000000000003" customHeight="1">
      <c r="A20" s="336"/>
      <c r="B20" s="177" t="s">
        <v>43</v>
      </c>
      <c r="C20" s="177" t="s">
        <v>140</v>
      </c>
      <c r="D20" s="178">
        <v>1040</v>
      </c>
      <c r="E20" s="338" t="s">
        <v>141</v>
      </c>
      <c r="F20" s="294">
        <v>195.4</v>
      </c>
      <c r="G20" s="179">
        <v>122.9</v>
      </c>
      <c r="H20" s="180">
        <v>41</v>
      </c>
      <c r="I20" s="191">
        <f>H20/H6</f>
        <v>9.4666424382191896E-5</v>
      </c>
      <c r="J20" s="185">
        <f t="shared" si="19"/>
        <v>-81.900000000000006</v>
      </c>
      <c r="K20" s="296">
        <f t="shared" si="20"/>
        <v>0.33360455655004068</v>
      </c>
      <c r="L20" s="385"/>
      <c r="M20" s="184"/>
      <c r="N20" s="185"/>
      <c r="O20" s="186"/>
      <c r="P20" s="185"/>
      <c r="Q20" s="296"/>
      <c r="R20" s="299">
        <f t="shared" si="8"/>
        <v>195.4</v>
      </c>
      <c r="S20" s="188">
        <f t="shared" si="9"/>
        <v>195.4</v>
      </c>
      <c r="T20" s="185">
        <f t="shared" si="21"/>
        <v>122.9</v>
      </c>
      <c r="U20" s="189">
        <f t="shared" si="10"/>
        <v>41</v>
      </c>
      <c r="V20" s="185">
        <f t="shared" si="6"/>
        <v>-81.900000000000006</v>
      </c>
      <c r="W20" s="295">
        <f t="shared" si="7"/>
        <v>0.33360455655004068</v>
      </c>
      <c r="X20" s="49" t="str">
        <f t="shared" si="4"/>
        <v/>
      </c>
      <c r="Y20" s="54" t="str">
        <f t="shared" si="5"/>
        <v/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</row>
    <row r="21" spans="1:199" s="3" customFormat="1" ht="33.6" customHeight="1">
      <c r="A21" s="336"/>
      <c r="B21" s="177" t="s">
        <v>47</v>
      </c>
      <c r="C21" s="177" t="s">
        <v>142</v>
      </c>
      <c r="D21" s="178">
        <v>1040</v>
      </c>
      <c r="E21" s="338" t="s">
        <v>182</v>
      </c>
      <c r="F21" s="294">
        <v>7204</v>
      </c>
      <c r="G21" s="179">
        <v>6039.1</v>
      </c>
      <c r="H21" s="180">
        <v>5431.7</v>
      </c>
      <c r="I21" s="187">
        <f>H21/H6</f>
        <v>1.2541454080896382E-2</v>
      </c>
      <c r="J21" s="185">
        <f t="shared" si="19"/>
        <v>-607.40000000000055</v>
      </c>
      <c r="K21" s="296">
        <f t="shared" si="20"/>
        <v>0.89942209931943495</v>
      </c>
      <c r="L21" s="385"/>
      <c r="M21" s="184"/>
      <c r="N21" s="185"/>
      <c r="O21" s="186"/>
      <c r="P21" s="185"/>
      <c r="Q21" s="296"/>
      <c r="R21" s="299">
        <f t="shared" si="8"/>
        <v>7204</v>
      </c>
      <c r="S21" s="188">
        <f t="shared" si="9"/>
        <v>7204</v>
      </c>
      <c r="T21" s="185">
        <f t="shared" si="21"/>
        <v>6039.1</v>
      </c>
      <c r="U21" s="189">
        <f t="shared" si="10"/>
        <v>5431.7</v>
      </c>
      <c r="V21" s="185">
        <f t="shared" si="6"/>
        <v>-607.40000000000055</v>
      </c>
      <c r="W21" s="295">
        <f t="shared" si="7"/>
        <v>0.89942209931943495</v>
      </c>
      <c r="X21" s="49" t="str">
        <f t="shared" si="4"/>
        <v/>
      </c>
      <c r="Y21" s="54" t="str">
        <f t="shared" si="5"/>
        <v/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</row>
    <row r="22" spans="1:199" s="3" customFormat="1" ht="33" customHeight="1">
      <c r="A22" s="336"/>
      <c r="B22" s="177" t="s">
        <v>47</v>
      </c>
      <c r="C22" s="177" t="s">
        <v>305</v>
      </c>
      <c r="D22" s="192">
        <v>1040</v>
      </c>
      <c r="E22" s="338" t="s">
        <v>307</v>
      </c>
      <c r="F22" s="294">
        <v>469.8</v>
      </c>
      <c r="G22" s="179">
        <v>397.1</v>
      </c>
      <c r="H22" s="180">
        <v>397.1</v>
      </c>
      <c r="I22" s="187">
        <f>H22/H6</f>
        <v>9.1687895419922927E-4</v>
      </c>
      <c r="J22" s="185">
        <f t="shared" ref="J22" si="30">H22-G22</f>
        <v>0</v>
      </c>
      <c r="K22" s="296">
        <f t="shared" ref="K22" si="31">H22/G22</f>
        <v>1</v>
      </c>
      <c r="L22" s="385"/>
      <c r="M22" s="184"/>
      <c r="N22" s="185"/>
      <c r="O22" s="186"/>
      <c r="P22" s="185"/>
      <c r="Q22" s="296"/>
      <c r="R22" s="299">
        <f t="shared" ref="R22" si="32">SUM(F22,L22)</f>
        <v>469.8</v>
      </c>
      <c r="S22" s="188">
        <f t="shared" ref="S22" si="33">SUM(F22,M22)</f>
        <v>469.8</v>
      </c>
      <c r="T22" s="185">
        <f t="shared" ref="T22" si="34">SUM(G22,N22)</f>
        <v>397.1</v>
      </c>
      <c r="U22" s="189">
        <f t="shared" ref="U22" si="35">SUM(H22,O22)</f>
        <v>397.1</v>
      </c>
      <c r="V22" s="185">
        <f t="shared" ref="V22" si="36">U22-T22</f>
        <v>0</v>
      </c>
      <c r="W22" s="295">
        <f t="shared" si="7"/>
        <v>1</v>
      </c>
      <c r="X22" s="49" t="str">
        <f t="shared" ref="X22" si="37">IF(J22&lt;=0,"",IF(J22&gt;0,"НІ"))</f>
        <v/>
      </c>
      <c r="Y22" s="54" t="str">
        <f t="shared" ref="Y22" si="38">IF(P22&lt;=0,"",IF(P22&gt;0,"НІ"))</f>
        <v/>
      </c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</row>
    <row r="23" spans="1:199" s="3" customFormat="1" ht="32.25" customHeight="1">
      <c r="A23" s="336"/>
      <c r="B23" s="177" t="s">
        <v>13</v>
      </c>
      <c r="C23" s="177" t="s">
        <v>183</v>
      </c>
      <c r="D23" s="178" t="s">
        <v>148</v>
      </c>
      <c r="E23" s="338" t="s">
        <v>184</v>
      </c>
      <c r="F23" s="294">
        <v>9624.4</v>
      </c>
      <c r="G23" s="179">
        <v>8451.9</v>
      </c>
      <c r="H23" s="180">
        <v>7922.6</v>
      </c>
      <c r="I23" s="187">
        <f>H23/H6</f>
        <v>1.829278570269155E-2</v>
      </c>
      <c r="J23" s="185">
        <f t="shared" si="19"/>
        <v>-529.29999999999927</v>
      </c>
      <c r="K23" s="296">
        <f t="shared" si="20"/>
        <v>0.93737502810019058</v>
      </c>
      <c r="L23" s="385"/>
      <c r="M23" s="184"/>
      <c r="N23" s="185"/>
      <c r="O23" s="186"/>
      <c r="P23" s="185"/>
      <c r="Q23" s="296"/>
      <c r="R23" s="299">
        <f t="shared" si="8"/>
        <v>9624.4</v>
      </c>
      <c r="S23" s="188">
        <f t="shared" si="9"/>
        <v>9624.4</v>
      </c>
      <c r="T23" s="185">
        <f t="shared" si="21"/>
        <v>8451.9</v>
      </c>
      <c r="U23" s="189">
        <f t="shared" si="10"/>
        <v>7922.6</v>
      </c>
      <c r="V23" s="185">
        <f t="shared" si="6"/>
        <v>-529.29999999999927</v>
      </c>
      <c r="W23" s="295">
        <f t="shared" si="7"/>
        <v>0.93737502810019058</v>
      </c>
      <c r="X23" s="49" t="str">
        <f t="shared" si="4"/>
        <v/>
      </c>
      <c r="Y23" s="54" t="str">
        <f t="shared" si="5"/>
        <v/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</row>
    <row r="24" spans="1:199" s="3" customFormat="1" ht="48" customHeight="1">
      <c r="A24" s="336"/>
      <c r="B24" s="177"/>
      <c r="C24" s="177" t="s">
        <v>226</v>
      </c>
      <c r="D24" s="178" t="s">
        <v>148</v>
      </c>
      <c r="E24" s="338" t="s">
        <v>225</v>
      </c>
      <c r="F24" s="294">
        <v>1696.6</v>
      </c>
      <c r="G24" s="179">
        <v>1446</v>
      </c>
      <c r="H24" s="180">
        <v>1296.0999999999999</v>
      </c>
      <c r="I24" s="187">
        <f>H24/H6</f>
        <v>2.9926134790672905E-3</v>
      </c>
      <c r="J24" s="185">
        <f t="shared" ref="J24" si="39">H24-G24</f>
        <v>-149.90000000000009</v>
      </c>
      <c r="K24" s="296">
        <f t="shared" ref="K24" si="40">H24/G24</f>
        <v>0.89633471645919771</v>
      </c>
      <c r="L24" s="385"/>
      <c r="M24" s="184"/>
      <c r="N24" s="185"/>
      <c r="O24" s="186"/>
      <c r="P24" s="185"/>
      <c r="Q24" s="296"/>
      <c r="R24" s="299">
        <f t="shared" ref="R24" si="41">SUM(F24,L24)</f>
        <v>1696.6</v>
      </c>
      <c r="S24" s="188">
        <f t="shared" ref="S24" si="42">SUM(F24,M24)</f>
        <v>1696.6</v>
      </c>
      <c r="T24" s="185">
        <f t="shared" ref="T24" si="43">SUM(G24,N24)</f>
        <v>1446</v>
      </c>
      <c r="U24" s="189">
        <f t="shared" ref="U24" si="44">SUM(H24,O24)</f>
        <v>1296.0999999999999</v>
      </c>
      <c r="V24" s="185">
        <f t="shared" ref="V24" si="45">U24-T24</f>
        <v>-149.90000000000009</v>
      </c>
      <c r="W24" s="295">
        <f t="shared" si="7"/>
        <v>0.89633471645919771</v>
      </c>
      <c r="X24" s="49"/>
      <c r="Y24" s="54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</row>
    <row r="25" spans="1:199" s="3" customFormat="1" ht="31.5" customHeight="1">
      <c r="A25" s="336"/>
      <c r="B25" s="177" t="s">
        <v>14</v>
      </c>
      <c r="C25" s="177" t="s">
        <v>185</v>
      </c>
      <c r="D25" s="193">
        <v>1010</v>
      </c>
      <c r="E25" s="338" t="s">
        <v>186</v>
      </c>
      <c r="F25" s="294">
        <v>989.8</v>
      </c>
      <c r="G25" s="179">
        <v>847.8</v>
      </c>
      <c r="H25" s="180">
        <v>784.7</v>
      </c>
      <c r="I25" s="187">
        <f>H25/H6</f>
        <v>1.8118230051879507E-3</v>
      </c>
      <c r="J25" s="185">
        <f t="shared" si="19"/>
        <v>-63.099999999999909</v>
      </c>
      <c r="K25" s="296">
        <f t="shared" si="20"/>
        <v>0.92557206888417087</v>
      </c>
      <c r="L25" s="385"/>
      <c r="M25" s="184"/>
      <c r="N25" s="185"/>
      <c r="O25" s="186"/>
      <c r="P25" s="185"/>
      <c r="Q25" s="296"/>
      <c r="R25" s="299">
        <f t="shared" si="8"/>
        <v>989.8</v>
      </c>
      <c r="S25" s="188">
        <f t="shared" si="9"/>
        <v>989.8</v>
      </c>
      <c r="T25" s="185">
        <f>SUM(G25,N25)</f>
        <v>847.8</v>
      </c>
      <c r="U25" s="189">
        <f t="shared" si="10"/>
        <v>784.7</v>
      </c>
      <c r="V25" s="185">
        <f t="shared" si="6"/>
        <v>-63.099999999999909</v>
      </c>
      <c r="W25" s="295">
        <f t="shared" si="7"/>
        <v>0.92557206888417087</v>
      </c>
      <c r="X25" s="49" t="str">
        <f t="shared" si="4"/>
        <v/>
      </c>
      <c r="Y25" s="54" t="str">
        <f t="shared" si="5"/>
        <v/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</row>
    <row r="26" spans="1:199" s="3" customFormat="1" ht="63.75" customHeight="1">
      <c r="A26" s="336"/>
      <c r="B26" s="177"/>
      <c r="C26" s="177" t="s">
        <v>228</v>
      </c>
      <c r="D26" s="193">
        <v>1040</v>
      </c>
      <c r="E26" s="338" t="s">
        <v>227</v>
      </c>
      <c r="F26" s="294">
        <v>47.3</v>
      </c>
      <c r="G26" s="179">
        <v>43.6</v>
      </c>
      <c r="H26" s="180">
        <v>14.7</v>
      </c>
      <c r="I26" s="194">
        <f>H26/H6</f>
        <v>3.3941376546785871E-5</v>
      </c>
      <c r="J26" s="185">
        <f t="shared" ref="J26" si="46">H26-G26</f>
        <v>-28.900000000000002</v>
      </c>
      <c r="K26" s="296">
        <f t="shared" si="20"/>
        <v>0.33715596330275227</v>
      </c>
      <c r="L26" s="385"/>
      <c r="M26" s="184"/>
      <c r="N26" s="185"/>
      <c r="O26" s="186"/>
      <c r="P26" s="185"/>
      <c r="Q26" s="296"/>
      <c r="R26" s="299">
        <f t="shared" si="8"/>
        <v>47.3</v>
      </c>
      <c r="S26" s="188">
        <f t="shared" si="9"/>
        <v>47.3</v>
      </c>
      <c r="T26" s="185">
        <f t="shared" ref="T26" si="47">SUM(G26,N26)</f>
        <v>43.6</v>
      </c>
      <c r="U26" s="189">
        <f t="shared" si="10"/>
        <v>14.7</v>
      </c>
      <c r="V26" s="185">
        <f t="shared" si="6"/>
        <v>-28.900000000000002</v>
      </c>
      <c r="W26" s="295">
        <f t="shared" si="7"/>
        <v>0.33715596330275227</v>
      </c>
      <c r="X26" s="49"/>
      <c r="Y26" s="54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</row>
    <row r="27" spans="1:199" s="3" customFormat="1" ht="64.5" customHeight="1">
      <c r="A27" s="336"/>
      <c r="B27" s="177"/>
      <c r="C27" s="177" t="s">
        <v>229</v>
      </c>
      <c r="D27" s="193">
        <v>1010</v>
      </c>
      <c r="E27" s="338" t="s">
        <v>230</v>
      </c>
      <c r="F27" s="294">
        <v>19.100000000000001</v>
      </c>
      <c r="G27" s="179">
        <v>16.100000000000001</v>
      </c>
      <c r="H27" s="180">
        <v>12.9</v>
      </c>
      <c r="I27" s="194">
        <f>H27/H6</f>
        <v>2.9785289622689645E-5</v>
      </c>
      <c r="J27" s="185">
        <f t="shared" ref="J27" si="48">H27-G27</f>
        <v>-3.2000000000000011</v>
      </c>
      <c r="K27" s="296">
        <f t="shared" ref="K27" si="49">H27/G27</f>
        <v>0.80124223602484468</v>
      </c>
      <c r="L27" s="385"/>
      <c r="M27" s="184"/>
      <c r="N27" s="185"/>
      <c r="O27" s="186"/>
      <c r="P27" s="185"/>
      <c r="Q27" s="296"/>
      <c r="R27" s="299">
        <f t="shared" ref="R27" si="50">SUM(F27,L27)</f>
        <v>19.100000000000001</v>
      </c>
      <c r="S27" s="188">
        <f t="shared" ref="S27" si="51">SUM(F27,M27)</f>
        <v>19.100000000000001</v>
      </c>
      <c r="T27" s="185">
        <f t="shared" ref="T27" si="52">SUM(G27,N27)</f>
        <v>16.100000000000001</v>
      </c>
      <c r="U27" s="189">
        <f t="shared" ref="U27" si="53">SUM(H27,O27)</f>
        <v>12.9</v>
      </c>
      <c r="V27" s="185">
        <f t="shared" ref="V27" si="54">U27-T27</f>
        <v>-3.2000000000000011</v>
      </c>
      <c r="W27" s="295">
        <f t="shared" si="7"/>
        <v>0.80124223602484468</v>
      </c>
      <c r="X27" s="49"/>
      <c r="Y27" s="54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</row>
    <row r="28" spans="1:199" s="3" customFormat="1" ht="139.5" customHeight="1">
      <c r="A28" s="336"/>
      <c r="B28" s="177"/>
      <c r="C28" s="177" t="s">
        <v>306</v>
      </c>
      <c r="D28" s="195">
        <v>1040</v>
      </c>
      <c r="E28" s="342" t="s">
        <v>308</v>
      </c>
      <c r="F28" s="294">
        <v>169.4</v>
      </c>
      <c r="G28" s="179">
        <v>130.5</v>
      </c>
      <c r="H28" s="180">
        <v>64</v>
      </c>
      <c r="I28" s="191">
        <f>H28/H6</f>
        <v>1.4777197952342149E-4</v>
      </c>
      <c r="J28" s="185">
        <f t="shared" ref="J28" si="55">H28-G28</f>
        <v>-66.5</v>
      </c>
      <c r="K28" s="296">
        <f t="shared" ref="K28" si="56">H28/G28</f>
        <v>0.49042145593869729</v>
      </c>
      <c r="L28" s="385"/>
      <c r="M28" s="184"/>
      <c r="N28" s="185"/>
      <c r="O28" s="186"/>
      <c r="P28" s="185"/>
      <c r="Q28" s="296"/>
      <c r="R28" s="299">
        <f t="shared" ref="R28" si="57">SUM(F28,L28)</f>
        <v>169.4</v>
      </c>
      <c r="S28" s="188">
        <f t="shared" ref="S28" si="58">SUM(F28,M28)</f>
        <v>169.4</v>
      </c>
      <c r="T28" s="185">
        <f t="shared" ref="T28" si="59">SUM(G28,N28)</f>
        <v>130.5</v>
      </c>
      <c r="U28" s="189">
        <f t="shared" ref="U28" si="60">SUM(H28,O28)</f>
        <v>64</v>
      </c>
      <c r="V28" s="185">
        <f t="shared" ref="V28" si="61">U28-T28</f>
        <v>-66.5</v>
      </c>
      <c r="W28" s="295">
        <f t="shared" ref="W28" si="62">U28/T28</f>
        <v>0.49042145593869729</v>
      </c>
      <c r="X28" s="49"/>
      <c r="Y28" s="54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</row>
    <row r="29" spans="1:199" s="3" customFormat="1" ht="32.450000000000003" customHeight="1">
      <c r="A29" s="336"/>
      <c r="B29" s="177"/>
      <c r="C29" s="177" t="s">
        <v>311</v>
      </c>
      <c r="D29" s="195">
        <v>1040</v>
      </c>
      <c r="E29" s="338" t="s">
        <v>312</v>
      </c>
      <c r="F29" s="294">
        <v>6996</v>
      </c>
      <c r="G29" s="179">
        <v>6658</v>
      </c>
      <c r="H29" s="180">
        <v>6220.3</v>
      </c>
      <c r="I29" s="187">
        <f>H29/H6</f>
        <v>1.4362281941086543E-2</v>
      </c>
      <c r="J29" s="185">
        <f t="shared" ref="J29" si="63">H29-G29</f>
        <v>-437.69999999999982</v>
      </c>
      <c r="K29" s="296">
        <f t="shared" ref="K29" si="64">H29/G29</f>
        <v>0.93425953739861822</v>
      </c>
      <c r="L29" s="385"/>
      <c r="M29" s="184"/>
      <c r="N29" s="185"/>
      <c r="O29" s="186"/>
      <c r="P29" s="185"/>
      <c r="Q29" s="296"/>
      <c r="R29" s="299">
        <f t="shared" ref="R29" si="65">SUM(F29,L29)</f>
        <v>6996</v>
      </c>
      <c r="S29" s="188">
        <f t="shared" ref="S29" si="66">SUM(F29,M29)</f>
        <v>6996</v>
      </c>
      <c r="T29" s="185">
        <f t="shared" ref="T29" si="67">SUM(G29,N29)</f>
        <v>6658</v>
      </c>
      <c r="U29" s="189">
        <f t="shared" ref="U29" si="68">SUM(H29,O29)</f>
        <v>6220.3</v>
      </c>
      <c r="V29" s="185">
        <f t="shared" ref="V29" si="69">U29-T29</f>
        <v>-437.69999999999982</v>
      </c>
      <c r="W29" s="295">
        <f t="shared" ref="W29" si="70">U29/T29</f>
        <v>0.93425953739861822</v>
      </c>
      <c r="X29" s="49"/>
      <c r="Y29" s="54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</row>
    <row r="30" spans="1:199" s="3" customFormat="1" ht="57.6" customHeight="1">
      <c r="A30" s="336"/>
      <c r="B30" s="177" t="s">
        <v>145</v>
      </c>
      <c r="C30" s="178" t="s">
        <v>146</v>
      </c>
      <c r="D30" s="178" t="s">
        <v>125</v>
      </c>
      <c r="E30" s="338" t="s">
        <v>147</v>
      </c>
      <c r="F30" s="294">
        <v>205.8</v>
      </c>
      <c r="G30" s="179">
        <v>172.8</v>
      </c>
      <c r="H30" s="196">
        <v>172.6</v>
      </c>
      <c r="I30" s="191">
        <f>H30/H6</f>
        <v>3.985225572772273E-4</v>
      </c>
      <c r="J30" s="185">
        <f t="shared" si="19"/>
        <v>-0.20000000000001705</v>
      </c>
      <c r="K30" s="296">
        <f t="shared" si="20"/>
        <v>0.99884259259259245</v>
      </c>
      <c r="L30" s="385"/>
      <c r="M30" s="184"/>
      <c r="N30" s="185"/>
      <c r="O30" s="186"/>
      <c r="P30" s="185"/>
      <c r="Q30" s="296"/>
      <c r="R30" s="299">
        <f>SUM(F30,L30)</f>
        <v>205.8</v>
      </c>
      <c r="S30" s="188">
        <f t="shared" ref="S30:U30" si="71">SUM(F30,M30)</f>
        <v>205.8</v>
      </c>
      <c r="T30" s="185">
        <f t="shared" si="71"/>
        <v>172.8</v>
      </c>
      <c r="U30" s="189">
        <f t="shared" si="71"/>
        <v>172.6</v>
      </c>
      <c r="V30" s="185">
        <f>U30-T30</f>
        <v>-0.20000000000001705</v>
      </c>
      <c r="W30" s="295">
        <f t="shared" si="7"/>
        <v>0.99884259259259245</v>
      </c>
      <c r="X30" s="49" t="str">
        <f t="shared" si="4"/>
        <v/>
      </c>
      <c r="Y30" s="54" t="str">
        <f t="shared" si="5"/>
        <v/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</row>
    <row r="31" spans="1:199" s="3" customFormat="1" ht="71.45" customHeight="1">
      <c r="A31" s="336"/>
      <c r="B31" s="177" t="s">
        <v>20</v>
      </c>
      <c r="C31" s="178" t="s">
        <v>149</v>
      </c>
      <c r="D31" s="178" t="s">
        <v>150</v>
      </c>
      <c r="E31" s="343" t="s">
        <v>151</v>
      </c>
      <c r="F31" s="294">
        <v>3761.4</v>
      </c>
      <c r="G31" s="179">
        <v>3218.3</v>
      </c>
      <c r="H31" s="180">
        <v>3115.8</v>
      </c>
      <c r="I31" s="187">
        <f>H31/H6</f>
        <v>7.1941864656105735E-3</v>
      </c>
      <c r="J31" s="185">
        <f t="shared" si="19"/>
        <v>-102.5</v>
      </c>
      <c r="K31" s="296">
        <f t="shared" si="20"/>
        <v>0.96815088711431496</v>
      </c>
      <c r="L31" s="299">
        <v>53.7</v>
      </c>
      <c r="M31" s="185">
        <v>64.2</v>
      </c>
      <c r="N31" s="188">
        <v>32</v>
      </c>
      <c r="O31" s="180">
        <v>15</v>
      </c>
      <c r="P31" s="185">
        <f>O31-N31</f>
        <v>-17</v>
      </c>
      <c r="Q31" s="296">
        <f>O31/N31</f>
        <v>0.46875</v>
      </c>
      <c r="R31" s="299">
        <f t="shared" si="8"/>
        <v>3815.1</v>
      </c>
      <c r="S31" s="188">
        <f t="shared" si="9"/>
        <v>3825.6</v>
      </c>
      <c r="T31" s="185">
        <f>SUM(G31,N31)</f>
        <v>3250.3</v>
      </c>
      <c r="U31" s="189">
        <f t="shared" si="10"/>
        <v>3130.8</v>
      </c>
      <c r="V31" s="185">
        <f t="shared" si="6"/>
        <v>-119.5</v>
      </c>
      <c r="W31" s="295">
        <f t="shared" si="7"/>
        <v>0.96323416300033848</v>
      </c>
      <c r="X31" s="49" t="str">
        <f t="shared" si="4"/>
        <v/>
      </c>
      <c r="Y31" s="54" t="str">
        <f t="shared" si="5"/>
        <v/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</row>
    <row r="32" spans="1:199" s="3" customFormat="1" ht="37.9" customHeight="1">
      <c r="A32" s="336"/>
      <c r="B32" s="177" t="s">
        <v>56</v>
      </c>
      <c r="C32" s="177" t="s">
        <v>152</v>
      </c>
      <c r="D32" s="178" t="s">
        <v>148</v>
      </c>
      <c r="E32" s="340" t="s">
        <v>187</v>
      </c>
      <c r="F32" s="294">
        <v>8978.2999999999993</v>
      </c>
      <c r="G32" s="179">
        <v>7563.9</v>
      </c>
      <c r="H32" s="180">
        <v>6725.6</v>
      </c>
      <c r="I32" s="187">
        <f>H32/H6</f>
        <v>1.5528987898167557E-2</v>
      </c>
      <c r="J32" s="185">
        <f t="shared" si="19"/>
        <v>-838.29999999999927</v>
      </c>
      <c r="K32" s="296">
        <f t="shared" si="20"/>
        <v>0.88917093034016847</v>
      </c>
      <c r="L32" s="299">
        <v>161.19999999999999</v>
      </c>
      <c r="M32" s="188">
        <v>351.9</v>
      </c>
      <c r="N32" s="188">
        <v>349.1</v>
      </c>
      <c r="O32" s="180">
        <v>349.1</v>
      </c>
      <c r="P32" s="185">
        <f>O32-N32</f>
        <v>0</v>
      </c>
      <c r="Q32" s="296">
        <f>O32/N32</f>
        <v>1</v>
      </c>
      <c r="R32" s="299">
        <f t="shared" ref="R32:R38" si="72">SUM(F32,L32)</f>
        <v>9139.5</v>
      </c>
      <c r="S32" s="188">
        <f>SUM(F32,M32)</f>
        <v>9330.1999999999989</v>
      </c>
      <c r="T32" s="185">
        <f>SUM(G32,N32)</f>
        <v>7913</v>
      </c>
      <c r="U32" s="189">
        <f t="shared" si="10"/>
        <v>7074.7000000000007</v>
      </c>
      <c r="V32" s="185">
        <f>U32-T32</f>
        <v>-838.29999999999927</v>
      </c>
      <c r="W32" s="295">
        <f t="shared" si="7"/>
        <v>0.89406040692531286</v>
      </c>
      <c r="X32" s="49" t="str">
        <f t="shared" si="4"/>
        <v/>
      </c>
      <c r="Y32" s="54" t="str">
        <f t="shared" si="5"/>
        <v/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</row>
    <row r="33" spans="1:199" s="39" customFormat="1" ht="34.15" customHeight="1">
      <c r="A33" s="344"/>
      <c r="B33" s="197"/>
      <c r="C33" s="197"/>
      <c r="D33" s="198"/>
      <c r="E33" s="345" t="s">
        <v>351</v>
      </c>
      <c r="F33" s="297">
        <v>1090.9000000000001</v>
      </c>
      <c r="G33" s="199">
        <v>976.3</v>
      </c>
      <c r="H33" s="200">
        <v>432.9</v>
      </c>
      <c r="I33" s="201">
        <f>H33/H6</f>
        <v>9.9953890524514307E-4</v>
      </c>
      <c r="J33" s="202">
        <f t="shared" si="19"/>
        <v>-543.4</v>
      </c>
      <c r="K33" s="298">
        <f t="shared" si="20"/>
        <v>0.4434087882822903</v>
      </c>
      <c r="L33" s="315"/>
      <c r="M33" s="204"/>
      <c r="N33" s="202"/>
      <c r="O33" s="205"/>
      <c r="P33" s="206">
        <f>O33-N33</f>
        <v>0</v>
      </c>
      <c r="Q33" s="298"/>
      <c r="R33" s="313">
        <f t="shared" si="72"/>
        <v>1090.9000000000001</v>
      </c>
      <c r="S33" s="202">
        <f>SUM(F33,M33)</f>
        <v>1090.9000000000001</v>
      </c>
      <c r="T33" s="202">
        <f>SUM(G33,N33)</f>
        <v>976.3</v>
      </c>
      <c r="U33" s="207">
        <f t="shared" ref="U33" si="73">SUM(H33,O33)</f>
        <v>432.9</v>
      </c>
      <c r="V33" s="202">
        <f>U33-T33</f>
        <v>-543.4</v>
      </c>
      <c r="W33" s="305">
        <f t="shared" si="7"/>
        <v>0.4434087882822903</v>
      </c>
      <c r="X33" s="56" t="str">
        <f t="shared" si="4"/>
        <v/>
      </c>
      <c r="Y33" s="56" t="str">
        <f t="shared" si="5"/>
        <v/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</row>
    <row r="34" spans="1:199" s="3" customFormat="1" ht="33" customHeight="1">
      <c r="A34" s="336"/>
      <c r="B34" s="178" t="s">
        <v>16</v>
      </c>
      <c r="C34" s="192" t="s">
        <v>153</v>
      </c>
      <c r="D34" s="192" t="s">
        <v>131</v>
      </c>
      <c r="E34" s="346" t="s">
        <v>154</v>
      </c>
      <c r="F34" s="294">
        <v>28.8</v>
      </c>
      <c r="G34" s="179">
        <v>21.3</v>
      </c>
      <c r="H34" s="196">
        <v>21.3</v>
      </c>
      <c r="I34" s="190">
        <f>H34/H6</f>
        <v>4.9180361935138713E-5</v>
      </c>
      <c r="J34" s="182">
        <f>H34-G34</f>
        <v>0</v>
      </c>
      <c r="K34" s="296">
        <f t="shared" si="20"/>
        <v>1</v>
      </c>
      <c r="L34" s="385"/>
      <c r="M34" s="184"/>
      <c r="N34" s="185"/>
      <c r="O34" s="186"/>
      <c r="P34" s="185"/>
      <c r="Q34" s="296"/>
      <c r="R34" s="299">
        <f t="shared" si="72"/>
        <v>28.8</v>
      </c>
      <c r="S34" s="188">
        <f t="shared" ref="S34:U36" si="74">SUM(F34,M34)</f>
        <v>28.8</v>
      </c>
      <c r="T34" s="185">
        <f t="shared" si="74"/>
        <v>21.3</v>
      </c>
      <c r="U34" s="189">
        <f t="shared" si="10"/>
        <v>21.3</v>
      </c>
      <c r="V34" s="185">
        <f t="shared" ref="V34:V37" si="75">U34-T34</f>
        <v>0</v>
      </c>
      <c r="W34" s="295">
        <f t="shared" si="7"/>
        <v>1</v>
      </c>
      <c r="X34" s="49" t="str">
        <f t="shared" si="4"/>
        <v/>
      </c>
      <c r="Y34" s="54" t="str">
        <f t="shared" si="5"/>
        <v/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</row>
    <row r="35" spans="1:199" s="3" customFormat="1" ht="53.45" customHeight="1">
      <c r="A35" s="336"/>
      <c r="B35" s="178" t="s">
        <v>17</v>
      </c>
      <c r="C35" s="192" t="s">
        <v>189</v>
      </c>
      <c r="D35" s="178" t="s">
        <v>131</v>
      </c>
      <c r="E35" s="347" t="s">
        <v>188</v>
      </c>
      <c r="F35" s="294">
        <v>2379.1999999999998</v>
      </c>
      <c r="G35" s="179">
        <v>2010.8</v>
      </c>
      <c r="H35" s="180">
        <v>1900.2</v>
      </c>
      <c r="I35" s="181">
        <f>H35/H6</f>
        <v>4.3874424295375861E-3</v>
      </c>
      <c r="J35" s="182">
        <f>H35-G35</f>
        <v>-110.59999999999991</v>
      </c>
      <c r="K35" s="295">
        <f>H35/G35</f>
        <v>0.94499701611298992</v>
      </c>
      <c r="L35" s="385"/>
      <c r="M35" s="184"/>
      <c r="N35" s="185"/>
      <c r="O35" s="186"/>
      <c r="P35" s="185">
        <f>O35-N35</f>
        <v>0</v>
      </c>
      <c r="Q35" s="296"/>
      <c r="R35" s="299">
        <f t="shared" si="72"/>
        <v>2379.1999999999998</v>
      </c>
      <c r="S35" s="188">
        <f t="shared" si="74"/>
        <v>2379.1999999999998</v>
      </c>
      <c r="T35" s="185">
        <f t="shared" si="74"/>
        <v>2010.8</v>
      </c>
      <c r="U35" s="189">
        <f t="shared" si="74"/>
        <v>1900.2</v>
      </c>
      <c r="V35" s="185">
        <f t="shared" si="75"/>
        <v>-110.59999999999991</v>
      </c>
      <c r="W35" s="295">
        <f t="shared" si="7"/>
        <v>0.94499701611298992</v>
      </c>
      <c r="X35" s="49" t="str">
        <f t="shared" si="4"/>
        <v/>
      </c>
      <c r="Y35" s="54" t="str">
        <f t="shared" si="5"/>
        <v/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</row>
    <row r="36" spans="1:199" s="3" customFormat="1" ht="22.9" hidden="1" customHeight="1">
      <c r="A36" s="336"/>
      <c r="B36" s="178"/>
      <c r="C36" s="192" t="s">
        <v>238</v>
      </c>
      <c r="D36" s="178" t="s">
        <v>131</v>
      </c>
      <c r="E36" s="347" t="s">
        <v>239</v>
      </c>
      <c r="F36" s="294"/>
      <c r="G36" s="179"/>
      <c r="H36" s="180"/>
      <c r="I36" s="190">
        <f>H36/H6</f>
        <v>0</v>
      </c>
      <c r="J36" s="182">
        <f>H36-G36</f>
        <v>0</v>
      </c>
      <c r="K36" s="295" t="e">
        <f>H36/G36</f>
        <v>#DIV/0!</v>
      </c>
      <c r="L36" s="385"/>
      <c r="M36" s="184"/>
      <c r="N36" s="185"/>
      <c r="O36" s="186"/>
      <c r="P36" s="185"/>
      <c r="Q36" s="296"/>
      <c r="R36" s="299">
        <f t="shared" si="72"/>
        <v>0</v>
      </c>
      <c r="S36" s="188">
        <f t="shared" si="74"/>
        <v>0</v>
      </c>
      <c r="T36" s="185">
        <f t="shared" si="74"/>
        <v>0</v>
      </c>
      <c r="U36" s="189">
        <f t="shared" si="74"/>
        <v>0</v>
      </c>
      <c r="V36" s="185">
        <f>U36-T36</f>
        <v>0</v>
      </c>
      <c r="W36" s="295" t="e">
        <f t="shared" si="7"/>
        <v>#DIV/0!</v>
      </c>
      <c r="X36" s="49"/>
      <c r="Y36" s="54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</row>
    <row r="37" spans="1:199" ht="34.9" customHeight="1">
      <c r="A37" s="336"/>
      <c r="B37" s="178" t="s">
        <v>19</v>
      </c>
      <c r="C37" s="192" t="s">
        <v>155</v>
      </c>
      <c r="D37" s="178" t="s">
        <v>131</v>
      </c>
      <c r="E37" s="347" t="s">
        <v>164</v>
      </c>
      <c r="F37" s="299">
        <v>1557.2</v>
      </c>
      <c r="G37" s="185">
        <v>1323.7</v>
      </c>
      <c r="H37" s="209">
        <v>1135</v>
      </c>
      <c r="I37" s="181">
        <f>H37/H6</f>
        <v>2.6206436993606781E-3</v>
      </c>
      <c r="J37" s="182">
        <f t="shared" ref="J37:J51" si="76">H37-G37</f>
        <v>-188.70000000000005</v>
      </c>
      <c r="K37" s="295">
        <f t="shared" ref="K37:K54" si="77">H37/G37</f>
        <v>0.85744504041701286</v>
      </c>
      <c r="L37" s="299">
        <v>56</v>
      </c>
      <c r="M37" s="188">
        <v>56</v>
      </c>
      <c r="N37" s="185">
        <v>56</v>
      </c>
      <c r="O37" s="189">
        <v>56</v>
      </c>
      <c r="P37" s="185">
        <f>O37-N37</f>
        <v>0</v>
      </c>
      <c r="Q37" s="296">
        <f>O37/N37</f>
        <v>1</v>
      </c>
      <c r="R37" s="299">
        <f t="shared" si="72"/>
        <v>1613.2</v>
      </c>
      <c r="S37" s="188">
        <f t="shared" ref="S37:U38" si="78">SUM(F37,M37)</f>
        <v>1613.2</v>
      </c>
      <c r="T37" s="185">
        <f t="shared" si="78"/>
        <v>1379.7</v>
      </c>
      <c r="U37" s="189">
        <f t="shared" si="78"/>
        <v>1191</v>
      </c>
      <c r="V37" s="185">
        <f t="shared" si="75"/>
        <v>-188.70000000000005</v>
      </c>
      <c r="W37" s="295">
        <f t="shared" si="7"/>
        <v>0.8632311372037399</v>
      </c>
      <c r="X37" s="49" t="str">
        <f t="shared" si="4"/>
        <v/>
      </c>
      <c r="Y37" s="54" t="str">
        <f t="shared" si="5"/>
        <v/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</row>
    <row r="38" spans="1:199" ht="21.75" customHeight="1">
      <c r="A38" s="336"/>
      <c r="B38" s="178" t="s">
        <v>18</v>
      </c>
      <c r="C38" s="192" t="s">
        <v>190</v>
      </c>
      <c r="D38" s="178" t="s">
        <v>131</v>
      </c>
      <c r="E38" s="347" t="s">
        <v>158</v>
      </c>
      <c r="F38" s="299">
        <v>187.2</v>
      </c>
      <c r="G38" s="185">
        <v>127.9</v>
      </c>
      <c r="H38" s="209">
        <v>120</v>
      </c>
      <c r="I38" s="208">
        <f>H38/H6</f>
        <v>2.7707246160641532E-4</v>
      </c>
      <c r="J38" s="182">
        <f t="shared" si="76"/>
        <v>-7.9000000000000057</v>
      </c>
      <c r="K38" s="295">
        <f t="shared" si="77"/>
        <v>0.93823299452697417</v>
      </c>
      <c r="L38" s="385"/>
      <c r="M38" s="184"/>
      <c r="N38" s="185"/>
      <c r="O38" s="210"/>
      <c r="P38" s="185"/>
      <c r="Q38" s="296"/>
      <c r="R38" s="299">
        <f t="shared" si="72"/>
        <v>187.2</v>
      </c>
      <c r="S38" s="188">
        <f t="shared" si="78"/>
        <v>187.2</v>
      </c>
      <c r="T38" s="185">
        <f t="shared" si="78"/>
        <v>127.9</v>
      </c>
      <c r="U38" s="189">
        <f t="shared" si="78"/>
        <v>120</v>
      </c>
      <c r="V38" s="185">
        <f>U38-T38</f>
        <v>-7.9000000000000057</v>
      </c>
      <c r="W38" s="295">
        <f t="shared" si="7"/>
        <v>0.93823299452697417</v>
      </c>
      <c r="X38" s="49" t="str">
        <f t="shared" si="4"/>
        <v/>
      </c>
      <c r="Y38" s="54" t="str">
        <f t="shared" si="5"/>
        <v/>
      </c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</row>
    <row r="39" spans="1:199" ht="87.6" customHeight="1">
      <c r="A39" s="336"/>
      <c r="B39" s="178"/>
      <c r="C39" s="192" t="s">
        <v>232</v>
      </c>
      <c r="D39" s="178" t="s">
        <v>131</v>
      </c>
      <c r="E39" s="347" t="s">
        <v>233</v>
      </c>
      <c r="F39" s="299">
        <v>169.4</v>
      </c>
      <c r="G39" s="185">
        <v>169.4</v>
      </c>
      <c r="H39" s="209">
        <v>142.9</v>
      </c>
      <c r="I39" s="208">
        <f>H39/H6</f>
        <v>3.2994712302963957E-4</v>
      </c>
      <c r="J39" s="182">
        <f t="shared" si="76"/>
        <v>-26.5</v>
      </c>
      <c r="K39" s="295">
        <f t="shared" si="77"/>
        <v>0.84356552538370722</v>
      </c>
      <c r="L39" s="385"/>
      <c r="M39" s="184"/>
      <c r="N39" s="185"/>
      <c r="O39" s="210"/>
      <c r="P39" s="185"/>
      <c r="Q39" s="296"/>
      <c r="R39" s="299">
        <f t="shared" ref="R39" si="79">SUM(F39,L39)</f>
        <v>169.4</v>
      </c>
      <c r="S39" s="188">
        <f t="shared" ref="S39" si="80">SUM(F39,M39)</f>
        <v>169.4</v>
      </c>
      <c r="T39" s="185">
        <f t="shared" ref="T39" si="81">SUM(G39,N39)</f>
        <v>169.4</v>
      </c>
      <c r="U39" s="189">
        <f t="shared" ref="U39" si="82">SUM(H39,O39)</f>
        <v>142.9</v>
      </c>
      <c r="V39" s="185">
        <f>U39-T39</f>
        <v>-26.5</v>
      </c>
      <c r="W39" s="295">
        <f t="shared" si="7"/>
        <v>0.84356552538370722</v>
      </c>
      <c r="X39" s="49"/>
      <c r="Y39" s="54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199" ht="104.45" customHeight="1">
      <c r="A40" s="336"/>
      <c r="B40" s="178" t="s">
        <v>53</v>
      </c>
      <c r="C40" s="192" t="s">
        <v>156</v>
      </c>
      <c r="D40" s="178" t="s">
        <v>148</v>
      </c>
      <c r="E40" s="348" t="s">
        <v>191</v>
      </c>
      <c r="F40" s="299">
        <v>68.7</v>
      </c>
      <c r="G40" s="185">
        <v>57.2</v>
      </c>
      <c r="H40" s="189">
        <v>44.7</v>
      </c>
      <c r="I40" s="208">
        <f>H40/H6</f>
        <v>1.0320949194838971E-4</v>
      </c>
      <c r="J40" s="182">
        <f t="shared" si="76"/>
        <v>-12.5</v>
      </c>
      <c r="K40" s="295">
        <f t="shared" si="77"/>
        <v>0.78146853146853146</v>
      </c>
      <c r="L40" s="385"/>
      <c r="M40" s="184"/>
      <c r="N40" s="185"/>
      <c r="O40" s="210"/>
      <c r="P40" s="185">
        <f>O40-N40</f>
        <v>0</v>
      </c>
      <c r="Q40" s="296"/>
      <c r="R40" s="299">
        <f t="shared" si="8"/>
        <v>68.7</v>
      </c>
      <c r="S40" s="188">
        <f t="shared" si="9"/>
        <v>68.7</v>
      </c>
      <c r="T40" s="185">
        <f>SUM(G40,N40)</f>
        <v>57.2</v>
      </c>
      <c r="U40" s="189">
        <f t="shared" si="10"/>
        <v>44.7</v>
      </c>
      <c r="V40" s="185">
        <f t="shared" si="6"/>
        <v>-12.5</v>
      </c>
      <c r="W40" s="295">
        <f t="shared" si="7"/>
        <v>0.78146853146853146</v>
      </c>
      <c r="X40" s="49" t="str">
        <f t="shared" si="4"/>
        <v/>
      </c>
      <c r="Y40" s="54" t="str">
        <f t="shared" si="5"/>
        <v/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</row>
    <row r="41" spans="1:199" ht="55.9" customHeight="1">
      <c r="A41" s="336"/>
      <c r="B41" s="178"/>
      <c r="C41" s="192" t="s">
        <v>235</v>
      </c>
      <c r="D41" s="178" t="s">
        <v>124</v>
      </c>
      <c r="E41" s="348" t="s">
        <v>234</v>
      </c>
      <c r="F41" s="299">
        <v>62.7</v>
      </c>
      <c r="G41" s="185">
        <v>62.7</v>
      </c>
      <c r="H41" s="189">
        <v>9.5</v>
      </c>
      <c r="I41" s="190">
        <f>H41/H6</f>
        <v>2.1934903210507878E-5</v>
      </c>
      <c r="J41" s="182">
        <f t="shared" ref="J41:J43" si="83">H41-G41</f>
        <v>-53.2</v>
      </c>
      <c r="K41" s="295">
        <f t="shared" si="77"/>
        <v>0.15151515151515152</v>
      </c>
      <c r="L41" s="385"/>
      <c r="M41" s="184"/>
      <c r="N41" s="185"/>
      <c r="O41" s="210"/>
      <c r="P41" s="185"/>
      <c r="Q41" s="296"/>
      <c r="R41" s="299">
        <f t="shared" si="8"/>
        <v>62.7</v>
      </c>
      <c r="S41" s="188">
        <f t="shared" si="9"/>
        <v>62.7</v>
      </c>
      <c r="T41" s="185">
        <f t="shared" ref="T41:T48" si="84">SUM(G41,N41)</f>
        <v>62.7</v>
      </c>
      <c r="U41" s="189">
        <f t="shared" si="10"/>
        <v>9.5</v>
      </c>
      <c r="V41" s="185">
        <f t="shared" ref="V41:V47" si="85">U41-T41</f>
        <v>-53.2</v>
      </c>
      <c r="W41" s="295">
        <f t="shared" si="7"/>
        <v>0.15151515151515152</v>
      </c>
      <c r="X41" s="49"/>
      <c r="Y41" s="54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199" ht="66" hidden="1" customHeight="1">
      <c r="A42" s="336"/>
      <c r="B42" s="178"/>
      <c r="C42" s="192" t="s">
        <v>286</v>
      </c>
      <c r="D42" s="178" t="s">
        <v>126</v>
      </c>
      <c r="E42" s="349" t="s">
        <v>287</v>
      </c>
      <c r="F42" s="299"/>
      <c r="G42" s="185"/>
      <c r="H42" s="189"/>
      <c r="I42" s="181">
        <f>H42/H5</f>
        <v>0</v>
      </c>
      <c r="J42" s="182">
        <f t="shared" si="83"/>
        <v>0</v>
      </c>
      <c r="K42" s="295"/>
      <c r="L42" s="385"/>
      <c r="M42" s="184"/>
      <c r="N42" s="185"/>
      <c r="O42" s="210"/>
      <c r="P42" s="185">
        <f>O42-N42</f>
        <v>0</v>
      </c>
      <c r="Q42" s="296" t="e">
        <f>O42/N42</f>
        <v>#DIV/0!</v>
      </c>
      <c r="R42" s="299">
        <f t="shared" si="8"/>
        <v>0</v>
      </c>
      <c r="S42" s="188">
        <f t="shared" si="9"/>
        <v>0</v>
      </c>
      <c r="T42" s="185">
        <f t="shared" si="84"/>
        <v>0</v>
      </c>
      <c r="U42" s="189">
        <f t="shared" si="10"/>
        <v>0</v>
      </c>
      <c r="V42" s="185">
        <f t="shared" si="85"/>
        <v>0</v>
      </c>
      <c r="W42" s="295" t="e">
        <f t="shared" si="7"/>
        <v>#DIV/0!</v>
      </c>
      <c r="X42" s="49"/>
      <c r="Y42" s="54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199" s="25" customFormat="1" ht="24.6" hidden="1" customHeight="1">
      <c r="A43" s="344"/>
      <c r="B43" s="211"/>
      <c r="C43" s="212"/>
      <c r="D43" s="197"/>
      <c r="E43" s="350" t="s">
        <v>289</v>
      </c>
      <c r="F43" s="300"/>
      <c r="G43" s="213"/>
      <c r="H43" s="214"/>
      <c r="I43" s="203"/>
      <c r="J43" s="206">
        <f t="shared" si="83"/>
        <v>0</v>
      </c>
      <c r="K43" s="298"/>
      <c r="L43" s="386"/>
      <c r="M43" s="215"/>
      <c r="N43" s="216"/>
      <c r="O43" s="217"/>
      <c r="P43" s="218">
        <f t="shared" ref="P43" si="86">O43-N43</f>
        <v>0</v>
      </c>
      <c r="Q43" s="298" t="e">
        <f t="shared" ref="Q43" si="87">O43/N43</f>
        <v>#DIV/0!</v>
      </c>
      <c r="R43" s="388">
        <f t="shared" si="8"/>
        <v>0</v>
      </c>
      <c r="S43" s="216">
        <f t="shared" si="9"/>
        <v>0</v>
      </c>
      <c r="T43" s="216">
        <f t="shared" si="84"/>
        <v>0</v>
      </c>
      <c r="U43" s="219">
        <f t="shared" si="10"/>
        <v>0</v>
      </c>
      <c r="V43" s="216">
        <f t="shared" si="85"/>
        <v>0</v>
      </c>
      <c r="W43" s="298" t="e">
        <f t="shared" si="7"/>
        <v>#DIV/0!</v>
      </c>
      <c r="X43" s="56"/>
      <c r="Y43" s="59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2"/>
      <c r="GI43" s="62"/>
      <c r="GJ43" s="62"/>
      <c r="GK43" s="62"/>
      <c r="GL43" s="62"/>
      <c r="GM43" s="62"/>
      <c r="GN43" s="62"/>
      <c r="GO43" s="62"/>
      <c r="GP43" s="62"/>
      <c r="GQ43" s="62"/>
    </row>
    <row r="44" spans="1:199" ht="161.44999999999999" hidden="1" customHeight="1">
      <c r="A44" s="336"/>
      <c r="B44" s="178"/>
      <c r="C44" s="192" t="s">
        <v>274</v>
      </c>
      <c r="D44" s="178" t="s">
        <v>126</v>
      </c>
      <c r="E44" s="349" t="s">
        <v>288</v>
      </c>
      <c r="F44" s="299"/>
      <c r="G44" s="185"/>
      <c r="H44" s="189"/>
      <c r="I44" s="181">
        <f>H44/H6</f>
        <v>0</v>
      </c>
      <c r="J44" s="182">
        <f t="shared" ref="J44:J45" si="88">H44-G44</f>
        <v>0</v>
      </c>
      <c r="K44" s="295"/>
      <c r="L44" s="385"/>
      <c r="M44" s="184"/>
      <c r="N44" s="185"/>
      <c r="O44" s="210"/>
      <c r="P44" s="185">
        <f>O44-N44</f>
        <v>0</v>
      </c>
      <c r="Q44" s="296" t="e">
        <f>O44/N44</f>
        <v>#DIV/0!</v>
      </c>
      <c r="R44" s="299">
        <f t="shared" ref="R44:R45" si="89">SUM(F44,L44)</f>
        <v>0</v>
      </c>
      <c r="S44" s="188">
        <f t="shared" ref="S44:S45" si="90">SUM(F44,M44)</f>
        <v>0</v>
      </c>
      <c r="T44" s="185">
        <f t="shared" ref="T44:T45" si="91">SUM(G44,N44)</f>
        <v>0</v>
      </c>
      <c r="U44" s="189">
        <f t="shared" ref="U44:U45" si="92">SUM(H44,O44)</f>
        <v>0</v>
      </c>
      <c r="V44" s="185">
        <f t="shared" ref="V44:V45" si="93">U44-T44</f>
        <v>0</v>
      </c>
      <c r="W44" s="295" t="e">
        <f t="shared" ref="W44:W45" si="94">U44/T44</f>
        <v>#DIV/0!</v>
      </c>
      <c r="X44" s="49"/>
      <c r="Y44" s="54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99" s="25" customFormat="1" ht="24.6" hidden="1" customHeight="1">
      <c r="A45" s="344"/>
      <c r="B45" s="211"/>
      <c r="C45" s="212"/>
      <c r="D45" s="197"/>
      <c r="E45" s="350" t="s">
        <v>289</v>
      </c>
      <c r="F45" s="300"/>
      <c r="G45" s="213"/>
      <c r="H45" s="214"/>
      <c r="I45" s="203">
        <f>H45/H6</f>
        <v>0</v>
      </c>
      <c r="J45" s="206">
        <f t="shared" si="88"/>
        <v>0</v>
      </c>
      <c r="K45" s="298"/>
      <c r="L45" s="386"/>
      <c r="M45" s="215"/>
      <c r="N45" s="216"/>
      <c r="O45" s="217"/>
      <c r="P45" s="218">
        <f t="shared" ref="P45" si="95">O45-N45</f>
        <v>0</v>
      </c>
      <c r="Q45" s="298" t="e">
        <f t="shared" ref="Q45" si="96">O45/N45</f>
        <v>#DIV/0!</v>
      </c>
      <c r="R45" s="388">
        <f t="shared" si="89"/>
        <v>0</v>
      </c>
      <c r="S45" s="216">
        <f t="shared" si="90"/>
        <v>0</v>
      </c>
      <c r="T45" s="216">
        <f t="shared" si="91"/>
        <v>0</v>
      </c>
      <c r="U45" s="219">
        <f t="shared" si="92"/>
        <v>0</v>
      </c>
      <c r="V45" s="216">
        <f t="shared" si="93"/>
        <v>0</v>
      </c>
      <c r="W45" s="298" t="e">
        <f t="shared" si="94"/>
        <v>#DIV/0!</v>
      </c>
      <c r="X45" s="56"/>
      <c r="Y45" s="59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2"/>
      <c r="GI45" s="62"/>
      <c r="GJ45" s="62"/>
      <c r="GK45" s="62"/>
      <c r="GL45" s="62"/>
      <c r="GM45" s="62"/>
      <c r="GN45" s="62"/>
      <c r="GO45" s="62"/>
      <c r="GP45" s="62"/>
      <c r="GQ45" s="62"/>
    </row>
    <row r="46" spans="1:199" ht="162.6" hidden="1" customHeight="1">
      <c r="A46" s="336"/>
      <c r="B46" s="178"/>
      <c r="C46" s="192" t="s">
        <v>268</v>
      </c>
      <c r="D46" s="178" t="s">
        <v>126</v>
      </c>
      <c r="E46" s="348" t="s">
        <v>275</v>
      </c>
      <c r="F46" s="299"/>
      <c r="G46" s="185"/>
      <c r="H46" s="189"/>
      <c r="I46" s="181">
        <f>H46/H6</f>
        <v>0</v>
      </c>
      <c r="J46" s="182">
        <f t="shared" ref="J46:J47" si="97">H46-G46</f>
        <v>0</v>
      </c>
      <c r="K46" s="295"/>
      <c r="L46" s="385"/>
      <c r="M46" s="184"/>
      <c r="N46" s="185"/>
      <c r="O46" s="210"/>
      <c r="P46" s="185">
        <f>O46-N46</f>
        <v>0</v>
      </c>
      <c r="Q46" s="296" t="e">
        <f>O46/N46</f>
        <v>#DIV/0!</v>
      </c>
      <c r="R46" s="299">
        <f t="shared" si="8"/>
        <v>0</v>
      </c>
      <c r="S46" s="188">
        <f t="shared" si="9"/>
        <v>0</v>
      </c>
      <c r="T46" s="185">
        <f t="shared" si="84"/>
        <v>0</v>
      </c>
      <c r="U46" s="189">
        <f t="shared" si="10"/>
        <v>0</v>
      </c>
      <c r="V46" s="185">
        <f t="shared" si="85"/>
        <v>0</v>
      </c>
      <c r="W46" s="295" t="e">
        <f t="shared" si="7"/>
        <v>#DIV/0!</v>
      </c>
      <c r="X46" s="49"/>
      <c r="Y46" s="54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199" s="25" customFormat="1" ht="27.6" hidden="1" customHeight="1">
      <c r="A47" s="344"/>
      <c r="B47" s="211"/>
      <c r="C47" s="212"/>
      <c r="D47" s="197"/>
      <c r="E47" s="350" t="s">
        <v>289</v>
      </c>
      <c r="F47" s="300"/>
      <c r="G47" s="213"/>
      <c r="H47" s="214"/>
      <c r="I47" s="203">
        <f>H47/H6</f>
        <v>0</v>
      </c>
      <c r="J47" s="206">
        <f t="shared" si="97"/>
        <v>0</v>
      </c>
      <c r="K47" s="298"/>
      <c r="L47" s="386"/>
      <c r="M47" s="215"/>
      <c r="N47" s="216"/>
      <c r="O47" s="217"/>
      <c r="P47" s="218">
        <f t="shared" ref="P47" si="98">O47-N47</f>
        <v>0</v>
      </c>
      <c r="Q47" s="298" t="e">
        <f t="shared" ref="Q47" si="99">O47/N47</f>
        <v>#DIV/0!</v>
      </c>
      <c r="R47" s="388">
        <f t="shared" si="8"/>
        <v>0</v>
      </c>
      <c r="S47" s="216">
        <f t="shared" si="9"/>
        <v>0</v>
      </c>
      <c r="T47" s="216">
        <f t="shared" si="84"/>
        <v>0</v>
      </c>
      <c r="U47" s="219">
        <f t="shared" si="10"/>
        <v>0</v>
      </c>
      <c r="V47" s="216">
        <f t="shared" si="85"/>
        <v>0</v>
      </c>
      <c r="W47" s="298" t="e">
        <f t="shared" si="7"/>
        <v>#DIV/0!</v>
      </c>
      <c r="X47" s="56"/>
      <c r="Y47" s="5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2"/>
      <c r="GI47" s="62"/>
      <c r="GJ47" s="62"/>
      <c r="GK47" s="62"/>
      <c r="GL47" s="62"/>
      <c r="GM47" s="62"/>
      <c r="GN47" s="62"/>
      <c r="GO47" s="62"/>
      <c r="GP47" s="62"/>
      <c r="GQ47" s="62"/>
    </row>
    <row r="48" spans="1:199" ht="118.15" hidden="1" customHeight="1">
      <c r="A48" s="336"/>
      <c r="B48" s="178"/>
      <c r="C48" s="192" t="s">
        <v>236</v>
      </c>
      <c r="D48" s="178" t="s">
        <v>131</v>
      </c>
      <c r="E48" s="348" t="s">
        <v>237</v>
      </c>
      <c r="F48" s="299"/>
      <c r="G48" s="185"/>
      <c r="H48" s="189"/>
      <c r="I48" s="190">
        <f>H48/H6</f>
        <v>0</v>
      </c>
      <c r="J48" s="182">
        <f t="shared" ref="J48" si="100">H48-G48</f>
        <v>0</v>
      </c>
      <c r="K48" s="295" t="e">
        <f t="shared" ref="K48" si="101">H48/G48</f>
        <v>#DIV/0!</v>
      </c>
      <c r="L48" s="385"/>
      <c r="M48" s="184"/>
      <c r="N48" s="185"/>
      <c r="O48" s="210"/>
      <c r="P48" s="185"/>
      <c r="Q48" s="296"/>
      <c r="R48" s="299">
        <f t="shared" si="8"/>
        <v>0</v>
      </c>
      <c r="S48" s="188">
        <f t="shared" si="9"/>
        <v>0</v>
      </c>
      <c r="T48" s="185">
        <f t="shared" si="84"/>
        <v>0</v>
      </c>
      <c r="U48" s="189">
        <f t="shared" si="10"/>
        <v>0</v>
      </c>
      <c r="V48" s="185">
        <f t="shared" ref="V48" si="102">U48-T48</f>
        <v>0</v>
      </c>
      <c r="W48" s="295" t="e">
        <f t="shared" si="7"/>
        <v>#DIV/0!</v>
      </c>
      <c r="X48" s="49"/>
      <c r="Y48" s="54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</row>
    <row r="49" spans="1:199" s="5" customFormat="1" ht="34.5" customHeight="1">
      <c r="A49" s="336"/>
      <c r="B49" s="177" t="s">
        <v>15</v>
      </c>
      <c r="C49" s="177" t="s">
        <v>192</v>
      </c>
      <c r="D49" s="177" t="s">
        <v>82</v>
      </c>
      <c r="E49" s="348" t="s">
        <v>193</v>
      </c>
      <c r="F49" s="299">
        <v>3600.7</v>
      </c>
      <c r="G49" s="185">
        <v>3075.2</v>
      </c>
      <c r="H49" s="189">
        <v>2136.1999999999998</v>
      </c>
      <c r="I49" s="181">
        <f>H49/H6</f>
        <v>4.9323516040302023E-3</v>
      </c>
      <c r="J49" s="182">
        <f t="shared" si="76"/>
        <v>-939</v>
      </c>
      <c r="K49" s="295">
        <f t="shared" si="77"/>
        <v>0.69465400624349638</v>
      </c>
      <c r="L49" s="385"/>
      <c r="M49" s="184"/>
      <c r="N49" s="185"/>
      <c r="O49" s="210"/>
      <c r="P49" s="185"/>
      <c r="Q49" s="296"/>
      <c r="R49" s="299">
        <f t="shared" si="8"/>
        <v>3600.7</v>
      </c>
      <c r="S49" s="188">
        <f t="shared" si="9"/>
        <v>3600.7</v>
      </c>
      <c r="T49" s="185">
        <f>SUM(G49,N49)</f>
        <v>3075.2</v>
      </c>
      <c r="U49" s="189">
        <f t="shared" si="10"/>
        <v>2136.1999999999998</v>
      </c>
      <c r="V49" s="185">
        <f t="shared" si="6"/>
        <v>-939</v>
      </c>
      <c r="W49" s="295">
        <f t="shared" si="7"/>
        <v>0.69465400624349638</v>
      </c>
      <c r="X49" s="49" t="str">
        <f t="shared" si="4"/>
        <v/>
      </c>
      <c r="Y49" s="54" t="str">
        <f t="shared" si="5"/>
        <v/>
      </c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63"/>
      <c r="GI49" s="63"/>
      <c r="GJ49" s="63"/>
      <c r="GK49" s="63"/>
      <c r="GL49" s="63"/>
      <c r="GM49" s="63"/>
      <c r="GN49" s="63"/>
      <c r="GO49" s="63"/>
      <c r="GP49" s="63"/>
      <c r="GQ49" s="63"/>
    </row>
    <row r="50" spans="1:199" s="3" customFormat="1" ht="23.25" customHeight="1">
      <c r="A50" s="336"/>
      <c r="B50" s="177"/>
      <c r="C50" s="177"/>
      <c r="D50" s="177"/>
      <c r="E50" s="351" t="s">
        <v>57</v>
      </c>
      <c r="F50" s="301">
        <f>SUM(F51,F96,F102,F82)</f>
        <v>292579.40000000002</v>
      </c>
      <c r="G50" s="172">
        <f>SUM(G51,G96,G102,G82)</f>
        <v>251125.49999999997</v>
      </c>
      <c r="H50" s="170">
        <f>SUM(H51,H96,H102,H82)</f>
        <v>238845.1</v>
      </c>
      <c r="I50" s="220">
        <f>H50/H6</f>
        <v>0.55147833166358684</v>
      </c>
      <c r="J50" s="221">
        <f t="shared" si="76"/>
        <v>-12280.399999999965</v>
      </c>
      <c r="K50" s="302">
        <f t="shared" si="77"/>
        <v>0.95109855430850321</v>
      </c>
      <c r="L50" s="301">
        <f>SUM(L51,L96,L102,L82)</f>
        <v>20698.900000000001</v>
      </c>
      <c r="M50" s="169">
        <f>SUM(M51,M96,M102,M82)</f>
        <v>24799.100000000002</v>
      </c>
      <c r="N50" s="172">
        <f>SUM(N51,N96,N102,N82)</f>
        <v>21144</v>
      </c>
      <c r="O50" s="170">
        <f>SUM(O51,O96,O102,O82)</f>
        <v>14159.300000000003</v>
      </c>
      <c r="P50" s="172">
        <f t="shared" ref="P50:P58" si="103">O50-N50</f>
        <v>-6984.6999999999971</v>
      </c>
      <c r="Q50" s="317">
        <f t="shared" ref="Q50:Q58" si="104">O50/N50</f>
        <v>0.66966042376087798</v>
      </c>
      <c r="R50" s="301">
        <f t="shared" si="8"/>
        <v>313278.30000000005</v>
      </c>
      <c r="S50" s="169">
        <f t="shared" si="9"/>
        <v>317378.5</v>
      </c>
      <c r="T50" s="172">
        <f>SUM(G50,N50)</f>
        <v>272269.5</v>
      </c>
      <c r="U50" s="170">
        <f t="shared" si="10"/>
        <v>253004.40000000002</v>
      </c>
      <c r="V50" s="172">
        <f t="shared" si="6"/>
        <v>-19265.099999999977</v>
      </c>
      <c r="W50" s="302">
        <f t="shared" si="7"/>
        <v>0.92924253359263531</v>
      </c>
      <c r="X50" s="49" t="str">
        <f t="shared" si="4"/>
        <v/>
      </c>
      <c r="Y50" s="54" t="str">
        <f t="shared" si="5"/>
        <v/>
      </c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</row>
    <row r="51" spans="1:199" s="7" customFormat="1" ht="21" customHeight="1">
      <c r="A51" s="336">
        <v>2</v>
      </c>
      <c r="B51" s="223" t="s">
        <v>21</v>
      </c>
      <c r="C51" s="223" t="s">
        <v>75</v>
      </c>
      <c r="D51" s="223"/>
      <c r="E51" s="352" t="s">
        <v>51</v>
      </c>
      <c r="F51" s="301">
        <f>F52+F58+F71+F74+F75+F77+F78+F79+F80</f>
        <v>221892.30000000002</v>
      </c>
      <c r="G51" s="172">
        <f>G52+G58+G71+G74+G75+G77+G78+G79+G80</f>
        <v>189073.19999999995</v>
      </c>
      <c r="H51" s="170">
        <f>H52+H58+H71+H74+H75+H77+H78+H79+H80</f>
        <v>180678</v>
      </c>
      <c r="I51" s="222">
        <f>H51/H6</f>
        <v>0.41717415181769918</v>
      </c>
      <c r="J51" s="221">
        <f t="shared" si="76"/>
        <v>-8395.1999999999534</v>
      </c>
      <c r="K51" s="302">
        <f t="shared" si="77"/>
        <v>0.95559814928821241</v>
      </c>
      <c r="L51" s="301">
        <f>L52+L58+L71+L74+L75+L77+L78+L79+L80</f>
        <v>11219.400000000001</v>
      </c>
      <c r="M51" s="172">
        <f>M52+M58+M71+M74+M75+M77+M78+M79+M80</f>
        <v>14938.500000000002</v>
      </c>
      <c r="N51" s="172">
        <f>N52+N58+N71+N74+N75+N77+N78+N79+N80</f>
        <v>12281.1</v>
      </c>
      <c r="O51" s="170">
        <f>O52+O58+O71+O74+O75+O77+O78+O79+O80</f>
        <v>8829.4000000000015</v>
      </c>
      <c r="P51" s="172">
        <f t="shared" si="103"/>
        <v>-3451.6999999999989</v>
      </c>
      <c r="Q51" s="317">
        <f t="shared" si="104"/>
        <v>0.71894211430572186</v>
      </c>
      <c r="R51" s="301">
        <f>R52+R58+R71+R74+R75+R77+R78+R79+R80</f>
        <v>233111.70000000004</v>
      </c>
      <c r="S51" s="172">
        <f>S52+S58+S71+S74+S75+S77+S78+S79+S80</f>
        <v>236830.80000000002</v>
      </c>
      <c r="T51" s="172">
        <f>T52+T58+T71+T74+T75+T77+T78+T79+T80</f>
        <v>201354.29999999996</v>
      </c>
      <c r="U51" s="170">
        <f>U52+U58+U71+U74+U75+U77+U78+U79+U80</f>
        <v>189507.40000000002</v>
      </c>
      <c r="V51" s="172">
        <f>V52+V58+V71+V74+V75+V77+V78+V79+V80</f>
        <v>-11846.900000000009</v>
      </c>
      <c r="W51" s="302">
        <f t="shared" si="7"/>
        <v>0.94116390859296306</v>
      </c>
      <c r="X51" s="49" t="str">
        <f t="shared" si="4"/>
        <v/>
      </c>
      <c r="Y51" s="54" t="str">
        <f t="shared" si="5"/>
        <v/>
      </c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34"/>
      <c r="GI51" s="34"/>
      <c r="GJ51" s="34"/>
      <c r="GK51" s="34"/>
      <c r="GL51" s="34"/>
      <c r="GM51" s="34"/>
      <c r="GN51" s="34"/>
      <c r="GO51" s="34"/>
      <c r="GP51" s="34"/>
      <c r="GQ51" s="34"/>
    </row>
    <row r="52" spans="1:199" s="7" customFormat="1" ht="19.899999999999999" customHeight="1">
      <c r="A52" s="336"/>
      <c r="B52" s="224">
        <v>70101</v>
      </c>
      <c r="C52" s="225">
        <v>1010</v>
      </c>
      <c r="D52" s="226" t="s">
        <v>77</v>
      </c>
      <c r="E52" s="353" t="s">
        <v>194</v>
      </c>
      <c r="F52" s="303">
        <v>72242.8</v>
      </c>
      <c r="G52" s="227">
        <v>61532.7</v>
      </c>
      <c r="H52" s="228">
        <v>58811</v>
      </c>
      <c r="I52" s="187">
        <f>H52/H6</f>
        <v>0.13579090449612408</v>
      </c>
      <c r="J52" s="185">
        <f t="shared" ref="J52:J79" si="105">H52-G52</f>
        <v>-2721.6999999999971</v>
      </c>
      <c r="K52" s="296">
        <f t="shared" si="77"/>
        <v>0.9557682338008896</v>
      </c>
      <c r="L52" s="299">
        <v>3537.1</v>
      </c>
      <c r="M52" s="188">
        <v>3588.3</v>
      </c>
      <c r="N52" s="188">
        <v>2725.3</v>
      </c>
      <c r="O52" s="189">
        <v>2645.4</v>
      </c>
      <c r="P52" s="185">
        <f t="shared" si="103"/>
        <v>-79.900000000000091</v>
      </c>
      <c r="Q52" s="296">
        <f t="shared" si="104"/>
        <v>0.97068212673834076</v>
      </c>
      <c r="R52" s="299">
        <f t="shared" si="8"/>
        <v>75779.900000000009</v>
      </c>
      <c r="S52" s="188">
        <f t="shared" si="9"/>
        <v>75831.100000000006</v>
      </c>
      <c r="T52" s="185">
        <f t="shared" ref="T52:T61" si="106">SUM(G52,N52)</f>
        <v>64258</v>
      </c>
      <c r="U52" s="189">
        <f t="shared" si="10"/>
        <v>61456.4</v>
      </c>
      <c r="V52" s="185">
        <f t="shared" si="6"/>
        <v>-2801.5999999999985</v>
      </c>
      <c r="W52" s="295">
        <f t="shared" si="7"/>
        <v>0.95640075943851355</v>
      </c>
      <c r="X52" s="49" t="str">
        <f t="shared" si="4"/>
        <v/>
      </c>
      <c r="Y52" s="54" t="str">
        <f t="shared" si="5"/>
        <v/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34"/>
      <c r="GI52" s="34"/>
      <c r="GJ52" s="34"/>
      <c r="GK52" s="34"/>
      <c r="GL52" s="34"/>
      <c r="GM52" s="34"/>
      <c r="GN52" s="34"/>
      <c r="GO52" s="34"/>
      <c r="GP52" s="34"/>
      <c r="GQ52" s="34"/>
    </row>
    <row r="53" spans="1:199" s="40" customFormat="1" ht="75" customHeight="1">
      <c r="A53" s="344"/>
      <c r="B53" s="211"/>
      <c r="C53" s="212"/>
      <c r="D53" s="197"/>
      <c r="E53" s="354" t="s">
        <v>356</v>
      </c>
      <c r="F53" s="304">
        <v>88.8</v>
      </c>
      <c r="G53" s="229">
        <v>88.8</v>
      </c>
      <c r="H53" s="230"/>
      <c r="I53" s="231">
        <f>H53/H6</f>
        <v>0</v>
      </c>
      <c r="J53" s="202">
        <f t="shared" si="105"/>
        <v>-88.8</v>
      </c>
      <c r="K53" s="305">
        <f t="shared" si="77"/>
        <v>0</v>
      </c>
      <c r="L53" s="313">
        <v>48.4</v>
      </c>
      <c r="M53" s="202">
        <v>48.4</v>
      </c>
      <c r="N53" s="202">
        <v>48.4</v>
      </c>
      <c r="O53" s="207"/>
      <c r="P53" s="202">
        <f t="shared" si="103"/>
        <v>-48.4</v>
      </c>
      <c r="Q53" s="305">
        <f t="shared" si="104"/>
        <v>0</v>
      </c>
      <c r="R53" s="313">
        <f t="shared" si="8"/>
        <v>137.19999999999999</v>
      </c>
      <c r="S53" s="202">
        <f t="shared" si="9"/>
        <v>137.19999999999999</v>
      </c>
      <c r="T53" s="202">
        <f t="shared" si="106"/>
        <v>137.19999999999999</v>
      </c>
      <c r="U53" s="207">
        <f t="shared" si="10"/>
        <v>0</v>
      </c>
      <c r="V53" s="202">
        <f t="shared" si="6"/>
        <v>-137.19999999999999</v>
      </c>
      <c r="W53" s="298">
        <f t="shared" si="7"/>
        <v>0</v>
      </c>
      <c r="X53" s="56" t="str">
        <f t="shared" si="4"/>
        <v/>
      </c>
      <c r="Y53" s="56" t="str">
        <f t="shared" si="5"/>
        <v/>
      </c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65"/>
      <c r="GI53" s="65"/>
      <c r="GJ53" s="65"/>
      <c r="GK53" s="65"/>
      <c r="GL53" s="65"/>
      <c r="GM53" s="65"/>
      <c r="GN53" s="65"/>
      <c r="GO53" s="65"/>
      <c r="GP53" s="65"/>
      <c r="GQ53" s="65"/>
    </row>
    <row r="54" spans="1:199" s="17" customFormat="1" ht="17.45" hidden="1" customHeight="1">
      <c r="A54" s="355"/>
      <c r="B54" s="232"/>
      <c r="C54" s="233"/>
      <c r="D54" s="234"/>
      <c r="E54" s="356" t="s">
        <v>177</v>
      </c>
      <c r="F54" s="306"/>
      <c r="G54" s="235"/>
      <c r="H54" s="230"/>
      <c r="I54" s="236">
        <f>H54/H6</f>
        <v>0</v>
      </c>
      <c r="J54" s="237">
        <f t="shared" si="105"/>
        <v>0</v>
      </c>
      <c r="K54" s="307" t="e">
        <f t="shared" si="77"/>
        <v>#DIV/0!</v>
      </c>
      <c r="L54" s="387"/>
      <c r="M54" s="238"/>
      <c r="N54" s="238"/>
      <c r="O54" s="207"/>
      <c r="P54" s="237">
        <f t="shared" si="103"/>
        <v>0</v>
      </c>
      <c r="Q54" s="307" t="e">
        <f t="shared" si="104"/>
        <v>#DIV/0!</v>
      </c>
      <c r="R54" s="387">
        <f t="shared" ref="R54:R56" si="107">SUM(F54,L54)</f>
        <v>0</v>
      </c>
      <c r="S54" s="238">
        <f t="shared" ref="S54:S56" si="108">SUM(F54,M54)</f>
        <v>0</v>
      </c>
      <c r="T54" s="237">
        <f t="shared" ref="T54:T56" si="109">SUM(G54,N54)</f>
        <v>0</v>
      </c>
      <c r="U54" s="207">
        <f t="shared" ref="U54:U56" si="110">SUM(H54,O54)</f>
        <v>0</v>
      </c>
      <c r="V54" s="237">
        <f t="shared" si="6"/>
        <v>0</v>
      </c>
      <c r="W54" s="295" t="e">
        <f t="shared" si="7"/>
        <v>#DIV/0!</v>
      </c>
      <c r="X54" s="56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9"/>
      <c r="GI54" s="69"/>
      <c r="GJ54" s="69"/>
      <c r="GK54" s="69"/>
      <c r="GL54" s="69"/>
      <c r="GM54" s="69"/>
      <c r="GN54" s="69"/>
      <c r="GO54" s="69"/>
      <c r="GP54" s="69"/>
      <c r="GQ54" s="69"/>
    </row>
    <row r="55" spans="1:199" s="17" customFormat="1" ht="21" hidden="1" customHeight="1">
      <c r="A55" s="344"/>
      <c r="B55" s="211"/>
      <c r="C55" s="212"/>
      <c r="D55" s="197"/>
      <c r="E55" s="357" t="s">
        <v>282</v>
      </c>
      <c r="F55" s="308"/>
      <c r="G55" s="239"/>
      <c r="H55" s="230"/>
      <c r="I55" s="231"/>
      <c r="J55" s="202"/>
      <c r="K55" s="305"/>
      <c r="L55" s="313"/>
      <c r="M55" s="202"/>
      <c r="N55" s="202"/>
      <c r="O55" s="207"/>
      <c r="P55" s="202">
        <f t="shared" ref="P55" si="111">O55-N55</f>
        <v>0</v>
      </c>
      <c r="Q55" s="305" t="e">
        <f t="shared" ref="Q55" si="112">O55/N55</f>
        <v>#DIV/0!</v>
      </c>
      <c r="R55" s="313">
        <f t="shared" si="107"/>
        <v>0</v>
      </c>
      <c r="S55" s="202">
        <f t="shared" si="108"/>
        <v>0</v>
      </c>
      <c r="T55" s="202">
        <f t="shared" si="109"/>
        <v>0</v>
      </c>
      <c r="U55" s="207">
        <f t="shared" si="110"/>
        <v>0</v>
      </c>
      <c r="V55" s="202">
        <f t="shared" ref="V55" si="113">U55-T55</f>
        <v>0</v>
      </c>
      <c r="W55" s="305" t="e">
        <f t="shared" ref="W55" si="114">U55/T55</f>
        <v>#DIV/0!</v>
      </c>
      <c r="X55" s="56"/>
      <c r="Y55" s="66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9"/>
      <c r="GI55" s="69"/>
      <c r="GJ55" s="69"/>
      <c r="GK55" s="69"/>
      <c r="GL55" s="69"/>
      <c r="GM55" s="69"/>
      <c r="GN55" s="69"/>
      <c r="GO55" s="69"/>
      <c r="GP55" s="69"/>
      <c r="GQ55" s="69"/>
    </row>
    <row r="56" spans="1:199" s="25" customFormat="1" ht="29.45" hidden="1" customHeight="1">
      <c r="A56" s="344"/>
      <c r="B56" s="211"/>
      <c r="C56" s="212"/>
      <c r="D56" s="197"/>
      <c r="E56" s="357" t="s">
        <v>291</v>
      </c>
      <c r="F56" s="309"/>
      <c r="G56" s="240"/>
      <c r="H56" s="241"/>
      <c r="I56" s="231">
        <f>H56/H6</f>
        <v>0</v>
      </c>
      <c r="J56" s="202">
        <f t="shared" si="105"/>
        <v>0</v>
      </c>
      <c r="K56" s="305"/>
      <c r="L56" s="388"/>
      <c r="M56" s="216"/>
      <c r="N56" s="216"/>
      <c r="O56" s="219"/>
      <c r="P56" s="218">
        <f t="shared" si="103"/>
        <v>0</v>
      </c>
      <c r="Q56" s="298" t="e">
        <f t="shared" si="104"/>
        <v>#DIV/0!</v>
      </c>
      <c r="R56" s="388">
        <f t="shared" si="107"/>
        <v>0</v>
      </c>
      <c r="S56" s="216">
        <f t="shared" si="108"/>
        <v>0</v>
      </c>
      <c r="T56" s="216">
        <f t="shared" si="109"/>
        <v>0</v>
      </c>
      <c r="U56" s="219">
        <f t="shared" si="110"/>
        <v>0</v>
      </c>
      <c r="V56" s="216">
        <f t="shared" si="6"/>
        <v>0</v>
      </c>
      <c r="W56" s="298" t="e">
        <f t="shared" si="7"/>
        <v>#DIV/0!</v>
      </c>
      <c r="X56" s="56"/>
      <c r="Y56" s="59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2"/>
      <c r="GI56" s="62"/>
      <c r="GJ56" s="62"/>
      <c r="GK56" s="62"/>
      <c r="GL56" s="62"/>
      <c r="GM56" s="62"/>
      <c r="GN56" s="62"/>
      <c r="GO56" s="62"/>
      <c r="GP56" s="62"/>
      <c r="GQ56" s="62"/>
    </row>
    <row r="57" spans="1:199" s="25" customFormat="1" ht="32.450000000000003" hidden="1" customHeight="1">
      <c r="A57" s="344"/>
      <c r="B57" s="211"/>
      <c r="C57" s="212"/>
      <c r="D57" s="197"/>
      <c r="E57" s="357" t="s">
        <v>290</v>
      </c>
      <c r="F57" s="309"/>
      <c r="G57" s="240"/>
      <c r="H57" s="241"/>
      <c r="I57" s="231">
        <f>H57/H7</f>
        <v>0</v>
      </c>
      <c r="J57" s="202">
        <f t="shared" ref="J57" si="115">H57-G57</f>
        <v>0</v>
      </c>
      <c r="K57" s="305"/>
      <c r="L57" s="388"/>
      <c r="M57" s="216"/>
      <c r="N57" s="216"/>
      <c r="O57" s="219"/>
      <c r="P57" s="218">
        <f t="shared" ref="P57" si="116">O57-N57</f>
        <v>0</v>
      </c>
      <c r="Q57" s="298" t="e">
        <f t="shared" ref="Q57" si="117">O57/N57</f>
        <v>#DIV/0!</v>
      </c>
      <c r="R57" s="388">
        <f t="shared" ref="R57" si="118">SUM(F57,L57)</f>
        <v>0</v>
      </c>
      <c r="S57" s="216">
        <f t="shared" ref="S57" si="119">SUM(F57,M57)</f>
        <v>0</v>
      </c>
      <c r="T57" s="216">
        <f t="shared" ref="T57" si="120">SUM(G57,N57)</f>
        <v>0</v>
      </c>
      <c r="U57" s="219">
        <f t="shared" ref="U57" si="121">SUM(H57,O57)</f>
        <v>0</v>
      </c>
      <c r="V57" s="216">
        <f t="shared" ref="V57" si="122">U57-T57</f>
        <v>0</v>
      </c>
      <c r="W57" s="298" t="e">
        <f t="shared" ref="W57" si="123">U57/T57</f>
        <v>#DIV/0!</v>
      </c>
      <c r="X57" s="56"/>
      <c r="Y57" s="59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2"/>
      <c r="GI57" s="62"/>
      <c r="GJ57" s="62"/>
      <c r="GK57" s="62"/>
      <c r="GL57" s="62"/>
      <c r="GM57" s="62"/>
      <c r="GN57" s="62"/>
      <c r="GO57" s="62"/>
      <c r="GP57" s="62"/>
      <c r="GQ57" s="62"/>
    </row>
    <row r="58" spans="1:199" s="21" customFormat="1" ht="86.45" customHeight="1">
      <c r="A58" s="331"/>
      <c r="B58" s="242" t="s">
        <v>33</v>
      </c>
      <c r="C58" s="243">
        <v>1020</v>
      </c>
      <c r="D58" s="242" t="s">
        <v>78</v>
      </c>
      <c r="E58" s="358" t="s">
        <v>76</v>
      </c>
      <c r="F58" s="310">
        <v>131768.5</v>
      </c>
      <c r="G58" s="244">
        <v>112131.5</v>
      </c>
      <c r="H58" s="228">
        <v>107460.9</v>
      </c>
      <c r="I58" s="245">
        <f>H58/H6</f>
        <v>0.24812046741200694</v>
      </c>
      <c r="J58" s="188">
        <f t="shared" si="105"/>
        <v>-4670.6000000000058</v>
      </c>
      <c r="K58" s="311">
        <f>H58/G58</f>
        <v>0.95834711923054627</v>
      </c>
      <c r="L58" s="316">
        <v>7128.6</v>
      </c>
      <c r="M58" s="188">
        <v>10655.1</v>
      </c>
      <c r="N58" s="188">
        <v>8881.7999999999993</v>
      </c>
      <c r="O58" s="189">
        <v>5598</v>
      </c>
      <c r="P58" s="188">
        <f t="shared" si="103"/>
        <v>-3283.7999999999993</v>
      </c>
      <c r="Q58" s="311">
        <f t="shared" si="104"/>
        <v>0.63027764642302242</v>
      </c>
      <c r="R58" s="316">
        <f t="shared" si="8"/>
        <v>138897.1</v>
      </c>
      <c r="S58" s="188">
        <f t="shared" si="9"/>
        <v>142423.6</v>
      </c>
      <c r="T58" s="188">
        <f t="shared" si="106"/>
        <v>121013.3</v>
      </c>
      <c r="U58" s="189">
        <f t="shared" si="10"/>
        <v>113058.9</v>
      </c>
      <c r="V58" s="188">
        <f t="shared" si="6"/>
        <v>-7954.4000000000087</v>
      </c>
      <c r="W58" s="311">
        <f t="shared" si="7"/>
        <v>0.93426838207040042</v>
      </c>
      <c r="X58" s="49" t="str">
        <f t="shared" si="4"/>
        <v/>
      </c>
      <c r="Y58" s="50" t="str">
        <f t="shared" si="5"/>
        <v/>
      </c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70"/>
      <c r="GI58" s="70"/>
      <c r="GJ58" s="70"/>
      <c r="GK58" s="70"/>
      <c r="GL58" s="70"/>
      <c r="GM58" s="70"/>
      <c r="GN58" s="70"/>
      <c r="GO58" s="70"/>
      <c r="GP58" s="70"/>
      <c r="GQ58" s="70"/>
    </row>
    <row r="59" spans="1:199" s="41" customFormat="1" ht="62.45" customHeight="1">
      <c r="A59" s="344"/>
      <c r="B59" s="246"/>
      <c r="C59" s="247"/>
      <c r="D59" s="246"/>
      <c r="E59" s="354" t="s">
        <v>350</v>
      </c>
      <c r="F59" s="304">
        <v>66667.399999999994</v>
      </c>
      <c r="G59" s="229">
        <v>56430</v>
      </c>
      <c r="H59" s="404">
        <v>56430</v>
      </c>
      <c r="I59" s="231">
        <f>H59/H6</f>
        <v>0.1302933250704168</v>
      </c>
      <c r="J59" s="202">
        <f t="shared" si="105"/>
        <v>0</v>
      </c>
      <c r="K59" s="305">
        <f>H59/G59</f>
        <v>1</v>
      </c>
      <c r="L59" s="313">
        <v>500</v>
      </c>
      <c r="M59" s="202">
        <v>500</v>
      </c>
      <c r="N59" s="202">
        <v>500</v>
      </c>
      <c r="O59" s="207"/>
      <c r="P59" s="202">
        <f t="shared" ref="P59:P71" si="124">O59-N59</f>
        <v>-500</v>
      </c>
      <c r="Q59" s="305">
        <f t="shared" ref="Q59:Q65" si="125">O59/N59</f>
        <v>0</v>
      </c>
      <c r="R59" s="313">
        <f t="shared" si="8"/>
        <v>67167.399999999994</v>
      </c>
      <c r="S59" s="202">
        <f t="shared" si="9"/>
        <v>67167.399999999994</v>
      </c>
      <c r="T59" s="202">
        <f t="shared" si="106"/>
        <v>56930</v>
      </c>
      <c r="U59" s="207">
        <f t="shared" si="10"/>
        <v>56430</v>
      </c>
      <c r="V59" s="202">
        <f t="shared" si="6"/>
        <v>-500</v>
      </c>
      <c r="W59" s="298">
        <f t="shared" si="7"/>
        <v>0.99121728438433165</v>
      </c>
      <c r="X59" s="71" t="str">
        <f t="shared" si="4"/>
        <v/>
      </c>
      <c r="Y59" s="71" t="str">
        <f t="shared" si="5"/>
        <v/>
      </c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4"/>
      <c r="GI59" s="74"/>
      <c r="GJ59" s="74"/>
      <c r="GK59" s="74"/>
      <c r="GL59" s="74"/>
      <c r="GM59" s="74"/>
      <c r="GN59" s="74"/>
      <c r="GO59" s="74"/>
      <c r="GP59" s="74"/>
      <c r="GQ59" s="74"/>
    </row>
    <row r="60" spans="1:199" s="41" customFormat="1" ht="30.75" hidden="1" customHeight="1">
      <c r="A60" s="344"/>
      <c r="B60" s="246"/>
      <c r="C60" s="247"/>
      <c r="D60" s="246"/>
      <c r="E60" s="354" t="s">
        <v>281</v>
      </c>
      <c r="F60" s="308"/>
      <c r="G60" s="239"/>
      <c r="H60" s="230"/>
      <c r="I60" s="248">
        <f>H60/H6</f>
        <v>0</v>
      </c>
      <c r="J60" s="202">
        <f t="shared" si="105"/>
        <v>0</v>
      </c>
      <c r="K60" s="305" t="e">
        <f t="shared" ref="K60" si="126">H60/G60</f>
        <v>#DIV/0!</v>
      </c>
      <c r="L60" s="315"/>
      <c r="M60" s="204"/>
      <c r="N60" s="204"/>
      <c r="O60" s="249"/>
      <c r="P60" s="202">
        <f t="shared" ref="P60" si="127">O60-N60</f>
        <v>0</v>
      </c>
      <c r="Q60" s="305"/>
      <c r="R60" s="313">
        <f t="shared" ref="R60" si="128">SUM(F60,L60)</f>
        <v>0</v>
      </c>
      <c r="S60" s="202">
        <f t="shared" ref="S60" si="129">SUM(F60,M60)</f>
        <v>0</v>
      </c>
      <c r="T60" s="202">
        <f t="shared" ref="T60" si="130">SUM(G60,N60)</f>
        <v>0</v>
      </c>
      <c r="U60" s="207">
        <f t="shared" ref="U60" si="131">SUM(H60,O60)</f>
        <v>0</v>
      </c>
      <c r="V60" s="202">
        <f t="shared" ref="V60" si="132">U60-T60</f>
        <v>0</v>
      </c>
      <c r="W60" s="305" t="e">
        <f t="shared" si="7"/>
        <v>#DIV/0!</v>
      </c>
      <c r="X60" s="56" t="str">
        <f t="shared" ref="X60" si="133">IF(J60&lt;=0,"",IF(J60&gt;0,"НІ"))</f>
        <v/>
      </c>
      <c r="Y60" s="56" t="str">
        <f t="shared" ref="Y60" si="134">IF(P60&lt;=0,"",IF(P60&gt;0,"НІ"))</f>
        <v/>
      </c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4"/>
      <c r="GI60" s="74"/>
      <c r="GJ60" s="74"/>
      <c r="GK60" s="74"/>
      <c r="GL60" s="74"/>
      <c r="GM60" s="74"/>
      <c r="GN60" s="74"/>
      <c r="GO60" s="74"/>
      <c r="GP60" s="74"/>
      <c r="GQ60" s="74"/>
    </row>
    <row r="61" spans="1:199" s="41" customFormat="1" ht="47.25" hidden="1" customHeight="1" thickBot="1">
      <c r="A61" s="344"/>
      <c r="B61" s="246"/>
      <c r="C61" s="247"/>
      <c r="D61" s="246"/>
      <c r="E61" s="354" t="s">
        <v>174</v>
      </c>
      <c r="F61" s="308"/>
      <c r="G61" s="239"/>
      <c r="H61" s="230"/>
      <c r="I61" s="231">
        <f>H61/H6</f>
        <v>0</v>
      </c>
      <c r="J61" s="202">
        <f>H61-G61</f>
        <v>0</v>
      </c>
      <c r="K61" s="305" t="e">
        <f t="shared" ref="K61" si="135">H61/G61</f>
        <v>#DIV/0!</v>
      </c>
      <c r="L61" s="315"/>
      <c r="M61" s="204"/>
      <c r="N61" s="204"/>
      <c r="O61" s="249"/>
      <c r="P61" s="202">
        <f t="shared" si="124"/>
        <v>0</v>
      </c>
      <c r="Q61" s="305" t="e">
        <f t="shared" si="125"/>
        <v>#DIV/0!</v>
      </c>
      <c r="R61" s="313">
        <f t="shared" si="8"/>
        <v>0</v>
      </c>
      <c r="S61" s="202">
        <f t="shared" si="9"/>
        <v>0</v>
      </c>
      <c r="T61" s="202">
        <f t="shared" si="106"/>
        <v>0</v>
      </c>
      <c r="U61" s="207">
        <f t="shared" si="10"/>
        <v>0</v>
      </c>
      <c r="V61" s="202">
        <f t="shared" si="6"/>
        <v>0</v>
      </c>
      <c r="W61" s="298" t="e">
        <f t="shared" si="7"/>
        <v>#DIV/0!</v>
      </c>
      <c r="X61" s="56" t="str">
        <f t="shared" si="4"/>
        <v/>
      </c>
      <c r="Y61" s="56" t="str">
        <f t="shared" si="5"/>
        <v/>
      </c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4"/>
      <c r="GI61" s="74"/>
      <c r="GJ61" s="74"/>
      <c r="GK61" s="74"/>
      <c r="GL61" s="74"/>
      <c r="GM61" s="74"/>
      <c r="GN61" s="74"/>
      <c r="GO61" s="74"/>
      <c r="GP61" s="74"/>
      <c r="GQ61" s="74"/>
    </row>
    <row r="62" spans="1:199" s="42" customFormat="1" ht="27.75" hidden="1" customHeight="1" thickBot="1">
      <c r="A62" s="359"/>
      <c r="B62" s="250"/>
      <c r="C62" s="251"/>
      <c r="D62" s="250"/>
      <c r="E62" s="360" t="s">
        <v>69</v>
      </c>
      <c r="F62" s="312"/>
      <c r="G62" s="252"/>
      <c r="H62" s="253"/>
      <c r="I62" s="203"/>
      <c r="J62" s="206"/>
      <c r="K62" s="298"/>
      <c r="L62" s="389"/>
      <c r="M62" s="254"/>
      <c r="N62" s="254"/>
      <c r="O62" s="210"/>
      <c r="P62" s="206">
        <f t="shared" si="124"/>
        <v>0</v>
      </c>
      <c r="Q62" s="298" t="e">
        <f t="shared" si="125"/>
        <v>#DIV/0!</v>
      </c>
      <c r="R62" s="397">
        <f>SUM(F62,L62)</f>
        <v>0</v>
      </c>
      <c r="S62" s="206">
        <f t="shared" ref="S62:U64" si="136">SUM(F62,M62)</f>
        <v>0</v>
      </c>
      <c r="T62" s="206">
        <f t="shared" si="136"/>
        <v>0</v>
      </c>
      <c r="U62" s="189">
        <f t="shared" si="136"/>
        <v>0</v>
      </c>
      <c r="V62" s="206">
        <f>U62-T62</f>
        <v>0</v>
      </c>
      <c r="W62" s="298" t="e">
        <f t="shared" si="7"/>
        <v>#DIV/0!</v>
      </c>
      <c r="X62" s="49" t="str">
        <f t="shared" si="4"/>
        <v/>
      </c>
      <c r="Y62" s="49" t="str">
        <f t="shared" si="5"/>
        <v/>
      </c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7"/>
      <c r="GI62" s="77"/>
      <c r="GJ62" s="77"/>
      <c r="GK62" s="77"/>
      <c r="GL62" s="77"/>
      <c r="GM62" s="77"/>
      <c r="GN62" s="77"/>
      <c r="GO62" s="77"/>
      <c r="GP62" s="77"/>
      <c r="GQ62" s="77"/>
    </row>
    <row r="63" spans="1:199" s="164" customFormat="1" ht="63.6" customHeight="1">
      <c r="A63" s="344"/>
      <c r="B63" s="246"/>
      <c r="C63" s="247"/>
      <c r="D63" s="246"/>
      <c r="E63" s="354" t="s">
        <v>361</v>
      </c>
      <c r="F63" s="308"/>
      <c r="G63" s="239"/>
      <c r="H63" s="230"/>
      <c r="I63" s="231"/>
      <c r="J63" s="202">
        <f>H63-G63</f>
        <v>0</v>
      </c>
      <c r="K63" s="305"/>
      <c r="L63" s="313">
        <v>1122.8</v>
      </c>
      <c r="M63" s="202">
        <v>1122.8</v>
      </c>
      <c r="N63" s="202">
        <v>1122.8</v>
      </c>
      <c r="O63" s="207">
        <v>444.2</v>
      </c>
      <c r="P63" s="202">
        <f t="shared" si="124"/>
        <v>-678.59999999999991</v>
      </c>
      <c r="Q63" s="305">
        <f t="shared" si="125"/>
        <v>0.39561809761311006</v>
      </c>
      <c r="R63" s="313">
        <f>SUM(F63,L63)</f>
        <v>1122.8</v>
      </c>
      <c r="S63" s="202">
        <f t="shared" si="136"/>
        <v>1122.8</v>
      </c>
      <c r="T63" s="202">
        <f t="shared" si="136"/>
        <v>1122.8</v>
      </c>
      <c r="U63" s="207">
        <f t="shared" si="136"/>
        <v>444.2</v>
      </c>
      <c r="V63" s="202">
        <f>U63-T63</f>
        <v>-678.59999999999991</v>
      </c>
      <c r="W63" s="305">
        <f t="shared" si="7"/>
        <v>0.39561809761311006</v>
      </c>
      <c r="X63" s="71" t="str">
        <f t="shared" si="4"/>
        <v/>
      </c>
      <c r="Y63" s="71" t="str">
        <f t="shared" si="5"/>
        <v/>
      </c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3"/>
      <c r="GI63" s="163"/>
      <c r="GJ63" s="163"/>
      <c r="GK63" s="163"/>
      <c r="GL63" s="163"/>
      <c r="GM63" s="163"/>
      <c r="GN63" s="163"/>
      <c r="GO63" s="163"/>
      <c r="GP63" s="163"/>
      <c r="GQ63" s="163"/>
    </row>
    <row r="64" spans="1:199" s="164" customFormat="1" ht="60" customHeight="1">
      <c r="A64" s="344"/>
      <c r="B64" s="246"/>
      <c r="C64" s="247"/>
      <c r="D64" s="246"/>
      <c r="E64" s="354" t="s">
        <v>359</v>
      </c>
      <c r="F64" s="313">
        <v>59</v>
      </c>
      <c r="G64" s="202">
        <v>59</v>
      </c>
      <c r="H64" s="207">
        <v>59</v>
      </c>
      <c r="I64" s="202">
        <f>H64/H6</f>
        <v>1.3622729362315419E-4</v>
      </c>
      <c r="J64" s="202">
        <f t="shared" ref="J64" si="137">H64-G64</f>
        <v>0</v>
      </c>
      <c r="K64" s="314">
        <f>H64/G64</f>
        <v>1</v>
      </c>
      <c r="L64" s="313">
        <v>242.3</v>
      </c>
      <c r="M64" s="202">
        <v>242.3</v>
      </c>
      <c r="N64" s="202">
        <v>242.3</v>
      </c>
      <c r="O64" s="207">
        <v>242.3</v>
      </c>
      <c r="P64" s="202">
        <f t="shared" ref="P64" si="138">O64-N64</f>
        <v>0</v>
      </c>
      <c r="Q64" s="305">
        <f t="shared" si="125"/>
        <v>1</v>
      </c>
      <c r="R64" s="313">
        <f t="shared" ref="R64" si="139">SUM(F64,L64)</f>
        <v>301.3</v>
      </c>
      <c r="S64" s="202">
        <f t="shared" si="136"/>
        <v>301.3</v>
      </c>
      <c r="T64" s="202">
        <f t="shared" si="136"/>
        <v>301.3</v>
      </c>
      <c r="U64" s="207">
        <f t="shared" si="136"/>
        <v>301.3</v>
      </c>
      <c r="V64" s="202">
        <f t="shared" ref="V64" si="140">U64-T64</f>
        <v>0</v>
      </c>
      <c r="W64" s="305">
        <f t="shared" ref="W64" si="141">U64/T64</f>
        <v>1</v>
      </c>
      <c r="X64" s="56" t="str">
        <f t="shared" si="4"/>
        <v/>
      </c>
      <c r="Y64" s="56" t="str">
        <f t="shared" si="5"/>
        <v/>
      </c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</row>
    <row r="65" spans="1:199" s="43" customFormat="1" ht="66" customHeight="1">
      <c r="A65" s="361"/>
      <c r="B65" s="246"/>
      <c r="C65" s="247"/>
      <c r="D65" s="246"/>
      <c r="E65" s="354" t="s">
        <v>341</v>
      </c>
      <c r="F65" s="313">
        <v>536.9</v>
      </c>
      <c r="G65" s="216">
        <v>418.4</v>
      </c>
      <c r="H65" s="219">
        <v>245.6</v>
      </c>
      <c r="I65" s="231">
        <f>H65/H6</f>
        <v>5.6707497142112994E-4</v>
      </c>
      <c r="J65" s="202">
        <f t="shared" ref="J65" si="142">H65-G65</f>
        <v>-172.79999999999998</v>
      </c>
      <c r="K65" s="305">
        <f>H65/G65</f>
        <v>0.5869980879541109</v>
      </c>
      <c r="L65" s="300">
        <v>174.2</v>
      </c>
      <c r="M65" s="213">
        <v>174.2</v>
      </c>
      <c r="N65" s="213">
        <v>174.2</v>
      </c>
      <c r="O65" s="214">
        <v>76.599999999999994</v>
      </c>
      <c r="P65" s="206">
        <f t="shared" si="124"/>
        <v>-97.6</v>
      </c>
      <c r="Q65" s="305">
        <f t="shared" si="125"/>
        <v>0.43972445464982779</v>
      </c>
      <c r="R65" s="313">
        <f t="shared" ref="R65" si="143">SUM(F65,L65)</f>
        <v>711.09999999999991</v>
      </c>
      <c r="S65" s="202">
        <f t="shared" ref="S65" si="144">SUM(F65,M65)</f>
        <v>711.09999999999991</v>
      </c>
      <c r="T65" s="202">
        <f t="shared" ref="T65" si="145">SUM(G65,N65)</f>
        <v>592.59999999999991</v>
      </c>
      <c r="U65" s="207">
        <f t="shared" ref="U65" si="146">SUM(H65,O65)</f>
        <v>322.2</v>
      </c>
      <c r="V65" s="202">
        <f t="shared" ref="V65" si="147">U65-T65</f>
        <v>-270.39999999999992</v>
      </c>
      <c r="W65" s="298">
        <f t="shared" si="7"/>
        <v>0.54370570367870408</v>
      </c>
      <c r="X65" s="56"/>
      <c r="Y65" s="56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9"/>
      <c r="GI65" s="79"/>
      <c r="GJ65" s="79"/>
      <c r="GK65" s="79"/>
      <c r="GL65" s="79"/>
      <c r="GM65" s="79"/>
      <c r="GN65" s="79"/>
      <c r="GO65" s="79"/>
      <c r="GP65" s="79"/>
      <c r="GQ65" s="79"/>
    </row>
    <row r="66" spans="1:199" s="43" customFormat="1" ht="30" hidden="1" customHeight="1">
      <c r="A66" s="361"/>
      <c r="B66" s="246"/>
      <c r="C66" s="247"/>
      <c r="D66" s="246"/>
      <c r="E66" s="354" t="s">
        <v>263</v>
      </c>
      <c r="F66" s="309"/>
      <c r="G66" s="240"/>
      <c r="H66" s="241"/>
      <c r="I66" s="231">
        <f>H66/H6</f>
        <v>0</v>
      </c>
      <c r="J66" s="202">
        <f t="shared" ref="J66" si="148">H66-G66</f>
        <v>0</v>
      </c>
      <c r="K66" s="305"/>
      <c r="L66" s="309"/>
      <c r="M66" s="240"/>
      <c r="N66" s="240"/>
      <c r="O66" s="241"/>
      <c r="P66" s="206">
        <f t="shared" ref="P66" si="149">O66-N66</f>
        <v>0</v>
      </c>
      <c r="Q66" s="298" t="e">
        <f t="shared" ref="Q66" si="150">O66/N66</f>
        <v>#DIV/0!</v>
      </c>
      <c r="R66" s="313">
        <f t="shared" ref="R66" si="151">SUM(F66,L66)</f>
        <v>0</v>
      </c>
      <c r="S66" s="202">
        <f t="shared" ref="S66" si="152">SUM(F66,M66)</f>
        <v>0</v>
      </c>
      <c r="T66" s="202">
        <f t="shared" ref="T66" si="153">SUM(G66,N66)</f>
        <v>0</v>
      </c>
      <c r="U66" s="207">
        <f t="shared" ref="U66" si="154">SUM(H66,O66)</f>
        <v>0</v>
      </c>
      <c r="V66" s="202">
        <f t="shared" ref="V66" si="155">U66-T66</f>
        <v>0</v>
      </c>
      <c r="W66" s="298" t="e">
        <f t="shared" si="7"/>
        <v>#DIV/0!</v>
      </c>
      <c r="X66" s="56"/>
      <c r="Y66" s="56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9"/>
      <c r="GI66" s="79"/>
      <c r="GJ66" s="79"/>
      <c r="GK66" s="79"/>
      <c r="GL66" s="79"/>
      <c r="GM66" s="79"/>
      <c r="GN66" s="79"/>
      <c r="GO66" s="79"/>
      <c r="GP66" s="79"/>
      <c r="GQ66" s="79"/>
    </row>
    <row r="67" spans="1:199" s="43" customFormat="1" ht="29.25" hidden="1" customHeight="1">
      <c r="A67" s="361"/>
      <c r="B67" s="246"/>
      <c r="C67" s="247"/>
      <c r="D67" s="246"/>
      <c r="E67" s="354" t="s">
        <v>292</v>
      </c>
      <c r="F67" s="309"/>
      <c r="G67" s="240"/>
      <c r="H67" s="241"/>
      <c r="I67" s="231"/>
      <c r="J67" s="202"/>
      <c r="K67" s="305"/>
      <c r="L67" s="386"/>
      <c r="M67" s="215"/>
      <c r="N67" s="215"/>
      <c r="O67" s="217"/>
      <c r="P67" s="206">
        <f t="shared" ref="P67" si="156">O67-N67</f>
        <v>0</v>
      </c>
      <c r="Q67" s="298" t="e">
        <f t="shared" ref="Q67" si="157">O67/N67</f>
        <v>#DIV/0!</v>
      </c>
      <c r="R67" s="313">
        <f t="shared" ref="R67" si="158">SUM(F67,L67)</f>
        <v>0</v>
      </c>
      <c r="S67" s="202">
        <f t="shared" ref="S67" si="159">SUM(F67,M67)</f>
        <v>0</v>
      </c>
      <c r="T67" s="202">
        <f t="shared" ref="T67" si="160">SUM(G67,N67)</f>
        <v>0</v>
      </c>
      <c r="U67" s="207">
        <f t="shared" ref="U67" si="161">SUM(H67,O67)</f>
        <v>0</v>
      </c>
      <c r="V67" s="202">
        <f t="shared" ref="V67" si="162">U67-T67</f>
        <v>0</v>
      </c>
      <c r="W67" s="298" t="e">
        <f t="shared" si="7"/>
        <v>#DIV/0!</v>
      </c>
      <c r="X67" s="56"/>
      <c r="Y67" s="56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9"/>
      <c r="GI67" s="79"/>
      <c r="GJ67" s="79"/>
      <c r="GK67" s="79"/>
      <c r="GL67" s="79"/>
      <c r="GM67" s="79"/>
      <c r="GN67" s="79"/>
      <c r="GO67" s="79"/>
      <c r="GP67" s="79"/>
      <c r="GQ67" s="79"/>
    </row>
    <row r="68" spans="1:199" s="43" customFormat="1" ht="81" customHeight="1">
      <c r="A68" s="361"/>
      <c r="B68" s="246"/>
      <c r="C68" s="247"/>
      <c r="D68" s="246"/>
      <c r="E68" s="354" t="s">
        <v>340</v>
      </c>
      <c r="F68" s="300">
        <v>492.6</v>
      </c>
      <c r="G68" s="213">
        <v>492.6</v>
      </c>
      <c r="H68" s="214">
        <v>309.5</v>
      </c>
      <c r="I68" s="231">
        <f>H68/H6</f>
        <v>7.1461605722654615E-4</v>
      </c>
      <c r="J68" s="202">
        <f t="shared" ref="J68:J69" si="163">H68-G68</f>
        <v>-183.10000000000002</v>
      </c>
      <c r="K68" s="305">
        <f>H68/G68</f>
        <v>0.62829882257409664</v>
      </c>
      <c r="L68" s="388">
        <v>228.1</v>
      </c>
      <c r="M68" s="216">
        <v>228.1</v>
      </c>
      <c r="N68" s="216">
        <v>228.1</v>
      </c>
      <c r="O68" s="219">
        <v>73.2</v>
      </c>
      <c r="P68" s="218">
        <f t="shared" ref="P68" si="164">O68-N68</f>
        <v>-154.89999999999998</v>
      </c>
      <c r="Q68" s="390">
        <f t="shared" ref="Q68:Q71" si="165">O68/N68</f>
        <v>0.32091188075405525</v>
      </c>
      <c r="R68" s="388">
        <f t="shared" ref="R68" si="166">SUM(F68,L68)</f>
        <v>720.7</v>
      </c>
      <c r="S68" s="216">
        <f t="shared" ref="S68" si="167">SUM(F68,M68)</f>
        <v>720.7</v>
      </c>
      <c r="T68" s="216">
        <f t="shared" ref="T68" si="168">SUM(G68,N68)</f>
        <v>720.7</v>
      </c>
      <c r="U68" s="219">
        <f t="shared" ref="U68" si="169">SUM(H68,O68)</f>
        <v>382.7</v>
      </c>
      <c r="V68" s="216">
        <f t="shared" ref="V68" si="170">U68-T68</f>
        <v>-338.00000000000006</v>
      </c>
      <c r="W68" s="305">
        <f t="shared" si="7"/>
        <v>0.53101151658110168</v>
      </c>
      <c r="X68" s="56"/>
      <c r="Y68" s="56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9"/>
      <c r="GI68" s="79"/>
      <c r="GJ68" s="79"/>
      <c r="GK68" s="79"/>
      <c r="GL68" s="79"/>
      <c r="GM68" s="79"/>
      <c r="GN68" s="79"/>
      <c r="GO68" s="79"/>
      <c r="GP68" s="79"/>
      <c r="GQ68" s="79"/>
    </row>
    <row r="69" spans="1:199" s="43" customFormat="1" ht="62.45" customHeight="1">
      <c r="A69" s="361"/>
      <c r="B69" s="246"/>
      <c r="C69" s="247"/>
      <c r="D69" s="246"/>
      <c r="E69" s="354" t="s">
        <v>343</v>
      </c>
      <c r="F69" s="300">
        <v>196.4</v>
      </c>
      <c r="G69" s="213">
        <v>196.4</v>
      </c>
      <c r="H69" s="214">
        <v>25.7</v>
      </c>
      <c r="I69" s="248">
        <f>H69/H6</f>
        <v>5.9339685527373937E-5</v>
      </c>
      <c r="J69" s="202">
        <f t="shared" si="163"/>
        <v>-170.70000000000002</v>
      </c>
      <c r="K69" s="305">
        <f>H69/G69</f>
        <v>0.13085539714867617</v>
      </c>
      <c r="L69" s="388">
        <v>271.8</v>
      </c>
      <c r="M69" s="216">
        <v>271.8</v>
      </c>
      <c r="N69" s="216">
        <v>271.8</v>
      </c>
      <c r="O69" s="219">
        <v>37.799999999999997</v>
      </c>
      <c r="P69" s="218">
        <f t="shared" ref="P69" si="171">O69-N69</f>
        <v>-234</v>
      </c>
      <c r="Q69" s="390">
        <f t="shared" ref="Q69" si="172">O69/N69</f>
        <v>0.13907284768211919</v>
      </c>
      <c r="R69" s="388">
        <f t="shared" ref="R69" si="173">SUM(F69,L69)</f>
        <v>468.20000000000005</v>
      </c>
      <c r="S69" s="216">
        <f t="shared" ref="S69" si="174">SUM(F69,M69)</f>
        <v>468.20000000000005</v>
      </c>
      <c r="T69" s="216">
        <f t="shared" ref="T69" si="175">SUM(G69,N69)</f>
        <v>468.20000000000005</v>
      </c>
      <c r="U69" s="219">
        <f t="shared" ref="U69" si="176">SUM(H69,O69)</f>
        <v>63.5</v>
      </c>
      <c r="V69" s="216">
        <f t="shared" ref="V69" si="177">U69-T69</f>
        <v>-404.70000000000005</v>
      </c>
      <c r="W69" s="305">
        <f t="shared" ref="W69" si="178">U69/T69</f>
        <v>0.13562580093976931</v>
      </c>
      <c r="X69" s="56"/>
      <c r="Y69" s="56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9"/>
      <c r="GI69" s="79"/>
      <c r="GJ69" s="79"/>
      <c r="GK69" s="79"/>
      <c r="GL69" s="79"/>
      <c r="GM69" s="79"/>
      <c r="GN69" s="79"/>
      <c r="GO69" s="79"/>
      <c r="GP69" s="79"/>
      <c r="GQ69" s="79"/>
    </row>
    <row r="70" spans="1:199" s="43" customFormat="1" ht="63" customHeight="1">
      <c r="A70" s="361"/>
      <c r="B70" s="246"/>
      <c r="C70" s="247"/>
      <c r="D70" s="246"/>
      <c r="E70" s="354" t="s">
        <v>370</v>
      </c>
      <c r="F70" s="309"/>
      <c r="G70" s="240"/>
      <c r="H70" s="241"/>
      <c r="I70" s="255">
        <f>H70/H7</f>
        <v>0</v>
      </c>
      <c r="J70" s="202">
        <f t="shared" ref="J70" si="179">H70-G70</f>
        <v>0</v>
      </c>
      <c r="K70" s="305"/>
      <c r="L70" s="388">
        <v>269.5</v>
      </c>
      <c r="M70" s="216">
        <v>269.5</v>
      </c>
      <c r="N70" s="216">
        <v>269.5</v>
      </c>
      <c r="O70" s="217"/>
      <c r="P70" s="218">
        <f t="shared" ref="P70" si="180">O70-N70</f>
        <v>-269.5</v>
      </c>
      <c r="Q70" s="390">
        <f t="shared" ref="Q70" si="181">O70/N70</f>
        <v>0</v>
      </c>
      <c r="R70" s="388">
        <f t="shared" ref="R70" si="182">SUM(F70,L70)</f>
        <v>269.5</v>
      </c>
      <c r="S70" s="216">
        <f t="shared" ref="S70" si="183">SUM(F70,M70)</f>
        <v>269.5</v>
      </c>
      <c r="T70" s="216">
        <f t="shared" ref="T70" si="184">SUM(G70,N70)</f>
        <v>269.5</v>
      </c>
      <c r="U70" s="219">
        <f t="shared" ref="U70" si="185">SUM(H70,O70)</f>
        <v>0</v>
      </c>
      <c r="V70" s="216">
        <f t="shared" ref="V70" si="186">U70-T70</f>
        <v>-269.5</v>
      </c>
      <c r="W70" s="305">
        <f t="shared" ref="W70" si="187">U70/T70</f>
        <v>0</v>
      </c>
      <c r="X70" s="56"/>
      <c r="Y70" s="56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9"/>
      <c r="GI70" s="79"/>
      <c r="GJ70" s="79"/>
      <c r="GK70" s="79"/>
      <c r="GL70" s="79"/>
      <c r="GM70" s="79"/>
      <c r="GN70" s="79"/>
      <c r="GO70" s="79"/>
      <c r="GP70" s="79"/>
      <c r="GQ70" s="79"/>
    </row>
    <row r="71" spans="1:199" s="7" customFormat="1" ht="99" customHeight="1">
      <c r="A71" s="336"/>
      <c r="B71" s="256" t="s">
        <v>34</v>
      </c>
      <c r="C71" s="257">
        <v>1070</v>
      </c>
      <c r="D71" s="256" t="s">
        <v>86</v>
      </c>
      <c r="E71" s="353" t="s">
        <v>79</v>
      </c>
      <c r="F71" s="303">
        <v>489.6</v>
      </c>
      <c r="G71" s="227">
        <v>411.8</v>
      </c>
      <c r="H71" s="228">
        <v>402.1</v>
      </c>
      <c r="I71" s="187">
        <f>H71/H6</f>
        <v>9.2842364009949657E-4</v>
      </c>
      <c r="J71" s="185">
        <f t="shared" si="105"/>
        <v>-9.6999999999999886</v>
      </c>
      <c r="K71" s="296">
        <f t="shared" ref="K71:K79" si="188">H71/G71</f>
        <v>0.97644487615347264</v>
      </c>
      <c r="L71" s="299">
        <v>87.5</v>
      </c>
      <c r="M71" s="188">
        <v>87.5</v>
      </c>
      <c r="N71" s="188">
        <v>87.5</v>
      </c>
      <c r="O71" s="189"/>
      <c r="P71" s="185">
        <f t="shared" si="124"/>
        <v>-87.5</v>
      </c>
      <c r="Q71" s="311">
        <f t="shared" si="165"/>
        <v>0</v>
      </c>
      <c r="R71" s="299">
        <f t="shared" si="8"/>
        <v>577.1</v>
      </c>
      <c r="S71" s="188">
        <f t="shared" si="9"/>
        <v>577.1</v>
      </c>
      <c r="T71" s="185">
        <f t="shared" ref="T71:T79" si="189">SUM(G71,N71)</f>
        <v>499.3</v>
      </c>
      <c r="U71" s="189">
        <f t="shared" si="10"/>
        <v>402.1</v>
      </c>
      <c r="V71" s="185">
        <f t="shared" si="6"/>
        <v>-97.199999999999989</v>
      </c>
      <c r="W71" s="295">
        <f t="shared" si="7"/>
        <v>0.80532745844181852</v>
      </c>
      <c r="X71" s="49" t="str">
        <f t="shared" si="4"/>
        <v/>
      </c>
      <c r="Y71" s="54" t="str">
        <f t="shared" si="5"/>
        <v/>
      </c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34"/>
      <c r="GI71" s="34"/>
      <c r="GJ71" s="34"/>
      <c r="GK71" s="34"/>
      <c r="GL71" s="34"/>
      <c r="GM71" s="34"/>
      <c r="GN71" s="34"/>
      <c r="GO71" s="34"/>
      <c r="GP71" s="34"/>
      <c r="GQ71" s="34"/>
    </row>
    <row r="72" spans="1:199" s="40" customFormat="1" ht="31.5" customHeight="1">
      <c r="A72" s="344"/>
      <c r="B72" s="246"/>
      <c r="C72" s="247"/>
      <c r="D72" s="246"/>
      <c r="E72" s="354" t="s">
        <v>357</v>
      </c>
      <c r="F72" s="304">
        <v>438.8</v>
      </c>
      <c r="G72" s="229">
        <v>372.4</v>
      </c>
      <c r="H72" s="404">
        <v>371.2</v>
      </c>
      <c r="I72" s="231">
        <f>H72/H6</f>
        <v>8.5707748123584461E-4</v>
      </c>
      <c r="J72" s="202">
        <f>H72-G72</f>
        <v>-1.1999999999999886</v>
      </c>
      <c r="K72" s="305">
        <f t="shared" si="188"/>
        <v>0.99677765843179378</v>
      </c>
      <c r="L72" s="315"/>
      <c r="M72" s="204"/>
      <c r="N72" s="204"/>
      <c r="O72" s="249"/>
      <c r="P72" s="202"/>
      <c r="Q72" s="305"/>
      <c r="R72" s="313">
        <f>SUM(F72,L72)</f>
        <v>438.8</v>
      </c>
      <c r="S72" s="202">
        <f>SUM(F72,M72)</f>
        <v>438.8</v>
      </c>
      <c r="T72" s="202">
        <f t="shared" si="189"/>
        <v>372.4</v>
      </c>
      <c r="U72" s="207">
        <f>SUM(H72,O72)</f>
        <v>371.2</v>
      </c>
      <c r="V72" s="202">
        <f>U72-T72</f>
        <v>-1.1999999999999886</v>
      </c>
      <c r="W72" s="305">
        <f t="shared" si="7"/>
        <v>0.99677765843179378</v>
      </c>
      <c r="X72" s="56" t="str">
        <f t="shared" si="4"/>
        <v/>
      </c>
      <c r="Y72" s="56" t="str">
        <f t="shared" si="5"/>
        <v/>
      </c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65"/>
      <c r="GI72" s="65"/>
      <c r="GJ72" s="65"/>
      <c r="GK72" s="65"/>
      <c r="GL72" s="65"/>
      <c r="GM72" s="65"/>
      <c r="GN72" s="65"/>
      <c r="GO72" s="65"/>
      <c r="GP72" s="65"/>
      <c r="GQ72" s="65"/>
    </row>
    <row r="73" spans="1:199" s="40" customFormat="1" ht="75.599999999999994" customHeight="1">
      <c r="A73" s="344"/>
      <c r="B73" s="246"/>
      <c r="C73" s="247"/>
      <c r="D73" s="246"/>
      <c r="E73" s="354" t="s">
        <v>358</v>
      </c>
      <c r="F73" s="308"/>
      <c r="G73" s="239"/>
      <c r="H73" s="230"/>
      <c r="I73" s="255">
        <f>H73/H6</f>
        <v>0</v>
      </c>
      <c r="J73" s="202">
        <f>H73-G73</f>
        <v>0</v>
      </c>
      <c r="K73" s="305"/>
      <c r="L73" s="313">
        <v>87.5</v>
      </c>
      <c r="M73" s="202">
        <v>87.5</v>
      </c>
      <c r="N73" s="202">
        <v>87.5</v>
      </c>
      <c r="O73" s="249"/>
      <c r="P73" s="202">
        <f t="shared" ref="P73" si="190">O73-N73</f>
        <v>-87.5</v>
      </c>
      <c r="Q73" s="305">
        <f t="shared" ref="Q73" si="191">O73/N73</f>
        <v>0</v>
      </c>
      <c r="R73" s="313">
        <f>SUM(F73,L73)</f>
        <v>87.5</v>
      </c>
      <c r="S73" s="202">
        <f>SUM(F73,M73)</f>
        <v>87.5</v>
      </c>
      <c r="T73" s="202">
        <f t="shared" ref="T73" si="192">SUM(G73,N73)</f>
        <v>87.5</v>
      </c>
      <c r="U73" s="207">
        <f>SUM(H73,O73)</f>
        <v>0</v>
      </c>
      <c r="V73" s="202">
        <f>U73-T73</f>
        <v>-87.5</v>
      </c>
      <c r="W73" s="298">
        <f t="shared" si="7"/>
        <v>0</v>
      </c>
      <c r="X73" s="56"/>
      <c r="Y73" s="56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65"/>
      <c r="GI73" s="65"/>
      <c r="GJ73" s="65"/>
      <c r="GK73" s="65"/>
      <c r="GL73" s="65"/>
      <c r="GM73" s="65"/>
      <c r="GN73" s="65"/>
      <c r="GO73" s="65"/>
      <c r="GP73" s="65"/>
      <c r="GQ73" s="65"/>
    </row>
    <row r="74" spans="1:199" ht="51.6" customHeight="1">
      <c r="A74" s="336"/>
      <c r="B74" s="258" t="s">
        <v>35</v>
      </c>
      <c r="C74" s="178" t="s">
        <v>82</v>
      </c>
      <c r="D74" s="178" t="s">
        <v>83</v>
      </c>
      <c r="E74" s="362" t="s">
        <v>80</v>
      </c>
      <c r="F74" s="303">
        <v>3923.7</v>
      </c>
      <c r="G74" s="227">
        <v>3458.8</v>
      </c>
      <c r="H74" s="228">
        <v>3050.8</v>
      </c>
      <c r="I74" s="181">
        <f>H74/H6</f>
        <v>7.0441055489070988E-3</v>
      </c>
      <c r="J74" s="182">
        <f t="shared" si="105"/>
        <v>-408</v>
      </c>
      <c r="K74" s="295">
        <f t="shared" si="188"/>
        <v>0.88204001387764541</v>
      </c>
      <c r="L74" s="299"/>
      <c r="M74" s="188">
        <v>0.1</v>
      </c>
      <c r="N74" s="188">
        <v>0.1</v>
      </c>
      <c r="O74" s="189">
        <v>0.1</v>
      </c>
      <c r="P74" s="185">
        <f>O74-N74</f>
        <v>0</v>
      </c>
      <c r="Q74" s="296">
        <f>O74/N74</f>
        <v>1</v>
      </c>
      <c r="R74" s="299">
        <f t="shared" si="8"/>
        <v>3923.7</v>
      </c>
      <c r="S74" s="188">
        <f t="shared" si="9"/>
        <v>3923.7999999999997</v>
      </c>
      <c r="T74" s="185">
        <f t="shared" si="189"/>
        <v>3458.9</v>
      </c>
      <c r="U74" s="189">
        <f t="shared" si="10"/>
        <v>3050.9</v>
      </c>
      <c r="V74" s="185">
        <f t="shared" si="6"/>
        <v>-408</v>
      </c>
      <c r="W74" s="295">
        <f t="shared" si="7"/>
        <v>0.88204342421000892</v>
      </c>
      <c r="X74" s="49" t="str">
        <f t="shared" si="4"/>
        <v/>
      </c>
      <c r="Y74" s="54" t="str">
        <f t="shared" si="5"/>
        <v/>
      </c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</row>
    <row r="75" spans="1:199" ht="66.75" customHeight="1">
      <c r="A75" s="336"/>
      <c r="B75" s="258"/>
      <c r="C75" s="178" t="s">
        <v>211</v>
      </c>
      <c r="D75" s="178" t="s">
        <v>83</v>
      </c>
      <c r="E75" s="348" t="s">
        <v>273</v>
      </c>
      <c r="F75" s="303">
        <v>5949</v>
      </c>
      <c r="G75" s="227">
        <v>5047.8</v>
      </c>
      <c r="H75" s="228">
        <v>4986.3</v>
      </c>
      <c r="I75" s="181">
        <f>H75/H6</f>
        <v>1.1513053460900572E-2</v>
      </c>
      <c r="J75" s="182">
        <f t="shared" ref="J75" si="193">H75-G75</f>
        <v>-61.5</v>
      </c>
      <c r="K75" s="295">
        <f t="shared" ref="K75" si="194">H75/G75</f>
        <v>0.98781647450374421</v>
      </c>
      <c r="L75" s="299">
        <v>458.2</v>
      </c>
      <c r="M75" s="188">
        <v>459.3</v>
      </c>
      <c r="N75" s="188">
        <v>438.2</v>
      </c>
      <c r="O75" s="189">
        <v>437.7</v>
      </c>
      <c r="P75" s="185">
        <f>O75-N75</f>
        <v>-0.5</v>
      </c>
      <c r="Q75" s="296">
        <f>O75/N75</f>
        <v>0.99885896850753075</v>
      </c>
      <c r="R75" s="299">
        <f t="shared" ref="R75" si="195">SUM(F75,L75)</f>
        <v>6407.2</v>
      </c>
      <c r="S75" s="188">
        <f t="shared" ref="S75" si="196">SUM(F75,M75)</f>
        <v>6408.3</v>
      </c>
      <c r="T75" s="185">
        <f t="shared" ref="T75" si="197">SUM(G75,N75)</f>
        <v>5486</v>
      </c>
      <c r="U75" s="189">
        <f t="shared" ref="U75" si="198">SUM(H75,O75)</f>
        <v>5424</v>
      </c>
      <c r="V75" s="185">
        <f t="shared" ref="V75" si="199">U75-T75</f>
        <v>-62</v>
      </c>
      <c r="W75" s="295">
        <f t="shared" si="7"/>
        <v>0.98869850528618297</v>
      </c>
      <c r="X75" s="49"/>
      <c r="Y75" s="54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</row>
    <row r="76" spans="1:199" ht="32.25" hidden="1" customHeight="1">
      <c r="A76" s="336"/>
      <c r="B76" s="258" t="s">
        <v>36</v>
      </c>
      <c r="C76" s="178" t="s">
        <v>195</v>
      </c>
      <c r="D76" s="178" t="s">
        <v>85</v>
      </c>
      <c r="E76" s="362" t="s">
        <v>196</v>
      </c>
      <c r="F76" s="303"/>
      <c r="G76" s="227"/>
      <c r="H76" s="228"/>
      <c r="I76" s="208">
        <f>H76/H6</f>
        <v>0</v>
      </c>
      <c r="J76" s="182">
        <f t="shared" si="105"/>
        <v>0</v>
      </c>
      <c r="K76" s="295" t="e">
        <f t="shared" si="188"/>
        <v>#DIV/0!</v>
      </c>
      <c r="L76" s="299"/>
      <c r="M76" s="188"/>
      <c r="N76" s="188"/>
      <c r="O76" s="189"/>
      <c r="P76" s="185"/>
      <c r="Q76" s="296"/>
      <c r="R76" s="299">
        <f t="shared" si="8"/>
        <v>0</v>
      </c>
      <c r="S76" s="188">
        <f t="shared" si="9"/>
        <v>0</v>
      </c>
      <c r="T76" s="185">
        <f t="shared" si="189"/>
        <v>0</v>
      </c>
      <c r="U76" s="189">
        <f t="shared" si="10"/>
        <v>0</v>
      </c>
      <c r="V76" s="185">
        <f t="shared" si="6"/>
        <v>0</v>
      </c>
      <c r="W76" s="295" t="e">
        <f t="shared" si="7"/>
        <v>#DIV/0!</v>
      </c>
      <c r="X76" s="49" t="str">
        <f t="shared" si="4"/>
        <v/>
      </c>
      <c r="Y76" s="54" t="str">
        <f t="shared" si="5"/>
        <v/>
      </c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</row>
    <row r="77" spans="1:199" ht="32.25" customHeight="1">
      <c r="A77" s="336"/>
      <c r="B77" s="258" t="s">
        <v>37</v>
      </c>
      <c r="C77" s="178" t="s">
        <v>84</v>
      </c>
      <c r="D77" s="178" t="s">
        <v>81</v>
      </c>
      <c r="E77" s="362" t="s">
        <v>197</v>
      </c>
      <c r="F77" s="303">
        <v>1518.2</v>
      </c>
      <c r="G77" s="227">
        <v>1293.5</v>
      </c>
      <c r="H77" s="228">
        <v>1193.2</v>
      </c>
      <c r="I77" s="181">
        <f>H77/H6</f>
        <v>2.7550238432397893E-3</v>
      </c>
      <c r="J77" s="182">
        <f t="shared" si="105"/>
        <v>-100.29999999999995</v>
      </c>
      <c r="K77" s="295">
        <f t="shared" si="188"/>
        <v>0.9224584460765366</v>
      </c>
      <c r="L77" s="299"/>
      <c r="M77" s="188"/>
      <c r="N77" s="188"/>
      <c r="O77" s="189"/>
      <c r="P77" s="185">
        <f t="shared" ref="P77:P79" si="200">O77-N77</f>
        <v>0</v>
      </c>
      <c r="Q77" s="296"/>
      <c r="R77" s="299">
        <f t="shared" si="8"/>
        <v>1518.2</v>
      </c>
      <c r="S77" s="188">
        <f t="shared" si="9"/>
        <v>1518.2</v>
      </c>
      <c r="T77" s="185">
        <f t="shared" si="189"/>
        <v>1293.5</v>
      </c>
      <c r="U77" s="189">
        <f t="shared" si="10"/>
        <v>1193.2</v>
      </c>
      <c r="V77" s="185">
        <f t="shared" si="6"/>
        <v>-100.29999999999995</v>
      </c>
      <c r="W77" s="295">
        <f t="shared" si="7"/>
        <v>0.9224584460765366</v>
      </c>
      <c r="X77" s="49" t="str">
        <f t="shared" si="4"/>
        <v/>
      </c>
      <c r="Y77" s="54" t="str">
        <f t="shared" si="5"/>
        <v/>
      </c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</row>
    <row r="78" spans="1:199" ht="37.9" customHeight="1">
      <c r="A78" s="336"/>
      <c r="B78" s="258" t="s">
        <v>38</v>
      </c>
      <c r="C78" s="178" t="s">
        <v>198</v>
      </c>
      <c r="D78" s="178" t="s">
        <v>81</v>
      </c>
      <c r="E78" s="362" t="s">
        <v>199</v>
      </c>
      <c r="F78" s="303">
        <v>4570.7</v>
      </c>
      <c r="G78" s="227">
        <v>3918.9</v>
      </c>
      <c r="H78" s="228">
        <v>3644.7</v>
      </c>
      <c r="I78" s="181">
        <f>H78/H6</f>
        <v>8.415383340140848E-3</v>
      </c>
      <c r="J78" s="182">
        <f t="shared" ref="J78" si="201">H78-G78</f>
        <v>-274.20000000000027</v>
      </c>
      <c r="K78" s="295">
        <f t="shared" ref="K78" si="202">H78/G78</f>
        <v>0.93003138635841687</v>
      </c>
      <c r="L78" s="299">
        <v>8</v>
      </c>
      <c r="M78" s="188">
        <v>8</v>
      </c>
      <c r="N78" s="188">
        <v>8</v>
      </c>
      <c r="O78" s="189">
        <v>8</v>
      </c>
      <c r="P78" s="185">
        <f t="shared" ref="P78" si="203">O78-N78</f>
        <v>0</v>
      </c>
      <c r="Q78" s="296">
        <f>O78/N78</f>
        <v>1</v>
      </c>
      <c r="R78" s="299">
        <f t="shared" ref="R78" si="204">SUM(F78,L78)</f>
        <v>4578.7</v>
      </c>
      <c r="S78" s="188">
        <f t="shared" ref="S78" si="205">SUM(F78,M78)</f>
        <v>4578.7</v>
      </c>
      <c r="T78" s="185">
        <f t="shared" ref="T78" si="206">SUM(G78,N78)</f>
        <v>3926.9</v>
      </c>
      <c r="U78" s="189">
        <f t="shared" ref="U78" si="207">SUM(H78,O78)</f>
        <v>3652.7</v>
      </c>
      <c r="V78" s="185">
        <f t="shared" ref="V78" si="208">U78-T78</f>
        <v>-274.20000000000027</v>
      </c>
      <c r="W78" s="295">
        <f t="shared" si="7"/>
        <v>0.93017392854414416</v>
      </c>
      <c r="X78" s="49" t="str">
        <f t="shared" ref="X78" si="209">IF(J78&lt;=0,"",IF(J78&gt;0,"НІ"))</f>
        <v/>
      </c>
      <c r="Y78" s="54" t="str">
        <f t="shared" ref="Y78" si="210">IF(P78&lt;=0,"",IF(P78&gt;0,"НІ"))</f>
        <v/>
      </c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</row>
    <row r="79" spans="1:199" ht="18.75" customHeight="1">
      <c r="A79" s="336"/>
      <c r="B79" s="258" t="s">
        <v>38</v>
      </c>
      <c r="C79" s="178" t="s">
        <v>240</v>
      </c>
      <c r="D79" s="178" t="s">
        <v>81</v>
      </c>
      <c r="E79" s="362" t="s">
        <v>241</v>
      </c>
      <c r="F79" s="303">
        <v>10.9</v>
      </c>
      <c r="G79" s="227">
        <v>10.9</v>
      </c>
      <c r="H79" s="228">
        <v>7.2</v>
      </c>
      <c r="I79" s="190">
        <f>H79/H6</f>
        <v>1.6624347696384917E-5</v>
      </c>
      <c r="J79" s="182">
        <f t="shared" si="105"/>
        <v>-3.7</v>
      </c>
      <c r="K79" s="295">
        <f t="shared" si="188"/>
        <v>0.66055045871559637</v>
      </c>
      <c r="L79" s="299"/>
      <c r="M79" s="188"/>
      <c r="N79" s="188"/>
      <c r="O79" s="189"/>
      <c r="P79" s="185">
        <f t="shared" si="200"/>
        <v>0</v>
      </c>
      <c r="Q79" s="296"/>
      <c r="R79" s="299">
        <f t="shared" si="8"/>
        <v>10.9</v>
      </c>
      <c r="S79" s="188">
        <f t="shared" si="9"/>
        <v>10.9</v>
      </c>
      <c r="T79" s="185">
        <f t="shared" si="189"/>
        <v>10.9</v>
      </c>
      <c r="U79" s="189">
        <f t="shared" si="10"/>
        <v>7.2</v>
      </c>
      <c r="V79" s="185">
        <f t="shared" si="6"/>
        <v>-3.7</v>
      </c>
      <c r="W79" s="295">
        <f t="shared" si="7"/>
        <v>0.66055045871559637</v>
      </c>
      <c r="X79" s="49" t="str">
        <f t="shared" si="4"/>
        <v/>
      </c>
      <c r="Y79" s="54" t="str">
        <f t="shared" si="5"/>
        <v/>
      </c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</row>
    <row r="80" spans="1:199" ht="32.25" customHeight="1">
      <c r="A80" s="336"/>
      <c r="B80" s="258" t="s">
        <v>38</v>
      </c>
      <c r="C80" s="178" t="s">
        <v>314</v>
      </c>
      <c r="D80" s="192" t="s">
        <v>81</v>
      </c>
      <c r="E80" s="362" t="s">
        <v>315</v>
      </c>
      <c r="F80" s="303">
        <v>1418.9</v>
      </c>
      <c r="G80" s="227">
        <v>1267.3</v>
      </c>
      <c r="H80" s="228">
        <v>1121.8</v>
      </c>
      <c r="I80" s="181">
        <f>H80/H6</f>
        <v>2.590165728583972E-3</v>
      </c>
      <c r="J80" s="182">
        <f t="shared" ref="J80:J82" si="211">H80-G80</f>
        <v>-145.5</v>
      </c>
      <c r="K80" s="295">
        <f t="shared" ref="K80:K81" si="212">H80/G80</f>
        <v>0.88518898445514083</v>
      </c>
      <c r="L80" s="299"/>
      <c r="M80" s="185">
        <v>140.19999999999999</v>
      </c>
      <c r="N80" s="188">
        <v>140.19999999999999</v>
      </c>
      <c r="O80" s="189">
        <v>140.19999999999999</v>
      </c>
      <c r="P80" s="185">
        <f t="shared" ref="P80" si="213">O80-N80</f>
        <v>0</v>
      </c>
      <c r="Q80" s="296">
        <f t="shared" ref="Q80" si="214">O80/N80</f>
        <v>1</v>
      </c>
      <c r="R80" s="299">
        <f t="shared" ref="R80:R81" si="215">SUM(F80,L80)</f>
        <v>1418.9</v>
      </c>
      <c r="S80" s="188">
        <f t="shared" ref="S80:S81" si="216">SUM(F80,M80)</f>
        <v>1559.1000000000001</v>
      </c>
      <c r="T80" s="185">
        <f t="shared" ref="T80:T81" si="217">SUM(G80,N80)</f>
        <v>1407.5</v>
      </c>
      <c r="U80" s="189">
        <f t="shared" ref="U80" si="218">SUM(H80,O80)</f>
        <v>1262</v>
      </c>
      <c r="V80" s="185">
        <f t="shared" ref="V80:V82" si="219">U80-T80</f>
        <v>-145.5</v>
      </c>
      <c r="W80" s="295">
        <f t="shared" ref="W80" si="220">U80/T80</f>
        <v>0.89662522202486683</v>
      </c>
      <c r="X80" s="49" t="str">
        <f t="shared" ref="X80" si="221">IF(J80&lt;=0,"",IF(J80&gt;0,"НІ"))</f>
        <v/>
      </c>
      <c r="Y80" s="54" t="str">
        <f t="shared" ref="Y80" si="222">IF(P80&lt;=0,"",IF(P80&gt;0,"НІ"))</f>
        <v/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</row>
    <row r="81" spans="1:199" s="40" customFormat="1" ht="67.900000000000006" customHeight="1">
      <c r="A81" s="344"/>
      <c r="B81" s="246"/>
      <c r="C81" s="198"/>
      <c r="D81" s="198"/>
      <c r="E81" s="363" t="s">
        <v>349</v>
      </c>
      <c r="F81" s="304">
        <v>591.20000000000005</v>
      </c>
      <c r="G81" s="229">
        <v>501.2</v>
      </c>
      <c r="H81" s="404">
        <v>388.2</v>
      </c>
      <c r="I81" s="231">
        <f>H81/H6</f>
        <v>8.9632941329675345E-4</v>
      </c>
      <c r="J81" s="202">
        <f t="shared" si="211"/>
        <v>-113</v>
      </c>
      <c r="K81" s="305">
        <f t="shared" si="212"/>
        <v>0.77454110135674381</v>
      </c>
      <c r="L81" s="313"/>
      <c r="M81" s="202"/>
      <c r="N81" s="202"/>
      <c r="O81" s="207"/>
      <c r="P81" s="202"/>
      <c r="Q81" s="305"/>
      <c r="R81" s="313">
        <f t="shared" si="215"/>
        <v>591.20000000000005</v>
      </c>
      <c r="S81" s="202">
        <f t="shared" si="216"/>
        <v>591.20000000000005</v>
      </c>
      <c r="T81" s="202">
        <f t="shared" si="217"/>
        <v>501.2</v>
      </c>
      <c r="U81" s="207">
        <f t="shared" ref="U81" si="223">SUM(H81,O81)</f>
        <v>388.2</v>
      </c>
      <c r="V81" s="202">
        <f t="shared" ref="V81" si="224">U81-T81</f>
        <v>-113</v>
      </c>
      <c r="W81" s="305">
        <f t="shared" ref="W81" si="225">U81/T81</f>
        <v>0.77454110135674381</v>
      </c>
      <c r="X81" s="80"/>
      <c r="Y81" s="80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65"/>
      <c r="GI81" s="65"/>
      <c r="GJ81" s="65"/>
      <c r="GK81" s="65"/>
      <c r="GL81" s="65"/>
      <c r="GM81" s="65"/>
      <c r="GN81" s="65"/>
      <c r="GO81" s="65"/>
      <c r="GP81" s="65"/>
      <c r="GQ81" s="65"/>
    </row>
    <row r="82" spans="1:199" s="4" customFormat="1" ht="27" customHeight="1">
      <c r="A82" s="336">
        <v>3</v>
      </c>
      <c r="B82" s="259" t="s">
        <v>59</v>
      </c>
      <c r="C82" s="259" t="s">
        <v>160</v>
      </c>
      <c r="D82" s="259"/>
      <c r="E82" s="351" t="s">
        <v>60</v>
      </c>
      <c r="F82" s="301">
        <f>F83+F88+F89+F90+F92+F93+F95</f>
        <v>60175.900000000009</v>
      </c>
      <c r="G82" s="172">
        <f>G83+G88+G89+G90+G92+G93+G95</f>
        <v>52966.200000000004</v>
      </c>
      <c r="H82" s="170">
        <f>H83+H88+H89+H90+H92+H93+H95</f>
        <v>50113.600000000006</v>
      </c>
      <c r="I82" s="220">
        <f>H82/H6</f>
        <v>0.11570915426632712</v>
      </c>
      <c r="J82" s="221">
        <f t="shared" si="211"/>
        <v>-2852.5999999999985</v>
      </c>
      <c r="K82" s="302">
        <f t="shared" ref="K82:K92" si="226">H82/G82</f>
        <v>0.94614301195856987</v>
      </c>
      <c r="L82" s="301">
        <f>L83+L88+L89+L90+L92+L93+L95</f>
        <v>8877.5</v>
      </c>
      <c r="M82" s="172">
        <f>M83+M88+M89+M90+M92+M93+M95</f>
        <v>9111</v>
      </c>
      <c r="N82" s="172">
        <f>N83+N88+N89+N90+N92+N93+N95</f>
        <v>8205.7000000000007</v>
      </c>
      <c r="O82" s="170">
        <f>O83+O88+O89+O90+O92+O93+O95</f>
        <v>4766.3</v>
      </c>
      <c r="P82" s="172">
        <f t="shared" ref="P82:P96" si="227">O82-N82</f>
        <v>-3439.4000000000005</v>
      </c>
      <c r="Q82" s="317">
        <f t="shared" ref="Q82:Q83" si="228">O82/N82</f>
        <v>0.5808523343529497</v>
      </c>
      <c r="R82" s="301">
        <f>R83+R88+R89+R90+R92+R93+R95</f>
        <v>69053.399999999994</v>
      </c>
      <c r="S82" s="172">
        <f>S83+S88+S89+S90+S92+S93+S95</f>
        <v>69286.899999999994</v>
      </c>
      <c r="T82" s="172">
        <f>T83+T88+T89+T90+T92+T93+T95</f>
        <v>61171.9</v>
      </c>
      <c r="U82" s="170">
        <f>U83+U88+U89+U90+U92+U93+U95</f>
        <v>54879.900000000009</v>
      </c>
      <c r="V82" s="172">
        <f t="shared" si="219"/>
        <v>-6291.9999999999927</v>
      </c>
      <c r="W82" s="302">
        <f t="shared" si="7"/>
        <v>0.89714231534413691</v>
      </c>
      <c r="X82" s="49" t="str">
        <f t="shared" si="4"/>
        <v/>
      </c>
      <c r="Y82" s="54" t="str">
        <f t="shared" si="5"/>
        <v/>
      </c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3"/>
      <c r="GI82" s="83"/>
      <c r="GJ82" s="83"/>
      <c r="GK82" s="83"/>
      <c r="GL82" s="83"/>
      <c r="GM82" s="83"/>
      <c r="GN82" s="83"/>
      <c r="GO82" s="83"/>
      <c r="GP82" s="83"/>
      <c r="GQ82" s="83"/>
    </row>
    <row r="83" spans="1:199" ht="37.15" customHeight="1">
      <c r="A83" s="336"/>
      <c r="B83" s="177" t="s">
        <v>61</v>
      </c>
      <c r="C83" s="192" t="s">
        <v>200</v>
      </c>
      <c r="D83" s="192" t="s">
        <v>87</v>
      </c>
      <c r="E83" s="347" t="s">
        <v>89</v>
      </c>
      <c r="F83" s="299">
        <v>54604.9</v>
      </c>
      <c r="G83" s="185">
        <v>48321.5</v>
      </c>
      <c r="H83" s="189">
        <v>46186.1</v>
      </c>
      <c r="I83" s="181">
        <f>H83/H6</f>
        <v>0.10664080349166714</v>
      </c>
      <c r="J83" s="182">
        <f t="shared" ref="J83:J136" si="229">H83-G83</f>
        <v>-2135.4000000000015</v>
      </c>
      <c r="K83" s="295">
        <f t="shared" si="226"/>
        <v>0.95580849104435905</v>
      </c>
      <c r="L83" s="299">
        <v>7400.3</v>
      </c>
      <c r="M83" s="185">
        <v>7633.8</v>
      </c>
      <c r="N83" s="188">
        <v>6728.5</v>
      </c>
      <c r="O83" s="189">
        <v>4687.3</v>
      </c>
      <c r="P83" s="185">
        <f t="shared" si="227"/>
        <v>-2041.1999999999998</v>
      </c>
      <c r="Q83" s="296">
        <f t="shared" si="228"/>
        <v>0.69663372222635067</v>
      </c>
      <c r="R83" s="299">
        <f t="shared" si="8"/>
        <v>62005.200000000004</v>
      </c>
      <c r="S83" s="188">
        <f t="shared" si="9"/>
        <v>62238.700000000004</v>
      </c>
      <c r="T83" s="185">
        <f t="shared" ref="T83:T92" si="230">SUM(G83,N83)</f>
        <v>55050</v>
      </c>
      <c r="U83" s="189">
        <f t="shared" si="10"/>
        <v>50873.4</v>
      </c>
      <c r="V83" s="185">
        <f t="shared" si="6"/>
        <v>-4176.5999999999985</v>
      </c>
      <c r="W83" s="295">
        <f t="shared" si="7"/>
        <v>0.92413079019073574</v>
      </c>
      <c r="X83" s="49" t="str">
        <f t="shared" ref="X83:X136" si="231">IF(J83&lt;=0,"",IF(J83&gt;0,"НІ"))</f>
        <v/>
      </c>
      <c r="Y83" s="54" t="str">
        <f t="shared" ref="Y83:Y136" si="232">IF(P83&lt;=0,"",IF(P83&gt;0,"НІ"))</f>
        <v/>
      </c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</row>
    <row r="84" spans="1:199" s="41" customFormat="1" ht="64.150000000000006" customHeight="1">
      <c r="A84" s="344"/>
      <c r="B84" s="197"/>
      <c r="C84" s="198"/>
      <c r="D84" s="198"/>
      <c r="E84" s="364" t="s">
        <v>348</v>
      </c>
      <c r="F84" s="313">
        <v>32841.599999999999</v>
      </c>
      <c r="G84" s="202">
        <v>27806.400000000001</v>
      </c>
      <c r="H84" s="207">
        <v>26528</v>
      </c>
      <c r="I84" s="231">
        <f>H84/H6</f>
        <v>6.1251485512458209E-2</v>
      </c>
      <c r="J84" s="202">
        <f t="shared" si="229"/>
        <v>-1278.4000000000015</v>
      </c>
      <c r="K84" s="305">
        <f t="shared" si="226"/>
        <v>0.95402497266816266</v>
      </c>
      <c r="L84" s="315"/>
      <c r="M84" s="204"/>
      <c r="N84" s="202"/>
      <c r="O84" s="249"/>
      <c r="P84" s="202">
        <f t="shared" si="227"/>
        <v>0</v>
      </c>
      <c r="Q84" s="305"/>
      <c r="R84" s="313">
        <f t="shared" si="8"/>
        <v>32841.599999999999</v>
      </c>
      <c r="S84" s="202">
        <f t="shared" si="9"/>
        <v>32841.599999999999</v>
      </c>
      <c r="T84" s="202">
        <f t="shared" si="230"/>
        <v>27806.400000000001</v>
      </c>
      <c r="U84" s="207">
        <f t="shared" si="10"/>
        <v>26528</v>
      </c>
      <c r="V84" s="202">
        <f t="shared" si="6"/>
        <v>-1278.4000000000015</v>
      </c>
      <c r="W84" s="305">
        <f t="shared" si="7"/>
        <v>0.95402497266816266</v>
      </c>
      <c r="X84" s="71" t="str">
        <f t="shared" si="231"/>
        <v/>
      </c>
      <c r="Y84" s="71" t="str">
        <f t="shared" si="232"/>
        <v/>
      </c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4"/>
      <c r="GI84" s="74"/>
      <c r="GJ84" s="74"/>
      <c r="GK84" s="74"/>
      <c r="GL84" s="74"/>
      <c r="GM84" s="74"/>
      <c r="GN84" s="74"/>
      <c r="GO84" s="74"/>
      <c r="GP84" s="74"/>
      <c r="GQ84" s="74"/>
    </row>
    <row r="85" spans="1:199" s="40" customFormat="1" ht="12.75" hidden="1" customHeight="1" thickBot="1">
      <c r="A85" s="344"/>
      <c r="B85" s="197"/>
      <c r="C85" s="198" t="s">
        <v>91</v>
      </c>
      <c r="D85" s="198"/>
      <c r="E85" s="365" t="s">
        <v>90</v>
      </c>
      <c r="F85" s="315"/>
      <c r="G85" s="204"/>
      <c r="H85" s="249"/>
      <c r="I85" s="231">
        <f>H85/H7</f>
        <v>0</v>
      </c>
      <c r="J85" s="202"/>
      <c r="K85" s="305" t="e">
        <f t="shared" si="226"/>
        <v>#DIV/0!</v>
      </c>
      <c r="L85" s="315">
        <f t="shared" ref="L85:Q85" si="233">SUM(L89:L92)</f>
        <v>0</v>
      </c>
      <c r="M85" s="204">
        <f t="shared" si="233"/>
        <v>0</v>
      </c>
      <c r="N85" s="202">
        <f t="shared" si="233"/>
        <v>0</v>
      </c>
      <c r="O85" s="249">
        <f t="shared" si="233"/>
        <v>0</v>
      </c>
      <c r="P85" s="202">
        <f t="shared" si="233"/>
        <v>0</v>
      </c>
      <c r="Q85" s="314">
        <f t="shared" si="233"/>
        <v>0</v>
      </c>
      <c r="R85" s="313">
        <f>SUM(F85,L85)</f>
        <v>0</v>
      </c>
      <c r="S85" s="202">
        <f>SUM(F85,M85)</f>
        <v>0</v>
      </c>
      <c r="T85" s="202">
        <f t="shared" si="230"/>
        <v>0</v>
      </c>
      <c r="U85" s="207">
        <f>SUM(H85,O85)</f>
        <v>0</v>
      </c>
      <c r="V85" s="202">
        <f>U85-T85</f>
        <v>0</v>
      </c>
      <c r="W85" s="305" t="e">
        <f t="shared" si="7"/>
        <v>#DIV/0!</v>
      </c>
      <c r="X85" s="56" t="str">
        <f t="shared" si="231"/>
        <v/>
      </c>
      <c r="Y85" s="56" t="str">
        <f t="shared" si="232"/>
        <v/>
      </c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65"/>
      <c r="GI85" s="65"/>
      <c r="GJ85" s="65"/>
      <c r="GK85" s="65"/>
      <c r="GL85" s="65"/>
      <c r="GM85" s="65"/>
      <c r="GN85" s="65"/>
      <c r="GO85" s="65"/>
      <c r="GP85" s="65"/>
      <c r="GQ85" s="65"/>
    </row>
    <row r="86" spans="1:199" s="40" customFormat="1" ht="35.25" hidden="1" customHeight="1">
      <c r="A86" s="344"/>
      <c r="B86" s="197"/>
      <c r="C86" s="198" t="s">
        <v>265</v>
      </c>
      <c r="D86" s="198" t="s">
        <v>266</v>
      </c>
      <c r="E86" s="365" t="s">
        <v>264</v>
      </c>
      <c r="F86" s="315"/>
      <c r="G86" s="204"/>
      <c r="H86" s="249"/>
      <c r="I86" s="231">
        <f>H86/H8</f>
        <v>0</v>
      </c>
      <c r="J86" s="202">
        <f t="shared" ref="J86:J88" si="234">H86-G86</f>
        <v>0</v>
      </c>
      <c r="K86" s="305" t="e">
        <f t="shared" si="226"/>
        <v>#DIV/0!</v>
      </c>
      <c r="L86" s="315"/>
      <c r="M86" s="204"/>
      <c r="N86" s="202"/>
      <c r="O86" s="249"/>
      <c r="P86" s="202">
        <f t="shared" ref="P86:P88" si="235">O86-N86</f>
        <v>0</v>
      </c>
      <c r="Q86" s="305" t="e">
        <f>O86/N86</f>
        <v>#DIV/0!</v>
      </c>
      <c r="R86" s="313">
        <f t="shared" ref="R86:R88" si="236">SUM(F86,L86)</f>
        <v>0</v>
      </c>
      <c r="S86" s="202">
        <f t="shared" ref="S86:S88" si="237">SUM(F86,M86)</f>
        <v>0</v>
      </c>
      <c r="T86" s="202">
        <f t="shared" ref="T86:T88" si="238">SUM(G86,N86)</f>
        <v>0</v>
      </c>
      <c r="U86" s="207">
        <f t="shared" ref="U86:U88" si="239">SUM(H86,O86)</f>
        <v>0</v>
      </c>
      <c r="V86" s="202">
        <f t="shared" ref="V86:V88" si="240">U86-T86</f>
        <v>0</v>
      </c>
      <c r="W86" s="305" t="e">
        <f t="shared" si="7"/>
        <v>#DIV/0!</v>
      </c>
      <c r="X86" s="56"/>
      <c r="Y86" s="56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65"/>
      <c r="GI86" s="65"/>
      <c r="GJ86" s="65"/>
      <c r="GK86" s="65"/>
      <c r="GL86" s="65"/>
      <c r="GM86" s="65"/>
      <c r="GN86" s="65"/>
      <c r="GO86" s="65"/>
      <c r="GP86" s="65"/>
      <c r="GQ86" s="65"/>
    </row>
    <row r="87" spans="1:199" s="41" customFormat="1" ht="61.15" customHeight="1">
      <c r="A87" s="344"/>
      <c r="B87" s="197"/>
      <c r="C87" s="198"/>
      <c r="D87" s="198"/>
      <c r="E87" s="364" t="s">
        <v>342</v>
      </c>
      <c r="F87" s="313">
        <v>22.4</v>
      </c>
      <c r="G87" s="202">
        <v>14.9</v>
      </c>
      <c r="H87" s="249"/>
      <c r="I87" s="231">
        <f>H87/H6</f>
        <v>0</v>
      </c>
      <c r="J87" s="202">
        <f t="shared" si="234"/>
        <v>-14.9</v>
      </c>
      <c r="K87" s="305">
        <f t="shared" si="226"/>
        <v>0</v>
      </c>
      <c r="L87" s="315"/>
      <c r="M87" s="204"/>
      <c r="N87" s="202"/>
      <c r="O87" s="249"/>
      <c r="P87" s="202">
        <f t="shared" si="235"/>
        <v>0</v>
      </c>
      <c r="Q87" s="305"/>
      <c r="R87" s="313">
        <f t="shared" si="236"/>
        <v>22.4</v>
      </c>
      <c r="S87" s="202">
        <f t="shared" si="237"/>
        <v>22.4</v>
      </c>
      <c r="T87" s="202">
        <f t="shared" si="238"/>
        <v>14.9</v>
      </c>
      <c r="U87" s="207">
        <f t="shared" si="239"/>
        <v>0</v>
      </c>
      <c r="V87" s="202">
        <f t="shared" si="240"/>
        <v>-14.9</v>
      </c>
      <c r="W87" s="305">
        <f t="shared" ref="W87:W88" si="241">U87/T87</f>
        <v>0</v>
      </c>
      <c r="X87" s="71" t="str">
        <f t="shared" ref="X87:X88" si="242">IF(J87&lt;=0,"",IF(J87&gt;0,"НІ"))</f>
        <v/>
      </c>
      <c r="Y87" s="71" t="str">
        <f t="shared" ref="Y87:Y88" si="243">IF(P87&lt;=0,"",IF(P87&gt;0,"НІ"))</f>
        <v/>
      </c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4"/>
      <c r="GI87" s="74"/>
      <c r="GJ87" s="74"/>
      <c r="GK87" s="74"/>
      <c r="GL87" s="74"/>
      <c r="GM87" s="74"/>
      <c r="GN87" s="74"/>
      <c r="GO87" s="74"/>
      <c r="GP87" s="74"/>
      <c r="GQ87" s="74"/>
    </row>
    <row r="88" spans="1:199" s="21" customFormat="1" ht="49.9" customHeight="1">
      <c r="A88" s="331"/>
      <c r="B88" s="260" t="s">
        <v>63</v>
      </c>
      <c r="C88" s="260" t="s">
        <v>265</v>
      </c>
      <c r="D88" s="226" t="s">
        <v>266</v>
      </c>
      <c r="E88" s="366" t="s">
        <v>264</v>
      </c>
      <c r="F88" s="316">
        <v>166</v>
      </c>
      <c r="G88" s="188">
        <v>105.5</v>
      </c>
      <c r="H88" s="189">
        <v>22.7</v>
      </c>
      <c r="I88" s="191">
        <f>H88/H6</f>
        <v>5.241287398721356E-5</v>
      </c>
      <c r="J88" s="188">
        <f t="shared" si="234"/>
        <v>-82.8</v>
      </c>
      <c r="K88" s="307">
        <f t="shared" ref="K88" si="244">H88/G88</f>
        <v>0.21516587677725119</v>
      </c>
      <c r="L88" s="316">
        <v>1477.2</v>
      </c>
      <c r="M88" s="188">
        <v>1477.2</v>
      </c>
      <c r="N88" s="188">
        <v>1477.2</v>
      </c>
      <c r="O88" s="189">
        <v>79</v>
      </c>
      <c r="P88" s="188">
        <f t="shared" si="235"/>
        <v>-1398.2</v>
      </c>
      <c r="Q88" s="311">
        <f t="shared" ref="Q88" si="245">O88/N88</f>
        <v>5.3479555916598968E-2</v>
      </c>
      <c r="R88" s="316">
        <f t="shared" si="236"/>
        <v>1643.2</v>
      </c>
      <c r="S88" s="188">
        <f t="shared" si="237"/>
        <v>1643.2</v>
      </c>
      <c r="T88" s="188">
        <f t="shared" si="238"/>
        <v>1582.7</v>
      </c>
      <c r="U88" s="189">
        <f t="shared" si="239"/>
        <v>101.7</v>
      </c>
      <c r="V88" s="188">
        <f t="shared" si="240"/>
        <v>-1481</v>
      </c>
      <c r="W88" s="295">
        <f t="shared" si="241"/>
        <v>6.4257281860112467E-2</v>
      </c>
      <c r="X88" s="49" t="str">
        <f t="shared" si="242"/>
        <v/>
      </c>
      <c r="Y88" s="50" t="str">
        <f t="shared" si="243"/>
        <v/>
      </c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70"/>
      <c r="GI88" s="70"/>
      <c r="GJ88" s="70"/>
      <c r="GK88" s="70"/>
      <c r="GL88" s="70"/>
      <c r="GM88" s="70"/>
      <c r="GN88" s="70"/>
      <c r="GO88" s="70"/>
      <c r="GP88" s="70"/>
      <c r="GQ88" s="70"/>
    </row>
    <row r="89" spans="1:199" s="21" customFormat="1" ht="33.75" customHeight="1">
      <c r="A89" s="331"/>
      <c r="B89" s="260" t="s">
        <v>63</v>
      </c>
      <c r="C89" s="260" t="s">
        <v>201</v>
      </c>
      <c r="D89" s="260" t="s">
        <v>88</v>
      </c>
      <c r="E89" s="366" t="s">
        <v>67</v>
      </c>
      <c r="F89" s="316">
        <v>102.9</v>
      </c>
      <c r="G89" s="188">
        <v>85.9</v>
      </c>
      <c r="H89" s="189">
        <v>85.9</v>
      </c>
      <c r="I89" s="191">
        <f>H89/H6</f>
        <v>1.9833770376659229E-4</v>
      </c>
      <c r="J89" s="188">
        <f t="shared" si="229"/>
        <v>0</v>
      </c>
      <c r="K89" s="307">
        <f t="shared" si="226"/>
        <v>1</v>
      </c>
      <c r="L89" s="391"/>
      <c r="M89" s="184"/>
      <c r="N89" s="188"/>
      <c r="O89" s="210"/>
      <c r="P89" s="188">
        <f t="shared" si="227"/>
        <v>0</v>
      </c>
      <c r="Q89" s="311"/>
      <c r="R89" s="316">
        <f t="shared" si="8"/>
        <v>102.9</v>
      </c>
      <c r="S89" s="188">
        <f t="shared" si="9"/>
        <v>102.9</v>
      </c>
      <c r="T89" s="188">
        <f t="shared" si="230"/>
        <v>85.9</v>
      </c>
      <c r="U89" s="189">
        <f t="shared" si="10"/>
        <v>85.9</v>
      </c>
      <c r="V89" s="188">
        <f t="shared" si="6"/>
        <v>0</v>
      </c>
      <c r="W89" s="295">
        <f t="shared" si="7"/>
        <v>1</v>
      </c>
      <c r="X89" s="49" t="str">
        <f t="shared" si="231"/>
        <v/>
      </c>
      <c r="Y89" s="50" t="str">
        <f t="shared" si="232"/>
        <v/>
      </c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70"/>
      <c r="GI89" s="70"/>
      <c r="GJ89" s="70"/>
      <c r="GK89" s="70"/>
      <c r="GL89" s="70"/>
      <c r="GM89" s="70"/>
      <c r="GN89" s="70"/>
      <c r="GO89" s="70"/>
      <c r="GP89" s="70"/>
      <c r="GQ89" s="70"/>
    </row>
    <row r="90" spans="1:199" s="21" customFormat="1" ht="33" customHeight="1">
      <c r="A90" s="331"/>
      <c r="B90" s="260" t="s">
        <v>64</v>
      </c>
      <c r="C90" s="260" t="s">
        <v>202</v>
      </c>
      <c r="D90" s="260" t="s">
        <v>88</v>
      </c>
      <c r="E90" s="366" t="s">
        <v>203</v>
      </c>
      <c r="F90" s="316">
        <v>1307.8</v>
      </c>
      <c r="G90" s="188">
        <v>1090</v>
      </c>
      <c r="H90" s="189">
        <v>1089.8</v>
      </c>
      <c r="I90" s="245">
        <f>H90/H6</f>
        <v>2.5162797388222614E-3</v>
      </c>
      <c r="J90" s="188">
        <f t="shared" si="229"/>
        <v>-0.20000000000004547</v>
      </c>
      <c r="K90" s="311">
        <f t="shared" si="226"/>
        <v>0.99981651376146785</v>
      </c>
      <c r="L90" s="391"/>
      <c r="M90" s="184"/>
      <c r="N90" s="188"/>
      <c r="O90" s="210"/>
      <c r="P90" s="188">
        <f t="shared" si="227"/>
        <v>0</v>
      </c>
      <c r="Q90" s="311"/>
      <c r="R90" s="316">
        <f t="shared" si="8"/>
        <v>1307.8</v>
      </c>
      <c r="S90" s="188">
        <f t="shared" si="9"/>
        <v>1307.8</v>
      </c>
      <c r="T90" s="188">
        <f t="shared" si="230"/>
        <v>1090</v>
      </c>
      <c r="U90" s="189">
        <f t="shared" si="10"/>
        <v>1089.8</v>
      </c>
      <c r="V90" s="188">
        <f t="shared" si="6"/>
        <v>-0.20000000000004547</v>
      </c>
      <c r="W90" s="311">
        <f t="shared" si="7"/>
        <v>0.99981651376146785</v>
      </c>
      <c r="X90" s="49" t="str">
        <f t="shared" si="231"/>
        <v/>
      </c>
      <c r="Y90" s="50" t="str">
        <f t="shared" si="232"/>
        <v/>
      </c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70"/>
      <c r="GI90" s="70"/>
      <c r="GJ90" s="70"/>
      <c r="GK90" s="70"/>
      <c r="GL90" s="70"/>
      <c r="GM90" s="70"/>
      <c r="GN90" s="70"/>
      <c r="GO90" s="70"/>
      <c r="GP90" s="70"/>
      <c r="GQ90" s="70"/>
    </row>
    <row r="91" spans="1:199" s="40" customFormat="1" ht="64.150000000000006" customHeight="1">
      <c r="A91" s="344"/>
      <c r="B91" s="197"/>
      <c r="C91" s="197"/>
      <c r="D91" s="197"/>
      <c r="E91" s="354" t="s">
        <v>352</v>
      </c>
      <c r="F91" s="313">
        <v>828</v>
      </c>
      <c r="G91" s="202">
        <v>690</v>
      </c>
      <c r="H91" s="207">
        <v>689.8</v>
      </c>
      <c r="I91" s="231">
        <f>H91/H6</f>
        <v>1.5927048668008771E-3</v>
      </c>
      <c r="J91" s="202">
        <f t="shared" si="229"/>
        <v>-0.20000000000004547</v>
      </c>
      <c r="K91" s="305">
        <f t="shared" si="226"/>
        <v>0.99971014492753618</v>
      </c>
      <c r="L91" s="315"/>
      <c r="M91" s="204"/>
      <c r="N91" s="202"/>
      <c r="O91" s="249"/>
      <c r="P91" s="202"/>
      <c r="Q91" s="305"/>
      <c r="R91" s="313">
        <f t="shared" si="8"/>
        <v>828</v>
      </c>
      <c r="S91" s="202">
        <f t="shared" si="9"/>
        <v>828</v>
      </c>
      <c r="T91" s="202">
        <f t="shared" si="230"/>
        <v>690</v>
      </c>
      <c r="U91" s="207">
        <f t="shared" ref="U91" si="246">SUM(H91,O91)</f>
        <v>689.8</v>
      </c>
      <c r="V91" s="202">
        <f t="shared" ref="V91" si="247">U91-T91</f>
        <v>-0.20000000000004547</v>
      </c>
      <c r="W91" s="305">
        <f t="shared" si="7"/>
        <v>0.99971014492753618</v>
      </c>
      <c r="X91" s="71" t="str">
        <f t="shared" si="231"/>
        <v/>
      </c>
      <c r="Y91" s="71" t="str">
        <f t="shared" si="232"/>
        <v/>
      </c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65"/>
      <c r="GI91" s="65"/>
      <c r="GJ91" s="65"/>
      <c r="GK91" s="65"/>
      <c r="GL91" s="65"/>
      <c r="GM91" s="65"/>
      <c r="GN91" s="65"/>
      <c r="GO91" s="65"/>
      <c r="GP91" s="65"/>
      <c r="GQ91" s="65"/>
    </row>
    <row r="92" spans="1:199" s="21" customFormat="1" ht="32.25" customHeight="1">
      <c r="A92" s="331"/>
      <c r="B92" s="260" t="s">
        <v>65</v>
      </c>
      <c r="C92" s="260" t="s">
        <v>204</v>
      </c>
      <c r="D92" s="260" t="s">
        <v>88</v>
      </c>
      <c r="E92" s="366" t="s">
        <v>66</v>
      </c>
      <c r="F92" s="316">
        <v>1381.4</v>
      </c>
      <c r="G92" s="188">
        <v>1151</v>
      </c>
      <c r="H92" s="189">
        <v>1150.9000000000001</v>
      </c>
      <c r="I92" s="245">
        <f>H92/H6</f>
        <v>2.6573558005235282E-3</v>
      </c>
      <c r="J92" s="188">
        <f t="shared" si="229"/>
        <v>-9.9999999999909051E-2</v>
      </c>
      <c r="K92" s="311">
        <f t="shared" si="226"/>
        <v>0.99991311902693314</v>
      </c>
      <c r="L92" s="391"/>
      <c r="M92" s="184"/>
      <c r="N92" s="188"/>
      <c r="O92" s="210"/>
      <c r="P92" s="188">
        <f t="shared" si="227"/>
        <v>0</v>
      </c>
      <c r="Q92" s="311"/>
      <c r="R92" s="316">
        <f t="shared" si="8"/>
        <v>1381.4</v>
      </c>
      <c r="S92" s="188">
        <f t="shared" si="9"/>
        <v>1381.4</v>
      </c>
      <c r="T92" s="188">
        <f t="shared" si="230"/>
        <v>1151</v>
      </c>
      <c r="U92" s="189">
        <f t="shared" si="10"/>
        <v>1150.9000000000001</v>
      </c>
      <c r="V92" s="188">
        <f t="shared" si="6"/>
        <v>-9.9999999999909051E-2</v>
      </c>
      <c r="W92" s="311">
        <f t="shared" si="7"/>
        <v>0.99991311902693314</v>
      </c>
      <c r="X92" s="49" t="str">
        <f t="shared" si="231"/>
        <v/>
      </c>
      <c r="Y92" s="50" t="str">
        <f t="shared" si="232"/>
        <v/>
      </c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70"/>
      <c r="GI92" s="70"/>
      <c r="GJ92" s="70"/>
      <c r="GK92" s="70"/>
      <c r="GL92" s="70"/>
      <c r="GM92" s="70"/>
      <c r="GN92" s="70"/>
      <c r="GO92" s="70"/>
      <c r="GP92" s="70"/>
      <c r="GQ92" s="70"/>
    </row>
    <row r="93" spans="1:199" s="21" customFormat="1" ht="30.75" customHeight="1">
      <c r="A93" s="331"/>
      <c r="B93" s="260"/>
      <c r="C93" s="260" t="s">
        <v>224</v>
      </c>
      <c r="D93" s="260" t="s">
        <v>88</v>
      </c>
      <c r="E93" s="366" t="s">
        <v>223</v>
      </c>
      <c r="F93" s="316">
        <v>208.4</v>
      </c>
      <c r="G93" s="188">
        <v>208.4</v>
      </c>
      <c r="H93" s="189">
        <v>208.3</v>
      </c>
      <c r="I93" s="403">
        <f>H93/H6</f>
        <v>4.8095161460513591E-4</v>
      </c>
      <c r="J93" s="188">
        <f t="shared" ref="J93" si="248">H93-G93</f>
        <v>-9.9999999999994316E-2</v>
      </c>
      <c r="K93" s="311">
        <f t="shared" ref="K93" si="249">H93/G93</f>
        <v>0.99952015355086377</v>
      </c>
      <c r="L93" s="391"/>
      <c r="M93" s="184"/>
      <c r="N93" s="188"/>
      <c r="O93" s="210"/>
      <c r="P93" s="188">
        <f t="shared" ref="P93" si="250">O93-N93</f>
        <v>0</v>
      </c>
      <c r="Q93" s="311"/>
      <c r="R93" s="316">
        <f t="shared" ref="R93" si="251">SUM(F93,L93)</f>
        <v>208.4</v>
      </c>
      <c r="S93" s="188">
        <f t="shared" ref="S93" si="252">SUM(F93,M93)</f>
        <v>208.4</v>
      </c>
      <c r="T93" s="188">
        <f t="shared" ref="T93" si="253">SUM(G93,N93)</f>
        <v>208.4</v>
      </c>
      <c r="U93" s="189">
        <f t="shared" ref="U93" si="254">SUM(H93,O93)</f>
        <v>208.3</v>
      </c>
      <c r="V93" s="188">
        <f t="shared" ref="V93" si="255">U93-T93</f>
        <v>-9.9999999999994316E-2</v>
      </c>
      <c r="W93" s="311">
        <f t="shared" si="7"/>
        <v>0.99952015355086377</v>
      </c>
      <c r="X93" s="49"/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70"/>
      <c r="GI93" s="70"/>
      <c r="GJ93" s="70"/>
      <c r="GK93" s="70"/>
      <c r="GL93" s="70"/>
      <c r="GM93" s="70"/>
      <c r="GN93" s="70"/>
      <c r="GO93" s="70"/>
      <c r="GP93" s="70"/>
      <c r="GQ93" s="70"/>
    </row>
    <row r="94" spans="1:199" s="40" customFormat="1" ht="82.15" customHeight="1">
      <c r="A94" s="344"/>
      <c r="B94" s="197"/>
      <c r="C94" s="197"/>
      <c r="D94" s="197"/>
      <c r="E94" s="354" t="s">
        <v>347</v>
      </c>
      <c r="F94" s="313">
        <v>208.4</v>
      </c>
      <c r="G94" s="202">
        <v>208.4</v>
      </c>
      <c r="H94" s="207">
        <v>208.3</v>
      </c>
      <c r="I94" s="248">
        <f>H94/H6</f>
        <v>4.8095161460513591E-4</v>
      </c>
      <c r="J94" s="202">
        <f t="shared" ref="J94" si="256">H94-G94</f>
        <v>-9.9999999999994316E-2</v>
      </c>
      <c r="K94" s="305">
        <f t="shared" ref="K94" si="257">H94/G94</f>
        <v>0.99952015355086377</v>
      </c>
      <c r="L94" s="315"/>
      <c r="M94" s="204"/>
      <c r="N94" s="202"/>
      <c r="O94" s="249"/>
      <c r="P94" s="202">
        <f t="shared" ref="P94" si="258">O94-N94</f>
        <v>0</v>
      </c>
      <c r="Q94" s="305"/>
      <c r="R94" s="313">
        <f t="shared" ref="R94" si="259">SUM(F94,L94)</f>
        <v>208.4</v>
      </c>
      <c r="S94" s="202">
        <f t="shared" ref="S94" si="260">SUM(F94,M94)</f>
        <v>208.4</v>
      </c>
      <c r="T94" s="202">
        <f t="shared" ref="T94" si="261">SUM(G94,N94)</f>
        <v>208.4</v>
      </c>
      <c r="U94" s="207">
        <f t="shared" ref="U94" si="262">SUM(H94,O94)</f>
        <v>208.3</v>
      </c>
      <c r="V94" s="202">
        <f t="shared" ref="V94" si="263">U94-T94</f>
        <v>-9.9999999999994316E-2</v>
      </c>
      <c r="W94" s="305">
        <f t="shared" si="7"/>
        <v>0.99952015355086377</v>
      </c>
      <c r="X94" s="56"/>
      <c r="Y94" s="56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65"/>
      <c r="GI94" s="65"/>
      <c r="GJ94" s="65"/>
      <c r="GK94" s="65"/>
      <c r="GL94" s="65"/>
      <c r="GM94" s="65"/>
      <c r="GN94" s="65"/>
      <c r="GO94" s="65"/>
      <c r="GP94" s="65"/>
      <c r="GQ94" s="65"/>
    </row>
    <row r="95" spans="1:199" ht="39" customHeight="1">
      <c r="A95" s="336"/>
      <c r="B95" s="177" t="s">
        <v>62</v>
      </c>
      <c r="C95" s="192" t="s">
        <v>205</v>
      </c>
      <c r="D95" s="192" t="s">
        <v>88</v>
      </c>
      <c r="E95" s="348" t="s">
        <v>206</v>
      </c>
      <c r="F95" s="299">
        <v>2404.5</v>
      </c>
      <c r="G95" s="185">
        <v>2003.9</v>
      </c>
      <c r="H95" s="189">
        <v>1369.9</v>
      </c>
      <c r="I95" s="181">
        <f>H95/H6</f>
        <v>3.1630130429552363E-3</v>
      </c>
      <c r="J95" s="182">
        <f>H95-G95</f>
        <v>-634</v>
      </c>
      <c r="K95" s="295">
        <f>H95/G95</f>
        <v>0.68361694695344077</v>
      </c>
      <c r="L95" s="385"/>
      <c r="M95" s="184"/>
      <c r="N95" s="185"/>
      <c r="O95" s="210"/>
      <c r="P95" s="185">
        <f>O95-N95</f>
        <v>0</v>
      </c>
      <c r="Q95" s="296"/>
      <c r="R95" s="299">
        <f>SUM(F95,L95)</f>
        <v>2404.5</v>
      </c>
      <c r="S95" s="188">
        <f t="shared" ref="S95:U95" si="264">SUM(F95,M95)</f>
        <v>2404.5</v>
      </c>
      <c r="T95" s="185">
        <f t="shared" si="264"/>
        <v>2003.9</v>
      </c>
      <c r="U95" s="189">
        <f t="shared" si="264"/>
        <v>1369.9</v>
      </c>
      <c r="V95" s="185">
        <f>U95-T95</f>
        <v>-634</v>
      </c>
      <c r="W95" s="295">
        <f t="shared" si="7"/>
        <v>0.68361694695344077</v>
      </c>
      <c r="X95" s="49" t="str">
        <f t="shared" si="231"/>
        <v/>
      </c>
      <c r="Y95" s="54" t="str">
        <f t="shared" si="232"/>
        <v/>
      </c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</row>
    <row r="96" spans="1:199" s="15" customFormat="1" ht="27" customHeight="1">
      <c r="A96" s="336">
        <v>4</v>
      </c>
      <c r="B96" s="223" t="s">
        <v>22</v>
      </c>
      <c r="C96" s="223" t="s">
        <v>161</v>
      </c>
      <c r="D96" s="223"/>
      <c r="E96" s="367" t="s">
        <v>207</v>
      </c>
      <c r="F96" s="290">
        <f>SUM(F97:F98,F100:F101)</f>
        <v>7680.2</v>
      </c>
      <c r="G96" s="172">
        <f t="shared" ref="G96:H96" si="265">SUM(G97:G98,G100:G101)</f>
        <v>6621</v>
      </c>
      <c r="H96" s="170">
        <f t="shared" si="265"/>
        <v>6074</v>
      </c>
      <c r="I96" s="222">
        <f>H96/H6</f>
        <v>1.402448443164472E-2</v>
      </c>
      <c r="J96" s="221">
        <f t="shared" ref="J96" si="266">H96-G96</f>
        <v>-547</v>
      </c>
      <c r="K96" s="317">
        <f>H96/G96</f>
        <v>0.91738408095453861</v>
      </c>
      <c r="L96" s="290">
        <f>SUM(L97:L98,L100:L101)</f>
        <v>545.6</v>
      </c>
      <c r="M96" s="172">
        <f t="shared" ref="M96" si="267">SUM(M97:M98,M100:M101)</f>
        <v>693.2</v>
      </c>
      <c r="N96" s="169">
        <f t="shared" ref="N96:O96" si="268">SUM(N97:N98,N100:N101)</f>
        <v>614.1</v>
      </c>
      <c r="O96" s="170">
        <f t="shared" si="268"/>
        <v>535.5</v>
      </c>
      <c r="P96" s="172">
        <f t="shared" si="227"/>
        <v>-78.600000000000023</v>
      </c>
      <c r="Q96" s="317">
        <f>O96/N96</f>
        <v>0.87200781631656077</v>
      </c>
      <c r="R96" s="290">
        <f>SUM(R97:R98,R100:R101)</f>
        <v>8225.8000000000011</v>
      </c>
      <c r="S96" s="172">
        <f t="shared" ref="S96" si="269">SUM(S97:S98,S100:S101)</f>
        <v>8373.4000000000015</v>
      </c>
      <c r="T96" s="169">
        <f t="shared" ref="T96" si="270">SUM(T97:T98,T100:T101)</f>
        <v>7235.0999999999995</v>
      </c>
      <c r="U96" s="170">
        <f t="shared" ref="U96" si="271">SUM(U97:U98,U100:U101)</f>
        <v>6609.5</v>
      </c>
      <c r="V96" s="172">
        <f>SUM(V97,V98,V100,V101)</f>
        <v>-625.59999999999945</v>
      </c>
      <c r="W96" s="302">
        <f t="shared" si="7"/>
        <v>0.91353263949357999</v>
      </c>
      <c r="X96" s="49" t="str">
        <f t="shared" si="231"/>
        <v/>
      </c>
      <c r="Y96" s="54" t="str">
        <f t="shared" si="232"/>
        <v/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84"/>
      <c r="GI96" s="84"/>
      <c r="GJ96" s="84"/>
      <c r="GK96" s="84"/>
      <c r="GL96" s="84"/>
      <c r="GM96" s="84"/>
      <c r="GN96" s="84"/>
      <c r="GO96" s="84"/>
      <c r="GP96" s="84"/>
      <c r="GQ96" s="84"/>
    </row>
    <row r="97" spans="1:199" ht="24.75" customHeight="1">
      <c r="A97" s="336"/>
      <c r="B97" s="177" t="s">
        <v>39</v>
      </c>
      <c r="C97" s="178" t="s">
        <v>209</v>
      </c>
      <c r="D97" s="178" t="s">
        <v>93</v>
      </c>
      <c r="E97" s="368" t="s">
        <v>208</v>
      </c>
      <c r="F97" s="299">
        <v>3166.9</v>
      </c>
      <c r="G97" s="185">
        <v>2704.1</v>
      </c>
      <c r="H97" s="189">
        <v>2560.9</v>
      </c>
      <c r="I97" s="181">
        <f>H97/H6</f>
        <v>5.9129572243989082E-3</v>
      </c>
      <c r="J97" s="182">
        <f t="shared" si="229"/>
        <v>-143.19999999999982</v>
      </c>
      <c r="K97" s="295">
        <f>H97/G97</f>
        <v>0.94704337857327769</v>
      </c>
      <c r="L97" s="299">
        <v>182.4</v>
      </c>
      <c r="M97" s="188">
        <v>234.8</v>
      </c>
      <c r="N97" s="188">
        <v>210.2</v>
      </c>
      <c r="O97" s="189">
        <v>149.19999999999999</v>
      </c>
      <c r="P97" s="185">
        <f t="shared" ref="P97:P102" si="272">O97-N97</f>
        <v>-61</v>
      </c>
      <c r="Q97" s="296">
        <f t="shared" ref="Q97:Q100" si="273">O97/N97</f>
        <v>0.70980019029495722</v>
      </c>
      <c r="R97" s="299">
        <f t="shared" si="8"/>
        <v>3349.3</v>
      </c>
      <c r="S97" s="188">
        <f t="shared" si="9"/>
        <v>3401.7000000000003</v>
      </c>
      <c r="T97" s="185">
        <f>SUM(G97,N97)</f>
        <v>2914.2999999999997</v>
      </c>
      <c r="U97" s="189">
        <f t="shared" si="10"/>
        <v>2710.1</v>
      </c>
      <c r="V97" s="185">
        <f t="shared" si="6"/>
        <v>-204.19999999999982</v>
      </c>
      <c r="W97" s="295">
        <f t="shared" si="7"/>
        <v>0.929931716021</v>
      </c>
      <c r="X97" s="49" t="str">
        <f t="shared" si="231"/>
        <v/>
      </c>
      <c r="Y97" s="54" t="str">
        <f t="shared" si="232"/>
        <v/>
      </c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</row>
    <row r="98" spans="1:199" ht="53.45" customHeight="1">
      <c r="A98" s="336"/>
      <c r="B98" s="177" t="s">
        <v>45</v>
      </c>
      <c r="C98" s="261" t="s">
        <v>92</v>
      </c>
      <c r="D98" s="178" t="s">
        <v>94</v>
      </c>
      <c r="E98" s="343" t="s">
        <v>210</v>
      </c>
      <c r="F98" s="299">
        <v>1980.2</v>
      </c>
      <c r="G98" s="185">
        <v>1670.3</v>
      </c>
      <c r="H98" s="189">
        <v>1528</v>
      </c>
      <c r="I98" s="181">
        <f>H98/H6</f>
        <v>3.5280560111216881E-3</v>
      </c>
      <c r="J98" s="182">
        <f t="shared" si="229"/>
        <v>-142.29999999999995</v>
      </c>
      <c r="K98" s="295">
        <f>H98/G98</f>
        <v>0.91480572352272049</v>
      </c>
      <c r="L98" s="299">
        <v>216.8</v>
      </c>
      <c r="M98" s="185">
        <v>239.9</v>
      </c>
      <c r="N98" s="185">
        <v>208</v>
      </c>
      <c r="O98" s="189">
        <v>190.4</v>
      </c>
      <c r="P98" s="185">
        <f t="shared" si="272"/>
        <v>-17.599999999999994</v>
      </c>
      <c r="Q98" s="296">
        <f t="shared" si="273"/>
        <v>0.91538461538461546</v>
      </c>
      <c r="R98" s="299">
        <f t="shared" ref="R98:R149" si="274">SUM(F98,L98)</f>
        <v>2197</v>
      </c>
      <c r="S98" s="188">
        <f t="shared" ref="S98:S149" si="275">SUM(F98,M98)</f>
        <v>2220.1</v>
      </c>
      <c r="T98" s="185">
        <f t="shared" ref="T98:T149" si="276">SUM(G98,N98)</f>
        <v>1878.3</v>
      </c>
      <c r="U98" s="189">
        <f t="shared" ref="U98:U149" si="277">SUM(H98,O98)</f>
        <v>1718.4</v>
      </c>
      <c r="V98" s="185">
        <f t="shared" ref="V98:V149" si="278">U98-T98</f>
        <v>-159.89999999999986</v>
      </c>
      <c r="W98" s="295">
        <f t="shared" ref="W98:W131" si="279">U98/T98</f>
        <v>0.91486982910078274</v>
      </c>
      <c r="X98" s="49" t="str">
        <f t="shared" si="231"/>
        <v/>
      </c>
      <c r="Y98" s="54" t="str">
        <f t="shared" si="232"/>
        <v/>
      </c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</row>
    <row r="99" spans="1:199" s="17" customFormat="1" ht="31.5" hidden="1" customHeight="1">
      <c r="A99" s="344"/>
      <c r="B99" s="197"/>
      <c r="C99" s="198"/>
      <c r="D99" s="198"/>
      <c r="E99" s="357" t="s">
        <v>283</v>
      </c>
      <c r="F99" s="313"/>
      <c r="G99" s="202"/>
      <c r="H99" s="207"/>
      <c r="I99" s="231">
        <f>H99/H6</f>
        <v>0</v>
      </c>
      <c r="J99" s="202">
        <f t="shared" ref="J99" si="280">H99-G99</f>
        <v>0</v>
      </c>
      <c r="K99" s="305" t="e">
        <f>H99/G99</f>
        <v>#DIV/0!</v>
      </c>
      <c r="L99" s="313"/>
      <c r="M99" s="202"/>
      <c r="N99" s="237"/>
      <c r="O99" s="207"/>
      <c r="P99" s="202"/>
      <c r="Q99" s="305"/>
      <c r="R99" s="313">
        <f t="shared" ref="R99" si="281">SUM(F99,L99)</f>
        <v>0</v>
      </c>
      <c r="S99" s="202">
        <f t="shared" ref="S99" si="282">SUM(F99,M99)</f>
        <v>0</v>
      </c>
      <c r="T99" s="202">
        <f t="shared" ref="T99" si="283">SUM(G99,N99)</f>
        <v>0</v>
      </c>
      <c r="U99" s="207">
        <f t="shared" ref="U99" si="284">SUM(H99,O99)</f>
        <v>0</v>
      </c>
      <c r="V99" s="202">
        <f t="shared" ref="V99" si="285">U99-T99</f>
        <v>0</v>
      </c>
      <c r="W99" s="305" t="e">
        <f t="shared" ref="W99" si="286">U99/T99</f>
        <v>#DIV/0!</v>
      </c>
      <c r="X99" s="56"/>
      <c r="Y99" s="6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9"/>
      <c r="GI99" s="69"/>
      <c r="GJ99" s="69"/>
      <c r="GK99" s="69"/>
      <c r="GL99" s="69"/>
      <c r="GM99" s="69"/>
      <c r="GN99" s="69"/>
      <c r="GO99" s="69"/>
      <c r="GP99" s="69"/>
      <c r="GQ99" s="69"/>
    </row>
    <row r="100" spans="1:199" ht="31.5" customHeight="1">
      <c r="A100" s="336"/>
      <c r="B100" s="177" t="s">
        <v>40</v>
      </c>
      <c r="C100" s="178" t="s">
        <v>212</v>
      </c>
      <c r="D100" s="178" t="s">
        <v>95</v>
      </c>
      <c r="E100" s="368" t="s">
        <v>213</v>
      </c>
      <c r="F100" s="299">
        <v>1672.9</v>
      </c>
      <c r="G100" s="185">
        <v>1439.1</v>
      </c>
      <c r="H100" s="189">
        <v>1288.9000000000001</v>
      </c>
      <c r="I100" s="181">
        <f>H100/H6</f>
        <v>2.975989131370906E-3</v>
      </c>
      <c r="J100" s="182">
        <f t="shared" si="229"/>
        <v>-150.19999999999982</v>
      </c>
      <c r="K100" s="295">
        <f t="shared" ref="K100:K110" si="287">H100/G100</f>
        <v>0.8956292127023836</v>
      </c>
      <c r="L100" s="299">
        <v>146.4</v>
      </c>
      <c r="M100" s="188">
        <v>218.5</v>
      </c>
      <c r="N100" s="185">
        <v>195.9</v>
      </c>
      <c r="O100" s="189">
        <v>195.9</v>
      </c>
      <c r="P100" s="185">
        <f t="shared" si="272"/>
        <v>0</v>
      </c>
      <c r="Q100" s="296">
        <f t="shared" si="273"/>
        <v>1</v>
      </c>
      <c r="R100" s="299">
        <f t="shared" si="274"/>
        <v>1819.3000000000002</v>
      </c>
      <c r="S100" s="188">
        <f t="shared" si="275"/>
        <v>1891.4</v>
      </c>
      <c r="T100" s="185">
        <f t="shared" si="276"/>
        <v>1635</v>
      </c>
      <c r="U100" s="189">
        <f t="shared" si="277"/>
        <v>1484.8000000000002</v>
      </c>
      <c r="V100" s="185">
        <f t="shared" si="278"/>
        <v>-150.19999999999982</v>
      </c>
      <c r="W100" s="295">
        <f t="shared" si="279"/>
        <v>0.9081345565749237</v>
      </c>
      <c r="X100" s="49" t="str">
        <f t="shared" si="231"/>
        <v/>
      </c>
      <c r="Y100" s="54" t="str">
        <f t="shared" si="232"/>
        <v/>
      </c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</row>
    <row r="101" spans="1:199" ht="24.75" customHeight="1" thickBot="1">
      <c r="A101" s="336"/>
      <c r="B101" s="177" t="s">
        <v>41</v>
      </c>
      <c r="C101" s="178" t="s">
        <v>214</v>
      </c>
      <c r="D101" s="178" t="s">
        <v>95</v>
      </c>
      <c r="E101" s="369" t="s">
        <v>215</v>
      </c>
      <c r="F101" s="299">
        <v>860.2</v>
      </c>
      <c r="G101" s="185">
        <v>807.5</v>
      </c>
      <c r="H101" s="189">
        <v>696.2</v>
      </c>
      <c r="I101" s="181">
        <f>H101/H6</f>
        <v>1.6074820647532194E-3</v>
      </c>
      <c r="J101" s="182">
        <f t="shared" si="229"/>
        <v>-111.29999999999995</v>
      </c>
      <c r="K101" s="295">
        <f t="shared" si="287"/>
        <v>0.86216718266253878</v>
      </c>
      <c r="L101" s="385"/>
      <c r="M101" s="184"/>
      <c r="N101" s="185"/>
      <c r="O101" s="210"/>
      <c r="P101" s="185">
        <f t="shared" si="272"/>
        <v>0</v>
      </c>
      <c r="Q101" s="296"/>
      <c r="R101" s="299">
        <f t="shared" si="274"/>
        <v>860.2</v>
      </c>
      <c r="S101" s="188">
        <f t="shared" si="275"/>
        <v>860.2</v>
      </c>
      <c r="T101" s="185">
        <f t="shared" si="276"/>
        <v>807.5</v>
      </c>
      <c r="U101" s="189">
        <f t="shared" si="277"/>
        <v>696.2</v>
      </c>
      <c r="V101" s="185">
        <f t="shared" si="278"/>
        <v>-111.29999999999995</v>
      </c>
      <c r="W101" s="295">
        <f t="shared" si="279"/>
        <v>0.86216718266253878</v>
      </c>
      <c r="X101" s="49" t="str">
        <f t="shared" si="231"/>
        <v/>
      </c>
      <c r="Y101" s="54" t="str">
        <f t="shared" si="232"/>
        <v/>
      </c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</row>
    <row r="102" spans="1:199" s="6" customFormat="1" ht="26.25" customHeight="1" thickBot="1">
      <c r="A102" s="336">
        <v>5</v>
      </c>
      <c r="B102" s="259" t="s">
        <v>23</v>
      </c>
      <c r="C102" s="259" t="s">
        <v>163</v>
      </c>
      <c r="D102" s="259"/>
      <c r="E102" s="370" t="s">
        <v>52</v>
      </c>
      <c r="F102" s="301">
        <f>SUM(F103:F106)</f>
        <v>2831</v>
      </c>
      <c r="G102" s="172">
        <f>SUM(G103:G106)</f>
        <v>2465.1</v>
      </c>
      <c r="H102" s="170">
        <f>SUM(H103:H106)</f>
        <v>1979.5</v>
      </c>
      <c r="I102" s="220">
        <f>H102/H6</f>
        <v>4.5705411479158254E-3</v>
      </c>
      <c r="J102" s="221">
        <f t="shared" si="229"/>
        <v>-485.59999999999991</v>
      </c>
      <c r="K102" s="302">
        <f t="shared" si="287"/>
        <v>0.80301001987748977</v>
      </c>
      <c r="L102" s="301">
        <f>SUM(L103:L106)</f>
        <v>56.4</v>
      </c>
      <c r="M102" s="169">
        <f>SUM(M103:M106)</f>
        <v>56.4</v>
      </c>
      <c r="N102" s="172">
        <f>SUM(N103:N106)</f>
        <v>43.1</v>
      </c>
      <c r="O102" s="170">
        <f>SUM(O103:O106)</f>
        <v>28.1</v>
      </c>
      <c r="P102" s="172">
        <f t="shared" si="272"/>
        <v>-15</v>
      </c>
      <c r="Q102" s="317">
        <f>O102/N102</f>
        <v>0.65197215777262185</v>
      </c>
      <c r="R102" s="301">
        <f>SUM(R103:R106)</f>
        <v>2887.3999999999996</v>
      </c>
      <c r="S102" s="169">
        <f>SUM(S103:S106)</f>
        <v>2887.3999999999996</v>
      </c>
      <c r="T102" s="172">
        <f>SUM(T103:T106)</f>
        <v>2508.1999999999998</v>
      </c>
      <c r="U102" s="170">
        <f>SUM(U103:U106)</f>
        <v>2007.6</v>
      </c>
      <c r="V102" s="172">
        <f>SUM(V103:V106)</f>
        <v>-500.60000000000014</v>
      </c>
      <c r="W102" s="302">
        <f t="shared" si="279"/>
        <v>0.80041463998086282</v>
      </c>
      <c r="X102" s="49" t="str">
        <f t="shared" si="231"/>
        <v/>
      </c>
      <c r="Y102" s="54" t="str">
        <f t="shared" si="232"/>
        <v/>
      </c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</row>
    <row r="103" spans="1:199" ht="33.6" customHeight="1">
      <c r="A103" s="336"/>
      <c r="B103" s="177" t="s">
        <v>44</v>
      </c>
      <c r="C103" s="192" t="s">
        <v>96</v>
      </c>
      <c r="D103" s="192" t="s">
        <v>97</v>
      </c>
      <c r="E103" s="346" t="s">
        <v>98</v>
      </c>
      <c r="F103" s="299">
        <v>279.60000000000002</v>
      </c>
      <c r="G103" s="185">
        <v>275</v>
      </c>
      <c r="H103" s="189">
        <v>246.6</v>
      </c>
      <c r="I103" s="181">
        <f>H103/H6</f>
        <v>5.6938390860118346E-4</v>
      </c>
      <c r="J103" s="182">
        <f t="shared" si="229"/>
        <v>-28.400000000000006</v>
      </c>
      <c r="K103" s="295">
        <f t="shared" si="287"/>
        <v>0.89672727272727271</v>
      </c>
      <c r="L103" s="385"/>
      <c r="M103" s="184"/>
      <c r="N103" s="185"/>
      <c r="O103" s="210"/>
      <c r="P103" s="185"/>
      <c r="Q103" s="296"/>
      <c r="R103" s="299">
        <f>SUM(F103,L103)</f>
        <v>279.60000000000002</v>
      </c>
      <c r="S103" s="188">
        <f t="shared" ref="S103:U104" si="288">SUM(F103,M103)</f>
        <v>279.60000000000002</v>
      </c>
      <c r="T103" s="185">
        <f t="shared" si="288"/>
        <v>275</v>
      </c>
      <c r="U103" s="189">
        <f t="shared" si="288"/>
        <v>246.6</v>
      </c>
      <c r="V103" s="185">
        <f>U103-T103</f>
        <v>-28.400000000000006</v>
      </c>
      <c r="W103" s="295">
        <f t="shared" si="279"/>
        <v>0.89672727272727271</v>
      </c>
      <c r="X103" s="49" t="str">
        <f t="shared" si="231"/>
        <v/>
      </c>
      <c r="Y103" s="54" t="str">
        <f t="shared" si="232"/>
        <v/>
      </c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</row>
    <row r="104" spans="1:199" ht="36" customHeight="1">
      <c r="A104" s="336"/>
      <c r="B104" s="177" t="s">
        <v>44</v>
      </c>
      <c r="C104" s="192" t="s">
        <v>99</v>
      </c>
      <c r="D104" s="192" t="s">
        <v>97</v>
      </c>
      <c r="E104" s="346" t="s">
        <v>100</v>
      </c>
      <c r="F104" s="299">
        <v>153.6</v>
      </c>
      <c r="G104" s="185">
        <v>147.5</v>
      </c>
      <c r="H104" s="189">
        <v>99.4</v>
      </c>
      <c r="I104" s="208">
        <f>H104/H6</f>
        <v>2.2950835569731401E-4</v>
      </c>
      <c r="J104" s="182">
        <f t="shared" si="229"/>
        <v>-48.099999999999994</v>
      </c>
      <c r="K104" s="295">
        <f t="shared" si="287"/>
        <v>0.6738983050847458</v>
      </c>
      <c r="L104" s="385"/>
      <c r="M104" s="184"/>
      <c r="N104" s="185"/>
      <c r="O104" s="210"/>
      <c r="P104" s="185"/>
      <c r="Q104" s="296"/>
      <c r="R104" s="299">
        <f>SUM(F104,L104)</f>
        <v>153.6</v>
      </c>
      <c r="S104" s="188">
        <f t="shared" si="288"/>
        <v>153.6</v>
      </c>
      <c r="T104" s="185">
        <f t="shared" si="288"/>
        <v>147.5</v>
      </c>
      <c r="U104" s="189">
        <f t="shared" si="288"/>
        <v>99.4</v>
      </c>
      <c r="V104" s="185">
        <f>U104-T104</f>
        <v>-48.099999999999994</v>
      </c>
      <c r="W104" s="295">
        <f t="shared" si="279"/>
        <v>0.6738983050847458</v>
      </c>
      <c r="X104" s="49" t="str">
        <f t="shared" si="231"/>
        <v/>
      </c>
      <c r="Y104" s="54" t="str">
        <f t="shared" si="232"/>
        <v/>
      </c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</row>
    <row r="105" spans="1:199" s="10" customFormat="1" ht="51" customHeight="1">
      <c r="A105" s="336"/>
      <c r="B105" s="177" t="s">
        <v>32</v>
      </c>
      <c r="C105" s="262" t="s">
        <v>101</v>
      </c>
      <c r="D105" s="262" t="s">
        <v>97</v>
      </c>
      <c r="E105" s="371" t="s">
        <v>102</v>
      </c>
      <c r="F105" s="299">
        <v>2263.1</v>
      </c>
      <c r="G105" s="185">
        <v>1946.4</v>
      </c>
      <c r="H105" s="189">
        <v>1537.3</v>
      </c>
      <c r="I105" s="181">
        <f>H105/H6</f>
        <v>3.549529126896185E-3</v>
      </c>
      <c r="J105" s="182">
        <f t="shared" si="229"/>
        <v>-409.10000000000014</v>
      </c>
      <c r="K105" s="295">
        <f t="shared" si="287"/>
        <v>0.78981709823263457</v>
      </c>
      <c r="L105" s="299">
        <v>56.4</v>
      </c>
      <c r="M105" s="188">
        <v>56.4</v>
      </c>
      <c r="N105" s="188">
        <v>43.1</v>
      </c>
      <c r="O105" s="189">
        <v>28.1</v>
      </c>
      <c r="P105" s="185">
        <f t="shared" ref="P105" si="289">O105-N105</f>
        <v>-15</v>
      </c>
      <c r="Q105" s="296">
        <f t="shared" ref="Q105" si="290">O105/N105</f>
        <v>0.65197215777262185</v>
      </c>
      <c r="R105" s="299">
        <f t="shared" si="274"/>
        <v>2319.5</v>
      </c>
      <c r="S105" s="188">
        <f t="shared" si="275"/>
        <v>2319.5</v>
      </c>
      <c r="T105" s="185">
        <f t="shared" si="276"/>
        <v>1989.5</v>
      </c>
      <c r="U105" s="189">
        <f t="shared" si="277"/>
        <v>1565.3999999999999</v>
      </c>
      <c r="V105" s="185">
        <f t="shared" si="278"/>
        <v>-424.10000000000014</v>
      </c>
      <c r="W105" s="295">
        <f t="shared" si="279"/>
        <v>0.78683086202563446</v>
      </c>
      <c r="X105" s="49" t="str">
        <f t="shared" si="231"/>
        <v/>
      </c>
      <c r="Y105" s="54" t="str">
        <f t="shared" si="232"/>
        <v/>
      </c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</row>
    <row r="106" spans="1:199" s="10" customFormat="1" ht="52.9" customHeight="1" thickBot="1">
      <c r="A106" s="336"/>
      <c r="B106" s="177" t="s">
        <v>32</v>
      </c>
      <c r="C106" s="262" t="s">
        <v>316</v>
      </c>
      <c r="D106" s="262" t="s">
        <v>97</v>
      </c>
      <c r="E106" s="371" t="s">
        <v>339</v>
      </c>
      <c r="F106" s="299">
        <v>134.69999999999999</v>
      </c>
      <c r="G106" s="185">
        <v>96.2</v>
      </c>
      <c r="H106" s="189">
        <v>96.2</v>
      </c>
      <c r="I106" s="208">
        <f>H106/H6</f>
        <v>2.2211975672114292E-4</v>
      </c>
      <c r="J106" s="182">
        <f t="shared" si="229"/>
        <v>0</v>
      </c>
      <c r="K106" s="295">
        <f t="shared" ref="K106" si="291">H106/G106</f>
        <v>1</v>
      </c>
      <c r="L106" s="299"/>
      <c r="M106" s="188"/>
      <c r="N106" s="188"/>
      <c r="O106" s="189"/>
      <c r="P106" s="185">
        <f t="shared" ref="P106:P110" si="292">O106-N106</f>
        <v>0</v>
      </c>
      <c r="Q106" s="296"/>
      <c r="R106" s="299">
        <f t="shared" ref="R106" si="293">SUM(F106,L106)</f>
        <v>134.69999999999999</v>
      </c>
      <c r="S106" s="188">
        <f t="shared" ref="S106" si="294">SUM(F106,M106)</f>
        <v>134.69999999999999</v>
      </c>
      <c r="T106" s="185">
        <f t="shared" ref="T106" si="295">SUM(G106,N106)</f>
        <v>96.2</v>
      </c>
      <c r="U106" s="189">
        <f t="shared" ref="U106" si="296">SUM(H106,O106)</f>
        <v>96.2</v>
      </c>
      <c r="V106" s="185">
        <f t="shared" ref="V106" si="297">U106-T106</f>
        <v>0</v>
      </c>
      <c r="W106" s="295">
        <f t="shared" ref="W106" si="298">U106/T106</f>
        <v>1</v>
      </c>
      <c r="X106" s="49" t="str">
        <f t="shared" ref="X106" si="299">IF(J106&lt;=0,"",IF(J106&gt;0,"НІ"))</f>
        <v/>
      </c>
      <c r="Y106" s="54" t="str">
        <f t="shared" ref="Y106" si="300">IF(P106&lt;=0,"",IF(P106&gt;0,"НІ"))</f>
        <v/>
      </c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</row>
    <row r="107" spans="1:199" s="6" customFormat="1" ht="83.45" customHeight="1" thickBot="1">
      <c r="A107" s="336">
        <v>6</v>
      </c>
      <c r="B107" s="259" t="s">
        <v>24</v>
      </c>
      <c r="C107" s="259" t="s">
        <v>216</v>
      </c>
      <c r="D107" s="259" t="s">
        <v>73</v>
      </c>
      <c r="E107" s="372" t="s">
        <v>172</v>
      </c>
      <c r="F107" s="301">
        <v>31946.3</v>
      </c>
      <c r="G107" s="172">
        <v>27556.7</v>
      </c>
      <c r="H107" s="170">
        <v>25723.200000000001</v>
      </c>
      <c r="I107" s="220">
        <f>H107/H6</f>
        <v>5.9393252869951181E-2</v>
      </c>
      <c r="J107" s="221">
        <f t="shared" si="229"/>
        <v>-1833.5</v>
      </c>
      <c r="K107" s="302">
        <f t="shared" si="287"/>
        <v>0.93346445691973279</v>
      </c>
      <c r="L107" s="301">
        <v>742.7</v>
      </c>
      <c r="M107" s="172">
        <v>764.1</v>
      </c>
      <c r="N107" s="172">
        <v>764.1</v>
      </c>
      <c r="O107" s="170">
        <v>554.5</v>
      </c>
      <c r="P107" s="172">
        <f t="shared" si="292"/>
        <v>-209.60000000000002</v>
      </c>
      <c r="Q107" s="317">
        <f>O107/N107</f>
        <v>0.72569035466561971</v>
      </c>
      <c r="R107" s="301">
        <f t="shared" si="274"/>
        <v>32689</v>
      </c>
      <c r="S107" s="169">
        <f t="shared" si="275"/>
        <v>32710.399999999998</v>
      </c>
      <c r="T107" s="172">
        <f t="shared" si="276"/>
        <v>28320.799999999999</v>
      </c>
      <c r="U107" s="170">
        <f t="shared" si="277"/>
        <v>26277.7</v>
      </c>
      <c r="V107" s="172">
        <f t="shared" si="278"/>
        <v>-2043.0999999999985</v>
      </c>
      <c r="W107" s="302">
        <f t="shared" si="279"/>
        <v>0.92785867630857888</v>
      </c>
      <c r="X107" s="49" t="str">
        <f t="shared" si="231"/>
        <v/>
      </c>
      <c r="Y107" s="54" t="str">
        <f t="shared" si="232"/>
        <v/>
      </c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</row>
    <row r="108" spans="1:199" s="8" customFormat="1" ht="48.75" customHeight="1" thickBot="1">
      <c r="A108" s="336">
        <v>7</v>
      </c>
      <c r="B108" s="259" t="s">
        <v>24</v>
      </c>
      <c r="C108" s="259" t="s">
        <v>217</v>
      </c>
      <c r="D108" s="259" t="s">
        <v>73</v>
      </c>
      <c r="E108" s="372" t="s">
        <v>218</v>
      </c>
      <c r="F108" s="301">
        <v>27542.6</v>
      </c>
      <c r="G108" s="172">
        <v>23508.799999999999</v>
      </c>
      <c r="H108" s="170">
        <v>22259.9</v>
      </c>
      <c r="I108" s="220">
        <f>H108/H6</f>
        <v>5.1396710734272037E-2</v>
      </c>
      <c r="J108" s="221">
        <f>H108-G108</f>
        <v>-1248.8999999999978</v>
      </c>
      <c r="K108" s="302">
        <f>H108/G108</f>
        <v>0.94687521268631325</v>
      </c>
      <c r="L108" s="301">
        <v>254.1</v>
      </c>
      <c r="M108" s="172">
        <v>254.1</v>
      </c>
      <c r="N108" s="172">
        <v>254.1</v>
      </c>
      <c r="O108" s="170">
        <v>135</v>
      </c>
      <c r="P108" s="172">
        <f t="shared" si="292"/>
        <v>-119.1</v>
      </c>
      <c r="Q108" s="317">
        <f t="shared" ref="Q108" si="301">O108/N108</f>
        <v>0.53128689492325853</v>
      </c>
      <c r="R108" s="301">
        <f>SUM(F108,L108)</f>
        <v>27796.699999999997</v>
      </c>
      <c r="S108" s="169">
        <f t="shared" ref="S108:U108" si="302">SUM(F108,M108)</f>
        <v>27796.699999999997</v>
      </c>
      <c r="T108" s="172">
        <f t="shared" si="302"/>
        <v>23762.899999999998</v>
      </c>
      <c r="U108" s="170">
        <f t="shared" si="302"/>
        <v>22394.9</v>
      </c>
      <c r="V108" s="172">
        <f>U108-T108</f>
        <v>-1367.9999999999964</v>
      </c>
      <c r="W108" s="302">
        <f t="shared" si="279"/>
        <v>0.94243126891078122</v>
      </c>
      <c r="X108" s="49" t="str">
        <f t="shared" si="231"/>
        <v/>
      </c>
      <c r="Y108" s="54" t="str">
        <f t="shared" si="232"/>
        <v/>
      </c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</row>
    <row r="109" spans="1:199" s="8" customFormat="1" ht="34.5" customHeight="1" thickBot="1">
      <c r="A109" s="336">
        <v>8</v>
      </c>
      <c r="B109" s="259" t="s">
        <v>24</v>
      </c>
      <c r="C109" s="259" t="s">
        <v>72</v>
      </c>
      <c r="D109" s="223" t="s">
        <v>118</v>
      </c>
      <c r="E109" s="372" t="s">
        <v>276</v>
      </c>
      <c r="F109" s="301">
        <v>980.1</v>
      </c>
      <c r="G109" s="172">
        <v>978.5</v>
      </c>
      <c r="H109" s="170">
        <v>965.9</v>
      </c>
      <c r="I109" s="263">
        <f>H109/H6</f>
        <v>2.2302024222136379E-3</v>
      </c>
      <c r="J109" s="221">
        <f>H109-G109</f>
        <v>-12.600000000000023</v>
      </c>
      <c r="K109" s="302">
        <f>H109/G109</f>
        <v>0.98712314767501275</v>
      </c>
      <c r="L109" s="392"/>
      <c r="M109" s="264"/>
      <c r="N109" s="172"/>
      <c r="O109" s="265"/>
      <c r="P109" s="172">
        <f t="shared" si="292"/>
        <v>0</v>
      </c>
      <c r="Q109" s="317"/>
      <c r="R109" s="301">
        <f>SUM(F109,L109)</f>
        <v>980.1</v>
      </c>
      <c r="S109" s="169">
        <f t="shared" ref="S109" si="303">SUM(F109,M109)</f>
        <v>980.1</v>
      </c>
      <c r="T109" s="172">
        <f t="shared" ref="T109" si="304">SUM(G109,N109)</f>
        <v>978.5</v>
      </c>
      <c r="U109" s="170">
        <f t="shared" ref="U109" si="305">SUM(H109,O109)</f>
        <v>965.9</v>
      </c>
      <c r="V109" s="172">
        <f>U109-T109</f>
        <v>-12.600000000000023</v>
      </c>
      <c r="W109" s="302">
        <f t="shared" ref="W109" si="306">U109/T109</f>
        <v>0.98712314767501275</v>
      </c>
      <c r="X109" s="49" t="str">
        <f t="shared" ref="X109" si="307">IF(J109&lt;=0,"",IF(J109&gt;0,"НІ"))</f>
        <v/>
      </c>
      <c r="Y109" s="54" t="str">
        <f t="shared" ref="Y109" si="308">IF(P109&lt;=0,"",IF(P109&gt;0,"НІ"))</f>
        <v/>
      </c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</row>
    <row r="110" spans="1:199" s="8" customFormat="1" ht="24" customHeight="1" thickBot="1">
      <c r="A110" s="336">
        <v>9</v>
      </c>
      <c r="B110" s="259" t="s">
        <v>42</v>
      </c>
      <c r="C110" s="259" t="s">
        <v>162</v>
      </c>
      <c r="D110" s="259"/>
      <c r="E110" s="373" t="s">
        <v>108</v>
      </c>
      <c r="F110" s="301">
        <f>SUM(F111:F119,F121)</f>
        <v>32001.5</v>
      </c>
      <c r="G110" s="172">
        <f>SUM(G111:G119,G121)</f>
        <v>27818.7</v>
      </c>
      <c r="H110" s="170">
        <f>SUM(H111:H119,H121)</f>
        <v>25659.4</v>
      </c>
      <c r="I110" s="220">
        <f>H110/H6</f>
        <v>5.9245942677863775E-2</v>
      </c>
      <c r="J110" s="221">
        <f>SUM(J111:J119)</f>
        <v>-2159.3000000000002</v>
      </c>
      <c r="K110" s="302">
        <f t="shared" si="287"/>
        <v>0.92237955044628261</v>
      </c>
      <c r="L110" s="301">
        <f>SUM(L111:L119,L121)</f>
        <v>33107.9</v>
      </c>
      <c r="M110" s="172">
        <f>SUM(M111:M119,M121)</f>
        <v>33107.9</v>
      </c>
      <c r="N110" s="172">
        <f>SUM(N111:N119,N121)</f>
        <v>33107.9</v>
      </c>
      <c r="O110" s="170">
        <f>SUM(O111:O119,O121)</f>
        <v>11120.999999999998</v>
      </c>
      <c r="P110" s="172">
        <f t="shared" si="292"/>
        <v>-21986.9</v>
      </c>
      <c r="Q110" s="317">
        <f t="shared" ref="Q110" si="309">O110/N110</f>
        <v>0.33590170321886914</v>
      </c>
      <c r="R110" s="301">
        <f>SUM(R111:R119,R121)</f>
        <v>65109.399999999994</v>
      </c>
      <c r="S110" s="172">
        <f>SUM(S111:S119,S121)</f>
        <v>65109.399999999994</v>
      </c>
      <c r="T110" s="172">
        <f>SUM(T111:T119,T121)</f>
        <v>60926.6</v>
      </c>
      <c r="U110" s="170">
        <f>SUM(U111:U119,U121)</f>
        <v>36780.400000000001</v>
      </c>
      <c r="V110" s="172">
        <f>SUM(V111:V119,V121)</f>
        <v>-24146.199999999997</v>
      </c>
      <c r="W110" s="302">
        <f t="shared" si="279"/>
        <v>0.60368377687249908</v>
      </c>
      <c r="X110" s="49" t="str">
        <f t="shared" si="231"/>
        <v/>
      </c>
      <c r="Y110" s="54" t="str">
        <f t="shared" si="232"/>
        <v/>
      </c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</row>
    <row r="111" spans="1:199" ht="31.5" customHeight="1">
      <c r="A111" s="336"/>
      <c r="B111" s="177"/>
      <c r="C111" s="192" t="s">
        <v>246</v>
      </c>
      <c r="D111" s="192" t="s">
        <v>104</v>
      </c>
      <c r="E111" s="347" t="s">
        <v>247</v>
      </c>
      <c r="F111" s="299"/>
      <c r="G111" s="185"/>
      <c r="H111" s="189"/>
      <c r="I111" s="181">
        <f>H111/H6</f>
        <v>0</v>
      </c>
      <c r="J111" s="182">
        <f t="shared" ref="J111:J115" si="310">H111-G111</f>
        <v>0</v>
      </c>
      <c r="K111" s="295"/>
      <c r="L111" s="299">
        <v>8879.2999999999993</v>
      </c>
      <c r="M111" s="188">
        <v>8879.2999999999993</v>
      </c>
      <c r="N111" s="185">
        <v>8879.2999999999993</v>
      </c>
      <c r="O111" s="189">
        <v>7077.9</v>
      </c>
      <c r="P111" s="185">
        <f t="shared" ref="P111:P121" si="311">O111-N111</f>
        <v>-1801.3999999999996</v>
      </c>
      <c r="Q111" s="296">
        <f t="shared" ref="Q111" si="312">O111/N111</f>
        <v>0.79712364713434625</v>
      </c>
      <c r="R111" s="299">
        <f t="shared" si="274"/>
        <v>8879.2999999999993</v>
      </c>
      <c r="S111" s="188">
        <f t="shared" si="275"/>
        <v>8879.2999999999993</v>
      </c>
      <c r="T111" s="185">
        <f t="shared" si="276"/>
        <v>8879.2999999999993</v>
      </c>
      <c r="U111" s="189">
        <f t="shared" si="277"/>
        <v>7077.9</v>
      </c>
      <c r="V111" s="185">
        <f t="shared" si="278"/>
        <v>-1801.3999999999996</v>
      </c>
      <c r="W111" s="295">
        <f t="shared" si="279"/>
        <v>0.79712364713434625</v>
      </c>
      <c r="X111" s="49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</row>
    <row r="112" spans="1:199" ht="30" customHeight="1">
      <c r="A112" s="336"/>
      <c r="B112" s="177"/>
      <c r="C112" s="192" t="s">
        <v>319</v>
      </c>
      <c r="D112" s="192" t="s">
        <v>106</v>
      </c>
      <c r="E112" s="347" t="s">
        <v>267</v>
      </c>
      <c r="F112" s="299">
        <v>84.3</v>
      </c>
      <c r="G112" s="185">
        <v>84.3</v>
      </c>
      <c r="H112" s="189">
        <v>36.5</v>
      </c>
      <c r="I112" s="208">
        <f>H112/H6</f>
        <v>8.4276207071951319E-5</v>
      </c>
      <c r="J112" s="182">
        <f t="shared" ref="J112" si="313">H112-G112</f>
        <v>-47.8</v>
      </c>
      <c r="K112" s="295">
        <f t="shared" ref="K112" si="314">H112/G112</f>
        <v>0.43297746144721233</v>
      </c>
      <c r="L112" s="385"/>
      <c r="M112" s="184"/>
      <c r="N112" s="185"/>
      <c r="O112" s="210"/>
      <c r="P112" s="185">
        <f t="shared" ref="P112" si="315">O112-N112</f>
        <v>0</v>
      </c>
      <c r="Q112" s="296"/>
      <c r="R112" s="299">
        <f t="shared" ref="R112" si="316">SUM(F112,L112)</f>
        <v>84.3</v>
      </c>
      <c r="S112" s="188">
        <f t="shared" ref="S112" si="317">SUM(F112,M112)</f>
        <v>84.3</v>
      </c>
      <c r="T112" s="185">
        <f t="shared" ref="T112" si="318">SUM(G112,N112)</f>
        <v>84.3</v>
      </c>
      <c r="U112" s="189">
        <f t="shared" ref="U112" si="319">SUM(H112,O112)</f>
        <v>36.5</v>
      </c>
      <c r="V112" s="185">
        <f t="shared" ref="V112" si="320">U112-T112</f>
        <v>-47.8</v>
      </c>
      <c r="W112" s="295">
        <f t="shared" si="279"/>
        <v>0.43297746144721233</v>
      </c>
      <c r="X112" s="49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</row>
    <row r="113" spans="1:199" ht="33" customHeight="1">
      <c r="A113" s="336"/>
      <c r="B113" s="177"/>
      <c r="C113" s="192" t="s">
        <v>320</v>
      </c>
      <c r="D113" s="192" t="s">
        <v>106</v>
      </c>
      <c r="E113" s="347" t="s">
        <v>267</v>
      </c>
      <c r="F113" s="299">
        <v>87.7</v>
      </c>
      <c r="G113" s="185">
        <v>87.7</v>
      </c>
      <c r="H113" s="189">
        <v>86.4</v>
      </c>
      <c r="I113" s="208">
        <f>H113/H6</f>
        <v>1.9949217235661903E-4</v>
      </c>
      <c r="J113" s="182">
        <f t="shared" ref="J113" si="321">H113-G113</f>
        <v>-1.2999999999999972</v>
      </c>
      <c r="K113" s="295">
        <f t="shared" ref="K113" si="322">H113/G113</f>
        <v>0.98517673888255419</v>
      </c>
      <c r="L113" s="299">
        <v>117</v>
      </c>
      <c r="M113" s="188">
        <v>117</v>
      </c>
      <c r="N113" s="185">
        <v>117</v>
      </c>
      <c r="O113" s="210"/>
      <c r="P113" s="185">
        <f t="shared" ref="P113" si="323">O113-N113</f>
        <v>-117</v>
      </c>
      <c r="Q113" s="296">
        <f t="shared" ref="Q113" si="324">O113/N113</f>
        <v>0</v>
      </c>
      <c r="R113" s="299">
        <f t="shared" ref="R113" si="325">SUM(F113,L113)</f>
        <v>204.7</v>
      </c>
      <c r="S113" s="188">
        <f t="shared" ref="S113" si="326">SUM(F113,M113)</f>
        <v>204.7</v>
      </c>
      <c r="T113" s="185">
        <f t="shared" ref="T113" si="327">SUM(G113,N113)</f>
        <v>204.7</v>
      </c>
      <c r="U113" s="189">
        <f t="shared" ref="U113" si="328">SUM(H113,O113)</f>
        <v>86.4</v>
      </c>
      <c r="V113" s="185">
        <f t="shared" ref="V113" si="329">U113-T113</f>
        <v>-118.29999999999998</v>
      </c>
      <c r="W113" s="295">
        <f t="shared" ref="W113" si="330">U113/T113</f>
        <v>0.42208109428431856</v>
      </c>
      <c r="X113" s="49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</row>
    <row r="114" spans="1:199" ht="39" customHeight="1">
      <c r="A114" s="336"/>
      <c r="B114" s="177" t="s">
        <v>50</v>
      </c>
      <c r="C114" s="192" t="s">
        <v>242</v>
      </c>
      <c r="D114" s="192" t="s">
        <v>106</v>
      </c>
      <c r="E114" s="347" t="s">
        <v>243</v>
      </c>
      <c r="F114" s="299">
        <v>400</v>
      </c>
      <c r="G114" s="185">
        <v>400</v>
      </c>
      <c r="H114" s="189">
        <v>119.9</v>
      </c>
      <c r="I114" s="208">
        <f>H114/H6</f>
        <v>2.7684156788840996E-4</v>
      </c>
      <c r="J114" s="182">
        <f t="shared" si="310"/>
        <v>-280.10000000000002</v>
      </c>
      <c r="K114" s="295">
        <f t="shared" ref="K114" si="331">H114/G114</f>
        <v>0.29975000000000002</v>
      </c>
      <c r="L114" s="299">
        <v>400</v>
      </c>
      <c r="M114" s="188">
        <v>400</v>
      </c>
      <c r="N114" s="185">
        <v>400</v>
      </c>
      <c r="O114" s="189">
        <v>194.4</v>
      </c>
      <c r="P114" s="185">
        <f t="shared" si="311"/>
        <v>-205.6</v>
      </c>
      <c r="Q114" s="296">
        <f t="shared" ref="Q114:Q115" si="332">O114/N114</f>
        <v>0.48599999999999999</v>
      </c>
      <c r="R114" s="299">
        <f t="shared" ref="R114" si="333">SUM(F114,L114)</f>
        <v>800</v>
      </c>
      <c r="S114" s="188">
        <f t="shared" ref="S114" si="334">SUM(F114,M114)</f>
        <v>800</v>
      </c>
      <c r="T114" s="185">
        <f t="shared" ref="T114" si="335">SUM(G114,N114)</f>
        <v>800</v>
      </c>
      <c r="U114" s="189">
        <f t="shared" ref="U114" si="336">SUM(H114,O114)</f>
        <v>314.3</v>
      </c>
      <c r="V114" s="185">
        <f t="shared" ref="V114" si="337">U114-T114</f>
        <v>-485.7</v>
      </c>
      <c r="W114" s="295">
        <f t="shared" si="279"/>
        <v>0.39287500000000003</v>
      </c>
      <c r="X114" s="49" t="str">
        <f t="shared" ref="X114" si="338">IF(J114&lt;=0,"",IF(J114&gt;0,"НІ"))</f>
        <v/>
      </c>
      <c r="Y114" s="54" t="str">
        <f t="shared" ref="Y114" si="339">IF(P114&lt;=0,"",IF(P114&gt;0,"НІ"))</f>
        <v/>
      </c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</row>
    <row r="115" spans="1:199" ht="39" customHeight="1">
      <c r="A115" s="336"/>
      <c r="B115" s="177" t="s">
        <v>50</v>
      </c>
      <c r="C115" s="192" t="s">
        <v>244</v>
      </c>
      <c r="D115" s="192" t="s">
        <v>106</v>
      </c>
      <c r="E115" s="347" t="s">
        <v>245</v>
      </c>
      <c r="F115" s="299">
        <v>0</v>
      </c>
      <c r="G115" s="185"/>
      <c r="H115" s="189"/>
      <c r="I115" s="181">
        <f>H115/H6</f>
        <v>0</v>
      </c>
      <c r="J115" s="182">
        <f t="shared" si="310"/>
        <v>0</v>
      </c>
      <c r="K115" s="295"/>
      <c r="L115" s="299">
        <v>11759</v>
      </c>
      <c r="M115" s="188">
        <v>11759</v>
      </c>
      <c r="N115" s="185">
        <v>11759</v>
      </c>
      <c r="O115" s="189">
        <v>3088.9</v>
      </c>
      <c r="P115" s="185">
        <f t="shared" ref="P115" si="340">O115-N115</f>
        <v>-8670.1</v>
      </c>
      <c r="Q115" s="296">
        <f t="shared" si="332"/>
        <v>0.26268390169232081</v>
      </c>
      <c r="R115" s="299">
        <f t="shared" ref="R115" si="341">SUM(F115,L115)</f>
        <v>11759</v>
      </c>
      <c r="S115" s="188">
        <f t="shared" ref="S115" si="342">SUM(F115,M115)</f>
        <v>11759</v>
      </c>
      <c r="T115" s="185">
        <f t="shared" ref="T115" si="343">SUM(G115,N115)</f>
        <v>11759</v>
      </c>
      <c r="U115" s="189">
        <f t="shared" ref="U115" si="344">SUM(H115,O115)</f>
        <v>3088.9</v>
      </c>
      <c r="V115" s="185">
        <f t="shared" ref="V115" si="345">U115-T115</f>
        <v>-8670.1</v>
      </c>
      <c r="W115" s="295">
        <f t="shared" si="279"/>
        <v>0.26268390169232081</v>
      </c>
      <c r="X115" s="49" t="str">
        <f t="shared" ref="X115" si="346">IF(J115&lt;=0,"",IF(J115&gt;0,"НІ"))</f>
        <v/>
      </c>
      <c r="Y115" s="54" t="str">
        <f t="shared" ref="Y115" si="347">IF(P115&lt;=0,"",IF(P115&gt;0,"НІ"))</f>
        <v/>
      </c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</row>
    <row r="116" spans="1:199" ht="21.75" hidden="1" customHeight="1" thickBot="1">
      <c r="A116" s="336"/>
      <c r="B116" s="177" t="s">
        <v>25</v>
      </c>
      <c r="C116" s="192" t="s">
        <v>103</v>
      </c>
      <c r="D116" s="192" t="s">
        <v>104</v>
      </c>
      <c r="E116" s="346" t="s">
        <v>105</v>
      </c>
      <c r="F116" s="299"/>
      <c r="G116" s="185"/>
      <c r="H116" s="189"/>
      <c r="I116" s="181"/>
      <c r="J116" s="182">
        <f t="shared" si="229"/>
        <v>0</v>
      </c>
      <c r="K116" s="302"/>
      <c r="L116" s="385"/>
      <c r="M116" s="184"/>
      <c r="N116" s="185"/>
      <c r="O116" s="210"/>
      <c r="P116" s="185">
        <f>O116-N116</f>
        <v>0</v>
      </c>
      <c r="Q116" s="296"/>
      <c r="R116" s="299">
        <f t="shared" si="274"/>
        <v>0</v>
      </c>
      <c r="S116" s="188">
        <f t="shared" si="275"/>
        <v>0</v>
      </c>
      <c r="T116" s="185">
        <f t="shared" si="276"/>
        <v>0</v>
      </c>
      <c r="U116" s="189">
        <f t="shared" si="277"/>
        <v>0</v>
      </c>
      <c r="V116" s="185">
        <f t="shared" si="278"/>
        <v>0</v>
      </c>
      <c r="W116" s="295" t="e">
        <f t="shared" si="279"/>
        <v>#DIV/0!</v>
      </c>
      <c r="X116" s="49" t="str">
        <f t="shared" si="231"/>
        <v/>
      </c>
      <c r="Y116" s="54" t="str">
        <f t="shared" si="232"/>
        <v/>
      </c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</row>
    <row r="117" spans="1:199" ht="52.15" customHeight="1">
      <c r="A117" s="336"/>
      <c r="B117" s="177" t="s">
        <v>50</v>
      </c>
      <c r="C117" s="192" t="s">
        <v>260</v>
      </c>
      <c r="D117" s="192" t="s">
        <v>106</v>
      </c>
      <c r="E117" s="347" t="s">
        <v>107</v>
      </c>
      <c r="F117" s="299"/>
      <c r="G117" s="185"/>
      <c r="H117" s="189"/>
      <c r="I117" s="181">
        <f>H117/H6</f>
        <v>0</v>
      </c>
      <c r="J117" s="182">
        <f t="shared" ref="J117:J120" si="348">H117-G117</f>
        <v>0</v>
      </c>
      <c r="K117" s="295"/>
      <c r="L117" s="299">
        <v>10952.6</v>
      </c>
      <c r="M117" s="188">
        <v>10952.6</v>
      </c>
      <c r="N117" s="185">
        <v>10952.6</v>
      </c>
      <c r="O117" s="189">
        <v>359.8</v>
      </c>
      <c r="P117" s="185">
        <f t="shared" ref="P117:P120" si="349">O117-N117</f>
        <v>-10592.800000000001</v>
      </c>
      <c r="Q117" s="296">
        <f t="shared" ref="Q117:Q126" si="350">O117/N117</f>
        <v>3.2850647334879392E-2</v>
      </c>
      <c r="R117" s="299">
        <f t="shared" ref="R117:R120" si="351">SUM(F117,L117)</f>
        <v>10952.6</v>
      </c>
      <c r="S117" s="188">
        <f t="shared" ref="S117:S120" si="352">SUM(F117,M117)</f>
        <v>10952.6</v>
      </c>
      <c r="T117" s="185">
        <f t="shared" ref="T117:T120" si="353">SUM(G117,N117)</f>
        <v>10952.6</v>
      </c>
      <c r="U117" s="189">
        <f t="shared" ref="U117:U120" si="354">SUM(H117,O117)</f>
        <v>359.8</v>
      </c>
      <c r="V117" s="185">
        <f t="shared" ref="V117:V120" si="355">U117-T117</f>
        <v>-10592.800000000001</v>
      </c>
      <c r="W117" s="295">
        <f t="shared" si="279"/>
        <v>3.2850647334879392E-2</v>
      </c>
      <c r="X117" s="49" t="str">
        <f t="shared" si="231"/>
        <v/>
      </c>
      <c r="Y117" s="54" t="str">
        <f t="shared" si="232"/>
        <v/>
      </c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</row>
    <row r="118" spans="1:199" ht="65.45" customHeight="1">
      <c r="A118" s="336"/>
      <c r="B118" s="177" t="s">
        <v>50</v>
      </c>
      <c r="C118" s="192" t="s">
        <v>284</v>
      </c>
      <c r="D118" s="192" t="s">
        <v>106</v>
      </c>
      <c r="E118" s="349" t="s">
        <v>285</v>
      </c>
      <c r="F118" s="299">
        <v>14876.3</v>
      </c>
      <c r="G118" s="185">
        <v>13222.1</v>
      </c>
      <c r="H118" s="189">
        <v>11985.5</v>
      </c>
      <c r="I118" s="181">
        <f>H118/H6</f>
        <v>2.7673766571530752E-2</v>
      </c>
      <c r="J118" s="182">
        <f t="shared" ref="J118" si="356">H118-G118</f>
        <v>-1236.6000000000004</v>
      </c>
      <c r="K118" s="295">
        <f t="shared" ref="K118" si="357">H118/G118</f>
        <v>0.90647476573312857</v>
      </c>
      <c r="L118" s="385"/>
      <c r="M118" s="184"/>
      <c r="N118" s="185"/>
      <c r="O118" s="210"/>
      <c r="P118" s="185">
        <f t="shared" ref="P118" si="358">O118-N118</f>
        <v>0</v>
      </c>
      <c r="Q118" s="296"/>
      <c r="R118" s="299">
        <f t="shared" ref="R118" si="359">SUM(F118,L118)</f>
        <v>14876.3</v>
      </c>
      <c r="S118" s="188">
        <f t="shared" ref="S118" si="360">SUM(F118,M118)</f>
        <v>14876.3</v>
      </c>
      <c r="T118" s="185">
        <f t="shared" ref="T118" si="361">SUM(G118,N118)</f>
        <v>13222.1</v>
      </c>
      <c r="U118" s="189">
        <f t="shared" ref="U118" si="362">SUM(H118,O118)</f>
        <v>11985.5</v>
      </c>
      <c r="V118" s="185">
        <f t="shared" ref="V118" si="363">U118-T118</f>
        <v>-1236.6000000000004</v>
      </c>
      <c r="W118" s="295">
        <f t="shared" ref="W118" si="364">U118/T118</f>
        <v>0.90647476573312857</v>
      </c>
      <c r="X118" s="49" t="str">
        <f t="shared" ref="X118" si="365">IF(J118&lt;=0,"",IF(J118&gt;0,"НІ"))</f>
        <v/>
      </c>
      <c r="Y118" s="54" t="str">
        <f t="shared" ref="Y118" si="366">IF(P118&lt;=0,"",IF(P118&gt;0,"НІ"))</f>
        <v/>
      </c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</row>
    <row r="119" spans="1:199" ht="21.75" customHeight="1">
      <c r="A119" s="336"/>
      <c r="B119" s="177" t="s">
        <v>26</v>
      </c>
      <c r="C119" s="192" t="s">
        <v>219</v>
      </c>
      <c r="D119" s="192" t="s">
        <v>106</v>
      </c>
      <c r="E119" s="374" t="s">
        <v>220</v>
      </c>
      <c r="F119" s="294">
        <v>16553.2</v>
      </c>
      <c r="G119" s="179">
        <v>14024.6</v>
      </c>
      <c r="H119" s="180">
        <v>13431.1</v>
      </c>
      <c r="I119" s="181">
        <f>H119/H6</f>
        <v>3.1011566159016037E-2</v>
      </c>
      <c r="J119" s="182">
        <f t="shared" si="348"/>
        <v>-593.5</v>
      </c>
      <c r="K119" s="295">
        <f>H119/G119</f>
        <v>0.9576815025027452</v>
      </c>
      <c r="L119" s="385"/>
      <c r="M119" s="183"/>
      <c r="N119" s="185"/>
      <c r="O119" s="210"/>
      <c r="P119" s="185">
        <f t="shared" si="349"/>
        <v>0</v>
      </c>
      <c r="Q119" s="296"/>
      <c r="R119" s="299">
        <f t="shared" si="351"/>
        <v>16553.2</v>
      </c>
      <c r="S119" s="188">
        <f t="shared" si="352"/>
        <v>16553.2</v>
      </c>
      <c r="T119" s="185">
        <f t="shared" si="353"/>
        <v>14024.6</v>
      </c>
      <c r="U119" s="189">
        <f t="shared" si="354"/>
        <v>13431.1</v>
      </c>
      <c r="V119" s="185">
        <f t="shared" si="355"/>
        <v>-593.5</v>
      </c>
      <c r="W119" s="295">
        <f t="shared" si="279"/>
        <v>0.9576815025027452</v>
      </c>
      <c r="X119" s="49" t="str">
        <f t="shared" ref="X119:X120" si="367">IF(J119&lt;=0,"",IF(J119&gt;0,"НІ"))</f>
        <v/>
      </c>
      <c r="Y119" s="54" t="str">
        <f t="shared" ref="Y119:Y120" si="368">IF(P119&lt;=0,"",IF(P119&gt;0,"НІ"))</f>
        <v/>
      </c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</row>
    <row r="120" spans="1:199" ht="76.150000000000006" hidden="1" customHeight="1">
      <c r="A120" s="336"/>
      <c r="B120" s="177" t="s">
        <v>26</v>
      </c>
      <c r="C120" s="192" t="s">
        <v>248</v>
      </c>
      <c r="D120" s="192" t="s">
        <v>166</v>
      </c>
      <c r="E120" s="374" t="s">
        <v>165</v>
      </c>
      <c r="F120" s="318"/>
      <c r="G120" s="179"/>
      <c r="H120" s="186"/>
      <c r="I120" s="181">
        <f>H120/H6</f>
        <v>0</v>
      </c>
      <c r="J120" s="182">
        <f t="shared" si="348"/>
        <v>0</v>
      </c>
      <c r="K120" s="295" t="e">
        <f>H120/G120</f>
        <v>#DIV/0!</v>
      </c>
      <c r="L120" s="385"/>
      <c r="M120" s="184"/>
      <c r="N120" s="185"/>
      <c r="O120" s="210"/>
      <c r="P120" s="185">
        <f t="shared" si="349"/>
        <v>0</v>
      </c>
      <c r="Q120" s="296" t="e">
        <f t="shared" si="350"/>
        <v>#DIV/0!</v>
      </c>
      <c r="R120" s="299">
        <f t="shared" si="351"/>
        <v>0</v>
      </c>
      <c r="S120" s="188">
        <f t="shared" si="352"/>
        <v>0</v>
      </c>
      <c r="T120" s="185">
        <f t="shared" si="353"/>
        <v>0</v>
      </c>
      <c r="U120" s="189">
        <f t="shared" si="354"/>
        <v>0</v>
      </c>
      <c r="V120" s="185">
        <f t="shared" si="355"/>
        <v>0</v>
      </c>
      <c r="W120" s="295" t="e">
        <f t="shared" si="279"/>
        <v>#DIV/0!</v>
      </c>
      <c r="X120" s="49" t="str">
        <f t="shared" si="367"/>
        <v/>
      </c>
      <c r="Y120" s="54" t="str">
        <f t="shared" si="368"/>
        <v/>
      </c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</row>
    <row r="121" spans="1:199" ht="36.6" customHeight="1">
      <c r="A121" s="336"/>
      <c r="B121" s="177" t="s">
        <v>26</v>
      </c>
      <c r="C121" s="192" t="s">
        <v>269</v>
      </c>
      <c r="D121" s="192" t="s">
        <v>104</v>
      </c>
      <c r="E121" s="374" t="s">
        <v>270</v>
      </c>
      <c r="F121" s="318"/>
      <c r="G121" s="179"/>
      <c r="H121" s="186"/>
      <c r="I121" s="181">
        <f>H121/H6</f>
        <v>0</v>
      </c>
      <c r="J121" s="182">
        <f t="shared" si="229"/>
        <v>0</v>
      </c>
      <c r="K121" s="295"/>
      <c r="L121" s="299">
        <v>1000</v>
      </c>
      <c r="M121" s="188">
        <v>1000</v>
      </c>
      <c r="N121" s="185">
        <v>1000</v>
      </c>
      <c r="O121" s="189">
        <v>400</v>
      </c>
      <c r="P121" s="185">
        <f t="shared" si="311"/>
        <v>-600</v>
      </c>
      <c r="Q121" s="296">
        <f t="shared" si="350"/>
        <v>0.4</v>
      </c>
      <c r="R121" s="299">
        <f t="shared" si="274"/>
        <v>1000</v>
      </c>
      <c r="S121" s="188">
        <f t="shared" si="275"/>
        <v>1000</v>
      </c>
      <c r="T121" s="185">
        <f t="shared" si="276"/>
        <v>1000</v>
      </c>
      <c r="U121" s="189">
        <f t="shared" si="277"/>
        <v>400</v>
      </c>
      <c r="V121" s="185">
        <f t="shared" si="278"/>
        <v>-600</v>
      </c>
      <c r="W121" s="295">
        <f t="shared" si="279"/>
        <v>0.4</v>
      </c>
      <c r="X121" s="49" t="str">
        <f t="shared" si="231"/>
        <v/>
      </c>
      <c r="Y121" s="54" t="str">
        <f t="shared" si="232"/>
        <v/>
      </c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</row>
    <row r="122" spans="1:199" s="8" customFormat="1" ht="31.5" customHeight="1" thickBot="1">
      <c r="A122" s="336">
        <v>10</v>
      </c>
      <c r="B122" s="266">
        <v>180404</v>
      </c>
      <c r="C122" s="267" t="s">
        <v>110</v>
      </c>
      <c r="D122" s="267" t="s">
        <v>249</v>
      </c>
      <c r="E122" s="375" t="s">
        <v>250</v>
      </c>
      <c r="F122" s="319"/>
      <c r="G122" s="268"/>
      <c r="H122" s="269"/>
      <c r="I122" s="220">
        <f>H122/H6</f>
        <v>0</v>
      </c>
      <c r="J122" s="221">
        <f t="shared" ref="J122" si="369">H122-G122</f>
        <v>0</v>
      </c>
      <c r="K122" s="302"/>
      <c r="L122" s="301">
        <v>3265</v>
      </c>
      <c r="M122" s="169">
        <v>3265</v>
      </c>
      <c r="N122" s="172">
        <v>3265</v>
      </c>
      <c r="O122" s="270">
        <v>1813.5</v>
      </c>
      <c r="P122" s="172">
        <f t="shared" ref="P122" si="370">O122-N122</f>
        <v>-1451.5</v>
      </c>
      <c r="Q122" s="296">
        <f t="shared" si="350"/>
        <v>0.55543644716692187</v>
      </c>
      <c r="R122" s="301">
        <f t="shared" ref="R122" si="371">SUM(F122,L122)</f>
        <v>3265</v>
      </c>
      <c r="S122" s="169">
        <f t="shared" ref="S122" si="372">SUM(F122,M122)</f>
        <v>3265</v>
      </c>
      <c r="T122" s="172">
        <f t="shared" ref="T122" si="373">SUM(G122,N122)</f>
        <v>3265</v>
      </c>
      <c r="U122" s="170">
        <f t="shared" ref="U122" si="374">SUM(H122,O122)</f>
        <v>1813.5</v>
      </c>
      <c r="V122" s="172">
        <f t="shared" ref="V122" si="375">U122-T122</f>
        <v>-1451.5</v>
      </c>
      <c r="W122" s="295">
        <f t="shared" si="279"/>
        <v>0.55543644716692187</v>
      </c>
      <c r="X122" s="49" t="str">
        <f t="shared" ref="X122" si="376">IF(J122&lt;=0,"",IF(J122&gt;0,"НІ"))</f>
        <v/>
      </c>
      <c r="Y122" s="54" t="str">
        <f t="shared" ref="Y122" si="377">IF(P122&lt;=0,"",IF(P122&gt;0,"НІ"))</f>
        <v/>
      </c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</row>
    <row r="123" spans="1:199" s="8" customFormat="1" ht="23.25" customHeight="1" thickBot="1">
      <c r="A123" s="336">
        <v>11</v>
      </c>
      <c r="B123" s="266">
        <v>180404</v>
      </c>
      <c r="C123" s="267" t="s">
        <v>277</v>
      </c>
      <c r="D123" s="267" t="s">
        <v>249</v>
      </c>
      <c r="E123" s="375" t="s">
        <v>278</v>
      </c>
      <c r="F123" s="319"/>
      <c r="G123" s="268"/>
      <c r="H123" s="269"/>
      <c r="I123" s="220">
        <f>H123/H6</f>
        <v>0</v>
      </c>
      <c r="J123" s="221">
        <f t="shared" ref="J123" si="378">H123-G123</f>
        <v>0</v>
      </c>
      <c r="K123" s="302"/>
      <c r="L123" s="301">
        <v>4103.8999999999996</v>
      </c>
      <c r="M123" s="169">
        <v>4103.8999999999996</v>
      </c>
      <c r="N123" s="172">
        <v>3912.4</v>
      </c>
      <c r="O123" s="270">
        <v>1838.6</v>
      </c>
      <c r="P123" s="172">
        <f t="shared" ref="P123:P124" si="379">O123-N123</f>
        <v>-2073.8000000000002</v>
      </c>
      <c r="Q123" s="296">
        <f t="shared" si="350"/>
        <v>0.46994172375012777</v>
      </c>
      <c r="R123" s="301">
        <f t="shared" ref="R123:R124" si="380">SUM(F123,L123)</f>
        <v>4103.8999999999996</v>
      </c>
      <c r="S123" s="169">
        <f t="shared" ref="S123:S124" si="381">SUM(F123,M123)</f>
        <v>4103.8999999999996</v>
      </c>
      <c r="T123" s="172">
        <f t="shared" ref="T123:T124" si="382">SUM(G123,N123)</f>
        <v>3912.4</v>
      </c>
      <c r="U123" s="170">
        <f t="shared" ref="U123:U124" si="383">SUM(H123,O123)</f>
        <v>1838.6</v>
      </c>
      <c r="V123" s="172">
        <f t="shared" ref="V123:V124" si="384">U123-T123</f>
        <v>-2073.8000000000002</v>
      </c>
      <c r="W123" s="295">
        <f t="shared" si="279"/>
        <v>0.46994172375012777</v>
      </c>
      <c r="X123" s="49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</row>
    <row r="124" spans="1:199" s="159" customFormat="1" ht="68.45" customHeight="1" thickBot="1">
      <c r="A124" s="344"/>
      <c r="B124" s="271"/>
      <c r="C124" s="198"/>
      <c r="D124" s="198"/>
      <c r="E124" s="357" t="s">
        <v>372</v>
      </c>
      <c r="F124" s="304"/>
      <c r="G124" s="229"/>
      <c r="H124" s="239"/>
      <c r="I124" s="231"/>
      <c r="J124" s="202"/>
      <c r="K124" s="305"/>
      <c r="L124" s="313">
        <v>1989.9</v>
      </c>
      <c r="M124" s="202">
        <v>1989.9</v>
      </c>
      <c r="N124" s="202">
        <v>1798.4</v>
      </c>
      <c r="O124" s="229"/>
      <c r="P124" s="202">
        <f t="shared" si="379"/>
        <v>-1798.4</v>
      </c>
      <c r="Q124" s="305">
        <f t="shared" ref="Q124" si="385">O124/N124</f>
        <v>0</v>
      </c>
      <c r="R124" s="313">
        <f t="shared" si="380"/>
        <v>1989.9</v>
      </c>
      <c r="S124" s="202">
        <f t="shared" si="381"/>
        <v>1989.9</v>
      </c>
      <c r="T124" s="202">
        <f t="shared" si="382"/>
        <v>1798.4</v>
      </c>
      <c r="U124" s="202">
        <f t="shared" si="383"/>
        <v>0</v>
      </c>
      <c r="V124" s="202">
        <f t="shared" si="384"/>
        <v>-1798.4</v>
      </c>
      <c r="W124" s="305">
        <f t="shared" ref="W124" si="386">U124/T124</f>
        <v>0</v>
      </c>
      <c r="X124" s="80"/>
      <c r="Y124" s="160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</row>
    <row r="125" spans="1:199" s="8" customFormat="1" ht="25.9" customHeight="1" thickBot="1">
      <c r="A125" s="336">
        <v>12</v>
      </c>
      <c r="B125" s="266"/>
      <c r="C125" s="267" t="s">
        <v>328</v>
      </c>
      <c r="D125" s="267" t="s">
        <v>249</v>
      </c>
      <c r="E125" s="375" t="s">
        <v>329</v>
      </c>
      <c r="F125" s="319"/>
      <c r="G125" s="268"/>
      <c r="H125" s="269"/>
      <c r="I125" s="220"/>
      <c r="J125" s="221"/>
      <c r="K125" s="302"/>
      <c r="L125" s="301">
        <v>199.2</v>
      </c>
      <c r="M125" s="169">
        <v>199.2</v>
      </c>
      <c r="N125" s="172">
        <v>199.2</v>
      </c>
      <c r="O125" s="270"/>
      <c r="P125" s="172">
        <f t="shared" ref="P125:P126" si="387">O125-N125</f>
        <v>-199.2</v>
      </c>
      <c r="Q125" s="296">
        <f t="shared" si="350"/>
        <v>0</v>
      </c>
      <c r="R125" s="301">
        <f t="shared" ref="R125:R126" si="388">SUM(F125,L125)</f>
        <v>199.2</v>
      </c>
      <c r="S125" s="169">
        <f t="shared" ref="S125:S126" si="389">SUM(F125,M125)</f>
        <v>199.2</v>
      </c>
      <c r="T125" s="172">
        <f t="shared" ref="T125:T126" si="390">SUM(G125,N125)</f>
        <v>199.2</v>
      </c>
      <c r="U125" s="170">
        <f t="shared" ref="U125:U126" si="391">SUM(H125,O125)</f>
        <v>0</v>
      </c>
      <c r="V125" s="172">
        <f t="shared" ref="V125:V126" si="392">U125-T125</f>
        <v>-199.2</v>
      </c>
      <c r="W125" s="295">
        <f t="shared" ref="W125:W126" si="393">U125/T125</f>
        <v>0</v>
      </c>
      <c r="X125" s="49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</row>
    <row r="126" spans="1:199" s="8" customFormat="1" ht="36" customHeight="1" thickBot="1">
      <c r="A126" s="336">
        <v>13</v>
      </c>
      <c r="B126" s="266"/>
      <c r="C126" s="267" t="s">
        <v>330</v>
      </c>
      <c r="D126" s="267" t="s">
        <v>249</v>
      </c>
      <c r="E126" s="375" t="s">
        <v>331</v>
      </c>
      <c r="F126" s="319"/>
      <c r="G126" s="268"/>
      <c r="H126" s="269"/>
      <c r="I126" s="220"/>
      <c r="J126" s="221"/>
      <c r="K126" s="302"/>
      <c r="L126" s="301">
        <v>80</v>
      </c>
      <c r="M126" s="169">
        <v>80</v>
      </c>
      <c r="N126" s="172">
        <v>80</v>
      </c>
      <c r="O126" s="270">
        <v>77</v>
      </c>
      <c r="P126" s="172">
        <f t="shared" si="387"/>
        <v>-3</v>
      </c>
      <c r="Q126" s="296">
        <f t="shared" si="350"/>
        <v>0.96250000000000002</v>
      </c>
      <c r="R126" s="301">
        <f t="shared" si="388"/>
        <v>80</v>
      </c>
      <c r="S126" s="169">
        <f t="shared" si="389"/>
        <v>80</v>
      </c>
      <c r="T126" s="172">
        <f t="shared" si="390"/>
        <v>80</v>
      </c>
      <c r="U126" s="170">
        <f t="shared" si="391"/>
        <v>77</v>
      </c>
      <c r="V126" s="172">
        <f t="shared" si="392"/>
        <v>-3</v>
      </c>
      <c r="W126" s="295">
        <f t="shared" si="393"/>
        <v>0.96250000000000002</v>
      </c>
      <c r="X126" s="49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</row>
    <row r="127" spans="1:199" s="8" customFormat="1" ht="34.9" customHeight="1" thickBot="1">
      <c r="A127" s="336">
        <v>14</v>
      </c>
      <c r="B127" s="266">
        <v>180404</v>
      </c>
      <c r="C127" s="267" t="s">
        <v>251</v>
      </c>
      <c r="D127" s="267" t="s">
        <v>249</v>
      </c>
      <c r="E127" s="375" t="s">
        <v>309</v>
      </c>
      <c r="F127" s="319"/>
      <c r="G127" s="268"/>
      <c r="H127" s="269"/>
      <c r="I127" s="220">
        <f>H127/H6</f>
        <v>0</v>
      </c>
      <c r="J127" s="221">
        <f t="shared" ref="J127:J128" si="394">H127-G127</f>
        <v>0</v>
      </c>
      <c r="K127" s="302"/>
      <c r="L127" s="392"/>
      <c r="M127" s="169">
        <v>570</v>
      </c>
      <c r="N127" s="172">
        <v>570</v>
      </c>
      <c r="O127" s="270">
        <v>570</v>
      </c>
      <c r="P127" s="172">
        <f t="shared" ref="P127:P130" si="395">O127-N127</f>
        <v>0</v>
      </c>
      <c r="Q127" s="296">
        <f>O127/N127</f>
        <v>1</v>
      </c>
      <c r="R127" s="301">
        <f t="shared" ref="R127:R130" si="396">SUM(F127,L127)</f>
        <v>0</v>
      </c>
      <c r="S127" s="169">
        <f t="shared" ref="S127:S130" si="397">SUM(F127,M127)</f>
        <v>570</v>
      </c>
      <c r="T127" s="172">
        <f t="shared" ref="T127:T130" si="398">SUM(G127,N127)</f>
        <v>570</v>
      </c>
      <c r="U127" s="170">
        <f t="shared" ref="U127:U130" si="399">SUM(H127,O127)</f>
        <v>570</v>
      </c>
      <c r="V127" s="172">
        <f t="shared" ref="V127:V128" si="400">U127-T127</f>
        <v>0</v>
      </c>
      <c r="W127" s="302">
        <f t="shared" si="279"/>
        <v>1</v>
      </c>
      <c r="X127" s="49" t="str">
        <f t="shared" ref="X127:X128" si="401">IF(J127&lt;=0,"",IF(J127&gt;0,"НІ"))</f>
        <v/>
      </c>
      <c r="Y127" s="54" t="str">
        <f t="shared" ref="Y127:Y130" si="402">IF(P127&lt;=0,"",IF(P127&gt;0,"НІ"))</f>
        <v/>
      </c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</row>
    <row r="128" spans="1:199" s="8" customFormat="1" ht="39" customHeight="1" thickBot="1">
      <c r="A128" s="336">
        <v>15</v>
      </c>
      <c r="B128" s="266">
        <v>180404</v>
      </c>
      <c r="C128" s="267" t="s">
        <v>271</v>
      </c>
      <c r="D128" s="267" t="s">
        <v>249</v>
      </c>
      <c r="E128" s="375" t="s">
        <v>272</v>
      </c>
      <c r="F128" s="319"/>
      <c r="G128" s="268"/>
      <c r="H128" s="269"/>
      <c r="I128" s="220">
        <f>H128/H6</f>
        <v>0</v>
      </c>
      <c r="J128" s="221">
        <f t="shared" si="394"/>
        <v>0</v>
      </c>
      <c r="K128" s="302"/>
      <c r="L128" s="301">
        <v>479.8</v>
      </c>
      <c r="M128" s="172">
        <v>479.8</v>
      </c>
      <c r="N128" s="172">
        <v>479.8</v>
      </c>
      <c r="O128" s="270"/>
      <c r="P128" s="172">
        <f t="shared" si="395"/>
        <v>-479.8</v>
      </c>
      <c r="Q128" s="296">
        <f>O128/N128</f>
        <v>0</v>
      </c>
      <c r="R128" s="301">
        <f t="shared" si="396"/>
        <v>479.8</v>
      </c>
      <c r="S128" s="169">
        <f t="shared" si="397"/>
        <v>479.8</v>
      </c>
      <c r="T128" s="172">
        <f t="shared" si="398"/>
        <v>479.8</v>
      </c>
      <c r="U128" s="170">
        <f t="shared" si="399"/>
        <v>0</v>
      </c>
      <c r="V128" s="172">
        <f t="shared" si="400"/>
        <v>-479.8</v>
      </c>
      <c r="W128" s="302">
        <f t="shared" si="279"/>
        <v>0</v>
      </c>
      <c r="X128" s="49" t="str">
        <f t="shared" si="401"/>
        <v/>
      </c>
      <c r="Y128" s="54" t="str">
        <f t="shared" si="402"/>
        <v/>
      </c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</row>
    <row r="129" spans="1:199" s="8" customFormat="1" ht="53.45" customHeight="1" thickBot="1">
      <c r="A129" s="336">
        <v>16</v>
      </c>
      <c r="B129" s="266"/>
      <c r="C129" s="267" t="s">
        <v>321</v>
      </c>
      <c r="D129" s="267" t="s">
        <v>109</v>
      </c>
      <c r="E129" s="375" t="s">
        <v>322</v>
      </c>
      <c r="F129" s="319"/>
      <c r="G129" s="268"/>
      <c r="H129" s="269"/>
      <c r="I129" s="220"/>
      <c r="J129" s="221"/>
      <c r="K129" s="302"/>
      <c r="L129" s="301">
        <v>465.4</v>
      </c>
      <c r="M129" s="172">
        <v>465.4</v>
      </c>
      <c r="N129" s="172">
        <v>364</v>
      </c>
      <c r="O129" s="270">
        <v>312</v>
      </c>
      <c r="P129" s="172">
        <f t="shared" si="395"/>
        <v>-52</v>
      </c>
      <c r="Q129" s="296">
        <f>O129/N129</f>
        <v>0.8571428571428571</v>
      </c>
      <c r="R129" s="301">
        <f t="shared" si="396"/>
        <v>465.4</v>
      </c>
      <c r="S129" s="169">
        <f t="shared" si="397"/>
        <v>465.4</v>
      </c>
      <c r="T129" s="172">
        <f t="shared" si="398"/>
        <v>364</v>
      </c>
      <c r="U129" s="170">
        <f t="shared" si="399"/>
        <v>312</v>
      </c>
      <c r="V129" s="172">
        <f t="shared" ref="V129:V130" si="403">U129-T129</f>
        <v>-52</v>
      </c>
      <c r="W129" s="302">
        <f t="shared" si="279"/>
        <v>0.8571428571428571</v>
      </c>
      <c r="X129" s="49"/>
      <c r="Y129" s="54" t="str">
        <f t="shared" si="402"/>
        <v/>
      </c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</row>
    <row r="130" spans="1:199" s="44" customFormat="1" ht="83.45" customHeight="1" thickBot="1">
      <c r="A130" s="344"/>
      <c r="B130" s="271"/>
      <c r="C130" s="198"/>
      <c r="D130" s="198"/>
      <c r="E130" s="376" t="s">
        <v>345</v>
      </c>
      <c r="F130" s="304"/>
      <c r="G130" s="229"/>
      <c r="H130" s="230"/>
      <c r="I130" s="231"/>
      <c r="J130" s="202"/>
      <c r="K130" s="305"/>
      <c r="L130" s="313">
        <v>465.4</v>
      </c>
      <c r="M130" s="202">
        <v>465.4</v>
      </c>
      <c r="N130" s="202">
        <v>364</v>
      </c>
      <c r="O130" s="404">
        <v>312</v>
      </c>
      <c r="P130" s="202">
        <f t="shared" si="395"/>
        <v>-52</v>
      </c>
      <c r="Q130" s="305">
        <f>O130/N130</f>
        <v>0.8571428571428571</v>
      </c>
      <c r="R130" s="313">
        <f t="shared" si="396"/>
        <v>465.4</v>
      </c>
      <c r="S130" s="202">
        <f t="shared" si="397"/>
        <v>465.4</v>
      </c>
      <c r="T130" s="202">
        <f t="shared" si="398"/>
        <v>364</v>
      </c>
      <c r="U130" s="207">
        <f t="shared" si="399"/>
        <v>312</v>
      </c>
      <c r="V130" s="272">
        <f t="shared" si="403"/>
        <v>-52</v>
      </c>
      <c r="W130" s="305">
        <f t="shared" si="279"/>
        <v>0.8571428571428571</v>
      </c>
      <c r="X130" s="80"/>
      <c r="Y130" s="80" t="str">
        <f t="shared" si="402"/>
        <v/>
      </c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</row>
    <row r="131" spans="1:199" s="33" customFormat="1" ht="64.5" customHeight="1" thickBot="1">
      <c r="A131" s="331">
        <v>17</v>
      </c>
      <c r="B131" s="273">
        <v>180404</v>
      </c>
      <c r="C131" s="274" t="s">
        <v>323</v>
      </c>
      <c r="D131" s="274" t="s">
        <v>109</v>
      </c>
      <c r="E131" s="377" t="s">
        <v>324</v>
      </c>
      <c r="F131" s="320"/>
      <c r="G131" s="275"/>
      <c r="H131" s="269"/>
      <c r="I131" s="171">
        <f>H131/H6</f>
        <v>0</v>
      </c>
      <c r="J131" s="169">
        <f t="shared" ref="J131:J132" si="404">H131-G131</f>
        <v>0</v>
      </c>
      <c r="K131" s="291"/>
      <c r="L131" s="290">
        <v>2126.6</v>
      </c>
      <c r="M131" s="169">
        <v>2126.6</v>
      </c>
      <c r="N131" s="169">
        <v>2005</v>
      </c>
      <c r="O131" s="170">
        <v>1157.3</v>
      </c>
      <c r="P131" s="169">
        <f t="shared" ref="P131:P132" si="405">O131-N131</f>
        <v>-847.7</v>
      </c>
      <c r="Q131" s="291">
        <f t="shared" ref="Q131:Q132" si="406">O131/N131</f>
        <v>0.57720698254364089</v>
      </c>
      <c r="R131" s="290">
        <f t="shared" ref="R131:R132" si="407">SUM(F131,L131)</f>
        <v>2126.6</v>
      </c>
      <c r="S131" s="169">
        <f t="shared" ref="S131:S132" si="408">SUM(F131,M131)</f>
        <v>2126.6</v>
      </c>
      <c r="T131" s="169">
        <f t="shared" ref="T131:T132" si="409">SUM(G131,N131)</f>
        <v>2005</v>
      </c>
      <c r="U131" s="170">
        <f t="shared" ref="U131:U132" si="410">SUM(H131,O131)</f>
        <v>1157.3</v>
      </c>
      <c r="V131" s="169">
        <f t="shared" ref="V131:V132" si="411">U131-T131</f>
        <v>-847.7</v>
      </c>
      <c r="W131" s="291">
        <f t="shared" si="279"/>
        <v>0.57720698254364089</v>
      </c>
      <c r="X131" s="50" t="str">
        <f t="shared" ref="X131" si="412">IF(J131&lt;=0,"",IF(J131&gt;0,"НІ"))</f>
        <v/>
      </c>
      <c r="Y131" s="50" t="str">
        <f t="shared" ref="Y131" si="413">IF(P131&lt;=0,"",IF(P131&gt;0,"НІ"))</f>
        <v/>
      </c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</row>
    <row r="132" spans="1:199" s="44" customFormat="1" ht="83.45" customHeight="1" thickBot="1">
      <c r="A132" s="344"/>
      <c r="B132" s="271"/>
      <c r="C132" s="198"/>
      <c r="D132" s="198"/>
      <c r="E132" s="345" t="s">
        <v>353</v>
      </c>
      <c r="F132" s="313"/>
      <c r="G132" s="202"/>
      <c r="H132" s="249"/>
      <c r="I132" s="231">
        <f>H132/H6</f>
        <v>0</v>
      </c>
      <c r="J132" s="202">
        <f t="shared" si="404"/>
        <v>0</v>
      </c>
      <c r="K132" s="305"/>
      <c r="L132" s="313">
        <v>252.1</v>
      </c>
      <c r="M132" s="202">
        <v>252.1</v>
      </c>
      <c r="N132" s="202">
        <v>252.1</v>
      </c>
      <c r="O132" s="207">
        <v>164</v>
      </c>
      <c r="P132" s="202">
        <f t="shared" si="405"/>
        <v>-88.1</v>
      </c>
      <c r="Q132" s="305">
        <f t="shared" si="406"/>
        <v>0.65053550178500597</v>
      </c>
      <c r="R132" s="313">
        <f t="shared" si="407"/>
        <v>252.1</v>
      </c>
      <c r="S132" s="202">
        <f t="shared" si="408"/>
        <v>252.1</v>
      </c>
      <c r="T132" s="202">
        <f t="shared" si="409"/>
        <v>252.1</v>
      </c>
      <c r="U132" s="207">
        <f t="shared" si="410"/>
        <v>164</v>
      </c>
      <c r="V132" s="202">
        <f t="shared" si="411"/>
        <v>-88.1</v>
      </c>
      <c r="W132" s="305">
        <f t="shared" ref="W132:W152" si="414">U132/T132</f>
        <v>0.65053550178500597</v>
      </c>
      <c r="X132" s="80"/>
      <c r="Y132" s="80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</row>
    <row r="133" spans="1:199" s="44" customFormat="1" ht="63" customHeight="1" thickBot="1">
      <c r="A133" s="344"/>
      <c r="B133" s="271"/>
      <c r="C133" s="198"/>
      <c r="D133" s="198"/>
      <c r="E133" s="345" t="s">
        <v>363</v>
      </c>
      <c r="F133" s="313"/>
      <c r="G133" s="202"/>
      <c r="H133" s="249"/>
      <c r="I133" s="231"/>
      <c r="J133" s="202"/>
      <c r="K133" s="305"/>
      <c r="L133" s="313">
        <v>1218</v>
      </c>
      <c r="M133" s="202">
        <v>1218</v>
      </c>
      <c r="N133" s="202">
        <v>1096.4000000000001</v>
      </c>
      <c r="O133" s="207">
        <v>569</v>
      </c>
      <c r="P133" s="202">
        <f t="shared" ref="P133" si="415">O133-N133</f>
        <v>-527.40000000000009</v>
      </c>
      <c r="Q133" s="305">
        <f t="shared" ref="Q133" si="416">O133/N133</f>
        <v>0.51897117840204299</v>
      </c>
      <c r="R133" s="313">
        <f t="shared" ref="R133" si="417">SUM(F133,L133)</f>
        <v>1218</v>
      </c>
      <c r="S133" s="202">
        <f t="shared" ref="S133" si="418">SUM(F133,M133)</f>
        <v>1218</v>
      </c>
      <c r="T133" s="202">
        <f t="shared" ref="T133" si="419">SUM(G133,N133)</f>
        <v>1096.4000000000001</v>
      </c>
      <c r="U133" s="207">
        <f t="shared" ref="U133" si="420">SUM(H133,O133)</f>
        <v>569</v>
      </c>
      <c r="V133" s="202">
        <f t="shared" ref="V133" si="421">U133-T133</f>
        <v>-527.40000000000009</v>
      </c>
      <c r="W133" s="305">
        <f t="shared" si="414"/>
        <v>0.51897117840204299</v>
      </c>
      <c r="X133" s="80"/>
      <c r="Y133" s="80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</row>
    <row r="134" spans="1:199" s="44" customFormat="1" ht="163.9" customHeight="1" thickBot="1">
      <c r="A134" s="344"/>
      <c r="B134" s="271"/>
      <c r="C134" s="198"/>
      <c r="D134" s="198"/>
      <c r="E134" s="345" t="s">
        <v>344</v>
      </c>
      <c r="F134" s="313"/>
      <c r="G134" s="202"/>
      <c r="H134" s="249"/>
      <c r="I134" s="231"/>
      <c r="J134" s="202"/>
      <c r="K134" s="305"/>
      <c r="L134" s="313">
        <v>140</v>
      </c>
      <c r="M134" s="202">
        <v>140</v>
      </c>
      <c r="N134" s="202">
        <v>140</v>
      </c>
      <c r="O134" s="249"/>
      <c r="P134" s="202">
        <f t="shared" ref="P134" si="422">O134-N134</f>
        <v>-140</v>
      </c>
      <c r="Q134" s="305">
        <f t="shared" ref="Q134" si="423">O134/N134</f>
        <v>0</v>
      </c>
      <c r="R134" s="313">
        <f t="shared" ref="R134" si="424">SUM(F134,L134)</f>
        <v>140</v>
      </c>
      <c r="S134" s="202">
        <f t="shared" ref="S134" si="425">SUM(F134,M134)</f>
        <v>140</v>
      </c>
      <c r="T134" s="202">
        <f t="shared" ref="T134" si="426">SUM(G134,N134)</f>
        <v>140</v>
      </c>
      <c r="U134" s="207">
        <f t="shared" ref="U134" si="427">SUM(H134,O134)</f>
        <v>0</v>
      </c>
      <c r="V134" s="202">
        <f t="shared" ref="V134" si="428">U134-T134</f>
        <v>-140</v>
      </c>
      <c r="W134" s="305">
        <f t="shared" ref="W134" si="429">U134/T134</f>
        <v>0</v>
      </c>
      <c r="X134" s="80"/>
      <c r="Y134" s="80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</row>
    <row r="135" spans="1:199" s="8" customFormat="1" ht="49.5" customHeight="1" thickBot="1">
      <c r="A135" s="336">
        <v>18</v>
      </c>
      <c r="B135" s="266"/>
      <c r="C135" s="267" t="s">
        <v>261</v>
      </c>
      <c r="D135" s="267" t="s">
        <v>111</v>
      </c>
      <c r="E135" s="375" t="s">
        <v>262</v>
      </c>
      <c r="F135" s="319">
        <v>2283.5</v>
      </c>
      <c r="G135" s="268">
        <v>2283.5</v>
      </c>
      <c r="H135" s="270">
        <v>1999</v>
      </c>
      <c r="I135" s="220">
        <f>H135/H6</f>
        <v>4.6155654229268683E-3</v>
      </c>
      <c r="J135" s="221">
        <f t="shared" ref="J135" si="430">H135-G135</f>
        <v>-284.5</v>
      </c>
      <c r="K135" s="302">
        <f>H135/G135</f>
        <v>0.87541055397416245</v>
      </c>
      <c r="L135" s="301">
        <v>348.4</v>
      </c>
      <c r="M135" s="172">
        <v>362.9</v>
      </c>
      <c r="N135" s="172">
        <v>362.9</v>
      </c>
      <c r="O135" s="270">
        <v>356.4</v>
      </c>
      <c r="P135" s="172">
        <f t="shared" ref="P135" si="431">O135-N135</f>
        <v>-6.5</v>
      </c>
      <c r="Q135" s="317">
        <f>O135/N135</f>
        <v>0.98208872967759708</v>
      </c>
      <c r="R135" s="301">
        <f t="shared" ref="R135" si="432">SUM(F135,L135)</f>
        <v>2631.9</v>
      </c>
      <c r="S135" s="169">
        <f t="shared" ref="S135" si="433">SUM(F135,M135)</f>
        <v>2646.4</v>
      </c>
      <c r="T135" s="172">
        <f t="shared" ref="T135" si="434">SUM(G135,N135)</f>
        <v>2646.4</v>
      </c>
      <c r="U135" s="170">
        <f t="shared" ref="U135" si="435">SUM(H135,O135)</f>
        <v>2355.4</v>
      </c>
      <c r="V135" s="172">
        <f t="shared" ref="V135" si="436">U135-T135</f>
        <v>-291</v>
      </c>
      <c r="W135" s="302">
        <f t="shared" si="414"/>
        <v>0.89003929866989118</v>
      </c>
      <c r="X135" s="49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</row>
    <row r="136" spans="1:199" s="8" customFormat="1" ht="35.25" customHeight="1" thickBot="1">
      <c r="A136" s="336">
        <v>19</v>
      </c>
      <c r="B136" s="266">
        <v>180404</v>
      </c>
      <c r="C136" s="267" t="s">
        <v>221</v>
      </c>
      <c r="D136" s="267" t="s">
        <v>112</v>
      </c>
      <c r="E136" s="375" t="s">
        <v>115</v>
      </c>
      <c r="F136" s="319">
        <v>100</v>
      </c>
      <c r="G136" s="268">
        <v>100</v>
      </c>
      <c r="H136" s="270">
        <v>10.6</v>
      </c>
      <c r="I136" s="280">
        <f>H136/H6</f>
        <v>2.4474734108566684E-5</v>
      </c>
      <c r="J136" s="221">
        <f t="shared" si="229"/>
        <v>-89.4</v>
      </c>
      <c r="K136" s="302">
        <f>H136/G136</f>
        <v>0.106</v>
      </c>
      <c r="L136" s="301"/>
      <c r="M136" s="169">
        <v>49</v>
      </c>
      <c r="N136" s="169">
        <v>49</v>
      </c>
      <c r="O136" s="270">
        <v>49</v>
      </c>
      <c r="P136" s="172">
        <f t="shared" ref="P136" si="437">O136-N136</f>
        <v>0</v>
      </c>
      <c r="Q136" s="317">
        <f t="shared" ref="Q136" si="438">O136/N136</f>
        <v>1</v>
      </c>
      <c r="R136" s="301">
        <f t="shared" si="274"/>
        <v>100</v>
      </c>
      <c r="S136" s="169">
        <f t="shared" si="275"/>
        <v>149</v>
      </c>
      <c r="T136" s="172">
        <f t="shared" si="276"/>
        <v>149</v>
      </c>
      <c r="U136" s="170">
        <f t="shared" si="277"/>
        <v>59.6</v>
      </c>
      <c r="V136" s="172">
        <f t="shared" si="278"/>
        <v>-89.4</v>
      </c>
      <c r="W136" s="302">
        <f t="shared" si="414"/>
        <v>0.4</v>
      </c>
      <c r="X136" s="49" t="str">
        <f t="shared" si="231"/>
        <v/>
      </c>
      <c r="Y136" s="54" t="str">
        <f t="shared" si="232"/>
        <v/>
      </c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</row>
    <row r="137" spans="1:199" s="8" customFormat="1" ht="23.25" customHeight="1" thickBot="1">
      <c r="A137" s="336">
        <v>20</v>
      </c>
      <c r="B137" s="266">
        <v>180404</v>
      </c>
      <c r="C137" s="267" t="s">
        <v>252</v>
      </c>
      <c r="D137" s="267" t="s">
        <v>113</v>
      </c>
      <c r="E137" s="375" t="s">
        <v>114</v>
      </c>
      <c r="F137" s="319">
        <v>17.2</v>
      </c>
      <c r="G137" s="268">
        <v>17.2</v>
      </c>
      <c r="H137" s="270">
        <v>17.2</v>
      </c>
      <c r="I137" s="280">
        <f>H137/H6</f>
        <v>3.9713719496919526E-5</v>
      </c>
      <c r="J137" s="221">
        <f t="shared" ref="J137:J150" si="439">H137-G137</f>
        <v>0</v>
      </c>
      <c r="K137" s="302">
        <f t="shared" ref="K137:K139" si="440">H137/G137</f>
        <v>1</v>
      </c>
      <c r="L137" s="392"/>
      <c r="M137" s="264"/>
      <c r="N137" s="172"/>
      <c r="O137" s="269"/>
      <c r="P137" s="172">
        <f t="shared" ref="P137:P148" si="441">O137-N137</f>
        <v>0</v>
      </c>
      <c r="Q137" s="296"/>
      <c r="R137" s="301">
        <f t="shared" ref="R137" si="442">SUM(F137,L137)</f>
        <v>17.2</v>
      </c>
      <c r="S137" s="169">
        <f t="shared" ref="S137" si="443">SUM(F137,M137)</f>
        <v>17.2</v>
      </c>
      <c r="T137" s="172">
        <f t="shared" ref="T137" si="444">SUM(G137,N137)</f>
        <v>17.2</v>
      </c>
      <c r="U137" s="170">
        <f t="shared" ref="U137" si="445">SUM(H137,O137)</f>
        <v>17.2</v>
      </c>
      <c r="V137" s="172">
        <f t="shared" ref="V137" si="446">U137-T137</f>
        <v>0</v>
      </c>
      <c r="W137" s="302">
        <f t="shared" si="414"/>
        <v>1</v>
      </c>
      <c r="X137" s="49" t="str">
        <f t="shared" ref="X137:X155" si="447">IF(J137&lt;=0,"",IF(J137&gt;0,"НІ"))</f>
        <v/>
      </c>
      <c r="Y137" s="54" t="str">
        <f t="shared" ref="Y137:Y155" si="448">IF(P137&lt;=0,"",IF(P137&gt;0,"НІ"))</f>
        <v/>
      </c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</row>
    <row r="138" spans="1:199" s="3" customFormat="1" ht="40.9" customHeight="1">
      <c r="A138" s="336">
        <v>21</v>
      </c>
      <c r="B138" s="266"/>
      <c r="C138" s="267" t="s">
        <v>253</v>
      </c>
      <c r="D138" s="267" t="s">
        <v>109</v>
      </c>
      <c r="E138" s="375" t="s">
        <v>254</v>
      </c>
      <c r="F138" s="319">
        <v>37.299999999999997</v>
      </c>
      <c r="G138" s="268">
        <v>37.299999999999997</v>
      </c>
      <c r="H138" s="270">
        <v>31.3</v>
      </c>
      <c r="I138" s="263">
        <f>H138/H6</f>
        <v>7.226973373567333E-5</v>
      </c>
      <c r="J138" s="221">
        <f t="shared" ref="J138:J141" si="449">H138-G138</f>
        <v>-5.9999999999999964</v>
      </c>
      <c r="K138" s="302">
        <f t="shared" si="440"/>
        <v>0.83914209115281513</v>
      </c>
      <c r="L138" s="392"/>
      <c r="M138" s="276"/>
      <c r="N138" s="172"/>
      <c r="O138" s="269"/>
      <c r="P138" s="172">
        <f t="shared" si="441"/>
        <v>0</v>
      </c>
      <c r="Q138" s="296"/>
      <c r="R138" s="301">
        <f t="shared" ref="R138:R145" si="450">SUM(F138,L138)</f>
        <v>37.299999999999997</v>
      </c>
      <c r="S138" s="169">
        <f t="shared" ref="S138:S145" si="451">SUM(F138,M138)</f>
        <v>37.299999999999997</v>
      </c>
      <c r="T138" s="172">
        <f t="shared" ref="T138:T145" si="452">SUM(G138,N138)</f>
        <v>37.299999999999997</v>
      </c>
      <c r="U138" s="170">
        <f t="shared" ref="U138:U145" si="453">SUM(H138,O138)</f>
        <v>31.3</v>
      </c>
      <c r="V138" s="172">
        <f t="shared" ref="V138:V145" si="454">U138-T138</f>
        <v>-5.9999999999999964</v>
      </c>
      <c r="W138" s="302">
        <f t="shared" si="414"/>
        <v>0.83914209115281513</v>
      </c>
      <c r="X138" s="49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</row>
    <row r="139" spans="1:199" s="3" customFormat="1" ht="54.6" customHeight="1">
      <c r="A139" s="336">
        <v>22</v>
      </c>
      <c r="B139" s="266"/>
      <c r="C139" s="267" t="s">
        <v>255</v>
      </c>
      <c r="D139" s="267" t="s">
        <v>117</v>
      </c>
      <c r="E139" s="375" t="s">
        <v>256</v>
      </c>
      <c r="F139" s="319">
        <v>849.1</v>
      </c>
      <c r="G139" s="268">
        <v>632.5</v>
      </c>
      <c r="H139" s="269"/>
      <c r="I139" s="220">
        <f>H139/H6</f>
        <v>0</v>
      </c>
      <c r="J139" s="221">
        <f t="shared" si="449"/>
        <v>-632.5</v>
      </c>
      <c r="K139" s="302">
        <f t="shared" si="440"/>
        <v>0</v>
      </c>
      <c r="L139" s="301">
        <v>2446.6</v>
      </c>
      <c r="M139" s="172">
        <v>2446.6</v>
      </c>
      <c r="N139" s="172">
        <v>1738.7</v>
      </c>
      <c r="O139" s="270">
        <v>967</v>
      </c>
      <c r="P139" s="172">
        <f t="shared" si="441"/>
        <v>-771.7</v>
      </c>
      <c r="Q139" s="317">
        <f t="shared" ref="Q139:Q141" si="455">O139/N139</f>
        <v>0.55616265025593836</v>
      </c>
      <c r="R139" s="301">
        <f t="shared" si="450"/>
        <v>3295.7</v>
      </c>
      <c r="S139" s="169">
        <f t="shared" si="451"/>
        <v>3295.7</v>
      </c>
      <c r="T139" s="172">
        <f t="shared" si="452"/>
        <v>2371.1999999999998</v>
      </c>
      <c r="U139" s="170">
        <f t="shared" si="453"/>
        <v>967</v>
      </c>
      <c r="V139" s="172">
        <f t="shared" si="454"/>
        <v>-1404.1999999999998</v>
      </c>
      <c r="W139" s="302">
        <f t="shared" si="414"/>
        <v>0.40781039136302299</v>
      </c>
      <c r="X139" s="49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</row>
    <row r="140" spans="1:199" s="45" customFormat="1" ht="69.599999999999994" hidden="1" customHeight="1">
      <c r="A140" s="378"/>
      <c r="B140" s="277"/>
      <c r="C140" s="278"/>
      <c r="D140" s="277"/>
      <c r="E140" s="379" t="s">
        <v>279</v>
      </c>
      <c r="F140" s="309"/>
      <c r="G140" s="215"/>
      <c r="H140" s="241"/>
      <c r="I140" s="279">
        <f>H140/H6</f>
        <v>0</v>
      </c>
      <c r="J140" s="204">
        <f t="shared" si="449"/>
        <v>0</v>
      </c>
      <c r="K140" s="321"/>
      <c r="L140" s="309"/>
      <c r="M140" s="240"/>
      <c r="N140" s="240"/>
      <c r="O140" s="241"/>
      <c r="P140" s="254">
        <f t="shared" si="441"/>
        <v>0</v>
      </c>
      <c r="Q140" s="393"/>
      <c r="R140" s="315">
        <f t="shared" si="450"/>
        <v>0</v>
      </c>
      <c r="S140" s="204">
        <f t="shared" si="451"/>
        <v>0</v>
      </c>
      <c r="T140" s="204">
        <f t="shared" si="452"/>
        <v>0</v>
      </c>
      <c r="U140" s="249">
        <f t="shared" si="453"/>
        <v>0</v>
      </c>
      <c r="V140" s="204">
        <f t="shared" si="454"/>
        <v>0</v>
      </c>
      <c r="W140" s="398"/>
      <c r="X140" s="56"/>
      <c r="Y140" s="59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</row>
    <row r="141" spans="1:199" s="45" customFormat="1" ht="118.9" customHeight="1">
      <c r="A141" s="378"/>
      <c r="B141" s="277"/>
      <c r="C141" s="278"/>
      <c r="D141" s="277"/>
      <c r="E141" s="357" t="s">
        <v>369</v>
      </c>
      <c r="F141" s="300">
        <v>449.6</v>
      </c>
      <c r="G141" s="216">
        <v>349.6</v>
      </c>
      <c r="H141" s="241"/>
      <c r="I141" s="279">
        <f>H141/H6</f>
        <v>0</v>
      </c>
      <c r="J141" s="202">
        <f t="shared" si="449"/>
        <v>-349.6</v>
      </c>
      <c r="K141" s="293">
        <f t="shared" ref="K141" si="456">H141/G141</f>
        <v>0</v>
      </c>
      <c r="L141" s="313">
        <v>2056.6999999999998</v>
      </c>
      <c r="M141" s="202">
        <v>2056.6999999999998</v>
      </c>
      <c r="N141" s="202">
        <v>1348.8</v>
      </c>
      <c r="O141" s="207">
        <v>577.1</v>
      </c>
      <c r="P141" s="202">
        <f t="shared" ref="P141" si="457">O141-N141</f>
        <v>-771.69999999999993</v>
      </c>
      <c r="Q141" s="305">
        <f t="shared" si="455"/>
        <v>0.42786180308422306</v>
      </c>
      <c r="R141" s="313">
        <f t="shared" ref="R141" si="458">SUM(F141,L141)</f>
        <v>2506.2999999999997</v>
      </c>
      <c r="S141" s="202">
        <f t="shared" ref="S141" si="459">SUM(F141,M141)</f>
        <v>2506.2999999999997</v>
      </c>
      <c r="T141" s="202">
        <f t="shared" ref="T141" si="460">SUM(G141,N141)</f>
        <v>1698.4</v>
      </c>
      <c r="U141" s="207">
        <f t="shared" ref="U141" si="461">SUM(H141,O141)</f>
        <v>577.1</v>
      </c>
      <c r="V141" s="202">
        <f t="shared" ref="V141" si="462">U141-T141</f>
        <v>-1121.3000000000002</v>
      </c>
      <c r="W141" s="305">
        <f t="shared" si="414"/>
        <v>0.33979039095619407</v>
      </c>
      <c r="X141" s="56"/>
      <c r="Y141" s="59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</row>
    <row r="142" spans="1:199" s="45" customFormat="1" ht="136.15" customHeight="1">
      <c r="A142" s="378"/>
      <c r="B142" s="277"/>
      <c r="C142" s="278"/>
      <c r="D142" s="277"/>
      <c r="E142" s="357" t="s">
        <v>371</v>
      </c>
      <c r="F142" s="300">
        <v>399.5</v>
      </c>
      <c r="G142" s="216">
        <v>282.89999999999998</v>
      </c>
      <c r="H142" s="241"/>
      <c r="I142" s="279">
        <f>H142/H7</f>
        <v>0</v>
      </c>
      <c r="J142" s="202">
        <f t="shared" ref="J142" si="463">H142-G142</f>
        <v>-282.89999999999998</v>
      </c>
      <c r="K142" s="293">
        <f t="shared" ref="K142" si="464">H142/G142</f>
        <v>0</v>
      </c>
      <c r="L142" s="315"/>
      <c r="M142" s="204"/>
      <c r="N142" s="204"/>
      <c r="O142" s="249"/>
      <c r="P142" s="202">
        <f t="shared" ref="P142" si="465">O142-N142</f>
        <v>0</v>
      </c>
      <c r="Q142" s="305"/>
      <c r="R142" s="313">
        <f t="shared" ref="R142" si="466">SUM(F142,L142)</f>
        <v>399.5</v>
      </c>
      <c r="S142" s="202">
        <f t="shared" ref="S142" si="467">SUM(F142,M142)</f>
        <v>399.5</v>
      </c>
      <c r="T142" s="202">
        <f t="shared" ref="T142" si="468">SUM(G142,N142)</f>
        <v>282.89999999999998</v>
      </c>
      <c r="U142" s="207">
        <f t="shared" ref="U142" si="469">SUM(H142,O142)</f>
        <v>0</v>
      </c>
      <c r="V142" s="202">
        <f t="shared" ref="V142" si="470">U142-T142</f>
        <v>-282.89999999999998</v>
      </c>
      <c r="W142" s="305">
        <f t="shared" ref="W142" si="471">U142/T142</f>
        <v>0</v>
      </c>
      <c r="X142" s="56"/>
      <c r="Y142" s="59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</row>
    <row r="143" spans="1:199" s="3" customFormat="1" ht="37.15" customHeight="1">
      <c r="A143" s="336">
        <v>23</v>
      </c>
      <c r="B143" s="266"/>
      <c r="C143" s="267" t="s">
        <v>317</v>
      </c>
      <c r="D143" s="267" t="s">
        <v>116</v>
      </c>
      <c r="E143" s="375" t="s">
        <v>318</v>
      </c>
      <c r="F143" s="319">
        <v>87.1</v>
      </c>
      <c r="G143" s="268">
        <v>87.1</v>
      </c>
      <c r="H143" s="270">
        <v>34.299999999999997</v>
      </c>
      <c r="I143" s="280">
        <f>H143/H6</f>
        <v>7.91965452758337E-5</v>
      </c>
      <c r="J143" s="221">
        <f t="shared" ref="J143:J145" si="472">H143-G143</f>
        <v>-52.8</v>
      </c>
      <c r="K143" s="302">
        <f>H143/G143</f>
        <v>0.39380022962112515</v>
      </c>
      <c r="L143" s="301"/>
      <c r="M143" s="169"/>
      <c r="N143" s="172"/>
      <c r="O143" s="270"/>
      <c r="P143" s="172">
        <f t="shared" si="441"/>
        <v>0</v>
      </c>
      <c r="Q143" s="296"/>
      <c r="R143" s="301">
        <f t="shared" si="450"/>
        <v>87.1</v>
      </c>
      <c r="S143" s="169">
        <f t="shared" si="451"/>
        <v>87.1</v>
      </c>
      <c r="T143" s="172">
        <f t="shared" si="452"/>
        <v>87.1</v>
      </c>
      <c r="U143" s="170">
        <f t="shared" si="453"/>
        <v>34.299999999999997</v>
      </c>
      <c r="V143" s="172">
        <f t="shared" si="454"/>
        <v>-52.8</v>
      </c>
      <c r="W143" s="302">
        <f t="shared" si="414"/>
        <v>0.39380022962112515</v>
      </c>
      <c r="X143" s="49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</row>
    <row r="144" spans="1:199" s="3" customFormat="1" ht="37.15" customHeight="1">
      <c r="A144" s="336">
        <v>24</v>
      </c>
      <c r="B144" s="266"/>
      <c r="C144" s="267" t="s">
        <v>332</v>
      </c>
      <c r="D144" s="267" t="s">
        <v>120</v>
      </c>
      <c r="E144" s="375" t="s">
        <v>333</v>
      </c>
      <c r="F144" s="319"/>
      <c r="G144" s="268"/>
      <c r="H144" s="270"/>
      <c r="I144" s="280"/>
      <c r="J144" s="221"/>
      <c r="K144" s="302"/>
      <c r="L144" s="301">
        <v>490</v>
      </c>
      <c r="M144" s="169">
        <v>490</v>
      </c>
      <c r="N144" s="172">
        <v>454.6</v>
      </c>
      <c r="O144" s="270"/>
      <c r="P144" s="172">
        <f t="shared" si="441"/>
        <v>-454.6</v>
      </c>
      <c r="Q144" s="296">
        <f t="shared" ref="Q144:Q149" si="473">O144/N144</f>
        <v>0</v>
      </c>
      <c r="R144" s="301">
        <f t="shared" si="450"/>
        <v>490</v>
      </c>
      <c r="S144" s="169">
        <f t="shared" si="451"/>
        <v>490</v>
      </c>
      <c r="T144" s="172">
        <f t="shared" si="452"/>
        <v>454.6</v>
      </c>
      <c r="U144" s="170">
        <f t="shared" si="453"/>
        <v>0</v>
      </c>
      <c r="V144" s="172">
        <f t="shared" si="454"/>
        <v>-454.6</v>
      </c>
      <c r="W144" s="302">
        <f t="shared" ref="W144" si="474">U144/T144</f>
        <v>0</v>
      </c>
      <c r="X144" s="49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</row>
    <row r="145" spans="1:199" s="3" customFormat="1" ht="24.75" customHeight="1">
      <c r="A145" s="336">
        <v>25</v>
      </c>
      <c r="B145" s="266"/>
      <c r="C145" s="267" t="s">
        <v>121</v>
      </c>
      <c r="D145" s="267" t="s">
        <v>71</v>
      </c>
      <c r="E145" s="375" t="s">
        <v>257</v>
      </c>
      <c r="F145" s="320">
        <v>118.7</v>
      </c>
      <c r="G145" s="268">
        <v>93.8</v>
      </c>
      <c r="H145" s="270">
        <v>93.8</v>
      </c>
      <c r="I145" s="263">
        <f>H145/H6</f>
        <v>2.1657830748901462E-4</v>
      </c>
      <c r="J145" s="221">
        <f t="shared" si="472"/>
        <v>0</v>
      </c>
      <c r="K145" s="302">
        <f>H145/G145</f>
        <v>1</v>
      </c>
      <c r="L145" s="392"/>
      <c r="M145" s="276"/>
      <c r="N145" s="172"/>
      <c r="O145" s="269"/>
      <c r="P145" s="172">
        <f t="shared" si="441"/>
        <v>0</v>
      </c>
      <c r="Q145" s="296"/>
      <c r="R145" s="301">
        <f t="shared" si="450"/>
        <v>118.7</v>
      </c>
      <c r="S145" s="169">
        <f t="shared" si="451"/>
        <v>118.7</v>
      </c>
      <c r="T145" s="172">
        <f t="shared" si="452"/>
        <v>93.8</v>
      </c>
      <c r="U145" s="170">
        <f t="shared" si="453"/>
        <v>93.8</v>
      </c>
      <c r="V145" s="172">
        <f t="shared" si="454"/>
        <v>0</v>
      </c>
      <c r="W145" s="302">
        <f t="shared" si="414"/>
        <v>1</v>
      </c>
      <c r="X145" s="49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</row>
    <row r="146" spans="1:199" ht="24.75" customHeight="1">
      <c r="A146" s="336">
        <v>26</v>
      </c>
      <c r="B146" s="259" t="s">
        <v>28</v>
      </c>
      <c r="C146" s="281" t="s">
        <v>222</v>
      </c>
      <c r="D146" s="281" t="s">
        <v>118</v>
      </c>
      <c r="E146" s="380" t="s">
        <v>29</v>
      </c>
      <c r="F146" s="322">
        <v>73.900000000000006</v>
      </c>
      <c r="G146" s="282"/>
      <c r="H146" s="283"/>
      <c r="I146" s="220">
        <f>H146/H6</f>
        <v>0</v>
      </c>
      <c r="J146" s="221">
        <f t="shared" si="439"/>
        <v>0</v>
      </c>
      <c r="K146" s="302"/>
      <c r="L146" s="392"/>
      <c r="M146" s="276"/>
      <c r="N146" s="172"/>
      <c r="O146" s="283"/>
      <c r="P146" s="172">
        <f t="shared" si="441"/>
        <v>0</v>
      </c>
      <c r="Q146" s="296"/>
      <c r="R146" s="301">
        <f t="shared" si="274"/>
        <v>73.900000000000006</v>
      </c>
      <c r="S146" s="169">
        <f t="shared" si="275"/>
        <v>73.900000000000006</v>
      </c>
      <c r="T146" s="172">
        <f t="shared" si="276"/>
        <v>0</v>
      </c>
      <c r="U146" s="170">
        <f t="shared" si="277"/>
        <v>0</v>
      </c>
      <c r="V146" s="172">
        <f t="shared" si="278"/>
        <v>0</v>
      </c>
      <c r="W146" s="302"/>
      <c r="X146" s="49" t="str">
        <f t="shared" si="447"/>
        <v/>
      </c>
      <c r="Y146" s="54" t="str">
        <f t="shared" si="448"/>
        <v/>
      </c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</row>
    <row r="147" spans="1:199" s="3" customFormat="1" ht="30" hidden="1" customHeight="1" thickBot="1">
      <c r="A147" s="336">
        <v>19</v>
      </c>
      <c r="B147" s="259" t="s">
        <v>48</v>
      </c>
      <c r="C147" s="259"/>
      <c r="D147" s="259"/>
      <c r="E147" s="373" t="s">
        <v>49</v>
      </c>
      <c r="F147" s="322"/>
      <c r="G147" s="282"/>
      <c r="H147" s="283"/>
      <c r="I147" s="220">
        <f>H147/H6</f>
        <v>0</v>
      </c>
      <c r="J147" s="182">
        <f t="shared" si="439"/>
        <v>0</v>
      </c>
      <c r="K147" s="302"/>
      <c r="L147" s="392"/>
      <c r="M147" s="276"/>
      <c r="N147" s="172"/>
      <c r="O147" s="283"/>
      <c r="P147" s="172">
        <f t="shared" si="441"/>
        <v>0</v>
      </c>
      <c r="Q147" s="296" t="e">
        <f t="shared" si="473"/>
        <v>#DIV/0!</v>
      </c>
      <c r="R147" s="301">
        <f t="shared" si="274"/>
        <v>0</v>
      </c>
      <c r="S147" s="169">
        <f t="shared" si="275"/>
        <v>0</v>
      </c>
      <c r="T147" s="172">
        <f t="shared" si="276"/>
        <v>0</v>
      </c>
      <c r="U147" s="170">
        <f t="shared" si="277"/>
        <v>0</v>
      </c>
      <c r="V147" s="172">
        <f t="shared" si="278"/>
        <v>0</v>
      </c>
      <c r="W147" s="302" t="e">
        <f t="shared" si="414"/>
        <v>#DIV/0!</v>
      </c>
      <c r="X147" s="49" t="str">
        <f t="shared" si="447"/>
        <v/>
      </c>
      <c r="Y147" s="54" t="str">
        <f t="shared" si="448"/>
        <v/>
      </c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</row>
    <row r="148" spans="1:199" s="3" customFormat="1" ht="23.25" customHeight="1">
      <c r="A148" s="336">
        <v>27</v>
      </c>
      <c r="B148" s="259" t="s">
        <v>30</v>
      </c>
      <c r="C148" s="281" t="s">
        <v>119</v>
      </c>
      <c r="D148" s="281" t="s">
        <v>72</v>
      </c>
      <c r="E148" s="373" t="s">
        <v>337</v>
      </c>
      <c r="F148" s="322">
        <v>56409</v>
      </c>
      <c r="G148" s="282">
        <v>47008</v>
      </c>
      <c r="H148" s="284">
        <v>47008</v>
      </c>
      <c r="I148" s="220">
        <f>H148/H6</f>
        <v>0.10853851895995309</v>
      </c>
      <c r="J148" s="182">
        <f t="shared" ref="J148" si="475">H148-G148</f>
        <v>0</v>
      </c>
      <c r="K148" s="302">
        <f>H148/G148</f>
        <v>1</v>
      </c>
      <c r="L148" s="392"/>
      <c r="M148" s="276"/>
      <c r="N148" s="172"/>
      <c r="O148" s="283"/>
      <c r="P148" s="172">
        <f t="shared" si="441"/>
        <v>0</v>
      </c>
      <c r="Q148" s="296"/>
      <c r="R148" s="301">
        <f t="shared" ref="R148" si="476">SUM(F148,L148)</f>
        <v>56409</v>
      </c>
      <c r="S148" s="169">
        <f t="shared" ref="S148" si="477">SUM(F148,M148)</f>
        <v>56409</v>
      </c>
      <c r="T148" s="172">
        <f t="shared" ref="T148" si="478">SUM(G148,N148)</f>
        <v>47008</v>
      </c>
      <c r="U148" s="170">
        <f t="shared" ref="U148" si="479">SUM(H148,O148)</f>
        <v>47008</v>
      </c>
      <c r="V148" s="172">
        <f t="shared" ref="V148" si="480">U148-T148</f>
        <v>0</v>
      </c>
      <c r="W148" s="302">
        <f t="shared" si="414"/>
        <v>1</v>
      </c>
      <c r="X148" s="49" t="str">
        <f t="shared" ref="X148" si="481">IF(J148&lt;=0,"",IF(J148&gt;0,"НІ"))</f>
        <v/>
      </c>
      <c r="Y148" s="54" t="str">
        <f t="shared" ref="Y148" si="482">IF(P148&lt;=0,"",IF(P148&gt;0,"НІ"))</f>
        <v/>
      </c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</row>
    <row r="149" spans="1:199" s="3" customFormat="1" ht="23.25" customHeight="1">
      <c r="A149" s="336">
        <v>28</v>
      </c>
      <c r="B149" s="259" t="s">
        <v>30</v>
      </c>
      <c r="C149" s="281" t="s">
        <v>258</v>
      </c>
      <c r="D149" s="281" t="s">
        <v>72</v>
      </c>
      <c r="E149" s="373" t="s">
        <v>259</v>
      </c>
      <c r="F149" s="322">
        <v>494.9</v>
      </c>
      <c r="G149" s="282">
        <v>494.9</v>
      </c>
      <c r="H149" s="284">
        <v>494.9</v>
      </c>
      <c r="I149" s="220">
        <f>H149/H6</f>
        <v>1.1426930104084577E-3</v>
      </c>
      <c r="J149" s="221">
        <f t="shared" si="439"/>
        <v>0</v>
      </c>
      <c r="K149" s="302">
        <f>H149/G149</f>
        <v>1</v>
      </c>
      <c r="L149" s="301">
        <v>16271.6</v>
      </c>
      <c r="M149" s="172">
        <v>16271.6</v>
      </c>
      <c r="N149" s="172">
        <v>16271.6</v>
      </c>
      <c r="O149" s="284">
        <v>16271.6</v>
      </c>
      <c r="P149" s="172">
        <f t="shared" ref="P149" si="483">O149-N149</f>
        <v>0</v>
      </c>
      <c r="Q149" s="317">
        <f t="shared" si="473"/>
        <v>1</v>
      </c>
      <c r="R149" s="301">
        <f t="shared" si="274"/>
        <v>16766.5</v>
      </c>
      <c r="S149" s="169">
        <f t="shared" si="275"/>
        <v>16766.5</v>
      </c>
      <c r="T149" s="172">
        <f t="shared" si="276"/>
        <v>16766.5</v>
      </c>
      <c r="U149" s="170">
        <f t="shared" si="277"/>
        <v>16766.5</v>
      </c>
      <c r="V149" s="172">
        <f t="shared" si="278"/>
        <v>0</v>
      </c>
      <c r="W149" s="302">
        <f t="shared" si="414"/>
        <v>1</v>
      </c>
      <c r="X149" s="49" t="str">
        <f t="shared" si="447"/>
        <v/>
      </c>
      <c r="Y149" s="54" t="str">
        <f t="shared" si="448"/>
        <v/>
      </c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</row>
    <row r="150" spans="1:199" s="16" customFormat="1" ht="78.75" customHeight="1">
      <c r="A150" s="344"/>
      <c r="B150" s="197"/>
      <c r="C150" s="197"/>
      <c r="D150" s="197"/>
      <c r="E150" s="365" t="s">
        <v>346</v>
      </c>
      <c r="F150" s="297">
        <v>494.9</v>
      </c>
      <c r="G150" s="199">
        <v>494.9</v>
      </c>
      <c r="H150" s="200">
        <v>494.9</v>
      </c>
      <c r="I150" s="231">
        <f>H150/H6</f>
        <v>1.1426930104084577E-3</v>
      </c>
      <c r="J150" s="202">
        <f t="shared" si="439"/>
        <v>0</v>
      </c>
      <c r="K150" s="305">
        <f>H150/G150</f>
        <v>1</v>
      </c>
      <c r="L150" s="315"/>
      <c r="M150" s="204"/>
      <c r="N150" s="204"/>
      <c r="O150" s="205"/>
      <c r="P150" s="272"/>
      <c r="Q150" s="298"/>
      <c r="R150" s="313">
        <f t="shared" ref="R150:R151" si="484">SUM(F150,L150)</f>
        <v>494.9</v>
      </c>
      <c r="S150" s="202"/>
      <c r="T150" s="202">
        <f t="shared" ref="T150:T151" si="485">SUM(G150,N150)</f>
        <v>494.9</v>
      </c>
      <c r="U150" s="207">
        <f t="shared" ref="U150:U151" si="486">SUM(H150,O150)</f>
        <v>494.9</v>
      </c>
      <c r="V150" s="202">
        <f t="shared" ref="V150:V151" si="487">U150-T150</f>
        <v>0</v>
      </c>
      <c r="W150" s="305">
        <f t="shared" si="414"/>
        <v>1</v>
      </c>
      <c r="X150" s="56" t="str">
        <f t="shared" si="447"/>
        <v/>
      </c>
      <c r="Y150" s="66" t="str">
        <f t="shared" si="448"/>
        <v/>
      </c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</row>
    <row r="151" spans="1:199" s="16" customFormat="1" ht="52.5" customHeight="1">
      <c r="A151" s="344"/>
      <c r="B151" s="197"/>
      <c r="C151" s="197"/>
      <c r="D151" s="197"/>
      <c r="E151" s="365" t="s">
        <v>362</v>
      </c>
      <c r="F151" s="323"/>
      <c r="G151" s="285"/>
      <c r="H151" s="205"/>
      <c r="I151" s="231">
        <f>H151/H6</f>
        <v>0</v>
      </c>
      <c r="J151" s="202">
        <f t="shared" ref="J151" si="488">H151-G151</f>
        <v>0</v>
      </c>
      <c r="K151" s="305"/>
      <c r="L151" s="313">
        <v>16271.6</v>
      </c>
      <c r="M151" s="202">
        <v>16271.6</v>
      </c>
      <c r="N151" s="202">
        <v>16271.6</v>
      </c>
      <c r="O151" s="200">
        <v>16271.6</v>
      </c>
      <c r="P151" s="202">
        <f t="shared" ref="P151" si="489">O151-N151</f>
        <v>0</v>
      </c>
      <c r="Q151" s="305">
        <f>O151/N151</f>
        <v>1</v>
      </c>
      <c r="R151" s="313">
        <f t="shared" si="484"/>
        <v>16271.6</v>
      </c>
      <c r="S151" s="202">
        <f t="shared" ref="S151" si="490">SUM(F151,M151)</f>
        <v>16271.6</v>
      </c>
      <c r="T151" s="202">
        <f t="shared" si="485"/>
        <v>16271.6</v>
      </c>
      <c r="U151" s="207">
        <f t="shared" si="486"/>
        <v>16271.6</v>
      </c>
      <c r="V151" s="202">
        <f t="shared" si="487"/>
        <v>0</v>
      </c>
      <c r="W151" s="305">
        <f t="shared" si="414"/>
        <v>1</v>
      </c>
      <c r="X151" s="56" t="str">
        <f t="shared" si="447"/>
        <v/>
      </c>
      <c r="Y151" s="66" t="str">
        <f t="shared" si="448"/>
        <v/>
      </c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</row>
    <row r="152" spans="1:199" s="3" customFormat="1" ht="25.5" customHeight="1">
      <c r="A152" s="433" t="s">
        <v>5</v>
      </c>
      <c r="B152" s="434"/>
      <c r="C152" s="434"/>
      <c r="D152" s="434"/>
      <c r="E152" s="435"/>
      <c r="F152" s="301">
        <f>SUM(F8,F51,F82,F96,F102,F107,F108,F109,F110,F122,F123,F125,F126,F127,F128,F129,F131,F135,F136,F137,F138,F139,F143,F144,F145,F146,F148,F149)</f>
        <v>531488.29999999993</v>
      </c>
      <c r="G152" s="172">
        <f>SUM(G8,G51,G82,G96,G102,G107,G108,G109,G110,G122,G123,G125,G126,G127,G128,G129,G131,G135,G136,G137,G138,G139,G143,G144,G145,G146,G148,G149)</f>
        <v>457360.09999999992</v>
      </c>
      <c r="H152" s="170">
        <f>SUM(H8,H51,H82,H96,H102,H107,H108,H109,H110,H122,H123,H125,H126,H127,H128,H129,H131,H135,H136,H137,H138,H139,H143,H144,H145,H146,H148,H149)</f>
        <v>433099.70000000007</v>
      </c>
      <c r="I152" s="220">
        <v>1</v>
      </c>
      <c r="J152" s="172">
        <f>SUM(J8,J51,J82,J96,J102,J107,J108,J109,J110,J122,J123,J125,J126,J127,J128,J129,J131,J135,J136,J137,J138,J139,J143,J144,J145,J146,J148,J149)</f>
        <v>-24260.399999999932</v>
      </c>
      <c r="K152" s="302">
        <f>H152/G152</f>
        <v>0.94695558270168334</v>
      </c>
      <c r="L152" s="301">
        <f>SUM(L8,L51,L82,L96,L102,L107,L108,L109,L110,L122,L123,L125,L126,L127,L128,L129,L131,L135,L136,L137,L138,L139,L143,L144,L145,L146,L148,L149)</f>
        <v>85351.000000000015</v>
      </c>
      <c r="M152" s="172">
        <f>SUM(M8,M51,M82,M96,M102,M107,M108,M109,M110,M122,M123,M125,M126,M127,M128,M129,M131,M135,M136,M137,M138,M139,M143,M144,M145,M146,M148,M149)</f>
        <v>90307.3</v>
      </c>
      <c r="N152" s="172">
        <f>SUM(N8,N51,N82,N96,N102,N107,N108,N109,N110,N122,N123,N125,N126,N127,N128,N129,N131,N135,N136,N137,N138,N139,N143,N144,N145,N146,N148,N149)</f>
        <v>85459.400000000009</v>
      </c>
      <c r="O152" s="170">
        <f>SUM(O8,O51,O82,O96,O102,O107,O108,O109,O110,O122,O123,O125,O126,O127,O128,O129,O131,O135,O136,O137,O138,O139,O143,O144,O145,O146,O148,O149)</f>
        <v>49802.299999999996</v>
      </c>
      <c r="P152" s="172">
        <f>SUM(P8,P51,P82,P96,P102,P107,P108,P109,P110,P122,P123,P125,P126,P127,P128,P129,P131,P135,P136,P137,P138,P139,P143,P144,P145,P146,P148,P149)</f>
        <v>-35657.1</v>
      </c>
      <c r="Q152" s="317">
        <f>O152/N152</f>
        <v>0.58275976662602347</v>
      </c>
      <c r="R152" s="301">
        <f>SUM(R8,R51,R82,R96,R102,R107,R108,R109,R110,R122,R123,R125,R126,R127,R128,R129,R131,R135,R136,R137,R138,R139,R143,R144,R145,R146,R148,R149)</f>
        <v>616839.30000000005</v>
      </c>
      <c r="S152" s="172">
        <f>SUM(S8,S51,S82,S96,S102,S107,S108,S109,S110,S122,S123,S125,S126,S127,S128,S129,S131,S135,S136,S137,S138,S139,S143,S144,S145,S146,S148,S149)</f>
        <v>621795.6</v>
      </c>
      <c r="T152" s="172">
        <f>SUM(T8,T51,T82,T96,T102,T107,T108,T109,T110,T122,T123,T125,T126,T127,T128,T129,T131,T135,T136,T137,T138,T139,T143,T144,T145,T146,T148,T149)</f>
        <v>542819.5</v>
      </c>
      <c r="U152" s="170">
        <f>SUM(U8,U51,U82,U96,U102,U107,U108,U109,U110,U122,U123,U125,U126,U127,U128,U129,U131,U135,U136,U137,U138,U139,U143,U144,U145,U146,U148,U149)</f>
        <v>482902.00000000006</v>
      </c>
      <c r="V152" s="172">
        <f>SUM(V8,V51,V82,V96,V102,V107,V108,V109,V110,V122,V123,V125,V126,V127,V128,V129,V131,V135,V136,V137,V138,V139,V143,V144,V145,V146,V148,V149)</f>
        <v>-59917.499999999985</v>
      </c>
      <c r="W152" s="302">
        <f t="shared" si="414"/>
        <v>0.88961800377473554</v>
      </c>
      <c r="X152" s="49" t="str">
        <f t="shared" si="447"/>
        <v/>
      </c>
      <c r="Y152" s="54" t="str">
        <f t="shared" si="448"/>
        <v/>
      </c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</row>
    <row r="153" spans="1:199" s="13" customFormat="1" ht="44.25" hidden="1" customHeight="1">
      <c r="A153" s="336">
        <v>12</v>
      </c>
      <c r="B153" s="266">
        <v>250908</v>
      </c>
      <c r="C153" s="266"/>
      <c r="D153" s="266"/>
      <c r="E153" s="352" t="s">
        <v>31</v>
      </c>
      <c r="F153" s="294"/>
      <c r="G153" s="179"/>
      <c r="H153" s="180"/>
      <c r="I153" s="220"/>
      <c r="J153" s="182"/>
      <c r="K153" s="302"/>
      <c r="L153" s="299"/>
      <c r="M153" s="188"/>
      <c r="N153" s="185"/>
      <c r="O153" s="180"/>
      <c r="P153" s="185">
        <f>O153-N153</f>
        <v>0</v>
      </c>
      <c r="Q153" s="317" t="e">
        <f>O153/N153</f>
        <v>#DIV/0!</v>
      </c>
      <c r="R153" s="299">
        <f t="shared" ref="R153:R155" si="491">SUM(F153,L153)</f>
        <v>0</v>
      </c>
      <c r="S153" s="188">
        <f t="shared" ref="S153:S155" si="492">SUM(F153,M153)</f>
        <v>0</v>
      </c>
      <c r="T153" s="185">
        <f t="shared" ref="T153:T155" si="493">SUM(G153,N153)</f>
        <v>0</v>
      </c>
      <c r="U153" s="189">
        <f t="shared" ref="U153:U155" si="494">SUM(H153,O153)</f>
        <v>0</v>
      </c>
      <c r="V153" s="185">
        <f t="shared" ref="V153:V155" si="495">U153-T153</f>
        <v>0</v>
      </c>
      <c r="W153" s="295" t="e">
        <f t="shared" ref="W153:W155" si="496">U153/T153</f>
        <v>#DIV/0!</v>
      </c>
      <c r="X153" s="49" t="str">
        <f t="shared" si="447"/>
        <v/>
      </c>
      <c r="Y153" s="54" t="str">
        <f t="shared" si="448"/>
        <v/>
      </c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</row>
    <row r="154" spans="1:199" s="12" customFormat="1" ht="61.5" customHeight="1">
      <c r="A154" s="336">
        <v>29</v>
      </c>
      <c r="B154" s="266">
        <v>250909</v>
      </c>
      <c r="C154" s="266">
        <v>8822</v>
      </c>
      <c r="D154" s="266">
        <v>1060</v>
      </c>
      <c r="E154" s="381" t="s">
        <v>338</v>
      </c>
      <c r="F154" s="322"/>
      <c r="G154" s="282"/>
      <c r="H154" s="284"/>
      <c r="I154" s="286"/>
      <c r="J154" s="287"/>
      <c r="K154" s="302"/>
      <c r="L154" s="299"/>
      <c r="M154" s="188"/>
      <c r="N154" s="185"/>
      <c r="O154" s="180">
        <v>-40.299999999999997</v>
      </c>
      <c r="P154" s="185">
        <f>O154-N154</f>
        <v>-40.299999999999997</v>
      </c>
      <c r="Q154" s="296"/>
      <c r="R154" s="299">
        <f t="shared" si="491"/>
        <v>0</v>
      </c>
      <c r="S154" s="188" t="s">
        <v>280</v>
      </c>
      <c r="T154" s="185">
        <f t="shared" si="493"/>
        <v>0</v>
      </c>
      <c r="U154" s="189">
        <f t="shared" si="494"/>
        <v>-40.299999999999997</v>
      </c>
      <c r="V154" s="185">
        <f t="shared" si="495"/>
        <v>-40.299999999999997</v>
      </c>
      <c r="W154" s="295"/>
      <c r="X154" s="49" t="str">
        <f t="shared" si="447"/>
        <v/>
      </c>
      <c r="Y154" s="54" t="str">
        <f t="shared" si="448"/>
        <v/>
      </c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  <c r="EO154" s="93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</row>
    <row r="155" spans="1:199" s="14" customFormat="1" ht="40.15" customHeight="1">
      <c r="A155" s="382"/>
      <c r="B155" s="383"/>
      <c r="C155" s="383"/>
      <c r="D155" s="383"/>
      <c r="E155" s="384" t="s">
        <v>46</v>
      </c>
      <c r="F155" s="324">
        <f>SUM(F152:F154)</f>
        <v>531488.29999999993</v>
      </c>
      <c r="G155" s="325">
        <f>SUM(G152:G154)</f>
        <v>457360.09999999992</v>
      </c>
      <c r="H155" s="326">
        <f>SUM(H152:H154)</f>
        <v>433099.70000000007</v>
      </c>
      <c r="I155" s="327">
        <v>1</v>
      </c>
      <c r="J155" s="328">
        <f>H155-G155</f>
        <v>-24260.399999999849</v>
      </c>
      <c r="K155" s="329">
        <f>H155/G155</f>
        <v>0.94695558270168334</v>
      </c>
      <c r="L155" s="324">
        <f>SUM(L152:L154)</f>
        <v>85351.000000000015</v>
      </c>
      <c r="M155" s="394">
        <f>SUM(M152:M154)</f>
        <v>90307.3</v>
      </c>
      <c r="N155" s="325">
        <f>SUM(N152:N154)</f>
        <v>85459.400000000009</v>
      </c>
      <c r="O155" s="326">
        <f>SUM(O152:O154)</f>
        <v>49761.999999999993</v>
      </c>
      <c r="P155" s="325">
        <f>SUM(P152:P154)</f>
        <v>-35697.4</v>
      </c>
      <c r="Q155" s="395">
        <f>O155/N155</f>
        <v>0.58228819767047257</v>
      </c>
      <c r="R155" s="399">
        <f t="shared" si="491"/>
        <v>616839.29999999993</v>
      </c>
      <c r="S155" s="400">
        <f t="shared" si="492"/>
        <v>621795.6</v>
      </c>
      <c r="T155" s="401">
        <f t="shared" si="493"/>
        <v>542819.49999999988</v>
      </c>
      <c r="U155" s="402">
        <f t="shared" si="494"/>
        <v>482861.70000000007</v>
      </c>
      <c r="V155" s="401">
        <f t="shared" si="495"/>
        <v>-59957.799999999814</v>
      </c>
      <c r="W155" s="329">
        <f t="shared" si="496"/>
        <v>0.88954376178453454</v>
      </c>
      <c r="X155" s="49" t="str">
        <f t="shared" si="447"/>
        <v/>
      </c>
      <c r="Y155" s="54" t="str">
        <f t="shared" si="448"/>
        <v/>
      </c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</row>
    <row r="156" spans="1:199" ht="73.5" customHeight="1">
      <c r="E156" s="432" t="s">
        <v>326</v>
      </c>
      <c r="F156" s="432"/>
      <c r="G156" s="97"/>
      <c r="I156" s="99"/>
      <c r="J156" s="99"/>
      <c r="K156" s="100"/>
      <c r="L156" s="101"/>
      <c r="M156" s="20" t="s">
        <v>327</v>
      </c>
      <c r="N156" s="101"/>
      <c r="O156" s="102"/>
      <c r="P156" s="103"/>
      <c r="Q156" s="101"/>
      <c r="U156" s="101"/>
      <c r="V156" s="104"/>
      <c r="W156" s="104"/>
      <c r="X156" s="10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</row>
    <row r="157" spans="1:199" ht="20.25">
      <c r="E157" s="23"/>
      <c r="F157" s="106"/>
      <c r="G157" s="106"/>
      <c r="H157" s="107"/>
      <c r="I157" s="104"/>
      <c r="J157" s="104"/>
      <c r="K157" s="108"/>
      <c r="L157" s="101"/>
      <c r="M157" s="109"/>
      <c r="N157" s="101"/>
      <c r="O157" s="110"/>
      <c r="P157" s="103"/>
      <c r="Q157" s="101"/>
      <c r="R157" s="101"/>
      <c r="S157" s="102"/>
      <c r="T157" s="101"/>
      <c r="U157" s="101"/>
      <c r="V157" s="104"/>
      <c r="W157" s="104"/>
      <c r="X157" s="10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</row>
    <row r="158" spans="1:199">
      <c r="F158" s="106"/>
      <c r="G158" s="106"/>
      <c r="H158" s="107"/>
      <c r="I158" s="111"/>
      <c r="J158" s="104"/>
      <c r="K158" s="108"/>
      <c r="L158" s="101"/>
      <c r="M158" s="112"/>
      <c r="N158" s="101"/>
      <c r="O158" s="113"/>
      <c r="P158" s="103"/>
      <c r="Q158" s="101"/>
      <c r="R158" s="114"/>
      <c r="S158" s="115"/>
      <c r="T158" s="114"/>
      <c r="U158" s="101"/>
      <c r="V158" s="104"/>
      <c r="W158" s="104"/>
      <c r="X158" s="10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</row>
    <row r="159" spans="1:199" ht="15">
      <c r="F159" s="106"/>
      <c r="G159" s="106"/>
      <c r="H159" s="116"/>
      <c r="I159" s="117"/>
      <c r="J159" s="122">
        <f>SUM(G155-H155)</f>
        <v>24260.399999999849</v>
      </c>
      <c r="K159" s="119"/>
      <c r="L159" s="120"/>
      <c r="M159" s="121"/>
      <c r="N159" s="120"/>
      <c r="O159" s="121"/>
      <c r="P159" s="122">
        <f>SUM(O152-N152)</f>
        <v>-35657.100000000013</v>
      </c>
      <c r="Q159" s="123">
        <f>O152/N152</f>
        <v>0.58275976662602347</v>
      </c>
      <c r="R159" s="124">
        <f>SUM(F152,L152)</f>
        <v>616839.29999999993</v>
      </c>
      <c r="S159" s="125">
        <f>SUM(F152,M152)</f>
        <v>621795.6</v>
      </c>
      <c r="T159" s="124">
        <f>SUM(G152,N152)</f>
        <v>542819.49999999988</v>
      </c>
      <c r="U159" s="126">
        <f>SUM(H152,O152)</f>
        <v>482902.00000000006</v>
      </c>
      <c r="V159" s="127">
        <f>SUM(U152-T152)</f>
        <v>-59917.499999999942</v>
      </c>
      <c r="W159" s="128">
        <f>U159/T159</f>
        <v>0.88961800377473577</v>
      </c>
      <c r="X159" s="10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</row>
    <row r="160" spans="1:199" ht="15">
      <c r="F160" s="106"/>
      <c r="G160" s="106"/>
      <c r="H160" s="129"/>
      <c r="I160" s="34"/>
      <c r="J160" s="118"/>
      <c r="K160" s="119"/>
      <c r="L160" s="120"/>
      <c r="M160" s="121"/>
      <c r="N160" s="120"/>
      <c r="O160" s="121"/>
      <c r="P160" s="122"/>
      <c r="Q160" s="123"/>
      <c r="R160" s="124"/>
      <c r="S160" s="125"/>
      <c r="T160" s="124"/>
      <c r="U160" s="126"/>
      <c r="V160" s="127"/>
      <c r="W160" s="128"/>
      <c r="X160" s="10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</row>
    <row r="161" spans="1:199" ht="15" hidden="1">
      <c r="F161" s="106"/>
      <c r="G161" s="106"/>
      <c r="H161" s="116"/>
      <c r="I161" s="130"/>
      <c r="J161" s="118"/>
      <c r="K161" s="119"/>
      <c r="L161" s="120"/>
      <c r="M161" s="121"/>
      <c r="N161" s="120"/>
      <c r="O161" s="120"/>
      <c r="P161" s="120"/>
      <c r="Q161" s="123"/>
      <c r="R161" s="124"/>
      <c r="S161" s="125"/>
      <c r="T161" s="124"/>
      <c r="U161" s="126"/>
      <c r="V161" s="127"/>
      <c r="W161" s="128"/>
      <c r="X161" s="10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</row>
    <row r="162" spans="1:199" hidden="1">
      <c r="E162" s="9" t="s">
        <v>296</v>
      </c>
      <c r="F162" s="131">
        <f>SUM(F9:F10)</f>
        <v>8195</v>
      </c>
      <c r="G162" s="131">
        <f>SUM(G9:G10)</f>
        <v>8195</v>
      </c>
      <c r="H162" s="131">
        <f>SUM(H9:H10)</f>
        <v>8174.4</v>
      </c>
      <c r="I162" s="131"/>
      <c r="J162" s="132">
        <f t="shared" ref="J162:J173" si="497">H162-G162</f>
        <v>-20.600000000000364</v>
      </c>
      <c r="K162" s="133">
        <f t="shared" ref="K162:K175" si="498">H162/G162</f>
        <v>0.99748627211714458</v>
      </c>
      <c r="L162" s="134">
        <f>SUM(L9:L10)</f>
        <v>0</v>
      </c>
      <c r="M162" s="134">
        <f>SUM(M9:M10)</f>
        <v>0</v>
      </c>
      <c r="N162" s="134">
        <f>SUM(N9:N10)</f>
        <v>0</v>
      </c>
      <c r="O162" s="134">
        <f>SUM(O9:O10)</f>
        <v>0</v>
      </c>
      <c r="P162" s="134">
        <f t="shared" ref="P162:P165" si="499">O162-N162</f>
        <v>0</v>
      </c>
      <c r="Q162" s="135" t="e">
        <f>O162/N162</f>
        <v>#DIV/0!</v>
      </c>
      <c r="R162" s="136">
        <f>SUM(R9:R10)</f>
        <v>8195</v>
      </c>
      <c r="S162" s="136">
        <f>SUM(S9:S10)</f>
        <v>8195</v>
      </c>
      <c r="T162" s="136">
        <f>SUM(T9:T10)</f>
        <v>8195</v>
      </c>
      <c r="U162" s="136">
        <f>SUM(U9:U10)</f>
        <v>8174.4</v>
      </c>
      <c r="V162" s="137">
        <f>U162-T162</f>
        <v>-20.600000000000364</v>
      </c>
      <c r="W162" s="138">
        <f t="shared" ref="W162:W177" si="500">U162/T162</f>
        <v>0.99748627211714458</v>
      </c>
      <c r="X162" s="10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</row>
    <row r="163" spans="1:199" hidden="1">
      <c r="E163" s="9" t="s">
        <v>297</v>
      </c>
      <c r="F163" s="131">
        <f>F11</f>
        <v>20</v>
      </c>
      <c r="G163" s="131">
        <f>G11</f>
        <v>16.899999999999999</v>
      </c>
      <c r="H163" s="131">
        <f>H11</f>
        <v>11.7</v>
      </c>
      <c r="I163" s="139"/>
      <c r="J163" s="132">
        <f t="shared" si="497"/>
        <v>-5.1999999999999993</v>
      </c>
      <c r="K163" s="133">
        <f t="shared" si="498"/>
        <v>0.69230769230769229</v>
      </c>
      <c r="L163" s="134">
        <f>L11</f>
        <v>0</v>
      </c>
      <c r="M163" s="134">
        <f>M11</f>
        <v>0</v>
      </c>
      <c r="N163" s="134">
        <f>N11</f>
        <v>0</v>
      </c>
      <c r="O163" s="134">
        <f>O11</f>
        <v>0</v>
      </c>
      <c r="P163" s="134">
        <f t="shared" si="499"/>
        <v>0</v>
      </c>
      <c r="Q163" s="135" t="e">
        <f t="shared" ref="Q163:Q183" si="501">O163/N163</f>
        <v>#DIV/0!</v>
      </c>
      <c r="R163" s="136">
        <f>R11</f>
        <v>20</v>
      </c>
      <c r="S163" s="136">
        <f>S11</f>
        <v>20</v>
      </c>
      <c r="T163" s="136">
        <f>T11</f>
        <v>16.899999999999999</v>
      </c>
      <c r="U163" s="136">
        <f>U11</f>
        <v>11.7</v>
      </c>
      <c r="V163" s="137">
        <f t="shared" ref="V163:V177" si="502">U163-T163</f>
        <v>-5.1999999999999993</v>
      </c>
      <c r="W163" s="138">
        <f t="shared" si="500"/>
        <v>0.69230769230769229</v>
      </c>
      <c r="X163" s="10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</row>
    <row r="164" spans="1:199" hidden="1">
      <c r="E164" s="9" t="s">
        <v>295</v>
      </c>
      <c r="F164" s="131">
        <f>SUM(F15:F29)</f>
        <v>53400.000000000015</v>
      </c>
      <c r="G164" s="131">
        <f>SUM(G15:G29)</f>
        <v>46700</v>
      </c>
      <c r="H164" s="131">
        <f>SUM(H15:H29)</f>
        <v>43629.299999999996</v>
      </c>
      <c r="I164" s="139"/>
      <c r="J164" s="132">
        <f t="shared" si="497"/>
        <v>-3070.7000000000044</v>
      </c>
      <c r="K164" s="133">
        <f t="shared" si="498"/>
        <v>0.93424625267665939</v>
      </c>
      <c r="L164" s="134">
        <f>SUM(L15:L29)</f>
        <v>0</v>
      </c>
      <c r="M164" s="134">
        <f>SUM(M15:M29)</f>
        <v>0</v>
      </c>
      <c r="N164" s="134">
        <f>SUM(N15:N29)</f>
        <v>0</v>
      </c>
      <c r="O164" s="134">
        <f>SUM(O15:O29)</f>
        <v>0</v>
      </c>
      <c r="P164" s="134">
        <f t="shared" si="499"/>
        <v>0</v>
      </c>
      <c r="Q164" s="135" t="e">
        <f t="shared" si="501"/>
        <v>#DIV/0!</v>
      </c>
      <c r="R164" s="136">
        <f>SUM(R15:R29)</f>
        <v>53400.000000000015</v>
      </c>
      <c r="S164" s="136">
        <f>SUM(S15:S29)</f>
        <v>53400.000000000015</v>
      </c>
      <c r="T164" s="136">
        <f>SUM(T15:T29)</f>
        <v>46700</v>
      </c>
      <c r="U164" s="136">
        <f>SUM(U15:U29)</f>
        <v>43629.299999999996</v>
      </c>
      <c r="V164" s="137">
        <f t="shared" si="502"/>
        <v>-3070.7000000000044</v>
      </c>
      <c r="W164" s="138">
        <f t="shared" si="500"/>
        <v>0.93424625267665939</v>
      </c>
      <c r="X164" s="10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</row>
    <row r="165" spans="1:199" s="421" customFormat="1" ht="12.75" hidden="1" customHeight="1">
      <c r="B165" s="422"/>
      <c r="C165" s="422"/>
      <c r="D165" s="422"/>
      <c r="E165" s="423" t="s">
        <v>299</v>
      </c>
      <c r="F165" s="131">
        <f>F59+F72</f>
        <v>67106.2</v>
      </c>
      <c r="G165" s="131">
        <f>G59+G72</f>
        <v>56802.400000000001</v>
      </c>
      <c r="H165" s="131">
        <f>H59+H72</f>
        <v>56801.2</v>
      </c>
      <c r="I165" s="131"/>
      <c r="J165" s="132">
        <f t="shared" si="497"/>
        <v>-1.2000000000043656</v>
      </c>
      <c r="K165" s="133">
        <f t="shared" si="498"/>
        <v>0.99997887413207887</v>
      </c>
      <c r="L165" s="134">
        <f>L59+L72</f>
        <v>500</v>
      </c>
      <c r="M165" s="134">
        <f>M59+M72</f>
        <v>500</v>
      </c>
      <c r="N165" s="134">
        <f>N59+N72</f>
        <v>500</v>
      </c>
      <c r="O165" s="134">
        <f>O59+O72</f>
        <v>0</v>
      </c>
      <c r="P165" s="134">
        <f t="shared" si="499"/>
        <v>-500</v>
      </c>
      <c r="Q165" s="135">
        <f t="shared" si="501"/>
        <v>0</v>
      </c>
      <c r="R165" s="136">
        <f>R59+R72</f>
        <v>67606.2</v>
      </c>
      <c r="S165" s="136">
        <f>S59+S72</f>
        <v>67606.2</v>
      </c>
      <c r="T165" s="136">
        <f>T59+T72</f>
        <v>57302.400000000001</v>
      </c>
      <c r="U165" s="136">
        <f>U59+U72</f>
        <v>56801.2</v>
      </c>
      <c r="V165" s="137">
        <f t="shared" si="502"/>
        <v>-501.20000000000437</v>
      </c>
      <c r="W165" s="138">
        <f t="shared" si="500"/>
        <v>0.99125342045010323</v>
      </c>
      <c r="X165" s="424"/>
      <c r="Y165" s="425"/>
      <c r="Z165" s="425"/>
      <c r="AA165" s="425"/>
      <c r="AB165" s="425"/>
      <c r="AC165" s="425"/>
      <c r="AD165" s="425"/>
      <c r="AE165" s="425"/>
      <c r="AF165" s="425"/>
      <c r="AG165" s="425"/>
      <c r="AH165" s="425"/>
      <c r="AI165" s="425"/>
      <c r="AJ165" s="425"/>
      <c r="AK165" s="425"/>
      <c r="AL165" s="425"/>
      <c r="AM165" s="425"/>
      <c r="AN165" s="425"/>
      <c r="AO165" s="425"/>
      <c r="AP165" s="425"/>
      <c r="AQ165" s="425"/>
      <c r="AR165" s="425"/>
      <c r="AS165" s="425"/>
      <c r="AT165" s="425"/>
      <c r="AU165" s="426"/>
      <c r="AV165" s="426"/>
      <c r="AW165" s="426"/>
      <c r="AX165" s="426"/>
      <c r="AY165" s="426"/>
      <c r="AZ165" s="426"/>
      <c r="BA165" s="426"/>
      <c r="BB165" s="426"/>
      <c r="BC165" s="426"/>
      <c r="BD165" s="426"/>
      <c r="BE165" s="426"/>
      <c r="BF165" s="426"/>
      <c r="BG165" s="426"/>
      <c r="BH165" s="426"/>
      <c r="BI165" s="426"/>
      <c r="BJ165" s="426"/>
      <c r="BK165" s="426"/>
      <c r="BL165" s="426"/>
      <c r="BM165" s="426"/>
      <c r="BN165" s="426"/>
      <c r="BO165" s="426"/>
      <c r="BP165" s="426"/>
      <c r="BQ165" s="426"/>
      <c r="BR165" s="426"/>
      <c r="BS165" s="426"/>
      <c r="BT165" s="426"/>
      <c r="BU165" s="426"/>
      <c r="BV165" s="426"/>
      <c r="BW165" s="426"/>
      <c r="BX165" s="426"/>
      <c r="BY165" s="426"/>
      <c r="BZ165" s="426"/>
      <c r="CA165" s="426"/>
      <c r="CB165" s="426"/>
      <c r="CC165" s="426"/>
      <c r="CD165" s="426"/>
      <c r="CE165" s="426"/>
      <c r="CF165" s="426"/>
      <c r="CG165" s="426"/>
      <c r="CH165" s="426"/>
      <c r="CI165" s="426"/>
      <c r="CJ165" s="426"/>
      <c r="CK165" s="426"/>
      <c r="CL165" s="426"/>
      <c r="CM165" s="426"/>
      <c r="CN165" s="426"/>
      <c r="CO165" s="426"/>
      <c r="CP165" s="426"/>
      <c r="CQ165" s="426"/>
      <c r="CR165" s="426"/>
      <c r="CS165" s="426"/>
      <c r="CT165" s="426"/>
      <c r="CU165" s="426"/>
      <c r="CV165" s="426"/>
      <c r="CW165" s="426"/>
      <c r="CX165" s="426"/>
      <c r="CY165" s="426"/>
      <c r="CZ165" s="426"/>
      <c r="DA165" s="426"/>
      <c r="DB165" s="426"/>
      <c r="DC165" s="426"/>
      <c r="DD165" s="426"/>
      <c r="DE165" s="426"/>
      <c r="DF165" s="426"/>
      <c r="DG165" s="426"/>
      <c r="DH165" s="426"/>
      <c r="DI165" s="426"/>
      <c r="DJ165" s="426"/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426"/>
      <c r="EN165" s="426"/>
      <c r="EO165" s="426"/>
      <c r="EP165" s="426"/>
      <c r="EQ165" s="426"/>
      <c r="ER165" s="426"/>
      <c r="ES165" s="426"/>
      <c r="ET165" s="426"/>
      <c r="EU165" s="426"/>
      <c r="EV165" s="426"/>
      <c r="EW165" s="426"/>
      <c r="EX165" s="426"/>
      <c r="EY165" s="426"/>
      <c r="EZ165" s="426"/>
      <c r="FA165" s="426"/>
      <c r="FB165" s="426"/>
      <c r="FC165" s="426"/>
      <c r="FD165" s="426"/>
      <c r="FE165" s="426"/>
      <c r="FF165" s="426"/>
      <c r="FG165" s="426"/>
      <c r="FH165" s="426"/>
      <c r="FI165" s="426"/>
      <c r="FJ165" s="426"/>
      <c r="FK165" s="426"/>
      <c r="FL165" s="426"/>
      <c r="FM165" s="426"/>
      <c r="FN165" s="426"/>
      <c r="FO165" s="426"/>
      <c r="FP165" s="426"/>
      <c r="FQ165" s="426"/>
      <c r="FR165" s="426"/>
      <c r="FS165" s="426"/>
      <c r="FT165" s="426"/>
      <c r="FU165" s="426"/>
      <c r="FV165" s="426"/>
      <c r="FW165" s="426"/>
      <c r="FX165" s="426"/>
      <c r="FY165" s="426"/>
      <c r="FZ165" s="426"/>
      <c r="GA165" s="426"/>
      <c r="GB165" s="426"/>
      <c r="GC165" s="426"/>
      <c r="GD165" s="426"/>
      <c r="GE165" s="426"/>
      <c r="GF165" s="426"/>
      <c r="GG165" s="426"/>
      <c r="GH165" s="423"/>
      <c r="GI165" s="423"/>
      <c r="GJ165" s="423"/>
      <c r="GK165" s="423"/>
      <c r="GL165" s="423"/>
      <c r="GM165" s="423"/>
      <c r="GN165" s="423"/>
      <c r="GO165" s="423"/>
      <c r="GP165" s="423"/>
      <c r="GQ165" s="423"/>
    </row>
    <row r="166" spans="1:199" s="421" customFormat="1" ht="40.9" hidden="1" customHeight="1">
      <c r="B166" s="422"/>
      <c r="C166" s="422"/>
      <c r="D166" s="422"/>
      <c r="E166" s="427" t="s">
        <v>335</v>
      </c>
      <c r="F166" s="429">
        <f>SUM(F81)</f>
        <v>591.20000000000005</v>
      </c>
      <c r="G166" s="429">
        <f>SUM(G81)</f>
        <v>501.2</v>
      </c>
      <c r="H166" s="429">
        <f>SUM(H81)</f>
        <v>388.2</v>
      </c>
      <c r="I166" s="429"/>
      <c r="J166" s="429">
        <f t="shared" ref="J166:W166" si="503">SUM(J81)</f>
        <v>-113</v>
      </c>
      <c r="K166" s="429">
        <f t="shared" si="503"/>
        <v>0.77454110135674381</v>
      </c>
      <c r="L166" s="430">
        <f t="shared" si="503"/>
        <v>0</v>
      </c>
      <c r="M166" s="430">
        <f t="shared" si="503"/>
        <v>0</v>
      </c>
      <c r="N166" s="430">
        <f t="shared" si="503"/>
        <v>0</v>
      </c>
      <c r="O166" s="430">
        <f t="shared" si="503"/>
        <v>0</v>
      </c>
      <c r="P166" s="430">
        <f t="shared" si="503"/>
        <v>0</v>
      </c>
      <c r="Q166" s="430">
        <f t="shared" si="503"/>
        <v>0</v>
      </c>
      <c r="R166" s="431">
        <f t="shared" si="503"/>
        <v>591.20000000000005</v>
      </c>
      <c r="S166" s="431">
        <f t="shared" si="503"/>
        <v>591.20000000000005</v>
      </c>
      <c r="T166" s="431">
        <f t="shared" si="503"/>
        <v>501.2</v>
      </c>
      <c r="U166" s="431">
        <f t="shared" si="503"/>
        <v>388.2</v>
      </c>
      <c r="V166" s="431">
        <f t="shared" si="503"/>
        <v>-113</v>
      </c>
      <c r="W166" s="431">
        <f t="shared" si="503"/>
        <v>0.77454110135674381</v>
      </c>
      <c r="X166" s="424"/>
      <c r="Y166" s="425"/>
      <c r="Z166" s="425"/>
      <c r="AA166" s="425"/>
      <c r="AB166" s="425"/>
      <c r="AC166" s="425"/>
      <c r="AD166" s="425"/>
      <c r="AE166" s="425"/>
      <c r="AF166" s="425"/>
      <c r="AG166" s="425"/>
      <c r="AH166" s="425"/>
      <c r="AI166" s="425"/>
      <c r="AJ166" s="425"/>
      <c r="AK166" s="425"/>
      <c r="AL166" s="425"/>
      <c r="AM166" s="425"/>
      <c r="AN166" s="425"/>
      <c r="AO166" s="425"/>
      <c r="AP166" s="425"/>
      <c r="AQ166" s="425"/>
      <c r="AR166" s="425"/>
      <c r="AS166" s="425"/>
      <c r="AT166" s="425"/>
      <c r="AU166" s="426"/>
      <c r="AV166" s="426"/>
      <c r="AW166" s="426"/>
      <c r="AX166" s="426"/>
      <c r="AY166" s="426"/>
      <c r="AZ166" s="426"/>
      <c r="BA166" s="426"/>
      <c r="BB166" s="426"/>
      <c r="BC166" s="426"/>
      <c r="BD166" s="426"/>
      <c r="BE166" s="426"/>
      <c r="BF166" s="426"/>
      <c r="BG166" s="426"/>
      <c r="BH166" s="426"/>
      <c r="BI166" s="426"/>
      <c r="BJ166" s="426"/>
      <c r="BK166" s="426"/>
      <c r="BL166" s="426"/>
      <c r="BM166" s="426"/>
      <c r="BN166" s="426"/>
      <c r="BO166" s="426"/>
      <c r="BP166" s="426"/>
      <c r="BQ166" s="426"/>
      <c r="BR166" s="426"/>
      <c r="BS166" s="426"/>
      <c r="BT166" s="426"/>
      <c r="BU166" s="426"/>
      <c r="BV166" s="426"/>
      <c r="BW166" s="426"/>
      <c r="BX166" s="426"/>
      <c r="BY166" s="426"/>
      <c r="BZ166" s="426"/>
      <c r="CA166" s="426"/>
      <c r="CB166" s="426"/>
      <c r="CC166" s="426"/>
      <c r="CD166" s="426"/>
      <c r="CE166" s="426"/>
      <c r="CF166" s="426"/>
      <c r="CG166" s="426"/>
      <c r="CH166" s="426"/>
      <c r="CI166" s="426"/>
      <c r="CJ166" s="426"/>
      <c r="CK166" s="426"/>
      <c r="CL166" s="426"/>
      <c r="CM166" s="426"/>
      <c r="CN166" s="426"/>
      <c r="CO166" s="426"/>
      <c r="CP166" s="426"/>
      <c r="CQ166" s="426"/>
      <c r="CR166" s="426"/>
      <c r="CS166" s="426"/>
      <c r="CT166" s="426"/>
      <c r="CU166" s="426"/>
      <c r="CV166" s="426"/>
      <c r="CW166" s="426"/>
      <c r="CX166" s="426"/>
      <c r="CY166" s="426"/>
      <c r="CZ166" s="426"/>
      <c r="DA166" s="426"/>
      <c r="DB166" s="426"/>
      <c r="DC166" s="426"/>
      <c r="DD166" s="426"/>
      <c r="DE166" s="426"/>
      <c r="DF166" s="426"/>
      <c r="DG166" s="426"/>
      <c r="DH166" s="426"/>
      <c r="DI166" s="426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426"/>
      <c r="EN166" s="426"/>
      <c r="EO166" s="426"/>
      <c r="EP166" s="426"/>
      <c r="EQ166" s="426"/>
      <c r="ER166" s="426"/>
      <c r="ES166" s="426"/>
      <c r="ET166" s="426"/>
      <c r="EU166" s="426"/>
      <c r="EV166" s="426"/>
      <c r="EW166" s="426"/>
      <c r="EX166" s="426"/>
      <c r="EY166" s="426"/>
      <c r="EZ166" s="426"/>
      <c r="FA166" s="426"/>
      <c r="FB166" s="426"/>
      <c r="FC166" s="426"/>
      <c r="FD166" s="426"/>
      <c r="FE166" s="426"/>
      <c r="FF166" s="426"/>
      <c r="FG166" s="426"/>
      <c r="FH166" s="426"/>
      <c r="FI166" s="426"/>
      <c r="FJ166" s="426"/>
      <c r="FK166" s="426"/>
      <c r="FL166" s="426"/>
      <c r="FM166" s="426"/>
      <c r="FN166" s="426"/>
      <c r="FO166" s="426"/>
      <c r="FP166" s="426"/>
      <c r="FQ166" s="426"/>
      <c r="FR166" s="426"/>
      <c r="FS166" s="426"/>
      <c r="FT166" s="426"/>
      <c r="FU166" s="426"/>
      <c r="FV166" s="426"/>
      <c r="FW166" s="426"/>
      <c r="FX166" s="426"/>
      <c r="FY166" s="426"/>
      <c r="FZ166" s="426"/>
      <c r="GA166" s="426"/>
      <c r="GB166" s="426"/>
      <c r="GC166" s="426"/>
      <c r="GD166" s="426"/>
      <c r="GE166" s="426"/>
      <c r="GF166" s="426"/>
      <c r="GG166" s="426"/>
      <c r="GH166" s="423"/>
      <c r="GI166" s="423"/>
      <c r="GJ166" s="423"/>
      <c r="GK166" s="423"/>
      <c r="GL166" s="423"/>
      <c r="GM166" s="423"/>
      <c r="GN166" s="423"/>
      <c r="GO166" s="423"/>
      <c r="GP166" s="423"/>
      <c r="GQ166" s="423"/>
    </row>
    <row r="167" spans="1:199" s="421" customFormat="1" ht="43.15" hidden="1" customHeight="1">
      <c r="B167" s="422"/>
      <c r="C167" s="422"/>
      <c r="D167" s="422"/>
      <c r="E167" s="428" t="s">
        <v>325</v>
      </c>
      <c r="F167" s="429">
        <f>SUM(F69)</f>
        <v>196.4</v>
      </c>
      <c r="G167" s="429">
        <f>SUM(G69)</f>
        <v>196.4</v>
      </c>
      <c r="H167" s="429">
        <f>SUM(H69)</f>
        <v>25.7</v>
      </c>
      <c r="I167" s="429"/>
      <c r="J167" s="429">
        <f t="shared" ref="J167:W167" si="504">SUM(J69)</f>
        <v>-170.70000000000002</v>
      </c>
      <c r="K167" s="429">
        <f t="shared" si="504"/>
        <v>0.13085539714867617</v>
      </c>
      <c r="L167" s="430">
        <f t="shared" si="504"/>
        <v>271.8</v>
      </c>
      <c r="M167" s="430">
        <f t="shared" si="504"/>
        <v>271.8</v>
      </c>
      <c r="N167" s="430">
        <f t="shared" si="504"/>
        <v>271.8</v>
      </c>
      <c r="O167" s="430">
        <f t="shared" si="504"/>
        <v>37.799999999999997</v>
      </c>
      <c r="P167" s="430">
        <f t="shared" si="504"/>
        <v>-234</v>
      </c>
      <c r="Q167" s="430">
        <f t="shared" si="504"/>
        <v>0.13907284768211919</v>
      </c>
      <c r="R167" s="431">
        <f t="shared" si="504"/>
        <v>468.20000000000005</v>
      </c>
      <c r="S167" s="431">
        <f t="shared" si="504"/>
        <v>468.20000000000005</v>
      </c>
      <c r="T167" s="431">
        <f t="shared" si="504"/>
        <v>468.20000000000005</v>
      </c>
      <c r="U167" s="431">
        <f t="shared" si="504"/>
        <v>63.5</v>
      </c>
      <c r="V167" s="431">
        <f t="shared" si="504"/>
        <v>-404.70000000000005</v>
      </c>
      <c r="W167" s="431">
        <f t="shared" si="504"/>
        <v>0.13562580093976931</v>
      </c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426"/>
      <c r="AN167" s="426"/>
      <c r="AO167" s="426"/>
      <c r="AP167" s="426"/>
      <c r="AQ167" s="426"/>
      <c r="AR167" s="426"/>
      <c r="AS167" s="426"/>
      <c r="AT167" s="426"/>
      <c r="AU167" s="426"/>
      <c r="AV167" s="426"/>
      <c r="AW167" s="426"/>
      <c r="AX167" s="426"/>
      <c r="AY167" s="426"/>
      <c r="AZ167" s="426"/>
      <c r="BA167" s="426"/>
      <c r="BB167" s="426"/>
      <c r="BC167" s="426"/>
      <c r="BD167" s="426"/>
      <c r="BE167" s="426"/>
      <c r="BF167" s="426"/>
      <c r="BG167" s="426"/>
      <c r="BH167" s="426"/>
      <c r="BI167" s="426"/>
      <c r="BJ167" s="426"/>
      <c r="BK167" s="426"/>
      <c r="BL167" s="426"/>
      <c r="BM167" s="426"/>
      <c r="BN167" s="426"/>
      <c r="BO167" s="426"/>
      <c r="BP167" s="426"/>
      <c r="BQ167" s="426"/>
      <c r="BR167" s="426"/>
      <c r="BS167" s="426"/>
      <c r="BT167" s="426"/>
      <c r="BU167" s="426"/>
      <c r="BV167" s="426"/>
      <c r="BW167" s="426"/>
      <c r="BX167" s="426"/>
      <c r="BY167" s="426"/>
      <c r="BZ167" s="426"/>
      <c r="CA167" s="426"/>
      <c r="CB167" s="426"/>
      <c r="CC167" s="426"/>
      <c r="CD167" s="426"/>
      <c r="CE167" s="426"/>
      <c r="CF167" s="426"/>
      <c r="CG167" s="426"/>
      <c r="CH167" s="426"/>
      <c r="CI167" s="426"/>
      <c r="CJ167" s="426"/>
      <c r="CK167" s="426"/>
      <c r="CL167" s="426"/>
      <c r="CM167" s="426"/>
      <c r="CN167" s="426"/>
      <c r="CO167" s="426"/>
      <c r="CP167" s="426"/>
      <c r="CQ167" s="426"/>
      <c r="CR167" s="426"/>
      <c r="CS167" s="426"/>
      <c r="CT167" s="426"/>
      <c r="CU167" s="426"/>
      <c r="CV167" s="426"/>
      <c r="CW167" s="426"/>
      <c r="CX167" s="426"/>
      <c r="CY167" s="426"/>
      <c r="CZ167" s="426"/>
      <c r="DA167" s="426"/>
      <c r="DB167" s="426"/>
      <c r="DC167" s="426"/>
      <c r="DD167" s="426"/>
      <c r="DE167" s="426"/>
      <c r="DF167" s="426"/>
      <c r="DG167" s="426"/>
      <c r="DH167" s="426"/>
      <c r="DI167" s="426"/>
      <c r="DJ167" s="426"/>
      <c r="DK167" s="426"/>
      <c r="DL167" s="426"/>
      <c r="DM167" s="426"/>
      <c r="DN167" s="426"/>
      <c r="DO167" s="426"/>
      <c r="DP167" s="426"/>
      <c r="DQ167" s="426"/>
      <c r="DR167" s="426"/>
      <c r="DS167" s="426"/>
      <c r="DT167" s="426"/>
      <c r="DU167" s="426"/>
      <c r="DV167" s="426"/>
      <c r="DW167" s="426"/>
      <c r="DX167" s="426"/>
      <c r="DY167" s="426"/>
      <c r="DZ167" s="426"/>
      <c r="EA167" s="426"/>
      <c r="EB167" s="426"/>
      <c r="EC167" s="426"/>
      <c r="ED167" s="426"/>
      <c r="EE167" s="426"/>
      <c r="EF167" s="426"/>
      <c r="EG167" s="426"/>
      <c r="EH167" s="426"/>
      <c r="EI167" s="426"/>
      <c r="EJ167" s="426"/>
      <c r="EK167" s="426"/>
      <c r="EL167" s="426"/>
      <c r="EM167" s="426"/>
      <c r="EN167" s="426"/>
      <c r="EO167" s="426"/>
      <c r="EP167" s="426"/>
      <c r="EQ167" s="426"/>
      <c r="ER167" s="426"/>
      <c r="ES167" s="426"/>
      <c r="ET167" s="426"/>
      <c r="EU167" s="426"/>
      <c r="EV167" s="426"/>
      <c r="EW167" s="426"/>
      <c r="EX167" s="426"/>
      <c r="EY167" s="426"/>
      <c r="EZ167" s="426"/>
      <c r="FA167" s="426"/>
      <c r="FB167" s="426"/>
      <c r="FC167" s="426"/>
      <c r="FD167" s="426"/>
      <c r="FE167" s="426"/>
      <c r="FF167" s="426"/>
      <c r="FG167" s="426"/>
      <c r="FH167" s="426"/>
      <c r="FI167" s="426"/>
      <c r="FJ167" s="426"/>
      <c r="FK167" s="426"/>
      <c r="FL167" s="426"/>
      <c r="FM167" s="426"/>
      <c r="FN167" s="426"/>
      <c r="FO167" s="426"/>
      <c r="FP167" s="426"/>
      <c r="FQ167" s="426"/>
      <c r="FR167" s="426"/>
      <c r="FS167" s="426"/>
      <c r="FT167" s="426"/>
      <c r="FU167" s="426"/>
      <c r="FV167" s="426"/>
      <c r="FW167" s="426"/>
      <c r="FX167" s="426"/>
      <c r="FY167" s="426"/>
      <c r="FZ167" s="426"/>
      <c r="GA167" s="426"/>
      <c r="GB167" s="426"/>
      <c r="GC167" s="426"/>
      <c r="GD167" s="426"/>
      <c r="GE167" s="426"/>
      <c r="GF167" s="426"/>
      <c r="GG167" s="426"/>
      <c r="GH167" s="423"/>
      <c r="GI167" s="423"/>
      <c r="GJ167" s="423"/>
      <c r="GK167" s="423"/>
      <c r="GL167" s="423"/>
      <c r="GM167" s="423"/>
      <c r="GN167" s="423"/>
      <c r="GO167" s="423"/>
      <c r="GP167" s="423"/>
      <c r="GQ167" s="423"/>
    </row>
    <row r="168" spans="1:199" ht="24" hidden="1" customHeight="1">
      <c r="E168" s="9" t="s">
        <v>300</v>
      </c>
      <c r="F168" s="131">
        <f>F65+F73+F53</f>
        <v>625.69999999999993</v>
      </c>
      <c r="G168" s="131">
        <f>G65+G73+G53</f>
        <v>507.2</v>
      </c>
      <c r="H168" s="131">
        <f>H65+H73+H53</f>
        <v>245.6</v>
      </c>
      <c r="I168" s="131"/>
      <c r="J168" s="131">
        <f>J65+J73+J53</f>
        <v>-261.59999999999997</v>
      </c>
      <c r="K168" s="133">
        <f t="shared" si="498"/>
        <v>0.48422712933753942</v>
      </c>
      <c r="L168" s="134">
        <f>L65+L73+L53</f>
        <v>310.09999999999997</v>
      </c>
      <c r="M168" s="134">
        <f>M65+M73+M53</f>
        <v>310.09999999999997</v>
      </c>
      <c r="N168" s="134">
        <f>N65+N73+N53</f>
        <v>310.09999999999997</v>
      </c>
      <c r="O168" s="134">
        <f>O65+O73+O53</f>
        <v>76.599999999999994</v>
      </c>
      <c r="P168" s="134">
        <f>P65+P73+P53</f>
        <v>-233.5</v>
      </c>
      <c r="Q168" s="135">
        <f t="shared" si="501"/>
        <v>0.24701709126088359</v>
      </c>
      <c r="R168" s="136">
        <f>R65+R73+R53</f>
        <v>935.8</v>
      </c>
      <c r="S168" s="136">
        <f>S65+S73+S53</f>
        <v>935.8</v>
      </c>
      <c r="T168" s="136">
        <f>T65+T73+T53</f>
        <v>817.3</v>
      </c>
      <c r="U168" s="136">
        <f>U65+U73+U53</f>
        <v>322.2</v>
      </c>
      <c r="V168" s="136">
        <f>V65+V73+V53</f>
        <v>-495.09999999999991</v>
      </c>
      <c r="W168" s="138">
        <f t="shared" si="500"/>
        <v>0.3942248868224642</v>
      </c>
      <c r="X168" s="10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</row>
    <row r="169" spans="1:199" ht="15.75" hidden="1" customHeight="1">
      <c r="E169" s="9" t="s">
        <v>355</v>
      </c>
      <c r="F169" s="131">
        <f>SUM(F68)</f>
        <v>492.6</v>
      </c>
      <c r="G169" s="131">
        <f>SUM(G68)</f>
        <v>492.6</v>
      </c>
      <c r="H169" s="131">
        <f>SUM(H68)</f>
        <v>309.5</v>
      </c>
      <c r="I169" s="131"/>
      <c r="J169" s="131">
        <f t="shared" ref="J169:P169" si="505">SUM(J68)</f>
        <v>-183.10000000000002</v>
      </c>
      <c r="K169" s="131">
        <f t="shared" si="505"/>
        <v>0.62829882257409664</v>
      </c>
      <c r="L169" s="134">
        <f t="shared" si="505"/>
        <v>228.1</v>
      </c>
      <c r="M169" s="134">
        <f t="shared" si="505"/>
        <v>228.1</v>
      </c>
      <c r="N169" s="134">
        <f t="shared" si="505"/>
        <v>228.1</v>
      </c>
      <c r="O169" s="134">
        <f t="shared" si="505"/>
        <v>73.2</v>
      </c>
      <c r="P169" s="134">
        <f t="shared" si="505"/>
        <v>-154.89999999999998</v>
      </c>
      <c r="Q169" s="135">
        <f t="shared" si="501"/>
        <v>0.32091188075405525</v>
      </c>
      <c r="R169" s="136">
        <f t="shared" ref="R169:W169" si="506">SUM(R68)</f>
        <v>720.7</v>
      </c>
      <c r="S169" s="136">
        <f t="shared" si="506"/>
        <v>720.7</v>
      </c>
      <c r="T169" s="136">
        <f t="shared" si="506"/>
        <v>720.7</v>
      </c>
      <c r="U169" s="136">
        <f t="shared" si="506"/>
        <v>382.7</v>
      </c>
      <c r="V169" s="136">
        <f t="shared" si="506"/>
        <v>-338.00000000000006</v>
      </c>
      <c r="W169" s="136">
        <f t="shared" si="506"/>
        <v>0.53101151658110168</v>
      </c>
      <c r="X169" s="10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</row>
    <row r="170" spans="1:199" s="38" customFormat="1" ht="25.5" hidden="1">
      <c r="A170" s="35"/>
      <c r="B170" s="36"/>
      <c r="C170" s="36"/>
      <c r="D170" s="36"/>
      <c r="E170" s="37" t="s">
        <v>336</v>
      </c>
      <c r="F170" s="131">
        <f>F84+F87</f>
        <v>32864</v>
      </c>
      <c r="G170" s="131">
        <f>G84+G87</f>
        <v>27821.300000000003</v>
      </c>
      <c r="H170" s="131">
        <f>H84+H87</f>
        <v>26528</v>
      </c>
      <c r="I170" s="131"/>
      <c r="J170" s="131">
        <f>J84+J87</f>
        <v>-1293.3000000000015</v>
      </c>
      <c r="K170" s="133">
        <f t="shared" si="498"/>
        <v>0.95351403421119785</v>
      </c>
      <c r="L170" s="134">
        <f>L84+L87</f>
        <v>0</v>
      </c>
      <c r="M170" s="134">
        <f>M84+M87</f>
        <v>0</v>
      </c>
      <c r="N170" s="134">
        <f>N84+N87</f>
        <v>0</v>
      </c>
      <c r="O170" s="134">
        <f>O84+O87</f>
        <v>0</v>
      </c>
      <c r="P170" s="134">
        <f>P84+P87</f>
        <v>0</v>
      </c>
      <c r="Q170" s="135" t="e">
        <f t="shared" si="501"/>
        <v>#DIV/0!</v>
      </c>
      <c r="R170" s="136">
        <f>R84+R87</f>
        <v>32864</v>
      </c>
      <c r="S170" s="136">
        <f>S84+S87</f>
        <v>32864</v>
      </c>
      <c r="T170" s="136">
        <f>T84+T87</f>
        <v>27821.300000000003</v>
      </c>
      <c r="U170" s="136">
        <f>U84+U87</f>
        <v>26528</v>
      </c>
      <c r="V170" s="136">
        <f>V84+V87</f>
        <v>-1293.3000000000015</v>
      </c>
      <c r="W170" s="138">
        <f t="shared" si="500"/>
        <v>0.95351403421119785</v>
      </c>
      <c r="X170" s="140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</row>
    <row r="171" spans="1:199" s="38" customFormat="1" hidden="1">
      <c r="A171" s="35"/>
      <c r="B171" s="36"/>
      <c r="C171" s="36"/>
      <c r="D171" s="36"/>
      <c r="E171" s="37" t="s">
        <v>301</v>
      </c>
      <c r="F171" s="131">
        <f>F91</f>
        <v>828</v>
      </c>
      <c r="G171" s="131">
        <f>G91</f>
        <v>690</v>
      </c>
      <c r="H171" s="131">
        <f>H91</f>
        <v>689.8</v>
      </c>
      <c r="I171" s="131"/>
      <c r="J171" s="132">
        <f t="shared" si="497"/>
        <v>-0.20000000000004547</v>
      </c>
      <c r="K171" s="133">
        <f t="shared" si="498"/>
        <v>0.99971014492753618</v>
      </c>
      <c r="L171" s="134">
        <f>L91</f>
        <v>0</v>
      </c>
      <c r="M171" s="134">
        <f>M91</f>
        <v>0</v>
      </c>
      <c r="N171" s="134">
        <f>N91</f>
        <v>0</v>
      </c>
      <c r="O171" s="134">
        <f>O91</f>
        <v>0</v>
      </c>
      <c r="P171" s="134">
        <f t="shared" ref="P171:P176" si="507">O171-N171</f>
        <v>0</v>
      </c>
      <c r="Q171" s="135" t="e">
        <f t="shared" si="501"/>
        <v>#DIV/0!</v>
      </c>
      <c r="R171" s="136">
        <f>R91</f>
        <v>828</v>
      </c>
      <c r="S171" s="136">
        <f>S91</f>
        <v>828</v>
      </c>
      <c r="T171" s="136">
        <f>T91</f>
        <v>690</v>
      </c>
      <c r="U171" s="136">
        <f>U91</f>
        <v>689.8</v>
      </c>
      <c r="V171" s="137">
        <f t="shared" si="502"/>
        <v>-0.20000000000004547</v>
      </c>
      <c r="W171" s="138">
        <f t="shared" si="500"/>
        <v>0.99971014492753618</v>
      </c>
      <c r="X171" s="140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</row>
    <row r="172" spans="1:199" ht="25.5" hidden="1">
      <c r="E172" s="9" t="s">
        <v>302</v>
      </c>
      <c r="F172" s="131">
        <f>F94</f>
        <v>208.4</v>
      </c>
      <c r="G172" s="131">
        <f>G94</f>
        <v>208.4</v>
      </c>
      <c r="H172" s="131">
        <f>H94</f>
        <v>208.3</v>
      </c>
      <c r="I172" s="131"/>
      <c r="J172" s="132">
        <f t="shared" si="497"/>
        <v>-9.9999999999994316E-2</v>
      </c>
      <c r="K172" s="133">
        <f t="shared" si="498"/>
        <v>0.99952015355086377</v>
      </c>
      <c r="L172" s="134">
        <f>L94</f>
        <v>0</v>
      </c>
      <c r="M172" s="134">
        <f>M94</f>
        <v>0</v>
      </c>
      <c r="N172" s="134">
        <f>N94</f>
        <v>0</v>
      </c>
      <c r="O172" s="134">
        <f>O94</f>
        <v>0</v>
      </c>
      <c r="P172" s="134">
        <f t="shared" si="507"/>
        <v>0</v>
      </c>
      <c r="Q172" s="135" t="e">
        <f t="shared" si="501"/>
        <v>#DIV/0!</v>
      </c>
      <c r="R172" s="136">
        <f>R94</f>
        <v>208.4</v>
      </c>
      <c r="S172" s="136">
        <f>S94</f>
        <v>208.4</v>
      </c>
      <c r="T172" s="136">
        <f>T94</f>
        <v>208.4</v>
      </c>
      <c r="U172" s="136">
        <f>U94</f>
        <v>208.3</v>
      </c>
      <c r="V172" s="137">
        <f t="shared" si="502"/>
        <v>-9.9999999999994316E-2</v>
      </c>
      <c r="W172" s="138">
        <f t="shared" si="500"/>
        <v>0.99952015355086377</v>
      </c>
      <c r="X172" s="10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</row>
    <row r="173" spans="1:199" hidden="1">
      <c r="E173" s="34" t="s">
        <v>175</v>
      </c>
      <c r="F173" s="131">
        <f>F141</f>
        <v>449.6</v>
      </c>
      <c r="G173" s="131">
        <f>G141</f>
        <v>349.6</v>
      </c>
      <c r="H173" s="131">
        <f>H141</f>
        <v>0</v>
      </c>
      <c r="I173" s="131"/>
      <c r="J173" s="132">
        <f t="shared" si="497"/>
        <v>-349.6</v>
      </c>
      <c r="K173" s="133">
        <f t="shared" si="498"/>
        <v>0</v>
      </c>
      <c r="L173" s="134">
        <f>L124+L141</f>
        <v>4046.6</v>
      </c>
      <c r="M173" s="134">
        <f>M124+M141</f>
        <v>4046.6</v>
      </c>
      <c r="N173" s="134">
        <f>N124+N141</f>
        <v>3147.2</v>
      </c>
      <c r="O173" s="134">
        <f>O124+O141</f>
        <v>577.1</v>
      </c>
      <c r="P173" s="134">
        <f t="shared" si="507"/>
        <v>-2570.1</v>
      </c>
      <c r="Q173" s="135">
        <f t="shared" si="501"/>
        <v>0.18336934417895273</v>
      </c>
      <c r="R173" s="136">
        <f>F173+L173</f>
        <v>4496.2</v>
      </c>
      <c r="S173" s="136">
        <f>F173+M173</f>
        <v>4496.2</v>
      </c>
      <c r="T173" s="136">
        <f t="shared" ref="T173:U173" si="508">G173+N173</f>
        <v>3496.7999999999997</v>
      </c>
      <c r="U173" s="136">
        <f t="shared" si="508"/>
        <v>577.1</v>
      </c>
      <c r="V173" s="137">
        <f t="shared" si="502"/>
        <v>-2919.7</v>
      </c>
      <c r="W173" s="138">
        <f t="shared" si="500"/>
        <v>0.16503660489590485</v>
      </c>
      <c r="X173" s="10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</row>
    <row r="174" spans="1:199" ht="27.6" hidden="1" customHeight="1">
      <c r="E174" s="34" t="s">
        <v>176</v>
      </c>
      <c r="F174" s="131">
        <f>SUM(F132:F134)</f>
        <v>0</v>
      </c>
      <c r="G174" s="131">
        <f>SUM(G132:G134)</f>
        <v>0</v>
      </c>
      <c r="H174" s="131">
        <f>SUM(H132:H134)</f>
        <v>0</v>
      </c>
      <c r="I174" s="131"/>
      <c r="J174" s="131">
        <f>SUM(J132:J134)</f>
        <v>0</v>
      </c>
      <c r="K174" s="133" t="e">
        <f t="shared" si="498"/>
        <v>#DIV/0!</v>
      </c>
      <c r="L174" s="134">
        <f>SUM(L132:L134)</f>
        <v>1610.1</v>
      </c>
      <c r="M174" s="134">
        <f>SUM(M132:M134)</f>
        <v>1610.1</v>
      </c>
      <c r="N174" s="134">
        <f>SUM(N132:N134)</f>
        <v>1488.5</v>
      </c>
      <c r="O174" s="134">
        <f>SUM(O132:O134)</f>
        <v>733</v>
      </c>
      <c r="P174" s="134">
        <f>SUM(P132:P134)</f>
        <v>-755.50000000000011</v>
      </c>
      <c r="Q174" s="135">
        <f t="shared" si="501"/>
        <v>0.49244205576083305</v>
      </c>
      <c r="R174" s="136">
        <f>SUM(R132:R134)</f>
        <v>1610.1</v>
      </c>
      <c r="S174" s="136">
        <f>SUM(S132:S134)</f>
        <v>1610.1</v>
      </c>
      <c r="T174" s="136">
        <f>SUM(T132:T134)</f>
        <v>1488.5</v>
      </c>
      <c r="U174" s="136">
        <f>SUM(U132:U134)</f>
        <v>733</v>
      </c>
      <c r="V174" s="136">
        <f>SUM(V132:V134)</f>
        <v>-755.50000000000011</v>
      </c>
      <c r="W174" s="138">
        <f t="shared" si="500"/>
        <v>0.49244205576083305</v>
      </c>
      <c r="X174" s="10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</row>
    <row r="175" spans="1:199" hidden="1">
      <c r="E175" s="34" t="s">
        <v>334</v>
      </c>
      <c r="F175" s="131">
        <f>SUM(F130)</f>
        <v>0</v>
      </c>
      <c r="G175" s="131">
        <f>SUM(G130)</f>
        <v>0</v>
      </c>
      <c r="H175" s="131">
        <f>SUM(H130)</f>
        <v>0</v>
      </c>
      <c r="I175" s="131"/>
      <c r="J175" s="131">
        <f>SUM(J130)</f>
        <v>0</v>
      </c>
      <c r="K175" s="133" t="e">
        <f t="shared" si="498"/>
        <v>#DIV/0!</v>
      </c>
      <c r="L175" s="134">
        <f>SUM(L130)</f>
        <v>465.4</v>
      </c>
      <c r="M175" s="134">
        <f>SUM(M130)</f>
        <v>465.4</v>
      </c>
      <c r="N175" s="134">
        <f>SUM(N130)</f>
        <v>364</v>
      </c>
      <c r="O175" s="134">
        <f>SUM(O130)</f>
        <v>312</v>
      </c>
      <c r="P175" s="134">
        <f>SUM(P130)</f>
        <v>-52</v>
      </c>
      <c r="Q175" s="135">
        <f t="shared" si="501"/>
        <v>0.8571428571428571</v>
      </c>
      <c r="R175" s="136">
        <f>SUM(R130)</f>
        <v>465.4</v>
      </c>
      <c r="S175" s="136">
        <f>SUM(S130)</f>
        <v>465.4</v>
      </c>
      <c r="T175" s="136">
        <f>SUM(T130)</f>
        <v>364</v>
      </c>
      <c r="U175" s="136">
        <f>SUM(U130)</f>
        <v>312</v>
      </c>
      <c r="V175" s="136">
        <f>SUM(V130)</f>
        <v>-52</v>
      </c>
      <c r="W175" s="138">
        <f t="shared" si="500"/>
        <v>0.8571428571428571</v>
      </c>
      <c r="X175" s="10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</row>
    <row r="176" spans="1:199" ht="51.75" hidden="1" customHeight="1">
      <c r="E176" s="34" t="s">
        <v>361</v>
      </c>
      <c r="F176" s="131"/>
      <c r="G176" s="131"/>
      <c r="H176" s="131"/>
      <c r="I176" s="131"/>
      <c r="J176" s="132">
        <f t="shared" ref="J176" si="509">H176-G176</f>
        <v>0</v>
      </c>
      <c r="K176" s="133" t="e">
        <f t="shared" ref="K176" si="510">H176/G176</f>
        <v>#DIV/0!</v>
      </c>
      <c r="L176" s="134">
        <f t="shared" ref="L176:O177" si="511">L63</f>
        <v>1122.8</v>
      </c>
      <c r="M176" s="134">
        <f t="shared" si="511"/>
        <v>1122.8</v>
      </c>
      <c r="N176" s="134">
        <f t="shared" si="511"/>
        <v>1122.8</v>
      </c>
      <c r="O176" s="134">
        <f t="shared" si="511"/>
        <v>444.2</v>
      </c>
      <c r="P176" s="134">
        <f t="shared" si="507"/>
        <v>-678.59999999999991</v>
      </c>
      <c r="Q176" s="135">
        <f t="shared" ref="Q176" si="512">O176/N176</f>
        <v>0.39561809761311006</v>
      </c>
      <c r="R176" s="136">
        <f>L176</f>
        <v>1122.8</v>
      </c>
      <c r="S176" s="136">
        <f t="shared" ref="S176:U176" si="513">M176</f>
        <v>1122.8</v>
      </c>
      <c r="T176" s="136">
        <f t="shared" si="513"/>
        <v>1122.8</v>
      </c>
      <c r="U176" s="136">
        <f t="shared" si="513"/>
        <v>444.2</v>
      </c>
      <c r="V176" s="137">
        <f t="shared" ref="V176" si="514">U176-T176</f>
        <v>-678.59999999999991</v>
      </c>
      <c r="W176" s="138">
        <f t="shared" ref="W176" si="515">U176/T176</f>
        <v>0.39561809761311006</v>
      </c>
      <c r="X176" s="10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</row>
    <row r="177" spans="1:199" ht="43.5" hidden="1" customHeight="1">
      <c r="E177" s="34" t="s">
        <v>360</v>
      </c>
      <c r="F177" s="131">
        <f t="shared" ref="F177:K177" si="516">F64</f>
        <v>59</v>
      </c>
      <c r="G177" s="131">
        <f t="shared" si="516"/>
        <v>59</v>
      </c>
      <c r="H177" s="131">
        <f t="shared" si="516"/>
        <v>59</v>
      </c>
      <c r="I177" s="131">
        <f t="shared" si="516"/>
        <v>1.3622729362315419E-4</v>
      </c>
      <c r="J177" s="131">
        <f t="shared" si="516"/>
        <v>0</v>
      </c>
      <c r="K177" s="131">
        <f t="shared" si="516"/>
        <v>1</v>
      </c>
      <c r="L177" s="134">
        <f t="shared" si="511"/>
        <v>242.3</v>
      </c>
      <c r="M177" s="134">
        <f t="shared" si="511"/>
        <v>242.3</v>
      </c>
      <c r="N177" s="134">
        <f t="shared" si="511"/>
        <v>242.3</v>
      </c>
      <c r="O177" s="134">
        <f t="shared" si="511"/>
        <v>242.3</v>
      </c>
      <c r="P177" s="134">
        <f>P64</f>
        <v>0</v>
      </c>
      <c r="Q177" s="134">
        <f>Q64</f>
        <v>1</v>
      </c>
      <c r="R177" s="136">
        <f>F177+L177</f>
        <v>301.3</v>
      </c>
      <c r="S177" s="136">
        <f>F177+M177</f>
        <v>301.3</v>
      </c>
      <c r="T177" s="136">
        <f>G177+N177</f>
        <v>301.3</v>
      </c>
      <c r="U177" s="136">
        <f>H177+O177</f>
        <v>301.3</v>
      </c>
      <c r="V177" s="137">
        <f t="shared" si="502"/>
        <v>0</v>
      </c>
      <c r="W177" s="138">
        <f t="shared" si="500"/>
        <v>1</v>
      </c>
      <c r="X177" s="10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</row>
    <row r="178" spans="1:199" hidden="1">
      <c r="E178" s="9" t="s">
        <v>298</v>
      </c>
      <c r="F178" s="131">
        <f>F30</f>
        <v>205.8</v>
      </c>
      <c r="G178" s="131">
        <f>G30</f>
        <v>172.8</v>
      </c>
      <c r="H178" s="131">
        <f>H30</f>
        <v>172.6</v>
      </c>
      <c r="I178" s="131"/>
      <c r="J178" s="132">
        <f>H178-G178</f>
        <v>-0.20000000000001705</v>
      </c>
      <c r="K178" s="133">
        <f>H178/G178</f>
        <v>0.99884259259259245</v>
      </c>
      <c r="L178" s="134">
        <f>L30</f>
        <v>0</v>
      </c>
      <c r="M178" s="134">
        <f>M30</f>
        <v>0</v>
      </c>
      <c r="N178" s="134">
        <f>N30</f>
        <v>0</v>
      </c>
      <c r="O178" s="134">
        <f>O30</f>
        <v>0</v>
      </c>
      <c r="P178" s="134">
        <f>O178-N178</f>
        <v>0</v>
      </c>
      <c r="Q178" s="135"/>
      <c r="R178" s="136">
        <f>R30</f>
        <v>205.8</v>
      </c>
      <c r="S178" s="136">
        <f>S30</f>
        <v>205.8</v>
      </c>
      <c r="T178" s="136">
        <f>T30</f>
        <v>172.8</v>
      </c>
      <c r="U178" s="136">
        <f>U30</f>
        <v>172.6</v>
      </c>
      <c r="V178" s="137">
        <f>U178-T178</f>
        <v>-0.20000000000001705</v>
      </c>
      <c r="W178" s="138">
        <f>U178/T178</f>
        <v>0.99884259259259245</v>
      </c>
      <c r="X178" s="10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</row>
    <row r="179" spans="1:199" s="3" customFormat="1" hidden="1">
      <c r="A179" s="405"/>
      <c r="B179" s="406"/>
      <c r="C179" s="406"/>
      <c r="D179" s="406"/>
      <c r="E179" s="47" t="s">
        <v>354</v>
      </c>
      <c r="F179" s="131">
        <f>SUM(F33)</f>
        <v>1090.9000000000001</v>
      </c>
      <c r="G179" s="131">
        <f>SUM(G33)</f>
        <v>976.3</v>
      </c>
      <c r="H179" s="131">
        <f>SUM(H33)</f>
        <v>432.9</v>
      </c>
      <c r="I179" s="131"/>
      <c r="J179" s="131">
        <f t="shared" ref="J179:J182" si="517">H179-G179</f>
        <v>-543.4</v>
      </c>
      <c r="K179" s="133">
        <f t="shared" ref="K179:K183" si="518">H179/G179</f>
        <v>0.4434087882822903</v>
      </c>
      <c r="L179" s="134">
        <f>SUM(L33)</f>
        <v>0</v>
      </c>
      <c r="M179" s="134">
        <f>SUM(M33)</f>
        <v>0</v>
      </c>
      <c r="N179" s="134">
        <f>SUM(N33)</f>
        <v>0</v>
      </c>
      <c r="O179" s="134">
        <f>SUM(O33)</f>
        <v>0</v>
      </c>
      <c r="P179" s="134">
        <f>SUM(P33)</f>
        <v>0</v>
      </c>
      <c r="Q179" s="135"/>
      <c r="R179" s="136">
        <f>SUM(R33)</f>
        <v>1090.9000000000001</v>
      </c>
      <c r="S179" s="136">
        <f>SUM(S33)</f>
        <v>1090.9000000000001</v>
      </c>
      <c r="T179" s="136">
        <f>SUM(T33)</f>
        <v>976.3</v>
      </c>
      <c r="U179" s="136">
        <f>SUM(U33)</f>
        <v>432.9</v>
      </c>
      <c r="V179" s="136">
        <f>SUM(V33)</f>
        <v>-543.4</v>
      </c>
      <c r="W179" s="138">
        <f>U179/T179</f>
        <v>0.4434087882822903</v>
      </c>
      <c r="X179" s="10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</row>
    <row r="180" spans="1:199" s="3" customFormat="1" ht="25.5" hidden="1">
      <c r="A180" s="405"/>
      <c r="B180" s="406"/>
      <c r="C180" s="406"/>
      <c r="D180" s="406"/>
      <c r="E180" s="47" t="s">
        <v>367</v>
      </c>
      <c r="F180" s="131">
        <f>F70</f>
        <v>0</v>
      </c>
      <c r="G180" s="131">
        <f t="shared" ref="G180:K180" si="519">G70</f>
        <v>0</v>
      </c>
      <c r="H180" s="131">
        <f t="shared" si="519"/>
        <v>0</v>
      </c>
      <c r="I180" s="131">
        <f t="shared" si="519"/>
        <v>0</v>
      </c>
      <c r="J180" s="131">
        <f t="shared" si="519"/>
        <v>0</v>
      </c>
      <c r="K180" s="131">
        <f t="shared" si="519"/>
        <v>0</v>
      </c>
      <c r="L180" s="134">
        <f t="shared" ref="L180:W180" si="520">L70</f>
        <v>269.5</v>
      </c>
      <c r="M180" s="134">
        <f t="shared" si="520"/>
        <v>269.5</v>
      </c>
      <c r="N180" s="134">
        <f t="shared" si="520"/>
        <v>269.5</v>
      </c>
      <c r="O180" s="134">
        <f t="shared" si="520"/>
        <v>0</v>
      </c>
      <c r="P180" s="134">
        <f t="shared" si="520"/>
        <v>-269.5</v>
      </c>
      <c r="Q180" s="135">
        <f t="shared" si="520"/>
        <v>0</v>
      </c>
      <c r="R180" s="136">
        <f t="shared" si="520"/>
        <v>269.5</v>
      </c>
      <c r="S180" s="136">
        <f t="shared" si="520"/>
        <v>269.5</v>
      </c>
      <c r="T180" s="136">
        <f t="shared" si="520"/>
        <v>269.5</v>
      </c>
      <c r="U180" s="136">
        <f t="shared" si="520"/>
        <v>0</v>
      </c>
      <c r="V180" s="136">
        <f t="shared" si="520"/>
        <v>-269.5</v>
      </c>
      <c r="W180" s="138">
        <f t="shared" si="520"/>
        <v>0</v>
      </c>
      <c r="X180" s="10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</row>
    <row r="181" spans="1:199" s="3" customFormat="1" hidden="1">
      <c r="A181" s="405"/>
      <c r="B181" s="406"/>
      <c r="C181" s="406"/>
      <c r="D181" s="406"/>
      <c r="E181" s="47" t="s">
        <v>368</v>
      </c>
      <c r="F181" s="131">
        <f>F142</f>
        <v>399.5</v>
      </c>
      <c r="G181" s="131">
        <f t="shared" ref="G181:K181" si="521">G142</f>
        <v>282.89999999999998</v>
      </c>
      <c r="H181" s="131">
        <f t="shared" si="521"/>
        <v>0</v>
      </c>
      <c r="I181" s="131">
        <f t="shared" si="521"/>
        <v>0</v>
      </c>
      <c r="J181" s="131">
        <f t="shared" si="521"/>
        <v>-282.89999999999998</v>
      </c>
      <c r="K181" s="131">
        <f t="shared" si="521"/>
        <v>0</v>
      </c>
      <c r="L181" s="134">
        <f t="shared" ref="L181:W181" si="522">L142</f>
        <v>0</v>
      </c>
      <c r="M181" s="134">
        <f t="shared" si="522"/>
        <v>0</v>
      </c>
      <c r="N181" s="134">
        <f t="shared" si="522"/>
        <v>0</v>
      </c>
      <c r="O181" s="134">
        <f t="shared" si="522"/>
        <v>0</v>
      </c>
      <c r="P181" s="134">
        <f t="shared" si="522"/>
        <v>0</v>
      </c>
      <c r="Q181" s="135">
        <f t="shared" si="522"/>
        <v>0</v>
      </c>
      <c r="R181" s="136">
        <f t="shared" si="522"/>
        <v>399.5</v>
      </c>
      <c r="S181" s="136">
        <f t="shared" si="522"/>
        <v>399.5</v>
      </c>
      <c r="T181" s="136">
        <f t="shared" si="522"/>
        <v>282.89999999999998</v>
      </c>
      <c r="U181" s="136">
        <f t="shared" si="522"/>
        <v>0</v>
      </c>
      <c r="V181" s="136">
        <f t="shared" si="522"/>
        <v>-282.89999999999998</v>
      </c>
      <c r="W181" s="138">
        <f t="shared" si="522"/>
        <v>0</v>
      </c>
      <c r="X181" s="10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</row>
    <row r="182" spans="1:199" s="420" customFormat="1" ht="22.9" hidden="1" customHeight="1">
      <c r="A182" s="408"/>
      <c r="B182" s="409"/>
      <c r="C182" s="409"/>
      <c r="D182" s="409"/>
      <c r="E182" s="410"/>
      <c r="F182" s="411">
        <f>SUM(F162:F181)</f>
        <v>166732.29999999999</v>
      </c>
      <c r="G182" s="411">
        <f t="shared" ref="G182:H182" si="523">SUM(G162:G181)</f>
        <v>143971.99999999997</v>
      </c>
      <c r="H182" s="411">
        <f t="shared" si="523"/>
        <v>137676.19999999995</v>
      </c>
      <c r="I182" s="411"/>
      <c r="J182" s="411">
        <f t="shared" si="517"/>
        <v>-6295.8000000000175</v>
      </c>
      <c r="K182" s="412">
        <f t="shared" si="518"/>
        <v>0.95627066374017156</v>
      </c>
      <c r="L182" s="413">
        <f>SUM(L162:L181)</f>
        <v>9066.6999999999971</v>
      </c>
      <c r="M182" s="413">
        <f t="shared" ref="M182" si="524">SUM(M162:M181)</f>
        <v>9066.6999999999971</v>
      </c>
      <c r="N182" s="413">
        <f t="shared" ref="N182:V182" si="525">SUM(N162:N181)</f>
        <v>7944.3</v>
      </c>
      <c r="O182" s="413">
        <f t="shared" si="525"/>
        <v>2496.2000000000003</v>
      </c>
      <c r="P182" s="413">
        <f t="shared" si="525"/>
        <v>-5448.1</v>
      </c>
      <c r="Q182" s="414">
        <f t="shared" si="501"/>
        <v>0.31421270596528333</v>
      </c>
      <c r="R182" s="415">
        <f t="shared" si="525"/>
        <v>175798.99999999997</v>
      </c>
      <c r="S182" s="415">
        <f t="shared" si="525"/>
        <v>175798.99999999997</v>
      </c>
      <c r="T182" s="415">
        <f t="shared" si="525"/>
        <v>151916.29999999993</v>
      </c>
      <c r="U182" s="415">
        <f t="shared" si="525"/>
        <v>140172.39999999997</v>
      </c>
      <c r="V182" s="415">
        <f t="shared" si="525"/>
        <v>-11743.900000000011</v>
      </c>
      <c r="W182" s="416">
        <f>U182/T182</f>
        <v>0.92269493135364689</v>
      </c>
      <c r="X182" s="417"/>
      <c r="Y182" s="418"/>
      <c r="Z182" s="418"/>
      <c r="AA182" s="418"/>
      <c r="AB182" s="418"/>
      <c r="AC182" s="418"/>
      <c r="AD182" s="418"/>
      <c r="AE182" s="418"/>
      <c r="AF182" s="418"/>
      <c r="AG182" s="418"/>
      <c r="AH182" s="418"/>
      <c r="AI182" s="418"/>
      <c r="AJ182" s="418"/>
      <c r="AK182" s="418"/>
      <c r="AL182" s="418"/>
      <c r="AM182" s="418"/>
      <c r="AN182" s="418"/>
      <c r="AO182" s="418"/>
      <c r="AP182" s="418"/>
      <c r="AQ182" s="418"/>
      <c r="AR182" s="418"/>
      <c r="AS182" s="418"/>
      <c r="AT182" s="418"/>
      <c r="AU182" s="419"/>
      <c r="AV182" s="419"/>
      <c r="AW182" s="419"/>
      <c r="AX182" s="419"/>
      <c r="AY182" s="419"/>
      <c r="AZ182" s="419"/>
      <c r="BA182" s="419"/>
      <c r="BB182" s="419"/>
      <c r="BC182" s="419"/>
      <c r="BD182" s="419"/>
      <c r="BE182" s="419"/>
      <c r="BF182" s="419"/>
      <c r="BG182" s="419"/>
      <c r="BH182" s="419"/>
      <c r="BI182" s="419"/>
      <c r="BJ182" s="419"/>
      <c r="BK182" s="419"/>
      <c r="BL182" s="419"/>
      <c r="BM182" s="419"/>
      <c r="BN182" s="419"/>
      <c r="BO182" s="419"/>
      <c r="BP182" s="419"/>
      <c r="BQ182" s="419"/>
      <c r="BR182" s="419"/>
      <c r="BS182" s="419"/>
      <c r="BT182" s="419"/>
      <c r="BU182" s="419"/>
      <c r="BV182" s="419"/>
      <c r="BW182" s="419"/>
      <c r="BX182" s="419"/>
      <c r="BY182" s="419"/>
      <c r="BZ182" s="419"/>
      <c r="CA182" s="419"/>
      <c r="CB182" s="419"/>
      <c r="CC182" s="419"/>
      <c r="CD182" s="419"/>
      <c r="CE182" s="419"/>
      <c r="CF182" s="419"/>
      <c r="CG182" s="419"/>
      <c r="CH182" s="419"/>
      <c r="CI182" s="419"/>
      <c r="CJ182" s="419"/>
      <c r="CK182" s="419"/>
      <c r="CL182" s="419"/>
      <c r="CM182" s="419"/>
      <c r="CN182" s="419"/>
      <c r="CO182" s="419"/>
      <c r="CP182" s="419"/>
      <c r="CQ182" s="419"/>
      <c r="CR182" s="419"/>
      <c r="CS182" s="419"/>
      <c r="CT182" s="419"/>
      <c r="CU182" s="419"/>
      <c r="CV182" s="419"/>
      <c r="CW182" s="419"/>
      <c r="CX182" s="419"/>
      <c r="CY182" s="419"/>
      <c r="CZ182" s="419"/>
      <c r="DA182" s="419"/>
      <c r="DB182" s="419"/>
      <c r="DC182" s="419"/>
      <c r="DD182" s="419"/>
      <c r="DE182" s="419"/>
      <c r="DF182" s="419"/>
      <c r="DG182" s="419"/>
      <c r="DH182" s="419"/>
      <c r="DI182" s="419"/>
      <c r="DJ182" s="419"/>
      <c r="DK182" s="419"/>
      <c r="DL182" s="419"/>
      <c r="DM182" s="419"/>
      <c r="DN182" s="419"/>
      <c r="DO182" s="419"/>
      <c r="DP182" s="419"/>
      <c r="DQ182" s="419"/>
      <c r="DR182" s="419"/>
      <c r="DS182" s="419"/>
      <c r="DT182" s="419"/>
      <c r="DU182" s="419"/>
      <c r="DV182" s="419"/>
      <c r="DW182" s="419"/>
      <c r="DX182" s="419"/>
      <c r="DY182" s="419"/>
      <c r="DZ182" s="419"/>
      <c r="EA182" s="419"/>
      <c r="EB182" s="419"/>
      <c r="EC182" s="419"/>
      <c r="ED182" s="419"/>
      <c r="EE182" s="419"/>
      <c r="EF182" s="419"/>
      <c r="EG182" s="419"/>
      <c r="EH182" s="419"/>
      <c r="EI182" s="419"/>
      <c r="EJ182" s="419"/>
      <c r="EK182" s="419"/>
      <c r="EL182" s="419"/>
      <c r="EM182" s="419"/>
      <c r="EN182" s="419"/>
      <c r="EO182" s="419"/>
      <c r="EP182" s="419"/>
      <c r="EQ182" s="419"/>
      <c r="ER182" s="419"/>
      <c r="ES182" s="419"/>
      <c r="ET182" s="419"/>
      <c r="EU182" s="419"/>
      <c r="EV182" s="419"/>
      <c r="EW182" s="419"/>
      <c r="EX182" s="419"/>
      <c r="EY182" s="419"/>
      <c r="EZ182" s="419"/>
      <c r="FA182" s="419"/>
      <c r="FB182" s="419"/>
      <c r="FC182" s="419"/>
      <c r="FD182" s="419"/>
      <c r="FE182" s="419"/>
      <c r="FF182" s="419"/>
      <c r="FG182" s="419"/>
      <c r="FH182" s="419"/>
      <c r="FI182" s="419"/>
      <c r="FJ182" s="419"/>
      <c r="FK182" s="419"/>
      <c r="FL182" s="419"/>
      <c r="FM182" s="419"/>
      <c r="FN182" s="419"/>
      <c r="FO182" s="419"/>
      <c r="FP182" s="419"/>
      <c r="FQ182" s="419"/>
      <c r="FR182" s="419"/>
      <c r="FS182" s="419"/>
      <c r="FT182" s="419"/>
      <c r="FU182" s="419"/>
      <c r="FV182" s="419"/>
      <c r="FW182" s="419"/>
      <c r="FX182" s="419"/>
      <c r="FY182" s="419"/>
      <c r="FZ182" s="419"/>
      <c r="GA182" s="419"/>
      <c r="GB182" s="419"/>
      <c r="GC182" s="419"/>
      <c r="GD182" s="419"/>
      <c r="GE182" s="419"/>
      <c r="GF182" s="419"/>
      <c r="GG182" s="419"/>
      <c r="GH182" s="410"/>
      <c r="GI182" s="410"/>
      <c r="GJ182" s="410"/>
      <c r="GK182" s="410"/>
      <c r="GL182" s="410"/>
      <c r="GM182" s="410"/>
      <c r="GN182" s="410"/>
      <c r="GO182" s="410"/>
      <c r="GP182" s="410"/>
      <c r="GQ182" s="410"/>
    </row>
    <row r="183" spans="1:199" ht="27" hidden="1" customHeight="1">
      <c r="E183" s="9" t="s">
        <v>373</v>
      </c>
      <c r="F183" s="143">
        <f>SUM(F182-F179-F178-F180)</f>
        <v>165435.6</v>
      </c>
      <c r="G183" s="143">
        <f t="shared" ref="G183:J183" si="526">SUM(G182-G179-G178-G180)</f>
        <v>142822.9</v>
      </c>
      <c r="H183" s="143">
        <f t="shared" si="526"/>
        <v>137070.69999999995</v>
      </c>
      <c r="I183" s="143">
        <f t="shared" si="526"/>
        <v>0</v>
      </c>
      <c r="J183" s="143">
        <f t="shared" si="526"/>
        <v>-5752.200000000018</v>
      </c>
      <c r="K183" s="407">
        <f t="shared" si="518"/>
        <v>0.95972494606957259</v>
      </c>
      <c r="L183" s="156">
        <f>SUM(L182-L179-L178-L180)</f>
        <v>8797.1999999999971</v>
      </c>
      <c r="M183" s="156">
        <f t="shared" ref="M183" si="527">SUM(M182-M179-M178-M180)</f>
        <v>8797.1999999999971</v>
      </c>
      <c r="N183" s="156">
        <f t="shared" ref="N183" si="528">SUM(N182-N179-N178-N180)</f>
        <v>7674.8</v>
      </c>
      <c r="O183" s="156">
        <f t="shared" ref="O183" si="529">SUM(O182-O179-O178-O180)</f>
        <v>2496.2000000000003</v>
      </c>
      <c r="P183" s="156">
        <f t="shared" ref="P183" si="530">SUM(P182-P179-P178-P180)</f>
        <v>-5178.6000000000004</v>
      </c>
      <c r="Q183" s="144">
        <f t="shared" si="501"/>
        <v>0.32524626048887273</v>
      </c>
      <c r="R183" s="157">
        <f>SUM(R182-R179-R178-R180)</f>
        <v>174232.8</v>
      </c>
      <c r="S183" s="157">
        <f t="shared" ref="S183" si="531">SUM(S182-S179-S178-S180)</f>
        <v>174232.8</v>
      </c>
      <c r="T183" s="157">
        <f t="shared" ref="T183" si="532">SUM(T182-T179-T178-T180)</f>
        <v>150497.69999999995</v>
      </c>
      <c r="U183" s="157">
        <f t="shared" ref="U183" si="533">SUM(U182-U179-U178-U180)</f>
        <v>139566.89999999997</v>
      </c>
      <c r="V183" s="157">
        <f t="shared" ref="V183" si="534">SUM(V182-V179-V178-V180)</f>
        <v>-10930.80000000001</v>
      </c>
      <c r="W183" s="145">
        <f>U183/T183</f>
        <v>0.92736898969220138</v>
      </c>
      <c r="X183" s="10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</row>
    <row r="184" spans="1:199" s="7" customFormat="1" hidden="1">
      <c r="B184" s="152"/>
      <c r="C184" s="152"/>
      <c r="D184" s="152"/>
      <c r="E184" s="34"/>
      <c r="F184" s="106"/>
      <c r="G184" s="106"/>
      <c r="H184" s="153"/>
      <c r="I184" s="101"/>
      <c r="J184" s="101"/>
      <c r="K184" s="154"/>
      <c r="L184" s="155"/>
      <c r="M184" s="155"/>
      <c r="N184" s="155"/>
      <c r="O184" s="155"/>
      <c r="P184" s="155"/>
      <c r="Q184" s="101"/>
      <c r="R184" s="101"/>
      <c r="S184" s="101"/>
      <c r="T184" s="101"/>
      <c r="U184" s="101"/>
      <c r="V184" s="101"/>
      <c r="W184" s="101"/>
      <c r="X184" s="105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</row>
    <row r="185" spans="1:199" hidden="1">
      <c r="E185" s="30" t="s">
        <v>303</v>
      </c>
      <c r="F185" s="106"/>
      <c r="G185" s="106"/>
      <c r="H185" s="107"/>
      <c r="I185" s="104"/>
      <c r="J185" s="104"/>
      <c r="K185" s="108"/>
      <c r="L185" s="101"/>
      <c r="M185" s="102"/>
      <c r="N185" s="101"/>
      <c r="O185" s="102"/>
      <c r="P185" s="103"/>
      <c r="Q185" s="101"/>
      <c r="R185" s="103">
        <f>L182+F182</f>
        <v>175799</v>
      </c>
      <c r="S185" s="102"/>
      <c r="T185" s="101"/>
      <c r="U185" s="101"/>
      <c r="V185" s="104"/>
      <c r="W185" s="104"/>
      <c r="X185" s="10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</row>
    <row r="186" spans="1:199" hidden="1">
      <c r="F186" s="106"/>
      <c r="G186" s="106"/>
      <c r="H186" s="107"/>
      <c r="I186" s="104"/>
      <c r="J186" s="104"/>
      <c r="K186" s="108"/>
      <c r="L186" s="101"/>
      <c r="M186" s="102"/>
      <c r="N186" s="101"/>
      <c r="O186" s="102"/>
      <c r="P186" s="103"/>
      <c r="Q186" s="101"/>
      <c r="R186" s="101"/>
      <c r="S186" s="102"/>
      <c r="T186" s="101"/>
      <c r="U186" s="101"/>
      <c r="V186" s="104"/>
      <c r="W186" s="104"/>
      <c r="X186" s="10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</row>
    <row r="187" spans="1:199" hidden="1">
      <c r="E187" s="30" t="s">
        <v>296</v>
      </c>
      <c r="F187" s="131">
        <f t="shared" ref="F187:H189" si="535">F162</f>
        <v>8195</v>
      </c>
      <c r="G187" s="131">
        <f t="shared" si="535"/>
        <v>8195</v>
      </c>
      <c r="H187" s="131">
        <f t="shared" si="535"/>
        <v>8174.4</v>
      </c>
      <c r="I187" s="131"/>
      <c r="J187" s="132">
        <f t="shared" ref="J187:J194" si="536">H187-G187</f>
        <v>-20.600000000000364</v>
      </c>
      <c r="K187" s="133">
        <f t="shared" ref="K187:K194" si="537">H187/G187</f>
        <v>0.99748627211714458</v>
      </c>
      <c r="L187" s="134">
        <f t="shared" ref="L187:O189" si="538">L162</f>
        <v>0</v>
      </c>
      <c r="M187" s="134">
        <f t="shared" si="538"/>
        <v>0</v>
      </c>
      <c r="N187" s="134">
        <f t="shared" si="538"/>
        <v>0</v>
      </c>
      <c r="O187" s="134">
        <f t="shared" si="538"/>
        <v>0</v>
      </c>
      <c r="P187" s="134">
        <f t="shared" ref="P187:P194" si="539">O187-N187</f>
        <v>0</v>
      </c>
      <c r="Q187" s="135" t="e">
        <f>O187/N187</f>
        <v>#DIV/0!</v>
      </c>
      <c r="R187" s="136">
        <f t="shared" ref="R187:U189" si="540">R162</f>
        <v>8195</v>
      </c>
      <c r="S187" s="136">
        <f t="shared" si="540"/>
        <v>8195</v>
      </c>
      <c r="T187" s="136">
        <f t="shared" si="540"/>
        <v>8195</v>
      </c>
      <c r="U187" s="136">
        <f t="shared" si="540"/>
        <v>8174.4</v>
      </c>
      <c r="V187" s="137">
        <f>U187-T187</f>
        <v>-20.600000000000364</v>
      </c>
      <c r="W187" s="138">
        <f t="shared" ref="W187:W194" si="541">U187/T187</f>
        <v>0.99748627211714458</v>
      </c>
      <c r="X187" s="10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</row>
    <row r="188" spans="1:199" hidden="1">
      <c r="E188" s="30" t="s">
        <v>297</v>
      </c>
      <c r="F188" s="131">
        <f t="shared" si="535"/>
        <v>20</v>
      </c>
      <c r="G188" s="131">
        <f t="shared" si="535"/>
        <v>16.899999999999999</v>
      </c>
      <c r="H188" s="131">
        <f t="shared" si="535"/>
        <v>11.7</v>
      </c>
      <c r="I188" s="139"/>
      <c r="J188" s="132">
        <f t="shared" si="536"/>
        <v>-5.1999999999999993</v>
      </c>
      <c r="K188" s="133">
        <f t="shared" si="537"/>
        <v>0.69230769230769229</v>
      </c>
      <c r="L188" s="134">
        <f t="shared" si="538"/>
        <v>0</v>
      </c>
      <c r="M188" s="134">
        <f t="shared" si="538"/>
        <v>0</v>
      </c>
      <c r="N188" s="134">
        <f t="shared" si="538"/>
        <v>0</v>
      </c>
      <c r="O188" s="134">
        <f t="shared" si="538"/>
        <v>0</v>
      </c>
      <c r="P188" s="134">
        <f t="shared" si="539"/>
        <v>0</v>
      </c>
      <c r="Q188" s="135" t="e">
        <f t="shared" ref="Q188:Q194" si="542">O188/N188</f>
        <v>#DIV/0!</v>
      </c>
      <c r="R188" s="136">
        <f t="shared" si="540"/>
        <v>20</v>
      </c>
      <c r="S188" s="136">
        <f t="shared" si="540"/>
        <v>20</v>
      </c>
      <c r="T188" s="136">
        <f t="shared" si="540"/>
        <v>16.899999999999999</v>
      </c>
      <c r="U188" s="136">
        <f t="shared" si="540"/>
        <v>11.7</v>
      </c>
      <c r="V188" s="137">
        <f t="shared" ref="V188:V194" si="543">U188-T188</f>
        <v>-5.1999999999999993</v>
      </c>
      <c r="W188" s="138">
        <f t="shared" si="541"/>
        <v>0.69230769230769229</v>
      </c>
      <c r="X188" s="10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</row>
    <row r="189" spans="1:199" hidden="1">
      <c r="E189" s="30" t="s">
        <v>295</v>
      </c>
      <c r="F189" s="131">
        <f t="shared" si="535"/>
        <v>53400.000000000015</v>
      </c>
      <c r="G189" s="131">
        <f t="shared" si="535"/>
        <v>46700</v>
      </c>
      <c r="H189" s="131">
        <f t="shared" si="535"/>
        <v>43629.299999999996</v>
      </c>
      <c r="I189" s="139"/>
      <c r="J189" s="132">
        <f t="shared" si="536"/>
        <v>-3070.7000000000044</v>
      </c>
      <c r="K189" s="133">
        <f t="shared" si="537"/>
        <v>0.93424625267665939</v>
      </c>
      <c r="L189" s="134">
        <f t="shared" si="538"/>
        <v>0</v>
      </c>
      <c r="M189" s="134">
        <f t="shared" si="538"/>
        <v>0</v>
      </c>
      <c r="N189" s="134">
        <f t="shared" si="538"/>
        <v>0</v>
      </c>
      <c r="O189" s="134">
        <f t="shared" si="538"/>
        <v>0</v>
      </c>
      <c r="P189" s="134">
        <f t="shared" si="539"/>
        <v>0</v>
      </c>
      <c r="Q189" s="135" t="e">
        <f t="shared" si="542"/>
        <v>#DIV/0!</v>
      </c>
      <c r="R189" s="136">
        <f t="shared" si="540"/>
        <v>53400.000000000015</v>
      </c>
      <c r="S189" s="136">
        <f t="shared" si="540"/>
        <v>53400.000000000015</v>
      </c>
      <c r="T189" s="136">
        <f t="shared" si="540"/>
        <v>46700</v>
      </c>
      <c r="U189" s="136">
        <f t="shared" si="540"/>
        <v>43629.299999999996</v>
      </c>
      <c r="V189" s="137">
        <f t="shared" si="543"/>
        <v>-3070.7000000000044</v>
      </c>
      <c r="W189" s="138">
        <f t="shared" si="541"/>
        <v>0.93424625267665939</v>
      </c>
      <c r="X189" s="10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</row>
    <row r="190" spans="1:199" hidden="1">
      <c r="E190" s="30" t="s">
        <v>298</v>
      </c>
      <c r="F190" s="131">
        <f>F178</f>
        <v>205.8</v>
      </c>
      <c r="G190" s="131">
        <f>G178</f>
        <v>172.8</v>
      </c>
      <c r="H190" s="131">
        <f>H178</f>
        <v>172.6</v>
      </c>
      <c r="I190" s="131"/>
      <c r="J190" s="132">
        <f t="shared" si="536"/>
        <v>-0.20000000000001705</v>
      </c>
      <c r="K190" s="133">
        <f t="shared" si="537"/>
        <v>0.99884259259259245</v>
      </c>
      <c r="L190" s="134">
        <f>L178</f>
        <v>0</v>
      </c>
      <c r="M190" s="134">
        <f>M178</f>
        <v>0</v>
      </c>
      <c r="N190" s="134">
        <f>N178</f>
        <v>0</v>
      </c>
      <c r="O190" s="134">
        <f>O178</f>
        <v>0</v>
      </c>
      <c r="P190" s="134">
        <f t="shared" si="539"/>
        <v>0</v>
      </c>
      <c r="Q190" s="135" t="e">
        <f t="shared" si="542"/>
        <v>#DIV/0!</v>
      </c>
      <c r="R190" s="136">
        <f>R178</f>
        <v>205.8</v>
      </c>
      <c r="S190" s="136">
        <f>S178</f>
        <v>205.8</v>
      </c>
      <c r="T190" s="136">
        <f>T178</f>
        <v>172.8</v>
      </c>
      <c r="U190" s="136">
        <f>U178</f>
        <v>172.6</v>
      </c>
      <c r="V190" s="137">
        <f t="shared" si="543"/>
        <v>-0.20000000000001705</v>
      </c>
      <c r="W190" s="138">
        <f t="shared" si="541"/>
        <v>0.99884259259259245</v>
      </c>
      <c r="X190" s="10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</row>
    <row r="191" spans="1:199" hidden="1">
      <c r="E191" s="30" t="s">
        <v>299</v>
      </c>
      <c r="F191" s="131">
        <f>F165</f>
        <v>67106.2</v>
      </c>
      <c r="G191" s="131">
        <f>G165</f>
        <v>56802.400000000001</v>
      </c>
      <c r="H191" s="131">
        <f>H165</f>
        <v>56801.2</v>
      </c>
      <c r="I191" s="131"/>
      <c r="J191" s="132">
        <f t="shared" si="536"/>
        <v>-1.2000000000043656</v>
      </c>
      <c r="K191" s="133">
        <f t="shared" si="537"/>
        <v>0.99997887413207887</v>
      </c>
      <c r="L191" s="134">
        <f>L165</f>
        <v>500</v>
      </c>
      <c r="M191" s="134">
        <f>M165</f>
        <v>500</v>
      </c>
      <c r="N191" s="134">
        <f>N165</f>
        <v>500</v>
      </c>
      <c r="O191" s="134">
        <f>O165</f>
        <v>0</v>
      </c>
      <c r="P191" s="134">
        <f t="shared" si="539"/>
        <v>-500</v>
      </c>
      <c r="Q191" s="135">
        <f t="shared" si="542"/>
        <v>0</v>
      </c>
      <c r="R191" s="136">
        <f>R165</f>
        <v>67606.2</v>
      </c>
      <c r="S191" s="136">
        <f>S165</f>
        <v>67606.2</v>
      </c>
      <c r="T191" s="136">
        <f>T165</f>
        <v>57302.400000000001</v>
      </c>
      <c r="U191" s="136">
        <f>U165</f>
        <v>56801.2</v>
      </c>
      <c r="V191" s="137">
        <f t="shared" si="543"/>
        <v>-501.20000000000437</v>
      </c>
      <c r="W191" s="138">
        <f t="shared" si="541"/>
        <v>0.99125342045010323</v>
      </c>
      <c r="X191" s="10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</row>
    <row r="192" spans="1:199" ht="13.9" hidden="1" customHeight="1">
      <c r="E192" s="30" t="s">
        <v>300</v>
      </c>
      <c r="F192" s="131">
        <f t="shared" ref="F192:H192" si="544">F168</f>
        <v>625.69999999999993</v>
      </c>
      <c r="G192" s="131">
        <f t="shared" si="544"/>
        <v>507.2</v>
      </c>
      <c r="H192" s="131">
        <f t="shared" si="544"/>
        <v>245.6</v>
      </c>
      <c r="I192" s="131"/>
      <c r="J192" s="132">
        <f t="shared" si="536"/>
        <v>-261.60000000000002</v>
      </c>
      <c r="K192" s="133">
        <f t="shared" si="537"/>
        <v>0.48422712933753942</v>
      </c>
      <c r="L192" s="134">
        <f t="shared" ref="L192:O192" si="545">L168</f>
        <v>310.09999999999997</v>
      </c>
      <c r="M192" s="134">
        <f t="shared" si="545"/>
        <v>310.09999999999997</v>
      </c>
      <c r="N192" s="134">
        <f t="shared" si="545"/>
        <v>310.09999999999997</v>
      </c>
      <c r="O192" s="134">
        <f t="shared" si="545"/>
        <v>76.599999999999994</v>
      </c>
      <c r="P192" s="134">
        <f t="shared" si="539"/>
        <v>-233.49999999999997</v>
      </c>
      <c r="Q192" s="135">
        <f t="shared" si="542"/>
        <v>0.24701709126088359</v>
      </c>
      <c r="R192" s="136">
        <f t="shared" ref="R192:U192" si="546">R168</f>
        <v>935.8</v>
      </c>
      <c r="S192" s="136">
        <f t="shared" si="546"/>
        <v>935.8</v>
      </c>
      <c r="T192" s="136">
        <f t="shared" si="546"/>
        <v>817.3</v>
      </c>
      <c r="U192" s="136">
        <f t="shared" si="546"/>
        <v>322.2</v>
      </c>
      <c r="V192" s="137">
        <f t="shared" si="543"/>
        <v>-495.09999999999997</v>
      </c>
      <c r="W192" s="138">
        <f t="shared" si="541"/>
        <v>0.3942248868224642</v>
      </c>
      <c r="X192" s="10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</row>
    <row r="193" spans="1:199" ht="25.5" hidden="1">
      <c r="E193" s="30" t="s">
        <v>304</v>
      </c>
      <c r="F193" s="131">
        <f>F170+F171</f>
        <v>33692</v>
      </c>
      <c r="G193" s="131">
        <f>G170+G171</f>
        <v>28511.300000000003</v>
      </c>
      <c r="H193" s="131">
        <f>H170+H171</f>
        <v>27217.8</v>
      </c>
      <c r="I193" s="131"/>
      <c r="J193" s="132">
        <f t="shared" si="536"/>
        <v>-1293.5000000000036</v>
      </c>
      <c r="K193" s="133">
        <f t="shared" si="537"/>
        <v>0.9546320230925982</v>
      </c>
      <c r="L193" s="134">
        <f>L170+L171</f>
        <v>0</v>
      </c>
      <c r="M193" s="134">
        <f>M170+M171</f>
        <v>0</v>
      </c>
      <c r="N193" s="134">
        <f>N170+N171</f>
        <v>0</v>
      </c>
      <c r="O193" s="134">
        <f>O170+O171</f>
        <v>0</v>
      </c>
      <c r="P193" s="134">
        <f t="shared" si="539"/>
        <v>0</v>
      </c>
      <c r="Q193" s="135" t="e">
        <f t="shared" si="542"/>
        <v>#DIV/0!</v>
      </c>
      <c r="R193" s="136">
        <f>R170+R171</f>
        <v>33692</v>
      </c>
      <c r="S193" s="136">
        <f>S170+S171</f>
        <v>33692</v>
      </c>
      <c r="T193" s="136">
        <f>T170+T171</f>
        <v>28511.300000000003</v>
      </c>
      <c r="U193" s="136">
        <f>U170+U171</f>
        <v>27217.8</v>
      </c>
      <c r="V193" s="137">
        <f t="shared" si="543"/>
        <v>-1293.5000000000036</v>
      </c>
      <c r="W193" s="138">
        <f t="shared" si="541"/>
        <v>0.9546320230925982</v>
      </c>
      <c r="X193" s="10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</row>
    <row r="194" spans="1:199" ht="25.5" hidden="1">
      <c r="E194" s="30" t="s">
        <v>302</v>
      </c>
      <c r="F194" s="131">
        <f>F172</f>
        <v>208.4</v>
      </c>
      <c r="G194" s="131">
        <f>G172</f>
        <v>208.4</v>
      </c>
      <c r="H194" s="131">
        <f>H172</f>
        <v>208.3</v>
      </c>
      <c r="I194" s="131"/>
      <c r="J194" s="132">
        <f t="shared" si="536"/>
        <v>-9.9999999999994316E-2</v>
      </c>
      <c r="K194" s="133">
        <f t="shared" si="537"/>
        <v>0.99952015355086377</v>
      </c>
      <c r="L194" s="134">
        <f>L172</f>
        <v>0</v>
      </c>
      <c r="M194" s="134">
        <f>M172</f>
        <v>0</v>
      </c>
      <c r="N194" s="134">
        <f>N172</f>
        <v>0</v>
      </c>
      <c r="O194" s="134">
        <f>O172</f>
        <v>0</v>
      </c>
      <c r="P194" s="134">
        <f t="shared" si="539"/>
        <v>0</v>
      </c>
      <c r="Q194" s="135" t="e">
        <f t="shared" si="542"/>
        <v>#DIV/0!</v>
      </c>
      <c r="R194" s="136">
        <f>R172</f>
        <v>208.4</v>
      </c>
      <c r="S194" s="136">
        <f>S172</f>
        <v>208.4</v>
      </c>
      <c r="T194" s="136">
        <f>T172</f>
        <v>208.4</v>
      </c>
      <c r="U194" s="136">
        <f>U172</f>
        <v>208.3</v>
      </c>
      <c r="V194" s="137">
        <f t="shared" si="543"/>
        <v>-9.9999999999994316E-2</v>
      </c>
      <c r="W194" s="138">
        <f t="shared" si="541"/>
        <v>0.99952015355086377</v>
      </c>
      <c r="X194" s="10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</row>
    <row r="195" spans="1:199" hidden="1">
      <c r="F195" s="105"/>
      <c r="G195" s="105"/>
      <c r="H195" s="102"/>
      <c r="I195" s="104"/>
      <c r="J195" s="132">
        <f t="shared" ref="J195:J196" si="547">H195-G195</f>
        <v>0</v>
      </c>
      <c r="K195" s="133" t="e">
        <f t="shared" ref="K195:K196" si="548">H195/G195</f>
        <v>#DIV/0!</v>
      </c>
      <c r="L195" s="101"/>
      <c r="M195" s="112"/>
      <c r="N195" s="101"/>
      <c r="O195" s="112"/>
      <c r="P195" s="134">
        <f t="shared" ref="P195:P196" si="549">O195-N195</f>
        <v>0</v>
      </c>
      <c r="Q195" s="135" t="e">
        <f t="shared" ref="Q195:Q196" si="550">O195/N195</f>
        <v>#DIV/0!</v>
      </c>
      <c r="R195" s="101"/>
      <c r="S195" s="102"/>
      <c r="T195" s="101"/>
      <c r="U195" s="101"/>
      <c r="V195" s="137">
        <f t="shared" ref="V195:V196" si="551">U195-T195</f>
        <v>0</v>
      </c>
      <c r="W195" s="138"/>
      <c r="X195" s="10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</row>
    <row r="196" spans="1:199" s="14" customFormat="1" ht="16.899999999999999" hidden="1" customHeight="1">
      <c r="A196" s="28"/>
      <c r="B196" s="31"/>
      <c r="C196" s="31"/>
      <c r="D196" s="31"/>
      <c r="E196" s="32" t="s">
        <v>313</v>
      </c>
      <c r="F196" s="122">
        <f>SUM(F187:F189,F191:F194)</f>
        <v>163247.30000000002</v>
      </c>
      <c r="G196" s="122">
        <f>SUM(G187:G189,G191:G194)</f>
        <v>140941.19999999998</v>
      </c>
      <c r="H196" s="122">
        <f>SUM(H187:H189,H191:H194)</f>
        <v>136288.29999999999</v>
      </c>
      <c r="I196" s="146"/>
      <c r="J196" s="132">
        <f t="shared" si="547"/>
        <v>-4652.8999999999942</v>
      </c>
      <c r="K196" s="133">
        <f t="shared" si="548"/>
        <v>0.96698694207229685</v>
      </c>
      <c r="L196" s="122">
        <f>SUM(L187:L189,L191:L194)</f>
        <v>810.09999999999991</v>
      </c>
      <c r="M196" s="122">
        <f>SUM(M187:M189,M191:M194)</f>
        <v>810.09999999999991</v>
      </c>
      <c r="N196" s="122">
        <f>SUM(N187:N189,N191:N194)</f>
        <v>810.09999999999991</v>
      </c>
      <c r="O196" s="126">
        <f t="shared" ref="O196" si="552">SUM(O187:O189,O191:O194)</f>
        <v>76.599999999999994</v>
      </c>
      <c r="P196" s="134">
        <f t="shared" si="549"/>
        <v>-733.49999999999989</v>
      </c>
      <c r="Q196" s="135">
        <f t="shared" si="550"/>
        <v>9.4556227626218986E-2</v>
      </c>
      <c r="R196" s="122">
        <f>SUM(R187:R189,R191:R194)</f>
        <v>164057.4</v>
      </c>
      <c r="S196" s="122">
        <f>SUM(S187:S189,S191:S194)</f>
        <v>164057.4</v>
      </c>
      <c r="T196" s="122">
        <f>SUM(T187:T189,T191:T194)</f>
        <v>141751.30000000002</v>
      </c>
      <c r="U196" s="122">
        <f>SUM(U187:U189,U191:U194)</f>
        <v>136364.89999999997</v>
      </c>
      <c r="V196" s="137">
        <f t="shared" si="551"/>
        <v>-5386.4000000000524</v>
      </c>
      <c r="W196" s="138">
        <f t="shared" ref="W196" si="553">U196/T196</f>
        <v>0.9620010539585877</v>
      </c>
      <c r="X196" s="147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</row>
    <row r="197" spans="1:199" hidden="1">
      <c r="F197" s="106"/>
      <c r="G197" s="106"/>
      <c r="H197" s="107"/>
      <c r="I197" s="104"/>
      <c r="J197" s="104"/>
      <c r="K197" s="108"/>
      <c r="L197" s="101"/>
      <c r="M197" s="112"/>
      <c r="N197" s="101"/>
      <c r="O197" s="112"/>
      <c r="P197" s="103"/>
      <c r="Q197" s="101"/>
      <c r="R197" s="101"/>
      <c r="S197" s="102"/>
      <c r="T197" s="101"/>
      <c r="U197" s="101"/>
      <c r="V197" s="104"/>
      <c r="W197" s="104"/>
      <c r="X197" s="10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</row>
    <row r="198" spans="1:199" hidden="1">
      <c r="F198" s="106"/>
      <c r="G198" s="106"/>
      <c r="H198" s="107"/>
      <c r="I198" s="104"/>
      <c r="J198" s="104"/>
      <c r="K198" s="108"/>
      <c r="L198" s="101"/>
      <c r="M198" s="112"/>
      <c r="N198" s="101"/>
      <c r="O198" s="112"/>
      <c r="P198" s="103"/>
      <c r="Q198" s="101"/>
      <c r="R198" s="101"/>
      <c r="S198" s="102"/>
      <c r="T198" s="101"/>
      <c r="U198" s="101"/>
      <c r="V198" s="104"/>
      <c r="W198" s="104"/>
      <c r="X198" s="10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</row>
    <row r="199" spans="1:199" hidden="1">
      <c r="F199" s="106"/>
      <c r="G199" s="106"/>
      <c r="H199" s="107"/>
      <c r="I199" s="104"/>
      <c r="J199" s="104"/>
      <c r="K199" s="108"/>
      <c r="L199" s="101"/>
      <c r="M199" s="112"/>
      <c r="N199" s="101"/>
      <c r="O199" s="112"/>
      <c r="P199" s="103"/>
      <c r="Q199" s="101"/>
      <c r="R199" s="101"/>
      <c r="S199" s="102"/>
      <c r="T199" s="101"/>
      <c r="U199" s="101"/>
      <c r="V199" s="104"/>
      <c r="W199" s="104"/>
      <c r="X199" s="10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</row>
    <row r="200" spans="1:199" hidden="1">
      <c r="F200" s="106"/>
      <c r="G200" s="106"/>
      <c r="H200" s="107"/>
      <c r="I200" s="104"/>
      <c r="J200" s="104"/>
      <c r="K200" s="108"/>
      <c r="L200" s="101"/>
      <c r="M200" s="112"/>
      <c r="N200" s="101"/>
      <c r="O200" s="112"/>
      <c r="P200" s="103"/>
      <c r="Q200" s="101"/>
      <c r="R200" s="101"/>
      <c r="S200" s="102"/>
      <c r="T200" s="101"/>
      <c r="U200" s="101"/>
      <c r="V200" s="104"/>
      <c r="W200" s="104"/>
      <c r="X200" s="10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</row>
    <row r="201" spans="1:199" hidden="1">
      <c r="F201" s="106"/>
      <c r="G201" s="106"/>
      <c r="H201" s="107"/>
      <c r="I201" s="104"/>
      <c r="J201" s="104"/>
      <c r="K201" s="108"/>
      <c r="L201" s="101"/>
      <c r="M201" s="112"/>
      <c r="N201" s="101"/>
      <c r="O201" s="112"/>
      <c r="P201" s="103"/>
      <c r="Q201" s="101"/>
      <c r="R201" s="101"/>
      <c r="S201" s="102"/>
      <c r="T201" s="101"/>
      <c r="U201" s="101"/>
      <c r="V201" s="104"/>
      <c r="W201" s="104"/>
      <c r="X201" s="10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</row>
    <row r="202" spans="1:199" hidden="1">
      <c r="F202" s="106"/>
      <c r="G202" s="106"/>
      <c r="H202" s="107"/>
      <c r="I202" s="104"/>
      <c r="J202" s="104"/>
      <c r="K202" s="108"/>
      <c r="L202" s="101"/>
      <c r="M202" s="112"/>
      <c r="N202" s="101"/>
      <c r="O202" s="112"/>
      <c r="P202" s="103"/>
      <c r="Q202" s="101"/>
      <c r="R202" s="101"/>
      <c r="S202" s="102"/>
      <c r="T202" s="101"/>
      <c r="U202" s="101"/>
      <c r="V202" s="104"/>
      <c r="W202" s="104"/>
      <c r="X202" s="10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</row>
    <row r="203" spans="1:199" hidden="1">
      <c r="F203" s="106"/>
      <c r="G203" s="106"/>
      <c r="H203" s="107"/>
      <c r="I203" s="104"/>
      <c r="J203" s="104"/>
      <c r="K203" s="108"/>
      <c r="L203" s="101"/>
      <c r="M203" s="112"/>
      <c r="N203" s="101"/>
      <c r="O203" s="112"/>
      <c r="P203" s="103"/>
      <c r="Q203" s="101"/>
      <c r="R203" s="101"/>
      <c r="S203" s="102"/>
      <c r="T203" s="101"/>
      <c r="U203" s="101"/>
      <c r="V203" s="104"/>
      <c r="W203" s="104"/>
      <c r="X203" s="10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</row>
    <row r="204" spans="1:199" hidden="1">
      <c r="F204" s="106"/>
      <c r="G204" s="106"/>
      <c r="H204" s="107"/>
      <c r="I204" s="104"/>
      <c r="J204" s="104"/>
      <c r="K204" s="108"/>
      <c r="L204" s="101"/>
      <c r="M204" s="112"/>
      <c r="N204" s="101"/>
      <c r="O204" s="112"/>
      <c r="P204" s="103"/>
      <c r="Q204" s="101"/>
      <c r="R204" s="101"/>
      <c r="S204" s="102"/>
      <c r="T204" s="101"/>
      <c r="U204" s="101"/>
      <c r="V204" s="104"/>
      <c r="W204" s="104"/>
      <c r="X204" s="10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</row>
    <row r="205" spans="1:199" hidden="1">
      <c r="F205" s="106"/>
      <c r="G205" s="106"/>
      <c r="H205" s="107"/>
      <c r="I205" s="104"/>
      <c r="J205" s="104"/>
      <c r="K205" s="108"/>
      <c r="L205" s="101"/>
      <c r="M205" s="112"/>
      <c r="N205" s="101"/>
      <c r="O205" s="112"/>
      <c r="P205" s="103"/>
      <c r="Q205" s="101"/>
      <c r="R205" s="101"/>
      <c r="S205" s="102"/>
      <c r="T205" s="101"/>
      <c r="U205" s="101"/>
      <c r="V205" s="104"/>
      <c r="W205" s="104"/>
      <c r="X205" s="10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</row>
    <row r="206" spans="1:199" hidden="1">
      <c r="F206" s="106"/>
      <c r="G206" s="106"/>
      <c r="H206" s="107"/>
      <c r="I206" s="104"/>
      <c r="J206" s="104"/>
      <c r="K206" s="108"/>
      <c r="L206" s="101"/>
      <c r="M206" s="112"/>
      <c r="N206" s="101"/>
      <c r="O206" s="112"/>
      <c r="P206" s="103"/>
      <c r="Q206" s="101"/>
      <c r="R206" s="101"/>
      <c r="S206" s="102"/>
      <c r="T206" s="101"/>
      <c r="U206" s="101"/>
      <c r="V206" s="104"/>
      <c r="W206" s="104"/>
      <c r="X206" s="10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</row>
    <row r="207" spans="1:199" hidden="1">
      <c r="F207" s="106"/>
      <c r="G207" s="106"/>
      <c r="H207" s="107"/>
      <c r="I207" s="104"/>
      <c r="J207" s="104"/>
      <c r="K207" s="108"/>
      <c r="L207" s="101"/>
      <c r="M207" s="112"/>
      <c r="N207" s="101"/>
      <c r="O207" s="112"/>
      <c r="P207" s="103"/>
      <c r="Q207" s="101"/>
      <c r="R207" s="101"/>
      <c r="S207" s="102"/>
      <c r="T207" s="101"/>
      <c r="U207" s="101"/>
      <c r="V207" s="104"/>
      <c r="W207" s="104"/>
      <c r="X207" s="10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</row>
    <row r="208" spans="1:199" hidden="1">
      <c r="F208" s="106"/>
      <c r="G208" s="106"/>
      <c r="H208" s="107"/>
      <c r="I208" s="104"/>
      <c r="J208" s="104"/>
      <c r="K208" s="108"/>
      <c r="L208" s="101"/>
      <c r="M208" s="112"/>
      <c r="N208" s="101"/>
      <c r="O208" s="112"/>
      <c r="P208" s="103"/>
      <c r="Q208" s="101"/>
      <c r="R208" s="101"/>
      <c r="S208" s="102"/>
      <c r="T208" s="101"/>
      <c r="U208" s="101"/>
      <c r="V208" s="104"/>
      <c r="W208" s="104"/>
      <c r="X208" s="10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</row>
    <row r="209" spans="6:46" hidden="1">
      <c r="F209" s="106"/>
      <c r="G209" s="106"/>
      <c r="H209" s="107"/>
      <c r="I209" s="104"/>
      <c r="J209" s="104"/>
      <c r="K209" s="108"/>
      <c r="L209" s="101"/>
      <c r="M209" s="112"/>
      <c r="N209" s="101"/>
      <c r="O209" s="112"/>
      <c r="P209" s="103"/>
      <c r="Q209" s="101"/>
      <c r="R209" s="101"/>
      <c r="S209" s="102"/>
      <c r="T209" s="101"/>
      <c r="U209" s="101"/>
      <c r="V209" s="104"/>
      <c r="W209" s="104"/>
      <c r="X209" s="10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</row>
    <row r="210" spans="6:46" hidden="1">
      <c r="F210" s="106"/>
      <c r="G210" s="106"/>
      <c r="H210" s="107"/>
      <c r="I210" s="104"/>
      <c r="J210" s="104"/>
      <c r="K210" s="108"/>
      <c r="L210" s="101"/>
      <c r="M210" s="112"/>
      <c r="N210" s="101"/>
      <c r="O210" s="112"/>
      <c r="P210" s="103"/>
      <c r="Q210" s="101"/>
      <c r="R210" s="101"/>
      <c r="S210" s="102"/>
      <c r="T210" s="101"/>
      <c r="U210" s="101"/>
      <c r="V210" s="104"/>
      <c r="W210" s="104"/>
      <c r="X210" s="10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</row>
    <row r="211" spans="6:46" hidden="1">
      <c r="F211" s="106"/>
      <c r="G211" s="106"/>
      <c r="H211" s="107"/>
      <c r="I211" s="104"/>
      <c r="J211" s="104"/>
      <c r="K211" s="108"/>
      <c r="L211" s="101"/>
      <c r="M211" s="112"/>
      <c r="N211" s="101"/>
      <c r="O211" s="112"/>
      <c r="P211" s="103"/>
      <c r="Q211" s="101"/>
      <c r="R211" s="101"/>
      <c r="S211" s="102"/>
      <c r="T211" s="101"/>
      <c r="U211" s="101"/>
      <c r="V211" s="104"/>
      <c r="W211" s="104"/>
      <c r="X211" s="10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</row>
    <row r="212" spans="6:46" hidden="1">
      <c r="F212" s="106"/>
      <c r="G212" s="106"/>
      <c r="H212" s="107"/>
      <c r="I212" s="104"/>
      <c r="J212" s="104"/>
      <c r="K212" s="108"/>
      <c r="L212" s="101"/>
      <c r="M212" s="112"/>
      <c r="N212" s="101"/>
      <c r="O212" s="112"/>
      <c r="P212" s="103"/>
      <c r="Q212" s="101"/>
      <c r="R212" s="101"/>
      <c r="S212" s="102"/>
      <c r="T212" s="101"/>
      <c r="U212" s="101"/>
      <c r="V212" s="104"/>
      <c r="W212" s="104"/>
      <c r="X212" s="10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</row>
    <row r="213" spans="6:46" hidden="1">
      <c r="F213" s="106"/>
      <c r="G213" s="106"/>
      <c r="H213" s="107"/>
      <c r="I213" s="104"/>
      <c r="J213" s="104"/>
      <c r="K213" s="108"/>
      <c r="L213" s="101"/>
      <c r="M213" s="112"/>
      <c r="N213" s="101"/>
      <c r="O213" s="112"/>
      <c r="P213" s="103"/>
      <c r="Q213" s="101"/>
      <c r="R213" s="101"/>
      <c r="S213" s="102"/>
      <c r="T213" s="101"/>
      <c r="U213" s="101"/>
      <c r="V213" s="104"/>
      <c r="W213" s="104"/>
      <c r="X213" s="10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</row>
    <row r="214" spans="6:46" hidden="1">
      <c r="F214" s="106"/>
      <c r="G214" s="106"/>
      <c r="H214" s="107"/>
      <c r="I214" s="104"/>
      <c r="J214" s="104"/>
      <c r="K214" s="108"/>
      <c r="L214" s="101"/>
      <c r="M214" s="112"/>
      <c r="N214" s="101"/>
      <c r="O214" s="112"/>
      <c r="P214" s="103"/>
      <c r="Q214" s="101"/>
      <c r="R214" s="101"/>
      <c r="S214" s="102"/>
      <c r="T214" s="101"/>
      <c r="U214" s="101"/>
      <c r="V214" s="104"/>
      <c r="W214" s="104"/>
      <c r="X214" s="10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</row>
    <row r="215" spans="6:46" hidden="1">
      <c r="F215" s="106"/>
      <c r="G215" s="106"/>
      <c r="H215" s="107"/>
      <c r="I215" s="104"/>
      <c r="J215" s="104"/>
      <c r="K215" s="108"/>
      <c r="L215" s="101"/>
      <c r="M215" s="112"/>
      <c r="N215" s="101"/>
      <c r="O215" s="112"/>
      <c r="P215" s="103"/>
      <c r="Q215" s="101"/>
      <c r="R215" s="101"/>
      <c r="S215" s="102"/>
      <c r="T215" s="101"/>
      <c r="U215" s="101"/>
      <c r="V215" s="104"/>
      <c r="W215" s="104"/>
      <c r="X215" s="10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</row>
    <row r="216" spans="6:46" hidden="1">
      <c r="F216" s="106"/>
      <c r="G216" s="106"/>
      <c r="H216" s="107"/>
      <c r="I216" s="104"/>
      <c r="J216" s="104"/>
      <c r="K216" s="108"/>
      <c r="L216" s="101"/>
      <c r="M216" s="112"/>
      <c r="N216" s="101"/>
      <c r="O216" s="112"/>
      <c r="P216" s="103"/>
      <c r="Q216" s="101"/>
      <c r="R216" s="101"/>
      <c r="S216" s="102"/>
      <c r="T216" s="101"/>
      <c r="U216" s="101"/>
      <c r="V216" s="104"/>
      <c r="W216" s="104"/>
      <c r="X216" s="10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</row>
    <row r="217" spans="6:46" hidden="1">
      <c r="F217" s="106"/>
      <c r="G217" s="106"/>
      <c r="H217" s="107"/>
      <c r="I217" s="104"/>
      <c r="J217" s="104"/>
      <c r="K217" s="108"/>
      <c r="L217" s="101"/>
      <c r="M217" s="112"/>
      <c r="N217" s="101"/>
      <c r="O217" s="112"/>
      <c r="P217" s="103"/>
      <c r="Q217" s="101"/>
      <c r="R217" s="101"/>
      <c r="S217" s="102"/>
      <c r="T217" s="101"/>
      <c r="U217" s="101"/>
      <c r="V217" s="104"/>
      <c r="W217" s="104"/>
      <c r="X217" s="10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</row>
    <row r="218" spans="6:46">
      <c r="F218" s="106"/>
      <c r="G218" s="106"/>
      <c r="H218" s="107"/>
      <c r="I218" s="104"/>
      <c r="J218" s="104"/>
      <c r="K218" s="108"/>
      <c r="L218" s="101"/>
      <c r="M218" s="112"/>
      <c r="N218" s="101"/>
      <c r="O218" s="112"/>
      <c r="P218" s="103"/>
      <c r="Q218" s="101"/>
      <c r="R218" s="101"/>
      <c r="S218" s="102"/>
      <c r="T218" s="101"/>
      <c r="U218" s="101"/>
      <c r="V218" s="104"/>
      <c r="W218" s="104"/>
      <c r="X218" s="10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</row>
    <row r="219" spans="6:46">
      <c r="F219" s="106"/>
      <c r="G219" s="106"/>
      <c r="H219" s="107"/>
      <c r="I219" s="104"/>
      <c r="J219" s="104"/>
      <c r="K219" s="108"/>
      <c r="L219" s="101"/>
      <c r="M219" s="112"/>
      <c r="N219" s="101"/>
      <c r="O219" s="112"/>
      <c r="P219" s="103"/>
      <c r="Q219" s="101"/>
      <c r="R219" s="101"/>
      <c r="S219" s="102"/>
      <c r="T219" s="101"/>
      <c r="U219" s="101"/>
      <c r="V219" s="104"/>
      <c r="W219" s="104"/>
      <c r="X219" s="10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</row>
    <row r="220" spans="6:46">
      <c r="F220" s="106"/>
      <c r="G220" s="106"/>
      <c r="H220" s="107"/>
      <c r="I220" s="104"/>
      <c r="J220" s="104"/>
      <c r="K220" s="108"/>
      <c r="L220" s="101"/>
      <c r="M220" s="112"/>
      <c r="N220" s="101"/>
      <c r="O220" s="112"/>
      <c r="P220" s="103"/>
      <c r="Q220" s="101"/>
      <c r="R220" s="101"/>
      <c r="S220" s="102"/>
      <c r="T220" s="101"/>
      <c r="U220" s="101"/>
      <c r="V220" s="104"/>
      <c r="W220" s="104"/>
      <c r="X220" s="10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</row>
    <row r="221" spans="6:46">
      <c r="F221" s="106"/>
      <c r="G221" s="106"/>
      <c r="H221" s="107"/>
      <c r="I221" s="104"/>
      <c r="J221" s="104"/>
      <c r="K221" s="108"/>
      <c r="L221" s="101"/>
      <c r="M221" s="112"/>
      <c r="N221" s="101"/>
      <c r="O221" s="112"/>
      <c r="P221" s="103"/>
      <c r="Q221" s="101"/>
      <c r="R221" s="101"/>
      <c r="S221" s="102"/>
      <c r="T221" s="101"/>
      <c r="U221" s="101"/>
      <c r="V221" s="104"/>
      <c r="W221" s="104"/>
      <c r="X221" s="10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</row>
    <row r="222" spans="6:46">
      <c r="F222" s="106"/>
      <c r="G222" s="106"/>
      <c r="H222" s="107"/>
      <c r="I222" s="104"/>
      <c r="J222" s="104"/>
      <c r="K222" s="108"/>
      <c r="L222" s="101"/>
      <c r="M222" s="112"/>
      <c r="N222" s="101"/>
      <c r="O222" s="112"/>
      <c r="P222" s="103"/>
      <c r="Q222" s="101"/>
      <c r="R222" s="101"/>
      <c r="S222" s="102"/>
      <c r="T222" s="101"/>
      <c r="U222" s="101"/>
      <c r="V222" s="104"/>
      <c r="W222" s="104"/>
      <c r="X222" s="10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</row>
    <row r="223" spans="6:46">
      <c r="F223" s="106"/>
      <c r="G223" s="106"/>
      <c r="H223" s="107"/>
      <c r="I223" s="104"/>
      <c r="J223" s="104"/>
      <c r="K223" s="108"/>
      <c r="L223" s="101"/>
      <c r="M223" s="112"/>
      <c r="N223" s="101"/>
      <c r="O223" s="112"/>
      <c r="P223" s="103"/>
      <c r="Q223" s="101"/>
      <c r="R223" s="101"/>
      <c r="S223" s="102"/>
      <c r="T223" s="101"/>
      <c r="U223" s="101"/>
      <c r="V223" s="104"/>
      <c r="W223" s="104"/>
      <c r="X223" s="10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</row>
    <row r="224" spans="6:46">
      <c r="F224" s="106"/>
      <c r="G224" s="106"/>
      <c r="H224" s="107"/>
      <c r="I224" s="104"/>
      <c r="J224" s="104"/>
      <c r="K224" s="108"/>
      <c r="L224" s="101"/>
      <c r="M224" s="112"/>
      <c r="N224" s="101"/>
      <c r="O224" s="112"/>
      <c r="P224" s="103"/>
      <c r="Q224" s="101"/>
      <c r="R224" s="101"/>
      <c r="S224" s="102"/>
      <c r="T224" s="101"/>
      <c r="U224" s="101"/>
      <c r="V224" s="104"/>
      <c r="W224" s="104"/>
      <c r="X224" s="10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</row>
    <row r="225" spans="6:46">
      <c r="F225" s="106"/>
      <c r="G225" s="106"/>
      <c r="H225" s="107"/>
      <c r="I225" s="104"/>
      <c r="J225" s="104"/>
      <c r="K225" s="108"/>
      <c r="L225" s="101"/>
      <c r="M225" s="112"/>
      <c r="N225" s="101"/>
      <c r="O225" s="112"/>
      <c r="P225" s="103"/>
      <c r="Q225" s="101"/>
      <c r="R225" s="101"/>
      <c r="S225" s="102"/>
      <c r="T225" s="101"/>
      <c r="U225" s="101"/>
      <c r="V225" s="104"/>
      <c r="W225" s="104"/>
      <c r="X225" s="10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</row>
    <row r="226" spans="6:46">
      <c r="F226" s="106"/>
      <c r="G226" s="106"/>
      <c r="H226" s="107"/>
      <c r="I226" s="104"/>
      <c r="J226" s="104"/>
      <c r="K226" s="108"/>
      <c r="L226" s="101"/>
      <c r="M226" s="112"/>
      <c r="N226" s="101"/>
      <c r="O226" s="112"/>
      <c r="P226" s="103"/>
      <c r="Q226" s="101"/>
      <c r="R226" s="101"/>
      <c r="S226" s="102"/>
      <c r="T226" s="101"/>
      <c r="U226" s="101"/>
      <c r="V226" s="104"/>
      <c r="W226" s="104"/>
      <c r="X226" s="10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</row>
    <row r="227" spans="6:46">
      <c r="F227" s="106"/>
      <c r="G227" s="106"/>
      <c r="H227" s="107"/>
      <c r="I227" s="104"/>
      <c r="J227" s="104"/>
      <c r="K227" s="108"/>
      <c r="L227" s="101"/>
      <c r="M227" s="112"/>
      <c r="N227" s="101"/>
      <c r="O227" s="112"/>
      <c r="P227" s="103"/>
      <c r="Q227" s="101"/>
      <c r="R227" s="101"/>
      <c r="S227" s="102"/>
      <c r="T227" s="101"/>
      <c r="U227" s="101"/>
      <c r="V227" s="104"/>
      <c r="W227" s="104"/>
      <c r="X227" s="10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</row>
    <row r="228" spans="6:46">
      <c r="F228" s="106"/>
      <c r="G228" s="106"/>
      <c r="H228" s="107"/>
      <c r="I228" s="104"/>
      <c r="J228" s="104"/>
      <c r="K228" s="108"/>
      <c r="L228" s="101"/>
      <c r="M228" s="112"/>
      <c r="N228" s="101"/>
      <c r="O228" s="112"/>
      <c r="P228" s="103"/>
      <c r="Q228" s="101"/>
      <c r="R228" s="101"/>
      <c r="S228" s="102"/>
      <c r="T228" s="101"/>
      <c r="U228" s="101"/>
      <c r="V228" s="104"/>
      <c r="W228" s="104"/>
      <c r="X228" s="105"/>
    </row>
    <row r="229" spans="6:46">
      <c r="F229" s="106"/>
      <c r="G229" s="106"/>
      <c r="H229" s="107"/>
      <c r="I229" s="104"/>
      <c r="J229" s="104"/>
      <c r="K229" s="108"/>
      <c r="L229" s="101"/>
      <c r="M229" s="112"/>
      <c r="N229" s="101"/>
      <c r="O229" s="112"/>
      <c r="P229" s="103"/>
      <c r="Q229" s="101"/>
      <c r="R229" s="101"/>
      <c r="S229" s="102"/>
      <c r="T229" s="101"/>
      <c r="U229" s="101"/>
      <c r="V229" s="104"/>
      <c r="W229" s="104"/>
      <c r="X229" s="105"/>
    </row>
    <row r="230" spans="6:46">
      <c r="F230" s="106"/>
      <c r="G230" s="106"/>
      <c r="H230" s="107"/>
      <c r="I230" s="104"/>
      <c r="J230" s="104"/>
      <c r="K230" s="108"/>
      <c r="L230" s="101"/>
      <c r="M230" s="112"/>
      <c r="N230" s="101"/>
      <c r="O230" s="112"/>
      <c r="P230" s="103"/>
      <c r="Q230" s="101"/>
      <c r="R230" s="101"/>
      <c r="S230" s="102"/>
      <c r="T230" s="101"/>
      <c r="U230" s="101"/>
      <c r="V230" s="104"/>
      <c r="W230" s="104"/>
      <c r="X230" s="105"/>
    </row>
    <row r="231" spans="6:46">
      <c r="F231" s="106"/>
      <c r="G231" s="106"/>
      <c r="H231" s="107"/>
      <c r="I231" s="104"/>
      <c r="J231" s="104"/>
      <c r="K231" s="108"/>
      <c r="L231" s="101"/>
      <c r="M231" s="112"/>
      <c r="N231" s="101"/>
      <c r="O231" s="112"/>
      <c r="P231" s="103"/>
      <c r="Q231" s="101"/>
      <c r="R231" s="101"/>
      <c r="S231" s="102"/>
      <c r="T231" s="101"/>
      <c r="U231" s="101"/>
      <c r="V231" s="104"/>
      <c r="W231" s="104"/>
      <c r="X231" s="105"/>
    </row>
    <row r="232" spans="6:46">
      <c r="F232" s="106"/>
      <c r="G232" s="106"/>
      <c r="H232" s="107"/>
      <c r="I232" s="104"/>
      <c r="J232" s="104"/>
      <c r="K232" s="108"/>
      <c r="L232" s="101"/>
      <c r="M232" s="112"/>
      <c r="N232" s="101"/>
      <c r="O232" s="112"/>
      <c r="P232" s="103"/>
      <c r="Q232" s="101"/>
      <c r="R232" s="101"/>
      <c r="S232" s="102"/>
      <c r="T232" s="101"/>
      <c r="U232" s="101"/>
      <c r="V232" s="104"/>
      <c r="W232" s="104"/>
      <c r="X232" s="105"/>
    </row>
    <row r="233" spans="6:46">
      <c r="F233" s="106"/>
      <c r="G233" s="106"/>
      <c r="H233" s="107"/>
      <c r="I233" s="104"/>
      <c r="J233" s="104"/>
      <c r="K233" s="108"/>
      <c r="L233" s="101"/>
      <c r="M233" s="112"/>
      <c r="N233" s="101"/>
      <c r="O233" s="112"/>
      <c r="P233" s="103"/>
      <c r="Q233" s="101"/>
      <c r="R233" s="101"/>
      <c r="S233" s="102"/>
      <c r="T233" s="101"/>
      <c r="U233" s="101"/>
      <c r="V233" s="104"/>
      <c r="W233" s="104"/>
      <c r="X233" s="105"/>
    </row>
    <row r="234" spans="6:46">
      <c r="F234" s="106"/>
      <c r="G234" s="106"/>
      <c r="H234" s="107"/>
      <c r="I234" s="104"/>
      <c r="J234" s="104"/>
      <c r="K234" s="108"/>
      <c r="L234" s="101"/>
      <c r="M234" s="112"/>
      <c r="N234" s="101"/>
      <c r="O234" s="112"/>
      <c r="P234" s="103"/>
      <c r="Q234" s="101"/>
      <c r="R234" s="101"/>
      <c r="S234" s="102"/>
      <c r="T234" s="101"/>
      <c r="U234" s="101"/>
      <c r="V234" s="104"/>
      <c r="W234" s="104"/>
      <c r="X234" s="105"/>
    </row>
    <row r="235" spans="6:46">
      <c r="F235" s="106"/>
      <c r="G235" s="106"/>
      <c r="H235" s="107"/>
      <c r="I235" s="104"/>
      <c r="J235" s="104"/>
      <c r="K235" s="108"/>
      <c r="L235" s="101"/>
      <c r="M235" s="112"/>
      <c r="N235" s="101"/>
      <c r="O235" s="112"/>
      <c r="P235" s="103"/>
      <c r="Q235" s="101"/>
      <c r="R235" s="101"/>
      <c r="S235" s="102"/>
      <c r="T235" s="101"/>
      <c r="U235" s="101"/>
      <c r="V235" s="104"/>
      <c r="W235" s="104"/>
      <c r="X235" s="105"/>
    </row>
    <row r="236" spans="6:46">
      <c r="F236" s="106"/>
      <c r="G236" s="106"/>
      <c r="H236" s="107"/>
      <c r="I236" s="104"/>
      <c r="J236" s="104"/>
      <c r="K236" s="108"/>
      <c r="L236" s="101"/>
      <c r="M236" s="112"/>
      <c r="N236" s="101"/>
      <c r="O236" s="112"/>
      <c r="P236" s="103"/>
      <c r="Q236" s="101"/>
      <c r="R236" s="101"/>
      <c r="S236" s="102"/>
      <c r="T236" s="101"/>
      <c r="U236" s="101"/>
      <c r="V236" s="104"/>
      <c r="W236" s="104"/>
      <c r="X236" s="105"/>
    </row>
    <row r="237" spans="6:46">
      <c r="F237" s="106"/>
      <c r="G237" s="106"/>
      <c r="H237" s="107"/>
      <c r="I237" s="104"/>
      <c r="J237" s="104"/>
      <c r="K237" s="108"/>
      <c r="L237" s="101"/>
      <c r="M237" s="112"/>
      <c r="N237" s="101"/>
      <c r="O237" s="112"/>
      <c r="P237" s="103"/>
      <c r="Q237" s="101"/>
      <c r="R237" s="101"/>
      <c r="S237" s="102"/>
      <c r="T237" s="101"/>
      <c r="U237" s="101"/>
      <c r="V237" s="104"/>
      <c r="W237" s="104"/>
      <c r="X237" s="105"/>
    </row>
    <row r="238" spans="6:46">
      <c r="F238" s="106"/>
      <c r="G238" s="106"/>
      <c r="H238" s="107"/>
      <c r="I238" s="104"/>
      <c r="J238" s="104"/>
      <c r="K238" s="108"/>
      <c r="L238" s="101"/>
      <c r="M238" s="112"/>
      <c r="N238" s="101"/>
      <c r="O238" s="112"/>
      <c r="P238" s="103"/>
      <c r="Q238" s="101"/>
      <c r="R238" s="101"/>
      <c r="S238" s="102"/>
      <c r="T238" s="101"/>
      <c r="U238" s="101"/>
      <c r="V238" s="104"/>
      <c r="W238" s="104"/>
      <c r="X238" s="105"/>
    </row>
    <row r="239" spans="6:46">
      <c r="F239" s="106"/>
      <c r="G239" s="106"/>
      <c r="H239" s="107"/>
      <c r="I239" s="104"/>
      <c r="J239" s="104"/>
      <c r="K239" s="108"/>
      <c r="L239" s="101"/>
      <c r="M239" s="112"/>
      <c r="N239" s="101"/>
      <c r="O239" s="112"/>
      <c r="P239" s="103"/>
      <c r="Q239" s="101"/>
      <c r="R239" s="101"/>
      <c r="S239" s="102"/>
      <c r="T239" s="101"/>
      <c r="U239" s="101"/>
      <c r="V239" s="104"/>
      <c r="W239" s="104"/>
      <c r="X239" s="105"/>
    </row>
    <row r="240" spans="6:46">
      <c r="F240" s="106"/>
      <c r="G240" s="106"/>
      <c r="H240" s="107"/>
      <c r="I240" s="104"/>
      <c r="J240" s="104"/>
      <c r="K240" s="108"/>
      <c r="L240" s="101"/>
      <c r="M240" s="112"/>
      <c r="N240" s="101"/>
      <c r="O240" s="112"/>
      <c r="P240" s="103"/>
      <c r="Q240" s="101"/>
      <c r="R240" s="101"/>
      <c r="S240" s="102"/>
      <c r="T240" s="101"/>
      <c r="U240" s="101"/>
      <c r="V240" s="104"/>
      <c r="W240" s="104"/>
      <c r="X240" s="105"/>
    </row>
    <row r="241" spans="6:24">
      <c r="F241" s="106"/>
      <c r="G241" s="106"/>
      <c r="H241" s="107"/>
      <c r="I241" s="104"/>
      <c r="J241" s="104"/>
      <c r="K241" s="108"/>
      <c r="L241" s="101"/>
      <c r="M241" s="112"/>
      <c r="N241" s="101"/>
      <c r="O241" s="112"/>
      <c r="P241" s="103"/>
      <c r="Q241" s="101"/>
      <c r="R241" s="101"/>
      <c r="S241" s="102"/>
      <c r="T241" s="101"/>
      <c r="U241" s="101"/>
      <c r="V241" s="104"/>
      <c r="W241" s="104"/>
      <c r="X241" s="105"/>
    </row>
    <row r="242" spans="6:24">
      <c r="F242" s="106"/>
      <c r="G242" s="106"/>
      <c r="H242" s="107"/>
      <c r="I242" s="104"/>
      <c r="J242" s="104"/>
      <c r="K242" s="108"/>
      <c r="L242" s="101"/>
      <c r="M242" s="112"/>
      <c r="N242" s="101"/>
      <c r="O242" s="112"/>
      <c r="P242" s="103"/>
      <c r="Q242" s="101"/>
      <c r="R242" s="101"/>
      <c r="S242" s="102"/>
      <c r="T242" s="101"/>
      <c r="U242" s="101"/>
      <c r="V242" s="104"/>
      <c r="W242" s="104"/>
      <c r="X242" s="105"/>
    </row>
    <row r="243" spans="6:24">
      <c r="F243" s="106"/>
      <c r="G243" s="106"/>
      <c r="H243" s="107"/>
      <c r="I243" s="104"/>
      <c r="J243" s="104"/>
      <c r="K243" s="108"/>
      <c r="L243" s="101"/>
      <c r="M243" s="112"/>
      <c r="N243" s="101"/>
      <c r="O243" s="112"/>
      <c r="P243" s="103"/>
      <c r="Q243" s="101"/>
      <c r="R243" s="101"/>
      <c r="S243" s="102"/>
      <c r="T243" s="101"/>
      <c r="U243" s="101"/>
      <c r="V243" s="104"/>
      <c r="W243" s="104"/>
      <c r="X243" s="105"/>
    </row>
    <row r="244" spans="6:24">
      <c r="F244" s="106"/>
      <c r="G244" s="106"/>
      <c r="H244" s="107"/>
      <c r="I244" s="104"/>
      <c r="J244" s="104"/>
      <c r="K244" s="108"/>
      <c r="L244" s="101"/>
      <c r="M244" s="112"/>
      <c r="N244" s="101"/>
      <c r="O244" s="112"/>
      <c r="P244" s="103"/>
      <c r="Q244" s="101"/>
      <c r="R244" s="101"/>
      <c r="S244" s="102"/>
      <c r="T244" s="101"/>
      <c r="U244" s="101"/>
      <c r="V244" s="104"/>
      <c r="W244" s="104"/>
      <c r="X244" s="105"/>
    </row>
    <row r="245" spans="6:24">
      <c r="F245" s="106"/>
      <c r="G245" s="106"/>
      <c r="H245" s="107"/>
      <c r="I245" s="104"/>
      <c r="J245" s="104"/>
      <c r="K245" s="108"/>
      <c r="L245" s="101"/>
      <c r="M245" s="112"/>
      <c r="N245" s="101"/>
      <c r="O245" s="112"/>
      <c r="P245" s="103"/>
      <c r="Q245" s="101"/>
      <c r="R245" s="101"/>
      <c r="S245" s="102"/>
      <c r="T245" s="101"/>
      <c r="U245" s="101"/>
      <c r="V245" s="104"/>
      <c r="W245" s="104"/>
      <c r="X245" s="105"/>
    </row>
    <row r="246" spans="6:24">
      <c r="F246" s="106"/>
      <c r="G246" s="106"/>
      <c r="H246" s="107"/>
      <c r="I246" s="104"/>
      <c r="J246" s="104"/>
      <c r="K246" s="108"/>
      <c r="L246" s="101"/>
      <c r="M246" s="112"/>
      <c r="N246" s="101"/>
      <c r="O246" s="112"/>
      <c r="P246" s="103"/>
      <c r="Q246" s="101"/>
      <c r="R246" s="101"/>
      <c r="S246" s="102"/>
      <c r="T246" s="101"/>
      <c r="U246" s="101"/>
      <c r="V246" s="104"/>
      <c r="W246" s="104"/>
      <c r="X246" s="105"/>
    </row>
    <row r="247" spans="6:24">
      <c r="F247" s="106"/>
      <c r="G247" s="106"/>
      <c r="H247" s="107"/>
      <c r="I247" s="104"/>
      <c r="J247" s="104"/>
      <c r="K247" s="108"/>
      <c r="L247" s="101"/>
      <c r="M247" s="112"/>
      <c r="N247" s="101"/>
      <c r="O247" s="112"/>
      <c r="P247" s="103"/>
      <c r="Q247" s="101"/>
      <c r="R247" s="101"/>
      <c r="S247" s="102"/>
      <c r="T247" s="101"/>
      <c r="U247" s="101"/>
      <c r="V247" s="104"/>
      <c r="W247" s="104"/>
      <c r="X247" s="105"/>
    </row>
    <row r="248" spans="6:24">
      <c r="F248" s="106"/>
      <c r="G248" s="106"/>
      <c r="H248" s="107"/>
      <c r="I248" s="104"/>
      <c r="J248" s="104"/>
      <c r="K248" s="108"/>
      <c r="L248" s="101"/>
      <c r="M248" s="112"/>
      <c r="N248" s="101"/>
      <c r="O248" s="112"/>
      <c r="P248" s="103"/>
      <c r="Q248" s="101"/>
      <c r="R248" s="101"/>
      <c r="S248" s="102"/>
      <c r="T248" s="101"/>
      <c r="U248" s="101"/>
      <c r="V248" s="104"/>
      <c r="W248" s="104"/>
      <c r="X248" s="105"/>
    </row>
    <row r="249" spans="6:24">
      <c r="F249" s="106"/>
      <c r="G249" s="106"/>
      <c r="H249" s="107"/>
      <c r="I249" s="104"/>
      <c r="J249" s="104"/>
      <c r="K249" s="108"/>
      <c r="L249" s="101"/>
      <c r="M249" s="112"/>
      <c r="N249" s="101"/>
      <c r="O249" s="112"/>
      <c r="P249" s="103"/>
      <c r="Q249" s="101"/>
      <c r="R249" s="101"/>
      <c r="S249" s="102"/>
      <c r="T249" s="101"/>
      <c r="U249" s="101"/>
      <c r="V249" s="104"/>
      <c r="W249" s="104"/>
      <c r="X249" s="105"/>
    </row>
    <row r="250" spans="6:24">
      <c r="F250" s="106"/>
      <c r="G250" s="106"/>
      <c r="H250" s="107"/>
      <c r="I250" s="104"/>
      <c r="J250" s="104"/>
      <c r="K250" s="108"/>
      <c r="L250" s="101"/>
      <c r="M250" s="112"/>
      <c r="N250" s="101"/>
      <c r="O250" s="112"/>
      <c r="P250" s="103"/>
      <c r="Q250" s="101"/>
      <c r="R250" s="101"/>
      <c r="S250" s="102"/>
      <c r="T250" s="101"/>
      <c r="U250" s="101"/>
      <c r="V250" s="104"/>
      <c r="W250" s="104"/>
      <c r="X250" s="105"/>
    </row>
    <row r="251" spans="6:24">
      <c r="F251" s="106"/>
      <c r="G251" s="106"/>
      <c r="H251" s="107"/>
      <c r="I251" s="104"/>
      <c r="J251" s="104"/>
      <c r="K251" s="108"/>
      <c r="L251" s="101"/>
      <c r="M251" s="112"/>
      <c r="N251" s="101"/>
      <c r="O251" s="112"/>
      <c r="P251" s="103"/>
      <c r="Q251" s="101"/>
      <c r="R251" s="101"/>
      <c r="S251" s="102"/>
      <c r="T251" s="101"/>
      <c r="U251" s="101"/>
      <c r="V251" s="104"/>
      <c r="W251" s="104"/>
      <c r="X251" s="105"/>
    </row>
    <row r="252" spans="6:24">
      <c r="F252" s="106"/>
      <c r="G252" s="106"/>
      <c r="H252" s="107"/>
      <c r="I252" s="104"/>
      <c r="J252" s="104"/>
      <c r="K252" s="108"/>
      <c r="L252" s="101"/>
      <c r="M252" s="112"/>
      <c r="N252" s="101"/>
      <c r="O252" s="112"/>
      <c r="P252" s="103"/>
      <c r="Q252" s="101"/>
      <c r="R252" s="101"/>
      <c r="S252" s="102"/>
      <c r="T252" s="101"/>
      <c r="U252" s="101"/>
      <c r="V252" s="104"/>
      <c r="W252" s="104"/>
      <c r="X252" s="105"/>
    </row>
    <row r="253" spans="6:24">
      <c r="F253" s="106"/>
      <c r="G253" s="106"/>
      <c r="H253" s="107"/>
      <c r="I253" s="104"/>
      <c r="J253" s="104"/>
      <c r="K253" s="108"/>
      <c r="L253" s="101"/>
      <c r="M253" s="112"/>
      <c r="N253" s="101"/>
      <c r="O253" s="112"/>
      <c r="P253" s="103"/>
      <c r="Q253" s="101"/>
      <c r="R253" s="101"/>
      <c r="S253" s="102"/>
      <c r="T253" s="101"/>
      <c r="U253" s="101"/>
      <c r="V253" s="104"/>
      <c r="W253" s="104"/>
      <c r="X253" s="105"/>
    </row>
    <row r="254" spans="6:24">
      <c r="F254" s="106"/>
      <c r="G254" s="106"/>
      <c r="H254" s="107"/>
      <c r="I254" s="104"/>
      <c r="J254" s="104"/>
      <c r="K254" s="108"/>
      <c r="L254" s="101"/>
      <c r="M254" s="112"/>
      <c r="N254" s="101"/>
      <c r="O254" s="112"/>
      <c r="P254" s="103"/>
      <c r="Q254" s="101"/>
      <c r="R254" s="101"/>
      <c r="S254" s="102"/>
      <c r="T254" s="101"/>
      <c r="U254" s="101"/>
      <c r="V254" s="104"/>
      <c r="W254" s="104"/>
      <c r="X254" s="105"/>
    </row>
    <row r="255" spans="6:24">
      <c r="F255" s="106"/>
      <c r="G255" s="106"/>
      <c r="H255" s="107"/>
      <c r="I255" s="104"/>
      <c r="J255" s="104"/>
      <c r="K255" s="108"/>
      <c r="L255" s="101"/>
      <c r="M255" s="112"/>
      <c r="N255" s="101"/>
      <c r="O255" s="112"/>
      <c r="P255" s="103"/>
      <c r="Q255" s="101"/>
      <c r="R255" s="101"/>
      <c r="S255" s="102"/>
      <c r="T255" s="101"/>
      <c r="U255" s="101"/>
      <c r="V255" s="104"/>
      <c r="W255" s="104"/>
      <c r="X255" s="105"/>
    </row>
    <row r="256" spans="6:24">
      <c r="F256" s="106"/>
      <c r="G256" s="106"/>
      <c r="H256" s="107"/>
      <c r="I256" s="104"/>
      <c r="J256" s="104"/>
      <c r="K256" s="108"/>
      <c r="L256" s="101"/>
      <c r="M256" s="112"/>
      <c r="N256" s="101"/>
      <c r="O256" s="112"/>
      <c r="P256" s="103"/>
      <c r="Q256" s="101"/>
      <c r="R256" s="101"/>
      <c r="S256" s="102"/>
      <c r="T256" s="101"/>
      <c r="U256" s="101"/>
      <c r="V256" s="104"/>
      <c r="W256" s="104"/>
      <c r="X256" s="105"/>
    </row>
    <row r="257" spans="6:24">
      <c r="F257" s="106"/>
      <c r="G257" s="106"/>
      <c r="H257" s="107"/>
      <c r="I257" s="104"/>
      <c r="J257" s="104"/>
      <c r="K257" s="108"/>
      <c r="L257" s="101"/>
      <c r="M257" s="112"/>
      <c r="N257" s="101"/>
      <c r="O257" s="112"/>
      <c r="P257" s="103"/>
      <c r="Q257" s="101"/>
      <c r="R257" s="101"/>
      <c r="S257" s="102"/>
      <c r="T257" s="101"/>
      <c r="U257" s="101"/>
      <c r="V257" s="104"/>
      <c r="W257" s="104"/>
      <c r="X257" s="105"/>
    </row>
    <row r="258" spans="6:24">
      <c r="F258" s="106"/>
      <c r="G258" s="106"/>
      <c r="H258" s="107"/>
      <c r="I258" s="104"/>
      <c r="J258" s="104"/>
      <c r="K258" s="108"/>
      <c r="L258" s="101"/>
      <c r="M258" s="112"/>
      <c r="N258" s="101"/>
      <c r="O258" s="112"/>
      <c r="P258" s="103"/>
      <c r="Q258" s="101"/>
      <c r="R258" s="101"/>
      <c r="S258" s="102"/>
      <c r="T258" s="101"/>
      <c r="U258" s="101"/>
      <c r="V258" s="104"/>
      <c r="W258" s="104"/>
      <c r="X258" s="105"/>
    </row>
    <row r="259" spans="6:24">
      <c r="F259" s="106"/>
      <c r="G259" s="106"/>
      <c r="H259" s="107"/>
      <c r="I259" s="104"/>
      <c r="J259" s="104"/>
      <c r="K259" s="108"/>
      <c r="L259" s="101"/>
      <c r="M259" s="112"/>
      <c r="N259" s="101"/>
      <c r="O259" s="112"/>
      <c r="P259" s="103"/>
      <c r="Q259" s="101"/>
      <c r="R259" s="101"/>
      <c r="S259" s="102"/>
      <c r="T259" s="101"/>
      <c r="U259" s="101"/>
      <c r="V259" s="104"/>
      <c r="W259" s="104"/>
      <c r="X259" s="105"/>
    </row>
    <row r="260" spans="6:24">
      <c r="F260" s="106"/>
      <c r="G260" s="106"/>
      <c r="H260" s="107"/>
      <c r="I260" s="104"/>
      <c r="J260" s="104"/>
      <c r="K260" s="108"/>
      <c r="L260" s="101"/>
      <c r="M260" s="112"/>
      <c r="N260" s="101"/>
      <c r="O260" s="112"/>
      <c r="P260" s="103"/>
      <c r="Q260" s="101"/>
      <c r="R260" s="101"/>
      <c r="S260" s="102"/>
      <c r="T260" s="101"/>
      <c r="U260" s="101"/>
      <c r="V260" s="104"/>
      <c r="W260" s="104"/>
      <c r="X260" s="105"/>
    </row>
    <row r="261" spans="6:24">
      <c r="F261" s="106"/>
      <c r="G261" s="106"/>
      <c r="H261" s="107"/>
      <c r="I261" s="104"/>
      <c r="J261" s="104"/>
      <c r="K261" s="108"/>
      <c r="L261" s="101"/>
      <c r="M261" s="112"/>
      <c r="N261" s="101"/>
      <c r="O261" s="112"/>
      <c r="P261" s="103"/>
      <c r="Q261" s="101"/>
      <c r="R261" s="101"/>
      <c r="S261" s="102"/>
      <c r="T261" s="101"/>
      <c r="U261" s="101"/>
      <c r="V261" s="104"/>
      <c r="W261" s="104"/>
      <c r="X261" s="105"/>
    </row>
    <row r="262" spans="6:24">
      <c r="F262" s="106"/>
      <c r="G262" s="106"/>
      <c r="H262" s="107"/>
      <c r="I262" s="104"/>
      <c r="J262" s="104"/>
      <c r="K262" s="108"/>
      <c r="L262" s="101"/>
      <c r="M262" s="112"/>
      <c r="N262" s="101"/>
      <c r="O262" s="112"/>
      <c r="P262" s="103"/>
      <c r="Q262" s="101"/>
      <c r="R262" s="101"/>
      <c r="S262" s="102"/>
      <c r="T262" s="101"/>
      <c r="U262" s="101"/>
      <c r="V262" s="104"/>
      <c r="W262" s="104"/>
      <c r="X262" s="105"/>
    </row>
    <row r="263" spans="6:24">
      <c r="F263" s="106"/>
      <c r="G263" s="106"/>
      <c r="H263" s="107"/>
      <c r="I263" s="104"/>
      <c r="J263" s="104"/>
      <c r="K263" s="108"/>
      <c r="L263" s="101"/>
      <c r="M263" s="112"/>
      <c r="N263" s="101"/>
      <c r="O263" s="112"/>
      <c r="P263" s="103"/>
      <c r="Q263" s="101"/>
      <c r="R263" s="101"/>
      <c r="S263" s="102"/>
      <c r="T263" s="101"/>
      <c r="U263" s="101"/>
      <c r="V263" s="104"/>
      <c r="W263" s="104"/>
      <c r="X263" s="105"/>
    </row>
    <row r="264" spans="6:24">
      <c r="F264" s="106"/>
      <c r="G264" s="106"/>
      <c r="H264" s="107"/>
      <c r="I264" s="104"/>
      <c r="J264" s="104"/>
      <c r="K264" s="108"/>
      <c r="L264" s="101"/>
      <c r="M264" s="112"/>
      <c r="N264" s="101"/>
      <c r="O264" s="112"/>
      <c r="P264" s="103"/>
      <c r="Q264" s="101"/>
      <c r="R264" s="101"/>
      <c r="S264" s="102"/>
      <c r="T264" s="101"/>
      <c r="U264" s="101"/>
      <c r="V264" s="104"/>
      <c r="W264" s="104"/>
      <c r="X264" s="105"/>
    </row>
    <row r="265" spans="6:24">
      <c r="F265" s="106"/>
      <c r="G265" s="106"/>
      <c r="H265" s="107"/>
      <c r="I265" s="104"/>
      <c r="J265" s="104"/>
      <c r="K265" s="108"/>
      <c r="L265" s="101"/>
      <c r="M265" s="112"/>
      <c r="N265" s="101"/>
      <c r="O265" s="112"/>
      <c r="P265" s="103"/>
      <c r="Q265" s="101"/>
      <c r="R265" s="101"/>
      <c r="S265" s="102"/>
      <c r="T265" s="101"/>
      <c r="U265" s="101"/>
      <c r="V265" s="104"/>
      <c r="W265" s="104"/>
      <c r="X265" s="105"/>
    </row>
    <row r="266" spans="6:24">
      <c r="F266" s="106"/>
      <c r="G266" s="106"/>
      <c r="H266" s="107"/>
      <c r="I266" s="104"/>
      <c r="J266" s="104"/>
      <c r="K266" s="108"/>
      <c r="L266" s="101"/>
      <c r="M266" s="112"/>
      <c r="N266" s="101"/>
      <c r="O266" s="112"/>
      <c r="P266" s="103"/>
      <c r="Q266" s="101"/>
      <c r="R266" s="101"/>
      <c r="S266" s="102"/>
      <c r="T266" s="101"/>
      <c r="U266" s="101"/>
      <c r="V266" s="104"/>
      <c r="W266" s="104"/>
      <c r="X266" s="105"/>
    </row>
    <row r="267" spans="6:24">
      <c r="F267" s="106"/>
      <c r="G267" s="106"/>
      <c r="H267" s="107"/>
      <c r="I267" s="104"/>
      <c r="J267" s="104"/>
      <c r="K267" s="108"/>
      <c r="L267" s="101"/>
      <c r="M267" s="112"/>
      <c r="N267" s="101"/>
      <c r="O267" s="112"/>
      <c r="P267" s="103"/>
      <c r="Q267" s="101"/>
      <c r="R267" s="101"/>
      <c r="S267" s="102"/>
      <c r="T267" s="101"/>
      <c r="U267" s="101"/>
      <c r="V267" s="104"/>
      <c r="W267" s="104"/>
      <c r="X267" s="105"/>
    </row>
    <row r="268" spans="6:24">
      <c r="F268" s="106"/>
      <c r="G268" s="106"/>
      <c r="H268" s="107"/>
      <c r="I268" s="104"/>
      <c r="J268" s="104"/>
      <c r="K268" s="108"/>
      <c r="L268" s="101"/>
      <c r="M268" s="112"/>
      <c r="N268" s="101"/>
      <c r="O268" s="112"/>
      <c r="P268" s="103"/>
      <c r="Q268" s="101"/>
      <c r="R268" s="101"/>
      <c r="S268" s="102"/>
      <c r="T268" s="101"/>
      <c r="U268" s="101"/>
      <c r="V268" s="104"/>
      <c r="W268" s="104"/>
      <c r="X268" s="105"/>
    </row>
    <row r="269" spans="6:24">
      <c r="F269" s="106"/>
      <c r="G269" s="106"/>
      <c r="H269" s="107"/>
      <c r="I269" s="104"/>
      <c r="J269" s="104"/>
      <c r="K269" s="108"/>
      <c r="L269" s="101"/>
      <c r="M269" s="112"/>
      <c r="N269" s="101"/>
      <c r="O269" s="112"/>
      <c r="P269" s="103"/>
      <c r="Q269" s="101"/>
      <c r="R269" s="101"/>
      <c r="S269" s="102"/>
      <c r="T269" s="101"/>
      <c r="U269" s="101"/>
      <c r="V269" s="104"/>
      <c r="W269" s="104"/>
      <c r="X269" s="105"/>
    </row>
    <row r="270" spans="6:24">
      <c r="F270" s="106"/>
      <c r="G270" s="106"/>
      <c r="H270" s="107"/>
      <c r="I270" s="104"/>
      <c r="J270" s="104"/>
      <c r="K270" s="108"/>
      <c r="L270" s="101"/>
      <c r="M270" s="112"/>
      <c r="N270" s="101"/>
      <c r="O270" s="112"/>
      <c r="P270" s="103"/>
      <c r="Q270" s="101"/>
      <c r="R270" s="101"/>
      <c r="S270" s="102"/>
      <c r="T270" s="101"/>
      <c r="U270" s="101"/>
      <c r="V270" s="104"/>
      <c r="W270" s="104"/>
      <c r="X270" s="105"/>
    </row>
    <row r="271" spans="6:24">
      <c r="F271" s="106"/>
      <c r="G271" s="106"/>
      <c r="H271" s="107"/>
      <c r="I271" s="104"/>
      <c r="J271" s="104"/>
      <c r="K271" s="108"/>
      <c r="L271" s="101"/>
      <c r="M271" s="112"/>
      <c r="N271" s="101"/>
      <c r="O271" s="112"/>
      <c r="P271" s="103"/>
      <c r="Q271" s="101"/>
      <c r="R271" s="101"/>
      <c r="S271" s="102"/>
      <c r="T271" s="101"/>
      <c r="U271" s="101"/>
      <c r="V271" s="104"/>
      <c r="W271" s="104"/>
      <c r="X271" s="105"/>
    </row>
    <row r="272" spans="6:24">
      <c r="F272" s="106"/>
      <c r="G272" s="106"/>
      <c r="H272" s="107"/>
      <c r="I272" s="104"/>
      <c r="J272" s="104"/>
      <c r="K272" s="108"/>
      <c r="L272" s="101"/>
      <c r="M272" s="112"/>
      <c r="N272" s="101"/>
      <c r="O272" s="112"/>
      <c r="P272" s="103"/>
      <c r="Q272" s="101"/>
      <c r="R272" s="101"/>
      <c r="S272" s="102"/>
      <c r="T272" s="101"/>
      <c r="U272" s="101"/>
      <c r="V272" s="104"/>
      <c r="W272" s="104"/>
      <c r="X272" s="105"/>
    </row>
    <row r="273" spans="6:24">
      <c r="F273" s="106"/>
      <c r="G273" s="106"/>
      <c r="H273" s="107"/>
      <c r="I273" s="104"/>
      <c r="J273" s="104"/>
      <c r="K273" s="108"/>
      <c r="L273" s="101"/>
      <c r="M273" s="112"/>
      <c r="N273" s="101"/>
      <c r="O273" s="112"/>
      <c r="P273" s="103"/>
      <c r="Q273" s="101"/>
      <c r="R273" s="101"/>
      <c r="S273" s="102"/>
      <c r="T273" s="101"/>
      <c r="U273" s="101"/>
      <c r="V273" s="104"/>
      <c r="W273" s="104"/>
      <c r="X273" s="105"/>
    </row>
    <row r="274" spans="6:24">
      <c r="F274" s="106"/>
      <c r="G274" s="106"/>
      <c r="H274" s="107"/>
      <c r="I274" s="104"/>
      <c r="J274" s="104"/>
      <c r="K274" s="108"/>
      <c r="L274" s="101"/>
      <c r="M274" s="112"/>
      <c r="N274" s="101"/>
      <c r="O274" s="112"/>
      <c r="P274" s="103"/>
      <c r="Q274" s="101"/>
      <c r="R274" s="101"/>
      <c r="S274" s="102"/>
      <c r="T274" s="101"/>
      <c r="U274" s="101"/>
      <c r="V274" s="104"/>
      <c r="W274" s="104"/>
      <c r="X274" s="105"/>
    </row>
    <row r="275" spans="6:24">
      <c r="F275" s="106"/>
      <c r="G275" s="106"/>
      <c r="H275" s="107"/>
      <c r="I275" s="104"/>
      <c r="J275" s="104"/>
      <c r="K275" s="108"/>
      <c r="L275" s="101"/>
      <c r="M275" s="112"/>
      <c r="N275" s="101"/>
      <c r="O275" s="112"/>
      <c r="P275" s="103"/>
      <c r="Q275" s="101"/>
      <c r="R275" s="101"/>
      <c r="S275" s="102"/>
      <c r="T275" s="101"/>
      <c r="U275" s="101"/>
      <c r="V275" s="104"/>
      <c r="W275" s="104"/>
      <c r="X275" s="105"/>
    </row>
    <row r="276" spans="6:24">
      <c r="F276" s="106"/>
      <c r="G276" s="106"/>
      <c r="H276" s="107"/>
      <c r="I276" s="104"/>
      <c r="J276" s="104"/>
      <c r="K276" s="108"/>
      <c r="L276" s="101"/>
      <c r="M276" s="112"/>
      <c r="N276" s="101"/>
      <c r="O276" s="112"/>
      <c r="P276" s="103"/>
      <c r="Q276" s="101"/>
      <c r="R276" s="101"/>
      <c r="S276" s="102"/>
      <c r="T276" s="101"/>
      <c r="U276" s="101"/>
      <c r="V276" s="104"/>
      <c r="W276" s="104"/>
      <c r="X276" s="105"/>
    </row>
    <row r="277" spans="6:24">
      <c r="F277" s="106"/>
      <c r="G277" s="106"/>
      <c r="H277" s="107"/>
      <c r="I277" s="104"/>
      <c r="J277" s="104"/>
      <c r="K277" s="108"/>
      <c r="L277" s="101"/>
      <c r="M277" s="112"/>
      <c r="N277" s="101"/>
      <c r="O277" s="112"/>
      <c r="P277" s="103"/>
      <c r="Q277" s="101"/>
      <c r="R277" s="101"/>
      <c r="S277" s="102"/>
      <c r="T277" s="101"/>
      <c r="U277" s="101"/>
      <c r="V277" s="104"/>
      <c r="W277" s="104"/>
      <c r="X277" s="105"/>
    </row>
    <row r="278" spans="6:24">
      <c r="F278" s="106"/>
      <c r="G278" s="106"/>
      <c r="H278" s="107"/>
      <c r="I278" s="104"/>
      <c r="J278" s="104"/>
      <c r="K278" s="108"/>
      <c r="L278" s="101"/>
      <c r="M278" s="112"/>
      <c r="N278" s="101"/>
      <c r="O278" s="112"/>
      <c r="P278" s="103"/>
      <c r="Q278" s="101"/>
      <c r="R278" s="101"/>
      <c r="S278" s="102"/>
      <c r="T278" s="101"/>
      <c r="U278" s="101"/>
      <c r="V278" s="104"/>
      <c r="W278" s="104"/>
      <c r="X278" s="105"/>
    </row>
    <row r="279" spans="6:24">
      <c r="F279" s="106"/>
      <c r="G279" s="106"/>
      <c r="H279" s="107"/>
      <c r="I279" s="104"/>
      <c r="J279" s="104"/>
      <c r="K279" s="108"/>
      <c r="L279" s="101"/>
      <c r="M279" s="112"/>
      <c r="N279" s="101"/>
      <c r="O279" s="112"/>
      <c r="P279" s="103"/>
      <c r="Q279" s="101"/>
      <c r="R279" s="101"/>
      <c r="S279" s="102"/>
      <c r="T279" s="101"/>
      <c r="U279" s="101"/>
      <c r="V279" s="104"/>
      <c r="W279" s="104"/>
      <c r="X279" s="105"/>
    </row>
    <row r="280" spans="6:24">
      <c r="F280" s="106"/>
      <c r="G280" s="106"/>
      <c r="H280" s="107"/>
      <c r="I280" s="104"/>
      <c r="J280" s="104"/>
      <c r="K280" s="108"/>
      <c r="L280" s="101"/>
      <c r="M280" s="112"/>
      <c r="N280" s="101"/>
      <c r="O280" s="112"/>
      <c r="P280" s="103"/>
      <c r="Q280" s="101"/>
      <c r="R280" s="101"/>
      <c r="S280" s="102"/>
      <c r="T280" s="101"/>
      <c r="U280" s="101"/>
      <c r="V280" s="104"/>
      <c r="W280" s="104"/>
      <c r="X280" s="105"/>
    </row>
    <row r="281" spans="6:24">
      <c r="F281" s="106"/>
      <c r="G281" s="106"/>
      <c r="H281" s="107"/>
      <c r="I281" s="104"/>
      <c r="J281" s="104"/>
      <c r="K281" s="108"/>
      <c r="L281" s="101"/>
      <c r="M281" s="112"/>
      <c r="N281" s="101"/>
      <c r="O281" s="112"/>
      <c r="P281" s="103"/>
      <c r="Q281" s="101"/>
      <c r="R281" s="101"/>
      <c r="S281" s="102"/>
      <c r="T281" s="101"/>
      <c r="U281" s="101"/>
      <c r="V281" s="104"/>
      <c r="W281" s="104"/>
      <c r="X281" s="105"/>
    </row>
    <row r="282" spans="6:24">
      <c r="F282" s="106"/>
      <c r="G282" s="106"/>
      <c r="H282" s="107"/>
      <c r="I282" s="104"/>
      <c r="J282" s="104"/>
      <c r="K282" s="108"/>
      <c r="L282" s="101"/>
      <c r="M282" s="112"/>
      <c r="N282" s="101"/>
      <c r="O282" s="112"/>
      <c r="P282" s="103"/>
      <c r="Q282" s="101"/>
      <c r="R282" s="101"/>
      <c r="S282" s="102"/>
      <c r="T282" s="101"/>
      <c r="U282" s="101"/>
      <c r="V282" s="104"/>
      <c r="W282" s="104"/>
      <c r="X282" s="105"/>
    </row>
    <row r="283" spans="6:24">
      <c r="F283" s="106"/>
      <c r="G283" s="106"/>
      <c r="H283" s="107"/>
      <c r="I283" s="104"/>
      <c r="J283" s="104"/>
      <c r="K283" s="108"/>
      <c r="L283" s="101"/>
      <c r="M283" s="112"/>
      <c r="N283" s="101"/>
      <c r="O283" s="112"/>
      <c r="P283" s="103"/>
      <c r="Q283" s="101"/>
      <c r="R283" s="101"/>
      <c r="S283" s="102"/>
      <c r="T283" s="101"/>
      <c r="U283" s="101"/>
      <c r="V283" s="104"/>
      <c r="W283" s="104"/>
      <c r="X283" s="105"/>
    </row>
    <row r="284" spans="6:24">
      <c r="F284" s="106"/>
      <c r="G284" s="106"/>
      <c r="H284" s="107"/>
      <c r="I284" s="104"/>
      <c r="J284" s="104"/>
      <c r="K284" s="108"/>
      <c r="L284" s="101"/>
      <c r="M284" s="112"/>
      <c r="N284" s="101"/>
      <c r="O284" s="112"/>
      <c r="P284" s="103"/>
      <c r="Q284" s="101"/>
      <c r="R284" s="101"/>
      <c r="S284" s="102"/>
      <c r="T284" s="101"/>
      <c r="U284" s="101"/>
      <c r="V284" s="104"/>
      <c r="W284" s="104"/>
      <c r="X284" s="105"/>
    </row>
    <row r="285" spans="6:24">
      <c r="F285" s="106"/>
      <c r="G285" s="106"/>
      <c r="H285" s="107"/>
      <c r="I285" s="104"/>
      <c r="J285" s="104"/>
      <c r="K285" s="108"/>
      <c r="L285" s="101"/>
      <c r="M285" s="112"/>
      <c r="N285" s="101"/>
      <c r="O285" s="112"/>
      <c r="P285" s="103"/>
      <c r="Q285" s="101"/>
      <c r="R285" s="101"/>
      <c r="S285" s="102"/>
      <c r="T285" s="101"/>
      <c r="U285" s="101"/>
      <c r="V285" s="104"/>
      <c r="W285" s="104"/>
      <c r="X285" s="105"/>
    </row>
    <row r="286" spans="6:24">
      <c r="F286" s="106"/>
      <c r="G286" s="106"/>
      <c r="H286" s="107"/>
      <c r="I286" s="104"/>
      <c r="J286" s="104"/>
      <c r="K286" s="108"/>
      <c r="L286" s="101"/>
      <c r="M286" s="112"/>
      <c r="N286" s="101"/>
      <c r="O286" s="112"/>
      <c r="P286" s="103"/>
      <c r="Q286" s="101"/>
      <c r="R286" s="101"/>
      <c r="S286" s="102"/>
      <c r="T286" s="101"/>
      <c r="U286" s="101"/>
      <c r="V286" s="104"/>
      <c r="W286" s="104"/>
      <c r="X286" s="105"/>
    </row>
    <row r="287" spans="6:24">
      <c r="F287" s="106"/>
      <c r="G287" s="106"/>
      <c r="H287" s="107"/>
      <c r="I287" s="104"/>
      <c r="J287" s="104"/>
      <c r="K287" s="108"/>
      <c r="L287" s="101"/>
      <c r="M287" s="112"/>
      <c r="N287" s="101"/>
      <c r="O287" s="112"/>
      <c r="P287" s="103"/>
      <c r="Q287" s="101"/>
      <c r="R287" s="101"/>
      <c r="S287" s="102"/>
      <c r="T287" s="101"/>
      <c r="U287" s="101"/>
      <c r="V287" s="104"/>
      <c r="W287" s="104"/>
      <c r="X287" s="105"/>
    </row>
    <row r="288" spans="6:24">
      <c r="F288" s="106"/>
      <c r="G288" s="106"/>
      <c r="H288" s="107"/>
      <c r="I288" s="104"/>
      <c r="J288" s="104"/>
      <c r="K288" s="108"/>
      <c r="L288" s="101"/>
      <c r="M288" s="112"/>
      <c r="N288" s="101"/>
      <c r="O288" s="112"/>
      <c r="P288" s="103"/>
      <c r="Q288" s="101"/>
      <c r="R288" s="101"/>
      <c r="S288" s="102"/>
      <c r="T288" s="101"/>
      <c r="U288" s="101"/>
      <c r="V288" s="104"/>
      <c r="W288" s="104"/>
      <c r="X288" s="105"/>
    </row>
    <row r="289" spans="6:24">
      <c r="F289" s="106"/>
      <c r="G289" s="106"/>
      <c r="H289" s="107"/>
      <c r="I289" s="104"/>
      <c r="J289" s="104"/>
      <c r="K289" s="108"/>
      <c r="L289" s="101"/>
      <c r="M289" s="112"/>
      <c r="N289" s="101"/>
      <c r="O289" s="112"/>
      <c r="P289" s="103"/>
      <c r="Q289" s="101"/>
      <c r="R289" s="101"/>
      <c r="S289" s="102"/>
      <c r="T289" s="101"/>
      <c r="U289" s="101"/>
      <c r="V289" s="104"/>
      <c r="W289" s="104"/>
      <c r="X289" s="105"/>
    </row>
    <row r="290" spans="6:24">
      <c r="F290" s="106"/>
      <c r="G290" s="106"/>
      <c r="H290" s="107"/>
      <c r="I290" s="104"/>
      <c r="J290" s="104"/>
      <c r="K290" s="108"/>
      <c r="L290" s="101"/>
      <c r="M290" s="112"/>
      <c r="N290" s="101"/>
      <c r="O290" s="112"/>
      <c r="P290" s="103"/>
      <c r="Q290" s="101"/>
      <c r="R290" s="101"/>
      <c r="S290" s="102"/>
      <c r="T290" s="101"/>
      <c r="U290" s="101"/>
      <c r="V290" s="104"/>
      <c r="W290" s="104"/>
      <c r="X290" s="105"/>
    </row>
    <row r="291" spans="6:24">
      <c r="F291" s="106"/>
      <c r="G291" s="106"/>
      <c r="H291" s="107"/>
      <c r="I291" s="104"/>
      <c r="J291" s="104"/>
      <c r="K291" s="108"/>
      <c r="L291" s="101"/>
      <c r="M291" s="112"/>
      <c r="N291" s="101"/>
      <c r="O291" s="112"/>
      <c r="P291" s="103"/>
      <c r="Q291" s="101"/>
      <c r="R291" s="101"/>
      <c r="S291" s="102"/>
      <c r="T291" s="101"/>
      <c r="U291" s="101"/>
      <c r="V291" s="104"/>
      <c r="W291" s="104"/>
      <c r="X291" s="105"/>
    </row>
    <row r="292" spans="6:24">
      <c r="F292" s="106"/>
      <c r="G292" s="106"/>
      <c r="H292" s="107"/>
      <c r="I292" s="104"/>
      <c r="J292" s="104"/>
      <c r="K292" s="108"/>
      <c r="L292" s="101"/>
      <c r="M292" s="112"/>
      <c r="N292" s="101"/>
      <c r="O292" s="112"/>
      <c r="P292" s="103"/>
      <c r="Q292" s="101"/>
      <c r="R292" s="101"/>
      <c r="S292" s="102"/>
      <c r="T292" s="101"/>
      <c r="U292" s="101"/>
      <c r="V292" s="104"/>
      <c r="W292" s="104"/>
      <c r="X292" s="105"/>
    </row>
    <row r="293" spans="6:24">
      <c r="F293" s="106"/>
      <c r="G293" s="106"/>
      <c r="H293" s="107"/>
      <c r="I293" s="104"/>
      <c r="J293" s="104"/>
      <c r="K293" s="108"/>
      <c r="L293" s="101"/>
      <c r="M293" s="112"/>
      <c r="N293" s="101"/>
      <c r="O293" s="112"/>
      <c r="P293" s="103"/>
      <c r="Q293" s="101"/>
      <c r="R293" s="101"/>
      <c r="S293" s="102"/>
      <c r="T293" s="101"/>
      <c r="U293" s="101"/>
      <c r="V293" s="104"/>
      <c r="W293" s="104"/>
      <c r="X293" s="105"/>
    </row>
    <row r="294" spans="6:24">
      <c r="F294" s="106"/>
      <c r="G294" s="106"/>
      <c r="H294" s="107"/>
      <c r="I294" s="104"/>
      <c r="J294" s="104"/>
      <c r="K294" s="108"/>
      <c r="L294" s="101"/>
      <c r="M294" s="112"/>
      <c r="N294" s="101"/>
      <c r="O294" s="112"/>
      <c r="P294" s="103"/>
      <c r="Q294" s="101"/>
      <c r="R294" s="101"/>
      <c r="S294" s="102"/>
      <c r="T294" s="101"/>
      <c r="U294" s="101"/>
      <c r="V294" s="104"/>
      <c r="W294" s="104"/>
      <c r="X294" s="105"/>
    </row>
    <row r="295" spans="6:24">
      <c r="F295" s="106"/>
      <c r="G295" s="106"/>
      <c r="H295" s="107"/>
      <c r="I295" s="104"/>
      <c r="J295" s="104"/>
      <c r="K295" s="108"/>
      <c r="L295" s="101"/>
      <c r="M295" s="112"/>
      <c r="N295" s="101"/>
      <c r="O295" s="112"/>
      <c r="P295" s="103"/>
      <c r="Q295" s="101"/>
      <c r="R295" s="101"/>
      <c r="S295" s="102"/>
      <c r="T295" s="101"/>
      <c r="U295" s="101"/>
      <c r="V295" s="104"/>
      <c r="W295" s="104"/>
      <c r="X295" s="105"/>
    </row>
    <row r="296" spans="6:24">
      <c r="F296" s="106"/>
      <c r="G296" s="106"/>
      <c r="H296" s="107"/>
      <c r="I296" s="104"/>
      <c r="J296" s="104"/>
      <c r="K296" s="108"/>
      <c r="L296" s="101"/>
      <c r="M296" s="112"/>
      <c r="N296" s="101"/>
      <c r="O296" s="112"/>
      <c r="P296" s="103"/>
      <c r="Q296" s="101"/>
      <c r="R296" s="101"/>
      <c r="S296" s="102"/>
      <c r="T296" s="101"/>
      <c r="U296" s="101"/>
      <c r="V296" s="104"/>
      <c r="W296" s="104"/>
      <c r="X296" s="105"/>
    </row>
    <row r="297" spans="6:24">
      <c r="F297" s="106"/>
      <c r="G297" s="106"/>
      <c r="H297" s="107"/>
      <c r="I297" s="104"/>
      <c r="J297" s="104"/>
      <c r="K297" s="108"/>
      <c r="L297" s="101"/>
      <c r="M297" s="112"/>
      <c r="N297" s="101"/>
      <c r="O297" s="112"/>
      <c r="P297" s="103"/>
      <c r="Q297" s="101"/>
      <c r="R297" s="101"/>
      <c r="S297" s="102"/>
      <c r="T297" s="101"/>
      <c r="U297" s="101"/>
      <c r="V297" s="104"/>
      <c r="W297" s="104"/>
      <c r="X297" s="105"/>
    </row>
    <row r="298" spans="6:24">
      <c r="F298" s="106"/>
      <c r="G298" s="106"/>
      <c r="H298" s="107"/>
      <c r="I298" s="104"/>
      <c r="J298" s="104"/>
      <c r="K298" s="108"/>
      <c r="L298" s="101"/>
      <c r="M298" s="112"/>
      <c r="N298" s="101"/>
      <c r="O298" s="112"/>
      <c r="P298" s="103"/>
      <c r="Q298" s="101"/>
      <c r="R298" s="101"/>
      <c r="S298" s="102"/>
      <c r="T298" s="101"/>
      <c r="U298" s="101"/>
      <c r="V298" s="104"/>
      <c r="W298" s="104"/>
      <c r="X298" s="105"/>
    </row>
    <row r="299" spans="6:24">
      <c r="F299" s="106"/>
      <c r="G299" s="106"/>
      <c r="H299" s="107"/>
      <c r="I299" s="104"/>
      <c r="J299" s="104"/>
      <c r="K299" s="108"/>
      <c r="L299" s="101"/>
      <c r="M299" s="112"/>
      <c r="N299" s="101"/>
      <c r="O299" s="112"/>
      <c r="P299" s="103"/>
      <c r="Q299" s="101"/>
      <c r="R299" s="101"/>
      <c r="S299" s="102"/>
      <c r="T299" s="101"/>
      <c r="U299" s="101"/>
      <c r="V299" s="104"/>
      <c r="W299" s="104"/>
      <c r="X299" s="105"/>
    </row>
    <row r="300" spans="6:24">
      <c r="F300" s="106"/>
      <c r="G300" s="106"/>
      <c r="H300" s="107"/>
      <c r="I300" s="104"/>
      <c r="J300" s="104"/>
      <c r="K300" s="108"/>
      <c r="L300" s="101"/>
      <c r="M300" s="112"/>
      <c r="N300" s="101"/>
      <c r="O300" s="112"/>
      <c r="P300" s="103"/>
      <c r="Q300" s="101"/>
      <c r="R300" s="101"/>
      <c r="S300" s="102"/>
      <c r="T300" s="101"/>
      <c r="U300" s="101"/>
      <c r="V300" s="104"/>
      <c r="W300" s="104"/>
      <c r="X300" s="105"/>
    </row>
    <row r="301" spans="6:24">
      <c r="F301" s="106"/>
      <c r="G301" s="106"/>
      <c r="H301" s="107"/>
      <c r="I301" s="104"/>
      <c r="J301" s="104"/>
      <c r="K301" s="108"/>
      <c r="L301" s="101"/>
      <c r="M301" s="112"/>
      <c r="N301" s="101"/>
      <c r="O301" s="112"/>
      <c r="P301" s="103"/>
      <c r="Q301" s="101"/>
      <c r="R301" s="101"/>
      <c r="S301" s="102"/>
      <c r="T301" s="101"/>
      <c r="U301" s="101"/>
      <c r="V301" s="104"/>
      <c r="W301" s="104"/>
      <c r="X301" s="105"/>
    </row>
    <row r="302" spans="6:24">
      <c r="F302" s="106"/>
      <c r="G302" s="106"/>
      <c r="H302" s="107"/>
      <c r="I302" s="104"/>
      <c r="J302" s="104"/>
      <c r="K302" s="108"/>
      <c r="L302" s="101"/>
      <c r="M302" s="112"/>
      <c r="N302" s="101"/>
      <c r="O302" s="112"/>
      <c r="P302" s="103"/>
      <c r="Q302" s="101"/>
      <c r="R302" s="101"/>
      <c r="S302" s="102"/>
      <c r="T302" s="101"/>
      <c r="U302" s="101"/>
      <c r="V302" s="104"/>
      <c r="W302" s="104"/>
      <c r="X302" s="105"/>
    </row>
    <row r="303" spans="6:24">
      <c r="F303" s="106"/>
      <c r="G303" s="106"/>
      <c r="H303" s="107"/>
      <c r="I303" s="104"/>
      <c r="J303" s="104"/>
      <c r="K303" s="108"/>
      <c r="L303" s="101"/>
      <c r="M303" s="112"/>
      <c r="N303" s="101"/>
      <c r="O303" s="112"/>
      <c r="P303" s="103"/>
      <c r="Q303" s="101"/>
      <c r="R303" s="101"/>
      <c r="S303" s="102"/>
      <c r="T303" s="101"/>
      <c r="U303" s="101"/>
      <c r="V303" s="104"/>
      <c r="W303" s="104"/>
      <c r="X303" s="105"/>
    </row>
    <row r="304" spans="6:24">
      <c r="F304" s="106"/>
      <c r="G304" s="106"/>
      <c r="H304" s="107"/>
      <c r="I304" s="104"/>
      <c r="J304" s="104"/>
      <c r="K304" s="108"/>
      <c r="L304" s="101"/>
      <c r="M304" s="112"/>
      <c r="N304" s="101"/>
      <c r="O304" s="112"/>
      <c r="P304" s="103"/>
      <c r="Q304" s="101"/>
      <c r="R304" s="101"/>
      <c r="S304" s="102"/>
      <c r="T304" s="101"/>
      <c r="U304" s="101"/>
      <c r="V304" s="104"/>
      <c r="W304" s="104"/>
      <c r="X304" s="105"/>
    </row>
    <row r="305" spans="6:24">
      <c r="F305" s="106"/>
      <c r="G305" s="106"/>
      <c r="H305" s="107"/>
      <c r="I305" s="104"/>
      <c r="J305" s="104"/>
      <c r="K305" s="108"/>
      <c r="L305" s="101"/>
      <c r="M305" s="112"/>
      <c r="N305" s="101"/>
      <c r="O305" s="112"/>
      <c r="P305" s="103"/>
      <c r="Q305" s="101"/>
      <c r="R305" s="101"/>
      <c r="S305" s="102"/>
      <c r="T305" s="101"/>
      <c r="U305" s="101"/>
      <c r="V305" s="104"/>
      <c r="W305" s="104"/>
      <c r="X305" s="105"/>
    </row>
    <row r="306" spans="6:24">
      <c r="F306" s="106"/>
      <c r="G306" s="106"/>
      <c r="H306" s="107"/>
      <c r="I306" s="104"/>
      <c r="J306" s="104"/>
      <c r="K306" s="108"/>
      <c r="L306" s="101"/>
      <c r="M306" s="112"/>
      <c r="N306" s="101"/>
      <c r="O306" s="112"/>
      <c r="P306" s="103"/>
      <c r="Q306" s="101"/>
      <c r="R306" s="101"/>
      <c r="S306" s="102"/>
      <c r="T306" s="101"/>
      <c r="U306" s="101"/>
      <c r="V306" s="104"/>
      <c r="W306" s="104"/>
      <c r="X306" s="105"/>
    </row>
    <row r="307" spans="6:24">
      <c r="F307" s="106"/>
      <c r="G307" s="106"/>
      <c r="H307" s="107"/>
      <c r="I307" s="104"/>
      <c r="J307" s="104"/>
      <c r="K307" s="108"/>
      <c r="L307" s="101"/>
      <c r="M307" s="112"/>
      <c r="N307" s="101"/>
      <c r="O307" s="112"/>
      <c r="P307" s="103"/>
      <c r="Q307" s="101"/>
      <c r="R307" s="101"/>
      <c r="S307" s="102"/>
      <c r="T307" s="101"/>
      <c r="U307" s="101"/>
      <c r="V307" s="104"/>
      <c r="W307" s="104"/>
      <c r="X307" s="105"/>
    </row>
    <row r="308" spans="6:24">
      <c r="F308" s="106"/>
      <c r="G308" s="106"/>
      <c r="H308" s="107"/>
      <c r="I308" s="104"/>
      <c r="J308" s="104"/>
      <c r="K308" s="108"/>
      <c r="L308" s="101"/>
      <c r="M308" s="112"/>
      <c r="N308" s="101"/>
      <c r="O308" s="112"/>
      <c r="P308" s="103"/>
      <c r="Q308" s="101"/>
      <c r="R308" s="101"/>
      <c r="S308" s="102"/>
      <c r="T308" s="101"/>
      <c r="U308" s="101"/>
      <c r="V308" s="104"/>
      <c r="W308" s="104"/>
      <c r="X308" s="105"/>
    </row>
    <row r="309" spans="6:24">
      <c r="F309" s="106"/>
      <c r="G309" s="106"/>
      <c r="H309" s="107"/>
      <c r="I309" s="104"/>
      <c r="J309" s="104"/>
      <c r="K309" s="108"/>
      <c r="L309" s="101"/>
      <c r="M309" s="112"/>
      <c r="N309" s="101"/>
      <c r="O309" s="112"/>
      <c r="P309" s="103"/>
      <c r="Q309" s="101"/>
      <c r="R309" s="101"/>
      <c r="S309" s="102"/>
      <c r="T309" s="101"/>
      <c r="U309" s="101"/>
      <c r="V309" s="104"/>
      <c r="W309" s="104"/>
      <c r="X309" s="105"/>
    </row>
    <row r="310" spans="6:24">
      <c r="F310" s="106"/>
      <c r="G310" s="106"/>
      <c r="H310" s="107"/>
      <c r="I310" s="104"/>
      <c r="J310" s="104"/>
      <c r="K310" s="108"/>
      <c r="L310" s="101"/>
      <c r="M310" s="112"/>
      <c r="N310" s="101"/>
      <c r="O310" s="112"/>
      <c r="P310" s="103"/>
      <c r="Q310" s="101"/>
      <c r="R310" s="101"/>
      <c r="S310" s="102"/>
      <c r="T310" s="101"/>
      <c r="U310" s="101"/>
      <c r="V310" s="104"/>
      <c r="W310" s="104"/>
      <c r="X310" s="105"/>
    </row>
    <row r="311" spans="6:24">
      <c r="F311" s="106"/>
      <c r="G311" s="106"/>
      <c r="H311" s="107"/>
      <c r="I311" s="104"/>
      <c r="J311" s="104"/>
      <c r="K311" s="108"/>
      <c r="L311" s="101"/>
      <c r="M311" s="112"/>
      <c r="N311" s="101"/>
      <c r="O311" s="112"/>
      <c r="P311" s="103"/>
      <c r="Q311" s="101"/>
      <c r="R311" s="101"/>
      <c r="S311" s="102"/>
      <c r="T311" s="101"/>
      <c r="U311" s="101"/>
      <c r="V311" s="104"/>
      <c r="W311" s="104"/>
      <c r="X311" s="105"/>
    </row>
    <row r="312" spans="6:24">
      <c r="F312" s="106"/>
      <c r="G312" s="106"/>
      <c r="H312" s="107"/>
      <c r="I312" s="104"/>
      <c r="J312" s="104"/>
      <c r="K312" s="108"/>
      <c r="L312" s="101"/>
      <c r="M312" s="112"/>
      <c r="N312" s="101"/>
      <c r="O312" s="112"/>
      <c r="P312" s="103"/>
      <c r="Q312" s="101"/>
      <c r="R312" s="101"/>
      <c r="S312" s="102"/>
      <c r="T312" s="101"/>
      <c r="U312" s="101"/>
      <c r="V312" s="104"/>
      <c r="W312" s="104"/>
      <c r="X312" s="105"/>
    </row>
    <row r="313" spans="6:24">
      <c r="F313" s="106"/>
      <c r="G313" s="106"/>
      <c r="H313" s="107"/>
      <c r="I313" s="104"/>
      <c r="J313" s="104"/>
      <c r="K313" s="108"/>
      <c r="L313" s="101"/>
      <c r="M313" s="112"/>
      <c r="N313" s="101"/>
      <c r="O313" s="112"/>
      <c r="P313" s="103"/>
      <c r="Q313" s="101"/>
      <c r="R313" s="101"/>
      <c r="S313" s="102"/>
      <c r="T313" s="101"/>
      <c r="U313" s="101"/>
      <c r="V313" s="104"/>
      <c r="W313" s="104"/>
      <c r="X313" s="105"/>
    </row>
    <row r="314" spans="6:24">
      <c r="F314" s="106"/>
      <c r="G314" s="106"/>
      <c r="H314" s="107"/>
      <c r="I314" s="104"/>
      <c r="J314" s="104"/>
      <c r="K314" s="108"/>
      <c r="L314" s="101"/>
      <c r="M314" s="112"/>
      <c r="N314" s="101"/>
      <c r="O314" s="112"/>
      <c r="P314" s="103"/>
      <c r="Q314" s="101"/>
      <c r="R314" s="101"/>
      <c r="S314" s="102"/>
      <c r="T314" s="101"/>
      <c r="U314" s="101"/>
      <c r="V314" s="104"/>
      <c r="W314" s="104"/>
      <c r="X314" s="105"/>
    </row>
    <row r="315" spans="6:24">
      <c r="F315" s="106"/>
      <c r="G315" s="106"/>
      <c r="H315" s="107"/>
      <c r="I315" s="104"/>
      <c r="J315" s="104"/>
      <c r="K315" s="108"/>
      <c r="L315" s="101"/>
      <c r="M315" s="112"/>
      <c r="N315" s="101"/>
      <c r="O315" s="112"/>
      <c r="P315" s="103"/>
      <c r="Q315" s="101"/>
      <c r="R315" s="101"/>
      <c r="S315" s="102"/>
      <c r="T315" s="101"/>
      <c r="U315" s="101"/>
      <c r="V315" s="104"/>
      <c r="W315" s="104"/>
      <c r="X315" s="105"/>
    </row>
    <row r="316" spans="6:24">
      <c r="F316" s="106"/>
      <c r="G316" s="106"/>
      <c r="H316" s="107"/>
      <c r="I316" s="104"/>
      <c r="J316" s="104"/>
      <c r="K316" s="108"/>
      <c r="L316" s="101"/>
      <c r="M316" s="112"/>
      <c r="N316" s="101"/>
      <c r="O316" s="112"/>
      <c r="P316" s="103"/>
      <c r="Q316" s="101"/>
      <c r="R316" s="101"/>
      <c r="S316" s="102"/>
      <c r="T316" s="101"/>
      <c r="U316" s="101"/>
      <c r="V316" s="104"/>
      <c r="W316" s="104"/>
      <c r="X316" s="105"/>
    </row>
    <row r="317" spans="6:24">
      <c r="F317" s="106"/>
      <c r="G317" s="106"/>
      <c r="H317" s="107"/>
      <c r="I317" s="104"/>
      <c r="J317" s="104"/>
      <c r="K317" s="108"/>
      <c r="L317" s="101"/>
      <c r="M317" s="112"/>
      <c r="N317" s="101"/>
      <c r="O317" s="112"/>
      <c r="P317" s="103"/>
      <c r="Q317" s="101"/>
      <c r="R317" s="101"/>
      <c r="S317" s="102"/>
      <c r="T317" s="101"/>
      <c r="U317" s="101"/>
      <c r="V317" s="104"/>
      <c r="W317" s="104"/>
      <c r="X317" s="105"/>
    </row>
    <row r="318" spans="6:24">
      <c r="F318" s="106"/>
      <c r="G318" s="106"/>
      <c r="H318" s="107"/>
      <c r="I318" s="104"/>
      <c r="J318" s="104"/>
      <c r="K318" s="108"/>
      <c r="L318" s="101"/>
      <c r="M318" s="112"/>
      <c r="N318" s="101"/>
      <c r="O318" s="112"/>
      <c r="P318" s="103"/>
      <c r="Q318" s="101"/>
      <c r="R318" s="101"/>
      <c r="S318" s="102"/>
      <c r="T318" s="101"/>
      <c r="U318" s="101"/>
      <c r="V318" s="104"/>
      <c r="W318" s="104"/>
      <c r="X318" s="105"/>
    </row>
    <row r="319" spans="6:24">
      <c r="F319" s="106"/>
      <c r="G319" s="106"/>
      <c r="H319" s="107"/>
      <c r="I319" s="104"/>
      <c r="J319" s="104"/>
      <c r="K319" s="108"/>
      <c r="L319" s="101"/>
      <c r="M319" s="112"/>
      <c r="N319" s="101"/>
      <c r="O319" s="112"/>
      <c r="P319" s="103"/>
      <c r="Q319" s="101"/>
      <c r="R319" s="101"/>
      <c r="S319" s="102"/>
      <c r="T319" s="101"/>
      <c r="U319" s="101"/>
      <c r="V319" s="104"/>
      <c r="W319" s="104"/>
      <c r="X319" s="105"/>
    </row>
    <row r="320" spans="6:24">
      <c r="F320" s="106"/>
      <c r="G320" s="106"/>
      <c r="H320" s="107"/>
      <c r="I320" s="104"/>
      <c r="J320" s="104"/>
      <c r="K320" s="108"/>
      <c r="L320" s="101"/>
      <c r="M320" s="112"/>
      <c r="N320" s="101"/>
      <c r="O320" s="112"/>
      <c r="P320" s="103"/>
      <c r="Q320" s="101"/>
      <c r="R320" s="101"/>
      <c r="S320" s="102"/>
      <c r="T320" s="101"/>
      <c r="U320" s="101"/>
      <c r="V320" s="104"/>
      <c r="W320" s="104"/>
      <c r="X320" s="105"/>
    </row>
    <row r="321" spans="6:24">
      <c r="F321" s="106"/>
      <c r="G321" s="106"/>
      <c r="H321" s="107"/>
      <c r="I321" s="104"/>
      <c r="J321" s="104"/>
      <c r="K321" s="108"/>
      <c r="L321" s="101"/>
      <c r="M321" s="112"/>
      <c r="N321" s="101"/>
      <c r="O321" s="112"/>
      <c r="P321" s="103"/>
      <c r="Q321" s="101"/>
      <c r="R321" s="101"/>
      <c r="S321" s="102"/>
      <c r="T321" s="101"/>
      <c r="U321" s="101"/>
      <c r="V321" s="104"/>
      <c r="W321" s="104"/>
      <c r="X321" s="105"/>
    </row>
    <row r="322" spans="6:24">
      <c r="F322" s="106"/>
      <c r="G322" s="106"/>
      <c r="H322" s="107"/>
      <c r="I322" s="104"/>
      <c r="J322" s="104"/>
      <c r="K322" s="108"/>
      <c r="L322" s="101"/>
      <c r="M322" s="112"/>
      <c r="N322" s="101"/>
      <c r="O322" s="112"/>
      <c r="P322" s="103"/>
      <c r="Q322" s="101"/>
      <c r="R322" s="101"/>
      <c r="S322" s="102"/>
      <c r="T322" s="101"/>
      <c r="U322" s="101"/>
      <c r="V322" s="104"/>
      <c r="W322" s="104"/>
      <c r="X322" s="105"/>
    </row>
    <row r="323" spans="6:24">
      <c r="F323" s="106"/>
      <c r="G323" s="106"/>
      <c r="H323" s="107"/>
      <c r="I323" s="104"/>
      <c r="J323" s="104"/>
      <c r="K323" s="108"/>
      <c r="L323" s="101"/>
      <c r="M323" s="112"/>
      <c r="N323" s="101"/>
      <c r="O323" s="112"/>
      <c r="P323" s="103"/>
      <c r="Q323" s="101"/>
      <c r="R323" s="101"/>
      <c r="S323" s="102"/>
      <c r="T323" s="101"/>
      <c r="U323" s="101"/>
      <c r="V323" s="104"/>
      <c r="W323" s="104"/>
      <c r="X323" s="105"/>
    </row>
    <row r="324" spans="6:24">
      <c r="F324" s="106"/>
      <c r="G324" s="106"/>
      <c r="H324" s="107"/>
      <c r="I324" s="104"/>
      <c r="J324" s="104"/>
      <c r="K324" s="108"/>
      <c r="L324" s="101"/>
      <c r="M324" s="112"/>
      <c r="N324" s="101"/>
      <c r="O324" s="112"/>
      <c r="P324" s="103"/>
      <c r="Q324" s="101"/>
      <c r="R324" s="101"/>
      <c r="S324" s="102"/>
      <c r="T324" s="101"/>
      <c r="U324" s="101"/>
      <c r="V324" s="104"/>
      <c r="W324" s="104"/>
      <c r="X324" s="105"/>
    </row>
    <row r="325" spans="6:24">
      <c r="F325" s="106"/>
      <c r="G325" s="106"/>
      <c r="H325" s="107"/>
      <c r="I325" s="104"/>
      <c r="J325" s="104"/>
      <c r="K325" s="108"/>
      <c r="L325" s="101"/>
      <c r="M325" s="112"/>
      <c r="N325" s="101"/>
      <c r="O325" s="112"/>
      <c r="P325" s="103"/>
      <c r="Q325" s="101"/>
      <c r="R325" s="101"/>
      <c r="S325" s="102"/>
      <c r="T325" s="101"/>
      <c r="U325" s="101"/>
      <c r="V325" s="104"/>
      <c r="W325" s="104"/>
      <c r="X325" s="105"/>
    </row>
    <row r="326" spans="6:24">
      <c r="F326" s="106"/>
      <c r="G326" s="106"/>
      <c r="H326" s="107"/>
      <c r="I326" s="104"/>
      <c r="J326" s="104"/>
      <c r="K326" s="108"/>
      <c r="L326" s="101"/>
      <c r="M326" s="112"/>
      <c r="N326" s="101"/>
      <c r="O326" s="112"/>
      <c r="P326" s="103"/>
      <c r="Q326" s="101"/>
      <c r="R326" s="101"/>
      <c r="S326" s="102"/>
      <c r="T326" s="101"/>
      <c r="U326" s="101"/>
      <c r="V326" s="104"/>
      <c r="W326" s="104"/>
      <c r="X326" s="105"/>
    </row>
    <row r="327" spans="6:24">
      <c r="F327" s="106"/>
      <c r="G327" s="106"/>
      <c r="H327" s="107"/>
      <c r="I327" s="104"/>
      <c r="J327" s="104"/>
      <c r="K327" s="108"/>
      <c r="L327" s="101"/>
      <c r="M327" s="112"/>
      <c r="N327" s="101"/>
      <c r="O327" s="112"/>
      <c r="P327" s="103"/>
      <c r="Q327" s="101"/>
      <c r="R327" s="101"/>
      <c r="S327" s="102"/>
      <c r="T327" s="101"/>
      <c r="U327" s="101"/>
      <c r="V327" s="104"/>
      <c r="W327" s="104"/>
      <c r="X327" s="105"/>
    </row>
    <row r="328" spans="6:24">
      <c r="F328" s="106"/>
      <c r="G328" s="106"/>
      <c r="H328" s="107"/>
      <c r="I328" s="104"/>
      <c r="J328" s="104"/>
      <c r="K328" s="108"/>
      <c r="L328" s="101"/>
      <c r="M328" s="112"/>
      <c r="N328" s="101"/>
      <c r="O328" s="112"/>
      <c r="P328" s="103"/>
      <c r="Q328" s="101"/>
      <c r="R328" s="101"/>
      <c r="S328" s="102"/>
      <c r="T328" s="101"/>
      <c r="U328" s="101"/>
      <c r="V328" s="104"/>
      <c r="W328" s="104"/>
      <c r="X328" s="105"/>
    </row>
    <row r="329" spans="6:24">
      <c r="F329" s="106"/>
      <c r="G329" s="106"/>
      <c r="H329" s="107"/>
      <c r="I329" s="104"/>
      <c r="J329" s="104"/>
      <c r="K329" s="108"/>
      <c r="L329" s="101"/>
      <c r="M329" s="112"/>
      <c r="N329" s="101"/>
      <c r="O329" s="112"/>
      <c r="P329" s="103"/>
      <c r="Q329" s="101"/>
      <c r="R329" s="101"/>
      <c r="S329" s="102"/>
      <c r="T329" s="101"/>
      <c r="U329" s="101"/>
      <c r="V329" s="104"/>
      <c r="W329" s="104"/>
      <c r="X329" s="105"/>
    </row>
    <row r="330" spans="6:24">
      <c r="F330" s="106"/>
      <c r="G330" s="106"/>
      <c r="H330" s="107"/>
      <c r="I330" s="104"/>
      <c r="J330" s="104"/>
      <c r="K330" s="108"/>
      <c r="L330" s="101"/>
      <c r="M330" s="112"/>
      <c r="N330" s="101"/>
      <c r="O330" s="112"/>
      <c r="P330" s="103"/>
      <c r="Q330" s="101"/>
      <c r="R330" s="101"/>
      <c r="S330" s="102"/>
      <c r="T330" s="101"/>
      <c r="U330" s="101"/>
      <c r="V330" s="104"/>
      <c r="W330" s="104"/>
      <c r="X330" s="105"/>
    </row>
    <row r="331" spans="6:24">
      <c r="F331" s="106"/>
      <c r="G331" s="106"/>
      <c r="H331" s="107"/>
      <c r="I331" s="104"/>
      <c r="J331" s="104"/>
      <c r="K331" s="108"/>
      <c r="L331" s="101"/>
      <c r="M331" s="112"/>
      <c r="N331" s="101"/>
      <c r="O331" s="112"/>
      <c r="P331" s="103"/>
      <c r="Q331" s="101"/>
      <c r="R331" s="101"/>
      <c r="S331" s="102"/>
      <c r="T331" s="101"/>
      <c r="U331" s="101"/>
      <c r="V331" s="104"/>
      <c r="W331" s="104"/>
      <c r="X331" s="105"/>
    </row>
    <row r="332" spans="6:24">
      <c r="F332" s="106"/>
      <c r="G332" s="106"/>
      <c r="H332" s="107"/>
      <c r="I332" s="104"/>
      <c r="J332" s="104"/>
      <c r="K332" s="108"/>
      <c r="L332" s="101"/>
      <c r="M332" s="112"/>
      <c r="N332" s="101"/>
      <c r="O332" s="112"/>
      <c r="P332" s="103"/>
      <c r="Q332" s="101"/>
      <c r="R332" s="101"/>
      <c r="S332" s="102"/>
      <c r="T332" s="101"/>
      <c r="U332" s="101"/>
      <c r="V332" s="104"/>
      <c r="W332" s="104"/>
      <c r="X332" s="105"/>
    </row>
    <row r="333" spans="6:24">
      <c r="F333" s="106"/>
      <c r="G333" s="106"/>
      <c r="H333" s="107"/>
      <c r="I333" s="104"/>
      <c r="J333" s="104"/>
      <c r="K333" s="108"/>
      <c r="L333" s="101"/>
      <c r="M333" s="112"/>
      <c r="N333" s="101"/>
      <c r="O333" s="112"/>
      <c r="P333" s="103"/>
      <c r="Q333" s="101"/>
      <c r="R333" s="101"/>
      <c r="S333" s="102"/>
      <c r="T333" s="101"/>
      <c r="U333" s="101"/>
      <c r="V333" s="104"/>
      <c r="W333" s="104"/>
      <c r="X333" s="105"/>
    </row>
    <row r="334" spans="6:24">
      <c r="F334" s="106"/>
      <c r="G334" s="106"/>
      <c r="H334" s="107"/>
      <c r="I334" s="104"/>
      <c r="J334" s="104"/>
      <c r="K334" s="108"/>
      <c r="L334" s="101"/>
      <c r="M334" s="112"/>
      <c r="N334" s="101"/>
      <c r="O334" s="112"/>
      <c r="P334" s="103"/>
      <c r="Q334" s="101"/>
      <c r="R334" s="101"/>
      <c r="S334" s="102"/>
      <c r="T334" s="101"/>
      <c r="U334" s="101"/>
      <c r="V334" s="104"/>
      <c r="W334" s="104"/>
      <c r="X334" s="105"/>
    </row>
    <row r="335" spans="6:24">
      <c r="F335" s="106"/>
      <c r="G335" s="106"/>
      <c r="H335" s="107"/>
      <c r="I335" s="104"/>
      <c r="J335" s="104"/>
      <c r="K335" s="108"/>
      <c r="L335" s="101"/>
      <c r="M335" s="112"/>
      <c r="N335" s="101"/>
      <c r="O335" s="112"/>
      <c r="P335" s="103"/>
      <c r="Q335" s="101"/>
      <c r="R335" s="101"/>
      <c r="S335" s="102"/>
      <c r="T335" s="101"/>
      <c r="U335" s="101"/>
      <c r="V335" s="104"/>
      <c r="W335" s="104"/>
      <c r="X335" s="105"/>
    </row>
    <row r="336" spans="6:24">
      <c r="F336" s="106"/>
      <c r="G336" s="106"/>
      <c r="H336" s="107"/>
      <c r="I336" s="104"/>
      <c r="J336" s="104"/>
      <c r="K336" s="108"/>
      <c r="L336" s="101"/>
      <c r="M336" s="112"/>
      <c r="N336" s="101"/>
      <c r="O336" s="112"/>
      <c r="P336" s="103"/>
      <c r="Q336" s="101"/>
      <c r="R336" s="101"/>
      <c r="S336" s="102"/>
      <c r="T336" s="101"/>
      <c r="U336" s="101"/>
      <c r="V336" s="104"/>
      <c r="W336" s="104"/>
      <c r="X336" s="105"/>
    </row>
    <row r="337" spans="6:24">
      <c r="F337" s="106"/>
      <c r="G337" s="106"/>
      <c r="H337" s="107"/>
      <c r="I337" s="104"/>
      <c r="J337" s="104"/>
      <c r="K337" s="108"/>
      <c r="L337" s="101"/>
      <c r="M337" s="112"/>
      <c r="N337" s="101"/>
      <c r="O337" s="112"/>
      <c r="P337" s="103"/>
      <c r="Q337" s="101"/>
      <c r="R337" s="101"/>
      <c r="S337" s="102"/>
      <c r="T337" s="101"/>
      <c r="U337" s="101"/>
      <c r="V337" s="104"/>
      <c r="W337" s="104"/>
      <c r="X337" s="105"/>
    </row>
    <row r="338" spans="6:24">
      <c r="F338" s="106"/>
      <c r="G338" s="106"/>
      <c r="H338" s="107"/>
      <c r="I338" s="104"/>
      <c r="J338" s="104"/>
      <c r="K338" s="108"/>
      <c r="L338" s="101"/>
      <c r="M338" s="112"/>
      <c r="N338" s="101"/>
      <c r="O338" s="112"/>
      <c r="P338" s="103"/>
      <c r="Q338" s="101"/>
      <c r="R338" s="101"/>
      <c r="S338" s="102"/>
      <c r="T338" s="101"/>
      <c r="U338" s="101"/>
      <c r="V338" s="104"/>
      <c r="W338" s="104"/>
      <c r="X338" s="105"/>
    </row>
    <row r="339" spans="6:24">
      <c r="F339" s="106"/>
      <c r="G339" s="106"/>
      <c r="H339" s="107"/>
      <c r="I339" s="104"/>
      <c r="J339" s="104"/>
      <c r="K339" s="108"/>
      <c r="L339" s="101"/>
      <c r="M339" s="112"/>
      <c r="N339" s="101"/>
      <c r="O339" s="112"/>
      <c r="P339" s="103"/>
      <c r="Q339" s="101"/>
      <c r="R339" s="101"/>
      <c r="S339" s="102"/>
      <c r="T339" s="101"/>
      <c r="U339" s="101"/>
      <c r="V339" s="104"/>
      <c r="W339" s="104"/>
      <c r="X339" s="105"/>
    </row>
    <row r="340" spans="6:24">
      <c r="F340" s="106"/>
      <c r="G340" s="106"/>
      <c r="H340" s="107"/>
      <c r="I340" s="104"/>
      <c r="J340" s="104"/>
      <c r="K340" s="108"/>
      <c r="L340" s="101"/>
      <c r="M340" s="112"/>
      <c r="N340" s="101"/>
      <c r="O340" s="112"/>
      <c r="P340" s="103"/>
      <c r="Q340" s="101"/>
      <c r="R340" s="101"/>
      <c r="S340" s="102"/>
      <c r="T340" s="101"/>
      <c r="U340" s="101"/>
      <c r="V340" s="104"/>
      <c r="W340" s="104"/>
      <c r="X340" s="105"/>
    </row>
    <row r="341" spans="6:24">
      <c r="F341" s="106"/>
      <c r="G341" s="106"/>
      <c r="H341" s="107"/>
      <c r="I341" s="104"/>
      <c r="J341" s="104"/>
      <c r="K341" s="108"/>
      <c r="L341" s="101"/>
      <c r="M341" s="112"/>
      <c r="N341" s="101"/>
      <c r="O341" s="112"/>
      <c r="P341" s="103"/>
      <c r="Q341" s="101"/>
      <c r="R341" s="101"/>
      <c r="S341" s="102"/>
      <c r="T341" s="101"/>
      <c r="U341" s="101"/>
      <c r="V341" s="104"/>
      <c r="W341" s="104"/>
      <c r="X341" s="105"/>
    </row>
    <row r="342" spans="6:24">
      <c r="F342" s="106"/>
      <c r="G342" s="106"/>
      <c r="H342" s="107"/>
      <c r="I342" s="104"/>
      <c r="J342" s="104"/>
      <c r="K342" s="108"/>
      <c r="L342" s="101"/>
      <c r="M342" s="112"/>
      <c r="N342" s="101"/>
      <c r="O342" s="112"/>
      <c r="P342" s="103"/>
      <c r="Q342" s="101"/>
      <c r="R342" s="101"/>
      <c r="S342" s="102"/>
      <c r="T342" s="101"/>
      <c r="U342" s="101"/>
      <c r="V342" s="104"/>
      <c r="W342" s="104"/>
      <c r="X342" s="105"/>
    </row>
    <row r="343" spans="6:24">
      <c r="F343" s="106"/>
      <c r="G343" s="106"/>
      <c r="H343" s="107"/>
      <c r="I343" s="104"/>
      <c r="J343" s="104"/>
      <c r="K343" s="108"/>
      <c r="L343" s="101"/>
      <c r="M343" s="112"/>
      <c r="N343" s="101"/>
      <c r="O343" s="112"/>
      <c r="P343" s="103"/>
      <c r="Q343" s="101"/>
      <c r="R343" s="101"/>
      <c r="S343" s="102"/>
      <c r="T343" s="101"/>
      <c r="U343" s="101"/>
      <c r="V343" s="104"/>
      <c r="W343" s="104"/>
      <c r="X343" s="105"/>
    </row>
    <row r="344" spans="6:24">
      <c r="F344" s="106"/>
      <c r="G344" s="106"/>
      <c r="H344" s="107"/>
      <c r="I344" s="104"/>
      <c r="J344" s="104"/>
      <c r="K344" s="108"/>
      <c r="L344" s="101"/>
      <c r="M344" s="112"/>
      <c r="N344" s="101"/>
      <c r="O344" s="112"/>
      <c r="P344" s="103"/>
      <c r="Q344" s="101"/>
      <c r="R344" s="101"/>
      <c r="S344" s="102"/>
      <c r="T344" s="101"/>
      <c r="U344" s="101"/>
      <c r="V344" s="104"/>
      <c r="W344" s="104"/>
      <c r="X344" s="105"/>
    </row>
    <row r="345" spans="6:24">
      <c r="F345" s="106"/>
      <c r="G345" s="106"/>
      <c r="H345" s="107"/>
      <c r="I345" s="104"/>
      <c r="J345" s="104"/>
      <c r="K345" s="108"/>
      <c r="L345" s="101"/>
      <c r="M345" s="112"/>
      <c r="N345" s="101"/>
      <c r="O345" s="112"/>
      <c r="P345" s="103"/>
      <c r="Q345" s="101"/>
      <c r="R345" s="101"/>
      <c r="S345" s="102"/>
      <c r="T345" s="101"/>
      <c r="U345" s="101"/>
      <c r="V345" s="104"/>
      <c r="W345" s="104"/>
      <c r="X345" s="105"/>
    </row>
    <row r="346" spans="6:24">
      <c r="F346" s="106"/>
      <c r="G346" s="106"/>
      <c r="H346" s="107"/>
      <c r="I346" s="104"/>
      <c r="J346" s="104"/>
      <c r="K346" s="108"/>
      <c r="L346" s="101"/>
      <c r="M346" s="112"/>
      <c r="N346" s="101"/>
      <c r="O346" s="112"/>
      <c r="P346" s="103"/>
      <c r="Q346" s="101"/>
      <c r="R346" s="101"/>
      <c r="S346" s="102"/>
      <c r="T346" s="101"/>
      <c r="U346" s="101"/>
      <c r="V346" s="104"/>
      <c r="W346" s="104"/>
      <c r="X346" s="105"/>
    </row>
    <row r="347" spans="6:24">
      <c r="F347" s="106"/>
      <c r="G347" s="106"/>
      <c r="H347" s="107"/>
      <c r="I347" s="104"/>
      <c r="J347" s="104"/>
      <c r="K347" s="108"/>
      <c r="L347" s="101"/>
      <c r="M347" s="112"/>
      <c r="N347" s="101"/>
      <c r="O347" s="112"/>
      <c r="P347" s="103"/>
      <c r="Q347" s="101"/>
      <c r="R347" s="101"/>
      <c r="S347" s="102"/>
      <c r="T347" s="101"/>
      <c r="U347" s="101"/>
      <c r="V347" s="104"/>
      <c r="W347" s="104"/>
      <c r="X347" s="105"/>
    </row>
    <row r="348" spans="6:24">
      <c r="F348" s="106"/>
      <c r="G348" s="106"/>
      <c r="H348" s="107"/>
      <c r="I348" s="104"/>
      <c r="J348" s="104"/>
      <c r="K348" s="108"/>
      <c r="L348" s="101"/>
      <c r="M348" s="112"/>
      <c r="N348" s="101"/>
      <c r="O348" s="112"/>
      <c r="P348" s="103"/>
      <c r="Q348" s="101"/>
      <c r="R348" s="101"/>
      <c r="S348" s="102"/>
      <c r="T348" s="101"/>
      <c r="U348" s="101"/>
      <c r="V348" s="104"/>
      <c r="W348" s="104"/>
      <c r="X348" s="105"/>
    </row>
    <row r="349" spans="6:24">
      <c r="F349" s="106"/>
      <c r="G349" s="106"/>
      <c r="H349" s="107"/>
      <c r="I349" s="104"/>
      <c r="J349" s="104"/>
      <c r="K349" s="108"/>
      <c r="L349" s="101"/>
      <c r="M349" s="112"/>
      <c r="N349" s="101"/>
      <c r="O349" s="112"/>
      <c r="P349" s="103"/>
      <c r="Q349" s="101"/>
      <c r="R349" s="101"/>
      <c r="S349" s="102"/>
      <c r="T349" s="101"/>
      <c r="U349" s="101"/>
      <c r="V349" s="104"/>
      <c r="W349" s="104"/>
      <c r="X349" s="105"/>
    </row>
    <row r="350" spans="6:24">
      <c r="F350" s="106"/>
      <c r="G350" s="106"/>
      <c r="H350" s="107"/>
      <c r="I350" s="104"/>
      <c r="J350" s="104"/>
      <c r="K350" s="108"/>
      <c r="L350" s="101"/>
      <c r="M350" s="112"/>
      <c r="N350" s="101"/>
      <c r="O350" s="112"/>
      <c r="P350" s="103"/>
      <c r="Q350" s="101"/>
      <c r="R350" s="101"/>
      <c r="S350" s="102"/>
      <c r="T350" s="101"/>
      <c r="U350" s="101"/>
      <c r="V350" s="104"/>
      <c r="W350" s="104"/>
      <c r="X350" s="105"/>
    </row>
    <row r="351" spans="6:24">
      <c r="F351" s="106"/>
      <c r="G351" s="106"/>
      <c r="H351" s="107"/>
      <c r="I351" s="104"/>
      <c r="J351" s="104"/>
      <c r="K351" s="108"/>
      <c r="L351" s="101"/>
      <c r="M351" s="112"/>
      <c r="N351" s="101"/>
      <c r="O351" s="112"/>
      <c r="P351" s="103"/>
      <c r="Q351" s="101"/>
      <c r="R351" s="101"/>
      <c r="S351" s="102"/>
      <c r="T351" s="101"/>
      <c r="U351" s="101"/>
      <c r="V351" s="104"/>
      <c r="W351" s="104"/>
      <c r="X351" s="105"/>
    </row>
    <row r="352" spans="6:24">
      <c r="F352" s="106"/>
      <c r="G352" s="106"/>
      <c r="H352" s="107"/>
      <c r="I352" s="104"/>
      <c r="J352" s="104"/>
      <c r="K352" s="108"/>
      <c r="L352" s="101"/>
      <c r="M352" s="112"/>
      <c r="N352" s="101"/>
      <c r="O352" s="112"/>
      <c r="P352" s="103"/>
      <c r="Q352" s="101"/>
      <c r="R352" s="101"/>
      <c r="S352" s="102"/>
      <c r="T352" s="101"/>
      <c r="U352" s="101"/>
      <c r="V352" s="104"/>
      <c r="W352" s="104"/>
      <c r="X352" s="105"/>
    </row>
    <row r="353" spans="6:24">
      <c r="F353" s="106"/>
      <c r="G353" s="106"/>
      <c r="H353" s="107"/>
      <c r="I353" s="104"/>
      <c r="J353" s="104"/>
      <c r="K353" s="108"/>
      <c r="L353" s="101"/>
      <c r="M353" s="112"/>
      <c r="N353" s="101"/>
      <c r="O353" s="112"/>
      <c r="P353" s="103"/>
      <c r="Q353" s="101"/>
      <c r="R353" s="101"/>
      <c r="S353" s="102"/>
      <c r="T353" s="101"/>
      <c r="U353" s="101"/>
      <c r="V353" s="104"/>
      <c r="W353" s="104"/>
      <c r="X353" s="105"/>
    </row>
    <row r="354" spans="6:24">
      <c r="F354" s="106"/>
      <c r="G354" s="106"/>
      <c r="H354" s="107"/>
      <c r="I354" s="104"/>
      <c r="J354" s="104"/>
      <c r="K354" s="108"/>
      <c r="L354" s="101"/>
      <c r="M354" s="112"/>
      <c r="N354" s="101"/>
      <c r="O354" s="112"/>
      <c r="P354" s="103"/>
      <c r="Q354" s="101"/>
      <c r="R354" s="101"/>
      <c r="S354" s="102"/>
      <c r="T354" s="101"/>
      <c r="U354" s="101"/>
      <c r="V354" s="104"/>
      <c r="W354" s="104"/>
      <c r="X354" s="105"/>
    </row>
    <row r="355" spans="6:24">
      <c r="F355" s="106"/>
      <c r="G355" s="106"/>
      <c r="H355" s="107"/>
      <c r="I355" s="104"/>
      <c r="J355" s="104"/>
      <c r="K355" s="108"/>
      <c r="L355" s="101"/>
      <c r="M355" s="112"/>
      <c r="N355" s="101"/>
      <c r="O355" s="112"/>
      <c r="P355" s="103"/>
      <c r="Q355" s="101"/>
      <c r="R355" s="101"/>
      <c r="S355" s="102"/>
      <c r="T355" s="101"/>
      <c r="U355" s="101"/>
      <c r="V355" s="104"/>
      <c r="W355" s="104"/>
      <c r="X355" s="105"/>
    </row>
    <row r="356" spans="6:24">
      <c r="F356" s="106"/>
      <c r="G356" s="106"/>
      <c r="H356" s="107"/>
      <c r="I356" s="104"/>
      <c r="J356" s="104"/>
      <c r="K356" s="108"/>
      <c r="L356" s="101"/>
      <c r="M356" s="112"/>
      <c r="N356" s="101"/>
      <c r="O356" s="112"/>
      <c r="P356" s="103"/>
      <c r="Q356" s="101"/>
      <c r="R356" s="101"/>
      <c r="S356" s="102"/>
      <c r="T356" s="101"/>
      <c r="U356" s="101"/>
      <c r="V356" s="104"/>
      <c r="W356" s="104"/>
      <c r="X356" s="105"/>
    </row>
    <row r="357" spans="6:24">
      <c r="F357" s="106"/>
      <c r="G357" s="106"/>
      <c r="H357" s="107"/>
      <c r="I357" s="104"/>
      <c r="J357" s="104"/>
      <c r="K357" s="108"/>
      <c r="L357" s="101"/>
      <c r="M357" s="112"/>
      <c r="N357" s="101"/>
      <c r="O357" s="112"/>
      <c r="P357" s="103"/>
      <c r="Q357" s="101"/>
      <c r="R357" s="101"/>
      <c r="S357" s="102"/>
      <c r="T357" s="101"/>
      <c r="U357" s="101"/>
      <c r="V357" s="104"/>
      <c r="W357" s="104"/>
      <c r="X357" s="105"/>
    </row>
    <row r="358" spans="6:24">
      <c r="F358" s="106"/>
      <c r="G358" s="106"/>
      <c r="H358" s="107"/>
      <c r="I358" s="104"/>
      <c r="J358" s="104"/>
      <c r="K358" s="108"/>
      <c r="L358" s="101"/>
      <c r="M358" s="112"/>
      <c r="N358" s="101"/>
      <c r="O358" s="112"/>
      <c r="P358" s="103"/>
      <c r="Q358" s="101"/>
      <c r="R358" s="101"/>
      <c r="S358" s="102"/>
      <c r="T358" s="101"/>
      <c r="U358" s="101"/>
      <c r="V358" s="104"/>
      <c r="W358" s="104"/>
      <c r="X358" s="105"/>
    </row>
    <row r="359" spans="6:24">
      <c r="F359" s="106"/>
      <c r="G359" s="106"/>
      <c r="H359" s="107"/>
      <c r="I359" s="104"/>
      <c r="J359" s="104"/>
      <c r="K359" s="108"/>
      <c r="L359" s="101"/>
      <c r="M359" s="112"/>
      <c r="N359" s="101"/>
      <c r="O359" s="112"/>
      <c r="P359" s="103"/>
      <c r="Q359" s="101"/>
      <c r="R359" s="101"/>
      <c r="S359" s="102"/>
      <c r="T359" s="101"/>
      <c r="U359" s="101"/>
      <c r="V359" s="104"/>
      <c r="W359" s="104"/>
      <c r="X359" s="105"/>
    </row>
    <row r="360" spans="6:24">
      <c r="F360" s="106"/>
      <c r="G360" s="106"/>
      <c r="H360" s="107"/>
      <c r="I360" s="104"/>
      <c r="J360" s="104"/>
      <c r="K360" s="108"/>
      <c r="L360" s="101"/>
      <c r="M360" s="112"/>
      <c r="N360" s="101"/>
      <c r="O360" s="112"/>
      <c r="P360" s="103"/>
      <c r="Q360" s="101"/>
      <c r="R360" s="101"/>
      <c r="S360" s="102"/>
      <c r="T360" s="101"/>
      <c r="U360" s="101"/>
      <c r="V360" s="104"/>
      <c r="W360" s="104"/>
      <c r="X360" s="105"/>
    </row>
    <row r="361" spans="6:24">
      <c r="F361" s="106"/>
      <c r="G361" s="106"/>
      <c r="H361" s="107"/>
      <c r="I361" s="104"/>
      <c r="J361" s="104"/>
      <c r="K361" s="108"/>
      <c r="L361" s="101"/>
      <c r="M361" s="112"/>
      <c r="N361" s="101"/>
      <c r="O361" s="112"/>
      <c r="P361" s="103"/>
      <c r="Q361" s="101"/>
      <c r="R361" s="101"/>
      <c r="S361" s="102"/>
      <c r="T361" s="101"/>
      <c r="U361" s="101"/>
      <c r="V361" s="104"/>
      <c r="W361" s="104"/>
      <c r="X361" s="105"/>
    </row>
    <row r="362" spans="6:24">
      <c r="F362" s="106"/>
      <c r="G362" s="106"/>
      <c r="H362" s="107"/>
      <c r="I362" s="104"/>
      <c r="J362" s="104"/>
      <c r="K362" s="108"/>
      <c r="L362" s="101"/>
      <c r="M362" s="112"/>
      <c r="N362" s="101"/>
      <c r="O362" s="112"/>
      <c r="P362" s="103"/>
      <c r="Q362" s="101"/>
      <c r="R362" s="101"/>
      <c r="S362" s="102"/>
      <c r="T362" s="101"/>
      <c r="U362" s="101"/>
      <c r="V362" s="104"/>
      <c r="W362" s="104"/>
      <c r="X362" s="105"/>
    </row>
    <row r="363" spans="6:24">
      <c r="F363" s="106"/>
      <c r="G363" s="106"/>
      <c r="H363" s="107"/>
      <c r="I363" s="104"/>
      <c r="J363" s="104"/>
      <c r="K363" s="108"/>
      <c r="L363" s="101"/>
      <c r="M363" s="112"/>
      <c r="N363" s="101"/>
      <c r="O363" s="112"/>
      <c r="P363" s="103"/>
      <c r="Q363" s="101"/>
      <c r="R363" s="101"/>
      <c r="S363" s="102"/>
      <c r="T363" s="101"/>
      <c r="U363" s="101"/>
      <c r="V363" s="104"/>
      <c r="W363" s="104"/>
      <c r="X363" s="105"/>
    </row>
    <row r="364" spans="6:24">
      <c r="F364" s="106"/>
      <c r="G364" s="106"/>
      <c r="H364" s="107"/>
      <c r="I364" s="104"/>
      <c r="J364" s="104"/>
      <c r="K364" s="108"/>
      <c r="L364" s="101"/>
      <c r="M364" s="112"/>
      <c r="N364" s="101"/>
      <c r="O364" s="112"/>
      <c r="P364" s="103"/>
      <c r="Q364" s="101"/>
      <c r="R364" s="101"/>
      <c r="S364" s="102"/>
      <c r="T364" s="101"/>
      <c r="U364" s="101"/>
      <c r="V364" s="104"/>
      <c r="W364" s="104"/>
      <c r="X364" s="105"/>
    </row>
    <row r="365" spans="6:24">
      <c r="F365" s="106"/>
      <c r="G365" s="106"/>
      <c r="H365" s="107"/>
      <c r="I365" s="104"/>
      <c r="J365" s="104"/>
      <c r="K365" s="108"/>
      <c r="L365" s="101"/>
      <c r="M365" s="112"/>
      <c r="N365" s="101"/>
      <c r="O365" s="112"/>
      <c r="P365" s="103"/>
      <c r="Q365" s="101"/>
      <c r="R365" s="101"/>
      <c r="S365" s="102"/>
      <c r="T365" s="101"/>
      <c r="U365" s="101"/>
      <c r="V365" s="104"/>
      <c r="W365" s="104"/>
      <c r="X365" s="105"/>
    </row>
    <row r="366" spans="6:24">
      <c r="F366" s="106"/>
      <c r="G366" s="106"/>
      <c r="H366" s="107"/>
      <c r="I366" s="104"/>
      <c r="J366" s="104"/>
      <c r="K366" s="108"/>
      <c r="L366" s="101"/>
      <c r="M366" s="112"/>
      <c r="N366" s="101"/>
      <c r="O366" s="112"/>
      <c r="P366" s="103"/>
      <c r="Q366" s="101"/>
      <c r="R366" s="101"/>
      <c r="S366" s="102"/>
      <c r="T366" s="101"/>
      <c r="U366" s="101"/>
      <c r="V366" s="104"/>
      <c r="W366" s="104"/>
      <c r="X366" s="105"/>
    </row>
    <row r="367" spans="6:24">
      <c r="F367" s="106"/>
      <c r="G367" s="106"/>
      <c r="H367" s="107"/>
      <c r="I367" s="104"/>
      <c r="J367" s="104"/>
      <c r="K367" s="108"/>
      <c r="L367" s="101"/>
      <c r="M367" s="112"/>
      <c r="N367" s="101"/>
      <c r="O367" s="112"/>
      <c r="P367" s="103"/>
      <c r="Q367" s="101"/>
      <c r="R367" s="101"/>
      <c r="S367" s="102"/>
      <c r="T367" s="101"/>
      <c r="U367" s="101"/>
      <c r="V367" s="104"/>
      <c r="W367" s="104"/>
      <c r="X367" s="105"/>
    </row>
    <row r="368" spans="6:24">
      <c r="F368" s="106"/>
      <c r="G368" s="106"/>
      <c r="H368" s="107"/>
      <c r="I368" s="104"/>
      <c r="J368" s="104"/>
      <c r="K368" s="108"/>
      <c r="L368" s="101"/>
      <c r="M368" s="112"/>
      <c r="N368" s="101"/>
      <c r="O368" s="112"/>
      <c r="P368" s="103"/>
      <c r="Q368" s="101"/>
      <c r="R368" s="101"/>
      <c r="S368" s="102"/>
      <c r="T368" s="101"/>
      <c r="U368" s="101"/>
      <c r="V368" s="104"/>
      <c r="W368" s="104"/>
      <c r="X368" s="105"/>
    </row>
    <row r="369" spans="6:24">
      <c r="F369" s="106"/>
      <c r="G369" s="106"/>
      <c r="H369" s="107"/>
      <c r="I369" s="104"/>
      <c r="J369" s="104"/>
      <c r="K369" s="108"/>
      <c r="L369" s="101"/>
      <c r="M369" s="112"/>
      <c r="N369" s="101"/>
      <c r="O369" s="112"/>
      <c r="P369" s="103"/>
      <c r="Q369" s="101"/>
      <c r="R369" s="101"/>
      <c r="S369" s="102"/>
      <c r="T369" s="101"/>
      <c r="U369" s="101"/>
      <c r="V369" s="104"/>
      <c r="W369" s="104"/>
      <c r="X369" s="105"/>
    </row>
    <row r="370" spans="6:24">
      <c r="F370" s="106"/>
      <c r="G370" s="106"/>
      <c r="H370" s="107"/>
      <c r="I370" s="104"/>
      <c r="J370" s="104"/>
      <c r="K370" s="108"/>
      <c r="L370" s="101"/>
      <c r="M370" s="112"/>
      <c r="N370" s="101"/>
      <c r="O370" s="112"/>
      <c r="P370" s="103"/>
      <c r="Q370" s="101"/>
      <c r="R370" s="101"/>
      <c r="S370" s="102"/>
      <c r="T370" s="101"/>
      <c r="U370" s="101"/>
      <c r="V370" s="104"/>
      <c r="W370" s="104"/>
      <c r="X370" s="105"/>
    </row>
    <row r="371" spans="6:24">
      <c r="F371" s="106"/>
      <c r="G371" s="106"/>
      <c r="H371" s="107"/>
      <c r="I371" s="104"/>
      <c r="J371" s="104"/>
      <c r="K371" s="108"/>
      <c r="L371" s="101"/>
      <c r="M371" s="112"/>
      <c r="N371" s="101"/>
      <c r="O371" s="112"/>
      <c r="P371" s="103"/>
      <c r="Q371" s="101"/>
      <c r="R371" s="101"/>
      <c r="S371" s="102"/>
      <c r="T371" s="101"/>
      <c r="U371" s="101"/>
      <c r="V371" s="104"/>
      <c r="W371" s="104"/>
      <c r="X371" s="105"/>
    </row>
    <row r="372" spans="6:24">
      <c r="F372" s="148"/>
      <c r="G372" s="148"/>
    </row>
    <row r="373" spans="6:24">
      <c r="F373" s="148"/>
      <c r="G373" s="148"/>
    </row>
    <row r="374" spans="6:24">
      <c r="F374" s="148"/>
      <c r="G374" s="148"/>
    </row>
    <row r="375" spans="6:24">
      <c r="F375" s="148"/>
      <c r="G375" s="148"/>
    </row>
    <row r="376" spans="6:24">
      <c r="F376" s="148"/>
      <c r="G376" s="148"/>
    </row>
    <row r="377" spans="6:24">
      <c r="F377" s="148"/>
      <c r="G377" s="148"/>
    </row>
    <row r="378" spans="6:24">
      <c r="F378" s="148"/>
      <c r="G378" s="148"/>
    </row>
    <row r="379" spans="6:24">
      <c r="F379" s="148"/>
      <c r="G379" s="148"/>
    </row>
    <row r="380" spans="6:24">
      <c r="F380" s="148"/>
      <c r="G380" s="148"/>
    </row>
    <row r="381" spans="6:24">
      <c r="F381" s="148"/>
      <c r="G381" s="148"/>
    </row>
    <row r="382" spans="6:24">
      <c r="F382" s="148"/>
      <c r="G382" s="148"/>
    </row>
    <row r="383" spans="6:24">
      <c r="F383" s="148"/>
      <c r="G383" s="148"/>
    </row>
    <row r="384" spans="6:24">
      <c r="F384" s="148"/>
      <c r="G384" s="148"/>
    </row>
    <row r="385" spans="6:7">
      <c r="F385" s="148"/>
      <c r="G385" s="148"/>
    </row>
    <row r="386" spans="6:7">
      <c r="F386" s="148"/>
      <c r="G386" s="148"/>
    </row>
    <row r="387" spans="6:7">
      <c r="F387" s="148"/>
      <c r="G387" s="148"/>
    </row>
    <row r="388" spans="6:7">
      <c r="F388" s="148"/>
      <c r="G388" s="148"/>
    </row>
    <row r="389" spans="6:7">
      <c r="F389" s="148"/>
      <c r="G389" s="148"/>
    </row>
    <row r="390" spans="6:7">
      <c r="F390" s="148"/>
      <c r="G390" s="148"/>
    </row>
    <row r="391" spans="6:7">
      <c r="F391" s="148"/>
      <c r="G391" s="148"/>
    </row>
    <row r="392" spans="6:7">
      <c r="F392" s="148"/>
      <c r="G392" s="148"/>
    </row>
    <row r="393" spans="6:7">
      <c r="F393" s="148"/>
      <c r="G393" s="148"/>
    </row>
    <row r="394" spans="6:7">
      <c r="F394" s="148"/>
      <c r="G394" s="148"/>
    </row>
    <row r="395" spans="6:7">
      <c r="F395" s="148"/>
      <c r="G395" s="148"/>
    </row>
    <row r="396" spans="6:7">
      <c r="F396" s="148"/>
      <c r="G396" s="148"/>
    </row>
    <row r="397" spans="6:7">
      <c r="F397" s="148"/>
      <c r="G397" s="148"/>
    </row>
    <row r="398" spans="6:7">
      <c r="F398" s="148"/>
      <c r="G398" s="148"/>
    </row>
    <row r="399" spans="6:7">
      <c r="F399" s="148"/>
      <c r="G399" s="148"/>
    </row>
    <row r="400" spans="6:7">
      <c r="F400" s="148"/>
      <c r="G400" s="148"/>
    </row>
    <row r="401" spans="6:7">
      <c r="F401" s="148"/>
      <c r="G401" s="148"/>
    </row>
    <row r="402" spans="6:7">
      <c r="F402" s="148"/>
      <c r="G402" s="148"/>
    </row>
    <row r="403" spans="6:7">
      <c r="F403" s="148"/>
      <c r="G403" s="148"/>
    </row>
    <row r="404" spans="6:7">
      <c r="F404" s="148"/>
      <c r="G404" s="148"/>
    </row>
    <row r="405" spans="6:7">
      <c r="F405" s="148"/>
      <c r="G405" s="148"/>
    </row>
    <row r="406" spans="6:7">
      <c r="F406" s="148"/>
      <c r="G406" s="148"/>
    </row>
    <row r="407" spans="6:7">
      <c r="F407" s="148"/>
      <c r="G407" s="148"/>
    </row>
    <row r="408" spans="6:7">
      <c r="F408" s="148"/>
      <c r="G408" s="148"/>
    </row>
    <row r="409" spans="6:7">
      <c r="F409" s="148"/>
      <c r="G409" s="148"/>
    </row>
    <row r="410" spans="6:7">
      <c r="F410" s="148"/>
      <c r="G410" s="148"/>
    </row>
    <row r="411" spans="6:7">
      <c r="F411" s="148"/>
      <c r="G411" s="148"/>
    </row>
    <row r="412" spans="6:7">
      <c r="F412" s="148"/>
      <c r="G412" s="148"/>
    </row>
    <row r="413" spans="6:7">
      <c r="F413" s="148"/>
      <c r="G413" s="148"/>
    </row>
    <row r="414" spans="6:7">
      <c r="F414" s="148"/>
      <c r="G414" s="148"/>
    </row>
    <row r="415" spans="6:7">
      <c r="F415" s="148"/>
      <c r="G415" s="148"/>
    </row>
    <row r="416" spans="6:7">
      <c r="F416" s="148"/>
      <c r="G416" s="148"/>
    </row>
    <row r="417" spans="6:7">
      <c r="F417" s="148"/>
      <c r="G417" s="148"/>
    </row>
    <row r="418" spans="6:7">
      <c r="F418" s="148"/>
      <c r="G418" s="148"/>
    </row>
    <row r="419" spans="6:7">
      <c r="F419" s="148"/>
      <c r="G419" s="148"/>
    </row>
    <row r="420" spans="6:7">
      <c r="F420" s="148"/>
      <c r="G420" s="148"/>
    </row>
    <row r="421" spans="6:7">
      <c r="F421" s="148"/>
      <c r="G421" s="148"/>
    </row>
    <row r="422" spans="6:7">
      <c r="F422" s="148"/>
      <c r="G422" s="148"/>
    </row>
    <row r="423" spans="6:7">
      <c r="F423" s="148"/>
      <c r="G423" s="148"/>
    </row>
    <row r="424" spans="6:7">
      <c r="F424" s="148"/>
      <c r="G424" s="148"/>
    </row>
    <row r="425" spans="6:7">
      <c r="F425" s="148"/>
      <c r="G425" s="148"/>
    </row>
    <row r="426" spans="6:7">
      <c r="F426" s="148"/>
      <c r="G426" s="148"/>
    </row>
    <row r="427" spans="6:7">
      <c r="F427" s="148"/>
      <c r="G427" s="148"/>
    </row>
    <row r="428" spans="6:7">
      <c r="F428" s="148"/>
      <c r="G428" s="148"/>
    </row>
    <row r="429" spans="6:7">
      <c r="F429" s="148"/>
      <c r="G429" s="148"/>
    </row>
    <row r="430" spans="6:7">
      <c r="F430" s="148"/>
      <c r="G430" s="148"/>
    </row>
    <row r="431" spans="6:7">
      <c r="F431" s="148"/>
      <c r="G431" s="148"/>
    </row>
    <row r="432" spans="6:7">
      <c r="F432" s="148"/>
      <c r="G432" s="148"/>
    </row>
    <row r="433" spans="6:7">
      <c r="F433" s="148"/>
      <c r="G433" s="148"/>
    </row>
    <row r="434" spans="6:7">
      <c r="F434" s="148"/>
      <c r="G434" s="148"/>
    </row>
    <row r="435" spans="6:7">
      <c r="F435" s="148"/>
      <c r="G435" s="148"/>
    </row>
    <row r="436" spans="6:7">
      <c r="F436" s="148"/>
      <c r="G436" s="148"/>
    </row>
    <row r="437" spans="6:7">
      <c r="F437" s="148"/>
      <c r="G437" s="148"/>
    </row>
    <row r="438" spans="6:7">
      <c r="F438" s="148"/>
      <c r="G438" s="148"/>
    </row>
    <row r="439" spans="6:7">
      <c r="F439" s="148"/>
      <c r="G439" s="148"/>
    </row>
    <row r="440" spans="6:7">
      <c r="F440" s="148"/>
      <c r="G440" s="148"/>
    </row>
    <row r="441" spans="6:7">
      <c r="F441" s="148"/>
      <c r="G441" s="148"/>
    </row>
    <row r="442" spans="6:7">
      <c r="F442" s="148"/>
      <c r="G442" s="148"/>
    </row>
    <row r="443" spans="6:7">
      <c r="F443" s="148"/>
      <c r="G443" s="148"/>
    </row>
    <row r="444" spans="6:7">
      <c r="F444" s="148"/>
      <c r="G444" s="148"/>
    </row>
    <row r="445" spans="6:7">
      <c r="F445" s="148"/>
      <c r="G445" s="148"/>
    </row>
    <row r="446" spans="6:7">
      <c r="F446" s="148"/>
      <c r="G446" s="148"/>
    </row>
    <row r="447" spans="6:7">
      <c r="F447" s="148"/>
      <c r="G447" s="148"/>
    </row>
    <row r="448" spans="6:7">
      <c r="F448" s="148"/>
      <c r="G448" s="148"/>
    </row>
    <row r="449" spans="6:7">
      <c r="F449" s="148"/>
      <c r="G449" s="148"/>
    </row>
    <row r="450" spans="6:7">
      <c r="F450" s="148"/>
      <c r="G450" s="148"/>
    </row>
    <row r="451" spans="6:7">
      <c r="F451" s="148"/>
      <c r="G451" s="148"/>
    </row>
    <row r="452" spans="6:7">
      <c r="F452" s="148"/>
      <c r="G452" s="148"/>
    </row>
    <row r="453" spans="6:7">
      <c r="F453" s="148"/>
      <c r="G453" s="148"/>
    </row>
    <row r="454" spans="6:7">
      <c r="F454" s="148"/>
      <c r="G454" s="148"/>
    </row>
    <row r="455" spans="6:7">
      <c r="F455" s="148"/>
      <c r="G455" s="148"/>
    </row>
    <row r="456" spans="6:7">
      <c r="F456" s="148"/>
      <c r="G456" s="148"/>
    </row>
    <row r="457" spans="6:7">
      <c r="F457" s="148"/>
      <c r="G457" s="148"/>
    </row>
    <row r="458" spans="6:7">
      <c r="F458" s="148"/>
      <c r="G458" s="148"/>
    </row>
    <row r="459" spans="6:7">
      <c r="F459" s="148"/>
      <c r="G459" s="148"/>
    </row>
    <row r="460" spans="6:7">
      <c r="F460" s="148"/>
      <c r="G460" s="148"/>
    </row>
    <row r="461" spans="6:7">
      <c r="F461" s="148"/>
      <c r="G461" s="148"/>
    </row>
    <row r="462" spans="6:7">
      <c r="F462" s="148"/>
      <c r="G462" s="148"/>
    </row>
    <row r="463" spans="6:7">
      <c r="F463" s="148"/>
      <c r="G463" s="148"/>
    </row>
    <row r="464" spans="6:7">
      <c r="F464" s="148"/>
      <c r="G464" s="148"/>
    </row>
    <row r="465" spans="6:7">
      <c r="F465" s="148"/>
      <c r="G465" s="148"/>
    </row>
    <row r="466" spans="6:7">
      <c r="F466" s="148"/>
      <c r="G466" s="148"/>
    </row>
    <row r="467" spans="6:7">
      <c r="F467" s="148"/>
      <c r="G467" s="148"/>
    </row>
    <row r="468" spans="6:7">
      <c r="F468" s="148"/>
      <c r="G468" s="148"/>
    </row>
    <row r="469" spans="6:7">
      <c r="F469" s="148"/>
      <c r="G469" s="148"/>
    </row>
    <row r="470" spans="6:7">
      <c r="F470" s="148"/>
      <c r="G470" s="148"/>
    </row>
    <row r="471" spans="6:7">
      <c r="F471" s="148"/>
      <c r="G471" s="148"/>
    </row>
    <row r="472" spans="6:7">
      <c r="F472" s="148"/>
      <c r="G472" s="148"/>
    </row>
    <row r="473" spans="6:7">
      <c r="F473" s="148"/>
      <c r="G473" s="148"/>
    </row>
    <row r="474" spans="6:7">
      <c r="F474" s="148"/>
      <c r="G474" s="148"/>
    </row>
    <row r="475" spans="6:7">
      <c r="F475" s="148"/>
      <c r="G475" s="148"/>
    </row>
    <row r="476" spans="6:7">
      <c r="F476" s="148"/>
      <c r="G476" s="148"/>
    </row>
    <row r="477" spans="6:7">
      <c r="F477" s="148"/>
      <c r="G477" s="148"/>
    </row>
    <row r="478" spans="6:7">
      <c r="F478" s="148"/>
      <c r="G478" s="148"/>
    </row>
    <row r="479" spans="6:7">
      <c r="F479" s="148"/>
      <c r="G479" s="148"/>
    </row>
    <row r="480" spans="6:7">
      <c r="F480" s="148"/>
      <c r="G480" s="148"/>
    </row>
    <row r="481" spans="6:7">
      <c r="F481" s="148"/>
      <c r="G481" s="148"/>
    </row>
    <row r="482" spans="6:7">
      <c r="F482" s="148"/>
      <c r="G482" s="148"/>
    </row>
    <row r="483" spans="6:7">
      <c r="F483" s="148"/>
      <c r="G483" s="148"/>
    </row>
    <row r="484" spans="6:7">
      <c r="F484" s="148"/>
      <c r="G484" s="148"/>
    </row>
    <row r="485" spans="6:7">
      <c r="F485" s="148"/>
      <c r="G485" s="148"/>
    </row>
    <row r="486" spans="6:7">
      <c r="F486" s="148"/>
      <c r="G486" s="148"/>
    </row>
    <row r="487" spans="6:7">
      <c r="F487" s="148"/>
      <c r="G487" s="148"/>
    </row>
    <row r="488" spans="6:7">
      <c r="F488" s="148"/>
      <c r="G488" s="148"/>
    </row>
    <row r="489" spans="6:7">
      <c r="F489" s="148"/>
      <c r="G489" s="148"/>
    </row>
    <row r="490" spans="6:7">
      <c r="F490" s="148"/>
      <c r="G490" s="148"/>
    </row>
    <row r="491" spans="6:7">
      <c r="F491" s="148"/>
      <c r="G491" s="148"/>
    </row>
    <row r="492" spans="6:7">
      <c r="F492" s="148"/>
      <c r="G492" s="148"/>
    </row>
    <row r="493" spans="6:7">
      <c r="F493" s="148"/>
      <c r="G493" s="148"/>
    </row>
    <row r="494" spans="6:7">
      <c r="F494" s="148"/>
      <c r="G494" s="148"/>
    </row>
    <row r="495" spans="6:7">
      <c r="F495" s="148"/>
      <c r="G495" s="148"/>
    </row>
    <row r="496" spans="6:7">
      <c r="F496" s="148"/>
      <c r="G496" s="148"/>
    </row>
    <row r="497" spans="6:7">
      <c r="F497" s="148"/>
      <c r="G497" s="148"/>
    </row>
    <row r="498" spans="6:7">
      <c r="F498" s="148"/>
      <c r="G498" s="148"/>
    </row>
    <row r="499" spans="6:7">
      <c r="F499" s="148"/>
      <c r="G499" s="148"/>
    </row>
    <row r="500" spans="6:7">
      <c r="F500" s="148"/>
      <c r="G500" s="148"/>
    </row>
    <row r="501" spans="6:7">
      <c r="F501" s="148"/>
      <c r="G501" s="148"/>
    </row>
    <row r="502" spans="6:7">
      <c r="F502" s="148"/>
      <c r="G502" s="148"/>
    </row>
    <row r="503" spans="6:7">
      <c r="F503" s="148"/>
      <c r="G503" s="148"/>
    </row>
    <row r="504" spans="6:7">
      <c r="F504" s="148"/>
      <c r="G504" s="148"/>
    </row>
    <row r="505" spans="6:7">
      <c r="F505" s="148"/>
      <c r="G505" s="148"/>
    </row>
    <row r="506" spans="6:7">
      <c r="F506" s="148"/>
      <c r="G506" s="148"/>
    </row>
    <row r="507" spans="6:7">
      <c r="F507" s="148"/>
      <c r="G507" s="148"/>
    </row>
    <row r="508" spans="6:7">
      <c r="F508" s="148"/>
      <c r="G508" s="148"/>
    </row>
    <row r="509" spans="6:7">
      <c r="F509" s="148"/>
      <c r="G509" s="148"/>
    </row>
    <row r="510" spans="6:7">
      <c r="F510" s="148"/>
      <c r="G510" s="148"/>
    </row>
    <row r="511" spans="6:7">
      <c r="F511" s="148"/>
      <c r="G511" s="148"/>
    </row>
    <row r="512" spans="6:7">
      <c r="F512" s="148"/>
      <c r="G512" s="148"/>
    </row>
    <row r="513" spans="6:7">
      <c r="F513" s="148"/>
      <c r="G513" s="148"/>
    </row>
    <row r="514" spans="6:7">
      <c r="F514" s="148"/>
      <c r="G514" s="148"/>
    </row>
    <row r="515" spans="6:7">
      <c r="F515" s="148"/>
      <c r="G515" s="148"/>
    </row>
    <row r="516" spans="6:7">
      <c r="F516" s="148"/>
      <c r="G516" s="148"/>
    </row>
    <row r="517" spans="6:7">
      <c r="F517" s="148"/>
      <c r="G517" s="148"/>
    </row>
    <row r="518" spans="6:7">
      <c r="F518" s="148"/>
      <c r="G518" s="148"/>
    </row>
    <row r="519" spans="6:7">
      <c r="F519" s="148"/>
      <c r="G519" s="148"/>
    </row>
    <row r="520" spans="6:7">
      <c r="F520" s="148"/>
      <c r="G520" s="148"/>
    </row>
    <row r="521" spans="6:7">
      <c r="F521" s="148"/>
      <c r="G521" s="148"/>
    </row>
    <row r="522" spans="6:7">
      <c r="F522" s="148"/>
      <c r="G522" s="148"/>
    </row>
    <row r="523" spans="6:7">
      <c r="F523" s="148"/>
      <c r="G523" s="148"/>
    </row>
    <row r="524" spans="6:7">
      <c r="F524" s="148"/>
      <c r="G524" s="148"/>
    </row>
    <row r="525" spans="6:7">
      <c r="F525" s="148"/>
      <c r="G525" s="148"/>
    </row>
    <row r="526" spans="6:7">
      <c r="F526" s="148"/>
      <c r="G526" s="148"/>
    </row>
    <row r="527" spans="6:7">
      <c r="F527" s="148"/>
      <c r="G527" s="148"/>
    </row>
    <row r="528" spans="6:7">
      <c r="F528" s="148"/>
      <c r="G528" s="148"/>
    </row>
    <row r="529" spans="6:7">
      <c r="F529" s="148"/>
      <c r="G529" s="148"/>
    </row>
    <row r="530" spans="6:7">
      <c r="F530" s="148"/>
      <c r="G530" s="148"/>
    </row>
    <row r="531" spans="6:7">
      <c r="F531" s="148"/>
      <c r="G531" s="148"/>
    </row>
    <row r="532" spans="6:7">
      <c r="F532" s="148"/>
      <c r="G532" s="148"/>
    </row>
    <row r="533" spans="6:7">
      <c r="F533" s="148"/>
      <c r="G533" s="148"/>
    </row>
    <row r="534" spans="6:7">
      <c r="F534" s="148"/>
      <c r="G534" s="148"/>
    </row>
    <row r="535" spans="6:7">
      <c r="F535" s="148"/>
      <c r="G535" s="148"/>
    </row>
    <row r="536" spans="6:7">
      <c r="F536" s="148"/>
      <c r="G536" s="148"/>
    </row>
    <row r="537" spans="6:7">
      <c r="F537" s="148"/>
      <c r="G537" s="148"/>
    </row>
    <row r="538" spans="6:7">
      <c r="F538" s="148"/>
      <c r="G538" s="148"/>
    </row>
    <row r="539" spans="6:7">
      <c r="F539" s="148"/>
      <c r="G539" s="148"/>
    </row>
    <row r="540" spans="6:7">
      <c r="F540" s="148"/>
      <c r="G540" s="148"/>
    </row>
    <row r="541" spans="6:7">
      <c r="F541" s="148"/>
      <c r="G541" s="148"/>
    </row>
    <row r="542" spans="6:7">
      <c r="F542" s="148"/>
      <c r="G542" s="148"/>
    </row>
    <row r="543" spans="6:7">
      <c r="F543" s="148"/>
      <c r="G543" s="148"/>
    </row>
    <row r="544" spans="6:7">
      <c r="F544" s="148"/>
      <c r="G544" s="148"/>
    </row>
    <row r="545" spans="6:7">
      <c r="F545" s="148"/>
      <c r="G545" s="148"/>
    </row>
    <row r="546" spans="6:7">
      <c r="F546" s="148"/>
      <c r="G546" s="148"/>
    </row>
    <row r="547" spans="6:7">
      <c r="F547" s="148"/>
      <c r="G547" s="148"/>
    </row>
    <row r="548" spans="6:7">
      <c r="F548" s="148"/>
      <c r="G548" s="148"/>
    </row>
    <row r="549" spans="6:7">
      <c r="F549" s="148"/>
      <c r="G549" s="148"/>
    </row>
    <row r="550" spans="6:7">
      <c r="F550" s="148"/>
      <c r="G550" s="148"/>
    </row>
    <row r="551" spans="6:7">
      <c r="F551" s="148"/>
      <c r="G551" s="148"/>
    </row>
    <row r="552" spans="6:7">
      <c r="F552" s="148"/>
      <c r="G552" s="148"/>
    </row>
    <row r="553" spans="6:7">
      <c r="F553" s="148"/>
      <c r="G553" s="148"/>
    </row>
    <row r="554" spans="6:7">
      <c r="F554" s="148"/>
      <c r="G554" s="148"/>
    </row>
    <row r="555" spans="6:7">
      <c r="F555" s="148"/>
      <c r="G555" s="148"/>
    </row>
    <row r="556" spans="6:7">
      <c r="F556" s="148"/>
      <c r="G556" s="148"/>
    </row>
    <row r="557" spans="6:7">
      <c r="F557" s="148"/>
      <c r="G557" s="148"/>
    </row>
    <row r="558" spans="6:7">
      <c r="F558" s="148"/>
      <c r="G558" s="148"/>
    </row>
    <row r="559" spans="6:7">
      <c r="F559" s="148"/>
      <c r="G559" s="148"/>
    </row>
    <row r="560" spans="6:7">
      <c r="F560" s="148"/>
      <c r="G560" s="148"/>
    </row>
    <row r="561" spans="6:7">
      <c r="F561" s="148"/>
      <c r="G561" s="148"/>
    </row>
    <row r="562" spans="6:7">
      <c r="F562" s="148"/>
      <c r="G562" s="148"/>
    </row>
    <row r="563" spans="6:7">
      <c r="F563" s="148"/>
      <c r="G563" s="148"/>
    </row>
    <row r="564" spans="6:7">
      <c r="F564" s="148"/>
      <c r="G564" s="148"/>
    </row>
    <row r="565" spans="6:7">
      <c r="F565" s="148"/>
      <c r="G565" s="148"/>
    </row>
    <row r="566" spans="6:7">
      <c r="F566" s="148"/>
      <c r="G566" s="148"/>
    </row>
    <row r="567" spans="6:7">
      <c r="F567" s="148"/>
      <c r="G567" s="148"/>
    </row>
    <row r="568" spans="6:7">
      <c r="F568" s="148"/>
      <c r="G568" s="148"/>
    </row>
    <row r="569" spans="6:7">
      <c r="F569" s="148"/>
      <c r="G569" s="148"/>
    </row>
    <row r="570" spans="6:7">
      <c r="F570" s="148"/>
      <c r="G570" s="148"/>
    </row>
    <row r="571" spans="6:7">
      <c r="F571" s="148"/>
      <c r="G571" s="148"/>
    </row>
    <row r="572" spans="6:7">
      <c r="F572" s="148"/>
      <c r="G572" s="148"/>
    </row>
    <row r="573" spans="6:7">
      <c r="F573" s="148"/>
      <c r="G573" s="148"/>
    </row>
    <row r="574" spans="6:7">
      <c r="F574" s="148"/>
      <c r="G574" s="148"/>
    </row>
    <row r="575" spans="6:7">
      <c r="F575" s="148"/>
      <c r="G575" s="148"/>
    </row>
    <row r="576" spans="6:7">
      <c r="F576" s="148"/>
      <c r="G576" s="148"/>
    </row>
    <row r="577" spans="6:7">
      <c r="F577" s="148"/>
      <c r="G577" s="148"/>
    </row>
    <row r="578" spans="6:7">
      <c r="F578" s="148"/>
      <c r="G578" s="148"/>
    </row>
    <row r="579" spans="6:7">
      <c r="F579" s="148"/>
      <c r="G579" s="148"/>
    </row>
    <row r="580" spans="6:7">
      <c r="F580" s="148"/>
      <c r="G580" s="148"/>
    </row>
    <row r="581" spans="6:7">
      <c r="F581" s="148"/>
      <c r="G581" s="148"/>
    </row>
    <row r="582" spans="6:7">
      <c r="F582" s="148"/>
      <c r="G582" s="148"/>
    </row>
    <row r="583" spans="6:7">
      <c r="F583" s="148"/>
      <c r="G583" s="148"/>
    </row>
    <row r="584" spans="6:7">
      <c r="F584" s="148"/>
      <c r="G584" s="148"/>
    </row>
    <row r="585" spans="6:7">
      <c r="F585" s="148"/>
      <c r="G585" s="148"/>
    </row>
    <row r="586" spans="6:7">
      <c r="F586" s="148"/>
      <c r="G586" s="148"/>
    </row>
    <row r="587" spans="6:7">
      <c r="F587" s="148"/>
      <c r="G587" s="148"/>
    </row>
    <row r="588" spans="6:7">
      <c r="F588" s="148"/>
      <c r="G588" s="148"/>
    </row>
    <row r="589" spans="6:7">
      <c r="F589" s="148"/>
      <c r="G589" s="148"/>
    </row>
    <row r="590" spans="6:7">
      <c r="F590" s="148"/>
      <c r="G590" s="148"/>
    </row>
    <row r="591" spans="6:7">
      <c r="F591" s="148"/>
      <c r="G591" s="148"/>
    </row>
    <row r="592" spans="6:7">
      <c r="F592" s="148"/>
      <c r="G592" s="148"/>
    </row>
    <row r="593" spans="6:7">
      <c r="F593" s="148"/>
      <c r="G593" s="148"/>
    </row>
    <row r="594" spans="6:7">
      <c r="F594" s="148"/>
      <c r="G594" s="148"/>
    </row>
    <row r="595" spans="6:7">
      <c r="F595" s="148"/>
      <c r="G595" s="148"/>
    </row>
    <row r="596" spans="6:7">
      <c r="F596" s="148"/>
      <c r="G596" s="148"/>
    </row>
    <row r="597" spans="6:7">
      <c r="F597" s="148"/>
      <c r="G597" s="148"/>
    </row>
    <row r="598" spans="6:7">
      <c r="F598" s="148"/>
      <c r="G598" s="148"/>
    </row>
    <row r="599" spans="6:7">
      <c r="F599" s="148"/>
      <c r="G599" s="148"/>
    </row>
    <row r="600" spans="6:7">
      <c r="F600" s="148"/>
      <c r="G600" s="148"/>
    </row>
    <row r="601" spans="6:7">
      <c r="F601" s="148"/>
      <c r="G601" s="148"/>
    </row>
    <row r="602" spans="6:7">
      <c r="F602" s="148"/>
      <c r="G602" s="148"/>
    </row>
    <row r="603" spans="6:7">
      <c r="F603" s="148"/>
      <c r="G603" s="148"/>
    </row>
    <row r="604" spans="6:7">
      <c r="F604" s="148"/>
      <c r="G604" s="148"/>
    </row>
    <row r="605" spans="6:7">
      <c r="F605" s="148"/>
      <c r="G605" s="148"/>
    </row>
    <row r="606" spans="6:7">
      <c r="F606" s="148"/>
      <c r="G606" s="148"/>
    </row>
    <row r="607" spans="6:7">
      <c r="F607" s="148"/>
      <c r="G607" s="148"/>
    </row>
    <row r="608" spans="6:7">
      <c r="F608" s="148"/>
      <c r="G608" s="148"/>
    </row>
    <row r="609" spans="6:7">
      <c r="F609" s="148"/>
      <c r="G609" s="148"/>
    </row>
    <row r="610" spans="6:7">
      <c r="F610" s="148"/>
      <c r="G610" s="148"/>
    </row>
    <row r="611" spans="6:7">
      <c r="F611" s="148"/>
      <c r="G611" s="148"/>
    </row>
    <row r="612" spans="6:7">
      <c r="F612" s="148"/>
      <c r="G612" s="148"/>
    </row>
    <row r="613" spans="6:7">
      <c r="F613" s="148"/>
      <c r="G613" s="148"/>
    </row>
    <row r="614" spans="6:7">
      <c r="F614" s="148"/>
      <c r="G614" s="148"/>
    </row>
    <row r="615" spans="6:7">
      <c r="F615" s="148"/>
      <c r="G615" s="148"/>
    </row>
    <row r="616" spans="6:7">
      <c r="F616" s="148"/>
      <c r="G616" s="148"/>
    </row>
    <row r="617" spans="6:7">
      <c r="F617" s="148"/>
      <c r="G617" s="148"/>
    </row>
    <row r="618" spans="6:7">
      <c r="F618" s="148"/>
      <c r="G618" s="148"/>
    </row>
    <row r="619" spans="6:7">
      <c r="F619" s="148"/>
      <c r="G619" s="148"/>
    </row>
    <row r="620" spans="6:7">
      <c r="F620" s="148"/>
      <c r="G620" s="148"/>
    </row>
    <row r="621" spans="6:7">
      <c r="F621" s="148"/>
      <c r="G621" s="148"/>
    </row>
    <row r="622" spans="6:7">
      <c r="F622" s="148"/>
      <c r="G622" s="148"/>
    </row>
    <row r="623" spans="6:7">
      <c r="F623" s="148"/>
      <c r="G623" s="148"/>
    </row>
    <row r="624" spans="6:7">
      <c r="F624" s="148"/>
      <c r="G624" s="148"/>
    </row>
    <row r="625" spans="6:7">
      <c r="F625" s="148"/>
      <c r="G625" s="148"/>
    </row>
    <row r="626" spans="6:7">
      <c r="F626" s="148"/>
      <c r="G626" s="148"/>
    </row>
    <row r="627" spans="6:7">
      <c r="F627" s="148"/>
      <c r="G627" s="148"/>
    </row>
    <row r="628" spans="6:7">
      <c r="F628" s="148"/>
      <c r="G628" s="148"/>
    </row>
    <row r="629" spans="6:7">
      <c r="F629" s="148"/>
      <c r="G629" s="148"/>
    </row>
    <row r="630" spans="6:7">
      <c r="F630" s="148"/>
      <c r="G630" s="148"/>
    </row>
    <row r="631" spans="6:7">
      <c r="F631" s="148"/>
      <c r="G631" s="148"/>
    </row>
    <row r="632" spans="6:7">
      <c r="F632" s="148"/>
      <c r="G632" s="148"/>
    </row>
    <row r="633" spans="6:7">
      <c r="F633" s="148"/>
      <c r="G633" s="148"/>
    </row>
    <row r="634" spans="6:7">
      <c r="F634" s="148"/>
      <c r="G634" s="148"/>
    </row>
    <row r="635" spans="6:7">
      <c r="F635" s="148"/>
      <c r="G635" s="148"/>
    </row>
    <row r="636" spans="6:7">
      <c r="F636" s="148"/>
      <c r="G636" s="148"/>
    </row>
    <row r="637" spans="6:7">
      <c r="F637" s="148"/>
      <c r="G637" s="148"/>
    </row>
    <row r="638" spans="6:7">
      <c r="F638" s="148"/>
      <c r="G638" s="148"/>
    </row>
    <row r="639" spans="6:7">
      <c r="F639" s="148"/>
      <c r="G639" s="148"/>
    </row>
    <row r="640" spans="6:7">
      <c r="F640" s="148"/>
      <c r="G640" s="148"/>
    </row>
    <row r="641" spans="6:7">
      <c r="F641" s="148"/>
      <c r="G641" s="148"/>
    </row>
    <row r="642" spans="6:7">
      <c r="F642" s="148"/>
      <c r="G642" s="148"/>
    </row>
    <row r="643" spans="6:7">
      <c r="F643" s="148"/>
      <c r="G643" s="148"/>
    </row>
    <row r="644" spans="6:7">
      <c r="F644" s="148"/>
      <c r="G644" s="148"/>
    </row>
    <row r="645" spans="6:7">
      <c r="F645" s="148"/>
      <c r="G645" s="148"/>
    </row>
    <row r="646" spans="6:7">
      <c r="F646" s="148"/>
      <c r="G646" s="148"/>
    </row>
    <row r="647" spans="6:7">
      <c r="F647" s="148"/>
      <c r="G647" s="148"/>
    </row>
    <row r="648" spans="6:7">
      <c r="F648" s="148"/>
      <c r="G648" s="148"/>
    </row>
    <row r="649" spans="6:7">
      <c r="F649" s="148"/>
      <c r="G649" s="148"/>
    </row>
    <row r="650" spans="6:7">
      <c r="F650" s="148"/>
      <c r="G650" s="148"/>
    </row>
    <row r="651" spans="6:7">
      <c r="F651" s="148"/>
      <c r="G651" s="148"/>
    </row>
    <row r="652" spans="6:7">
      <c r="F652" s="148"/>
      <c r="G652" s="148"/>
    </row>
    <row r="653" spans="6:7">
      <c r="F653" s="148"/>
      <c r="G653" s="148"/>
    </row>
    <row r="654" spans="6:7">
      <c r="F654" s="148"/>
      <c r="G654" s="148"/>
    </row>
    <row r="655" spans="6:7">
      <c r="F655" s="148"/>
      <c r="G655" s="148"/>
    </row>
    <row r="656" spans="6:7">
      <c r="F656" s="148"/>
      <c r="G656" s="148"/>
    </row>
    <row r="657" spans="6:7">
      <c r="F657" s="148"/>
      <c r="G657" s="148"/>
    </row>
    <row r="658" spans="6:7">
      <c r="F658" s="148"/>
      <c r="G658" s="148"/>
    </row>
    <row r="659" spans="6:7">
      <c r="F659" s="148"/>
      <c r="G659" s="148"/>
    </row>
    <row r="660" spans="6:7">
      <c r="F660" s="148"/>
      <c r="G660" s="148"/>
    </row>
    <row r="661" spans="6:7">
      <c r="F661" s="148"/>
      <c r="G661" s="148"/>
    </row>
    <row r="662" spans="6:7">
      <c r="F662" s="148"/>
      <c r="G662" s="148"/>
    </row>
    <row r="663" spans="6:7">
      <c r="F663" s="148"/>
      <c r="G663" s="148"/>
    </row>
    <row r="664" spans="6:7">
      <c r="F664" s="148"/>
      <c r="G664" s="148"/>
    </row>
    <row r="665" spans="6:7">
      <c r="F665" s="148"/>
      <c r="G665" s="148"/>
    </row>
    <row r="666" spans="6:7">
      <c r="F666" s="148"/>
      <c r="G666" s="148"/>
    </row>
    <row r="667" spans="6:7">
      <c r="F667" s="148"/>
      <c r="G667" s="148"/>
    </row>
    <row r="668" spans="6:7">
      <c r="F668" s="148"/>
      <c r="G668" s="148"/>
    </row>
    <row r="669" spans="6:7">
      <c r="F669" s="148"/>
      <c r="G669" s="148"/>
    </row>
    <row r="670" spans="6:7">
      <c r="F670" s="148"/>
      <c r="G670" s="148"/>
    </row>
    <row r="671" spans="6:7">
      <c r="F671" s="148"/>
      <c r="G671" s="148"/>
    </row>
    <row r="672" spans="6:7">
      <c r="F672" s="148"/>
      <c r="G672" s="148"/>
    </row>
    <row r="673" spans="6:7">
      <c r="F673" s="148"/>
      <c r="G673" s="148"/>
    </row>
    <row r="674" spans="6:7">
      <c r="F674" s="148"/>
      <c r="G674" s="148"/>
    </row>
    <row r="675" spans="6:7">
      <c r="F675" s="148"/>
      <c r="G675" s="148"/>
    </row>
    <row r="676" spans="6:7">
      <c r="F676" s="148"/>
      <c r="G676" s="148"/>
    </row>
    <row r="677" spans="6:7">
      <c r="F677" s="148"/>
      <c r="G677" s="148"/>
    </row>
    <row r="678" spans="6:7">
      <c r="F678" s="148"/>
      <c r="G678" s="148"/>
    </row>
    <row r="679" spans="6:7">
      <c r="F679" s="148"/>
      <c r="G679" s="148"/>
    </row>
    <row r="680" spans="6:7">
      <c r="F680" s="148"/>
      <c r="G680" s="148"/>
    </row>
    <row r="681" spans="6:7">
      <c r="F681" s="148"/>
      <c r="G681" s="148"/>
    </row>
    <row r="682" spans="6:7">
      <c r="F682" s="148"/>
      <c r="G682" s="148"/>
    </row>
    <row r="683" spans="6:7">
      <c r="F683" s="148"/>
      <c r="G683" s="148"/>
    </row>
    <row r="684" spans="6:7">
      <c r="F684" s="148"/>
      <c r="G684" s="148"/>
    </row>
    <row r="685" spans="6:7">
      <c r="F685" s="148"/>
      <c r="G685" s="148"/>
    </row>
    <row r="686" spans="6:7">
      <c r="F686" s="148"/>
      <c r="G686" s="148"/>
    </row>
    <row r="687" spans="6:7">
      <c r="F687" s="148"/>
      <c r="G687" s="148"/>
    </row>
    <row r="688" spans="6:7">
      <c r="F688" s="148"/>
      <c r="G688" s="148"/>
    </row>
    <row r="689" spans="6:7">
      <c r="F689" s="148"/>
      <c r="G689" s="148"/>
    </row>
    <row r="690" spans="6:7">
      <c r="F690" s="148"/>
      <c r="G690" s="148"/>
    </row>
    <row r="691" spans="6:7">
      <c r="F691" s="148"/>
      <c r="G691" s="148"/>
    </row>
    <row r="692" spans="6:7">
      <c r="F692" s="148"/>
      <c r="G692" s="148"/>
    </row>
    <row r="693" spans="6:7">
      <c r="F693" s="148"/>
      <c r="G693" s="148"/>
    </row>
    <row r="694" spans="6:7">
      <c r="F694" s="148"/>
      <c r="G694" s="148"/>
    </row>
    <row r="695" spans="6:7">
      <c r="F695" s="148"/>
      <c r="G695" s="148"/>
    </row>
    <row r="696" spans="6:7">
      <c r="F696" s="148"/>
      <c r="G696" s="148"/>
    </row>
    <row r="697" spans="6:7">
      <c r="F697" s="148"/>
      <c r="G697" s="148"/>
    </row>
    <row r="698" spans="6:7">
      <c r="F698" s="148"/>
      <c r="G698" s="148"/>
    </row>
    <row r="699" spans="6:7">
      <c r="F699" s="148"/>
      <c r="G699" s="148"/>
    </row>
    <row r="700" spans="6:7">
      <c r="F700" s="148"/>
      <c r="G700" s="148"/>
    </row>
    <row r="701" spans="6:7">
      <c r="F701" s="148"/>
      <c r="G701" s="148"/>
    </row>
    <row r="702" spans="6:7">
      <c r="F702" s="148"/>
      <c r="G702" s="148"/>
    </row>
    <row r="703" spans="6:7">
      <c r="F703" s="148"/>
      <c r="G703" s="148"/>
    </row>
    <row r="704" spans="6:7">
      <c r="F704" s="148"/>
      <c r="G704" s="148"/>
    </row>
    <row r="705" spans="6:7">
      <c r="F705" s="148"/>
      <c r="G705" s="148"/>
    </row>
    <row r="706" spans="6:7">
      <c r="F706" s="148"/>
      <c r="G706" s="148"/>
    </row>
    <row r="707" spans="6:7">
      <c r="F707" s="148"/>
      <c r="G707" s="148"/>
    </row>
    <row r="708" spans="6:7">
      <c r="F708" s="148"/>
      <c r="G708" s="148"/>
    </row>
    <row r="709" spans="6:7">
      <c r="F709" s="148"/>
      <c r="G709" s="148"/>
    </row>
    <row r="710" spans="6:7">
      <c r="F710" s="148"/>
      <c r="G710" s="148"/>
    </row>
    <row r="711" spans="6:7">
      <c r="F711" s="148"/>
      <c r="G711" s="148"/>
    </row>
    <row r="712" spans="6:7">
      <c r="F712" s="148"/>
      <c r="G712" s="148"/>
    </row>
    <row r="713" spans="6:7">
      <c r="F713" s="148"/>
      <c r="G713" s="148"/>
    </row>
    <row r="714" spans="6:7">
      <c r="F714" s="148"/>
      <c r="G714" s="148"/>
    </row>
    <row r="715" spans="6:7">
      <c r="F715" s="148"/>
      <c r="G715" s="148"/>
    </row>
    <row r="716" spans="6:7">
      <c r="F716" s="148"/>
      <c r="G716" s="148"/>
    </row>
    <row r="717" spans="6:7">
      <c r="F717" s="148"/>
      <c r="G717" s="148"/>
    </row>
    <row r="718" spans="6:7">
      <c r="F718" s="148"/>
      <c r="G718" s="148"/>
    </row>
    <row r="719" spans="6:7">
      <c r="F719" s="148"/>
      <c r="G719" s="148"/>
    </row>
    <row r="720" spans="6:7">
      <c r="F720" s="148"/>
      <c r="G720" s="148"/>
    </row>
    <row r="721" spans="6:7">
      <c r="F721" s="148"/>
      <c r="G721" s="148"/>
    </row>
    <row r="722" spans="6:7">
      <c r="F722" s="148"/>
      <c r="G722" s="148"/>
    </row>
    <row r="723" spans="6:7">
      <c r="F723" s="148"/>
      <c r="G723" s="148"/>
    </row>
    <row r="724" spans="6:7">
      <c r="F724" s="148"/>
      <c r="G724" s="148"/>
    </row>
    <row r="725" spans="6:7">
      <c r="F725" s="148"/>
      <c r="G725" s="148"/>
    </row>
    <row r="726" spans="6:7">
      <c r="F726" s="148"/>
      <c r="G726" s="148"/>
    </row>
    <row r="727" spans="6:7">
      <c r="F727" s="148"/>
      <c r="G727" s="148"/>
    </row>
    <row r="728" spans="6:7">
      <c r="F728" s="148"/>
      <c r="G728" s="148"/>
    </row>
    <row r="729" spans="6:7">
      <c r="F729" s="148"/>
      <c r="G729" s="148"/>
    </row>
    <row r="730" spans="6:7">
      <c r="F730" s="148"/>
      <c r="G730" s="148"/>
    </row>
    <row r="731" spans="6:7">
      <c r="F731" s="148"/>
      <c r="G731" s="148"/>
    </row>
    <row r="732" spans="6:7">
      <c r="F732" s="148"/>
      <c r="G732" s="148"/>
    </row>
    <row r="733" spans="6:7">
      <c r="F733" s="148"/>
      <c r="G733" s="148"/>
    </row>
    <row r="734" spans="6:7">
      <c r="F734" s="148"/>
      <c r="G734" s="148"/>
    </row>
    <row r="735" spans="6:7">
      <c r="F735" s="148"/>
      <c r="G735" s="148"/>
    </row>
    <row r="736" spans="6:7">
      <c r="F736" s="148"/>
      <c r="G736" s="148"/>
    </row>
    <row r="737" spans="6:7">
      <c r="F737" s="148"/>
      <c r="G737" s="148"/>
    </row>
    <row r="738" spans="6:7">
      <c r="F738" s="148"/>
      <c r="G738" s="148"/>
    </row>
    <row r="739" spans="6:7">
      <c r="F739" s="148"/>
      <c r="G739" s="148"/>
    </row>
    <row r="740" spans="6:7">
      <c r="F740" s="148"/>
      <c r="G740" s="148"/>
    </row>
    <row r="741" spans="6:7">
      <c r="F741" s="148"/>
      <c r="G741" s="148"/>
    </row>
    <row r="742" spans="6:7">
      <c r="F742" s="148"/>
      <c r="G742" s="148"/>
    </row>
    <row r="743" spans="6:7">
      <c r="F743" s="148"/>
      <c r="G743" s="148"/>
    </row>
    <row r="744" spans="6:7">
      <c r="F744" s="148"/>
      <c r="G744" s="148"/>
    </row>
    <row r="745" spans="6:7">
      <c r="F745" s="148"/>
      <c r="G745" s="148"/>
    </row>
    <row r="746" spans="6:7">
      <c r="F746" s="148"/>
      <c r="G746" s="148"/>
    </row>
    <row r="747" spans="6:7">
      <c r="F747" s="148"/>
      <c r="G747" s="148"/>
    </row>
    <row r="748" spans="6:7">
      <c r="F748" s="148"/>
      <c r="G748" s="148"/>
    </row>
    <row r="749" spans="6:7">
      <c r="F749" s="148"/>
      <c r="G749" s="148"/>
    </row>
    <row r="750" spans="6:7">
      <c r="F750" s="148"/>
      <c r="G750" s="148"/>
    </row>
    <row r="751" spans="6:7">
      <c r="F751" s="148"/>
      <c r="G751" s="148"/>
    </row>
    <row r="752" spans="6:7">
      <c r="F752" s="148"/>
      <c r="G752" s="148"/>
    </row>
    <row r="753" spans="6:7">
      <c r="F753" s="148"/>
      <c r="G753" s="148"/>
    </row>
    <row r="754" spans="6:7">
      <c r="F754" s="148"/>
      <c r="G754" s="148"/>
    </row>
    <row r="755" spans="6:7">
      <c r="F755" s="148"/>
      <c r="G755" s="148"/>
    </row>
    <row r="756" spans="6:7">
      <c r="F756" s="148"/>
      <c r="G756" s="148"/>
    </row>
    <row r="757" spans="6:7">
      <c r="F757" s="148"/>
      <c r="G757" s="148"/>
    </row>
    <row r="758" spans="6:7">
      <c r="F758" s="148"/>
      <c r="G758" s="148"/>
    </row>
    <row r="759" spans="6:7">
      <c r="F759" s="148"/>
      <c r="G759" s="148"/>
    </row>
    <row r="760" spans="6:7">
      <c r="F760" s="148"/>
      <c r="G760" s="148"/>
    </row>
    <row r="761" spans="6:7">
      <c r="F761" s="148"/>
      <c r="G761" s="148"/>
    </row>
    <row r="762" spans="6:7">
      <c r="F762" s="148"/>
      <c r="G762" s="148"/>
    </row>
    <row r="763" spans="6:7">
      <c r="F763" s="148"/>
      <c r="G763" s="148"/>
    </row>
    <row r="764" spans="6:7">
      <c r="F764" s="148"/>
      <c r="G764" s="148"/>
    </row>
    <row r="765" spans="6:7">
      <c r="F765" s="148"/>
      <c r="G765" s="148"/>
    </row>
    <row r="766" spans="6:7">
      <c r="F766" s="148"/>
      <c r="G766" s="148"/>
    </row>
    <row r="767" spans="6:7">
      <c r="F767" s="148"/>
      <c r="G767" s="148"/>
    </row>
    <row r="768" spans="6:7">
      <c r="F768" s="148"/>
      <c r="G768" s="148"/>
    </row>
    <row r="769" spans="6:7">
      <c r="F769" s="148"/>
      <c r="G769" s="148"/>
    </row>
    <row r="770" spans="6:7">
      <c r="F770" s="148"/>
      <c r="G770" s="148"/>
    </row>
    <row r="771" spans="6:7">
      <c r="F771" s="148"/>
      <c r="G771" s="148"/>
    </row>
    <row r="772" spans="6:7">
      <c r="F772" s="148"/>
      <c r="G772" s="148"/>
    </row>
    <row r="773" spans="6:7">
      <c r="F773" s="148"/>
      <c r="G773" s="148"/>
    </row>
    <row r="774" spans="6:7">
      <c r="F774" s="148"/>
      <c r="G774" s="148"/>
    </row>
    <row r="775" spans="6:7">
      <c r="F775" s="148"/>
      <c r="G775" s="148"/>
    </row>
    <row r="776" spans="6:7">
      <c r="F776" s="148"/>
      <c r="G776" s="148"/>
    </row>
    <row r="777" spans="6:7">
      <c r="F777" s="148"/>
      <c r="G777" s="148"/>
    </row>
    <row r="778" spans="6:7">
      <c r="F778" s="148"/>
      <c r="G778" s="148"/>
    </row>
    <row r="779" spans="6:7">
      <c r="F779" s="148"/>
      <c r="G779" s="148"/>
    </row>
    <row r="780" spans="6:7">
      <c r="F780" s="148"/>
      <c r="G780" s="148"/>
    </row>
    <row r="781" spans="6:7">
      <c r="F781" s="148"/>
      <c r="G781" s="148"/>
    </row>
    <row r="782" spans="6:7">
      <c r="F782" s="148"/>
      <c r="G782" s="148"/>
    </row>
    <row r="783" spans="6:7">
      <c r="F783" s="148"/>
      <c r="G783" s="148"/>
    </row>
    <row r="784" spans="6:7">
      <c r="F784" s="148"/>
      <c r="G784" s="148"/>
    </row>
    <row r="785" spans="6:7">
      <c r="F785" s="148"/>
      <c r="G785" s="148"/>
    </row>
    <row r="786" spans="6:7">
      <c r="F786" s="148"/>
      <c r="G786" s="148"/>
    </row>
    <row r="787" spans="6:7">
      <c r="F787" s="148"/>
      <c r="G787" s="148"/>
    </row>
    <row r="788" spans="6:7">
      <c r="F788" s="148"/>
      <c r="G788" s="148"/>
    </row>
    <row r="789" spans="6:7">
      <c r="F789" s="148"/>
      <c r="G789" s="148"/>
    </row>
    <row r="790" spans="6:7">
      <c r="F790" s="148"/>
      <c r="G790" s="148"/>
    </row>
    <row r="791" spans="6:7">
      <c r="F791" s="148"/>
      <c r="G791" s="148"/>
    </row>
    <row r="792" spans="6:7">
      <c r="F792" s="148"/>
      <c r="G792" s="148"/>
    </row>
    <row r="793" spans="6:7">
      <c r="F793" s="148"/>
      <c r="G793" s="148"/>
    </row>
    <row r="794" spans="6:7">
      <c r="F794" s="148"/>
      <c r="G794" s="148"/>
    </row>
    <row r="795" spans="6:7">
      <c r="F795" s="148"/>
      <c r="G795" s="148"/>
    </row>
    <row r="796" spans="6:7">
      <c r="F796" s="148"/>
      <c r="G796" s="148"/>
    </row>
    <row r="797" spans="6:7">
      <c r="F797" s="148"/>
      <c r="G797" s="148"/>
    </row>
    <row r="798" spans="6:7">
      <c r="F798" s="148"/>
      <c r="G798" s="148"/>
    </row>
    <row r="799" spans="6:7">
      <c r="F799" s="148"/>
      <c r="G799" s="148"/>
    </row>
    <row r="800" spans="6:7">
      <c r="F800" s="148"/>
      <c r="G800" s="148"/>
    </row>
    <row r="801" spans="6:7">
      <c r="F801" s="148"/>
      <c r="G801" s="148"/>
    </row>
    <row r="802" spans="6:7">
      <c r="F802" s="148"/>
      <c r="G802" s="148"/>
    </row>
    <row r="803" spans="6:7">
      <c r="F803" s="148"/>
      <c r="G803" s="148"/>
    </row>
    <row r="804" spans="6:7">
      <c r="F804" s="148"/>
      <c r="G804" s="148"/>
    </row>
    <row r="805" spans="6:7">
      <c r="F805" s="148"/>
      <c r="G805" s="148"/>
    </row>
    <row r="806" spans="6:7">
      <c r="F806" s="148"/>
      <c r="G806" s="148"/>
    </row>
    <row r="807" spans="6:7">
      <c r="F807" s="148"/>
      <c r="G807" s="148"/>
    </row>
    <row r="808" spans="6:7">
      <c r="F808" s="148"/>
      <c r="G808" s="148"/>
    </row>
    <row r="809" spans="6:7">
      <c r="F809" s="148"/>
      <c r="G809" s="148"/>
    </row>
    <row r="810" spans="6:7">
      <c r="F810" s="148"/>
      <c r="G810" s="148"/>
    </row>
    <row r="811" spans="6:7">
      <c r="F811" s="148"/>
      <c r="G811" s="148"/>
    </row>
    <row r="812" spans="6:7">
      <c r="F812" s="148"/>
      <c r="G812" s="148"/>
    </row>
    <row r="813" spans="6:7">
      <c r="F813" s="148"/>
      <c r="G813" s="148"/>
    </row>
    <row r="814" spans="6:7">
      <c r="F814" s="148"/>
      <c r="G814" s="148"/>
    </row>
    <row r="815" spans="6:7">
      <c r="F815" s="148"/>
      <c r="G815" s="148"/>
    </row>
    <row r="816" spans="6:7">
      <c r="F816" s="148"/>
      <c r="G816" s="148"/>
    </row>
    <row r="817" spans="6:7">
      <c r="F817" s="148"/>
      <c r="G817" s="148"/>
    </row>
    <row r="818" spans="6:7">
      <c r="F818" s="148"/>
      <c r="G818" s="148"/>
    </row>
    <row r="819" spans="6:7">
      <c r="F819" s="148"/>
      <c r="G819" s="148"/>
    </row>
    <row r="820" spans="6:7">
      <c r="F820" s="148"/>
      <c r="G820" s="148"/>
    </row>
    <row r="821" spans="6:7">
      <c r="F821" s="148"/>
      <c r="G821" s="148"/>
    </row>
    <row r="822" spans="6:7">
      <c r="F822" s="148"/>
      <c r="G822" s="148"/>
    </row>
    <row r="823" spans="6:7">
      <c r="F823" s="148"/>
      <c r="G823" s="148"/>
    </row>
    <row r="824" spans="6:7">
      <c r="F824" s="148"/>
      <c r="G824" s="148"/>
    </row>
    <row r="825" spans="6:7">
      <c r="F825" s="148"/>
      <c r="G825" s="148"/>
    </row>
    <row r="826" spans="6:7">
      <c r="F826" s="148"/>
      <c r="G826" s="148"/>
    </row>
    <row r="827" spans="6:7">
      <c r="F827" s="148"/>
      <c r="G827" s="148"/>
    </row>
    <row r="828" spans="6:7">
      <c r="F828" s="148"/>
      <c r="G828" s="148"/>
    </row>
    <row r="829" spans="6:7">
      <c r="F829" s="148"/>
      <c r="G829" s="148"/>
    </row>
    <row r="830" spans="6:7">
      <c r="F830" s="148"/>
      <c r="G830" s="148"/>
    </row>
    <row r="831" spans="6:7">
      <c r="F831" s="148"/>
      <c r="G831" s="148"/>
    </row>
    <row r="832" spans="6:7">
      <c r="F832" s="148"/>
      <c r="G832" s="148"/>
    </row>
    <row r="833" spans="6:7">
      <c r="F833" s="148"/>
      <c r="G833" s="148"/>
    </row>
    <row r="834" spans="6:7">
      <c r="F834" s="148"/>
      <c r="G834" s="148"/>
    </row>
    <row r="835" spans="6:7">
      <c r="F835" s="148"/>
      <c r="G835" s="148"/>
    </row>
    <row r="836" spans="6:7">
      <c r="F836" s="148"/>
      <c r="G836" s="148"/>
    </row>
    <row r="837" spans="6:7">
      <c r="F837" s="148"/>
      <c r="G837" s="148"/>
    </row>
    <row r="838" spans="6:7">
      <c r="F838" s="148"/>
      <c r="G838" s="148"/>
    </row>
    <row r="839" spans="6:7">
      <c r="F839" s="148"/>
      <c r="G839" s="148"/>
    </row>
    <row r="840" spans="6:7">
      <c r="F840" s="148"/>
      <c r="G840" s="148"/>
    </row>
    <row r="841" spans="6:7">
      <c r="F841" s="148"/>
      <c r="G841" s="148"/>
    </row>
    <row r="842" spans="6:7">
      <c r="F842" s="148"/>
      <c r="G842" s="148"/>
    </row>
    <row r="843" spans="6:7">
      <c r="F843" s="148"/>
      <c r="G843" s="148"/>
    </row>
    <row r="844" spans="6:7">
      <c r="F844" s="148"/>
      <c r="G844" s="148"/>
    </row>
    <row r="845" spans="6:7">
      <c r="F845" s="148"/>
      <c r="G845" s="148"/>
    </row>
    <row r="846" spans="6:7">
      <c r="F846" s="148"/>
      <c r="G846" s="148"/>
    </row>
    <row r="847" spans="6:7">
      <c r="F847" s="148"/>
      <c r="G847" s="148"/>
    </row>
    <row r="848" spans="6:7">
      <c r="F848" s="148"/>
      <c r="G848" s="148"/>
    </row>
    <row r="849" spans="6:7">
      <c r="F849" s="148"/>
      <c r="G849" s="148"/>
    </row>
    <row r="850" spans="6:7">
      <c r="F850" s="148"/>
      <c r="G850" s="148"/>
    </row>
    <row r="851" spans="6:7">
      <c r="F851" s="148"/>
      <c r="G851" s="148"/>
    </row>
    <row r="852" spans="6:7">
      <c r="F852" s="148"/>
      <c r="G852" s="148"/>
    </row>
    <row r="853" spans="6:7">
      <c r="F853" s="148"/>
      <c r="G853" s="148"/>
    </row>
    <row r="854" spans="6:7">
      <c r="F854" s="148"/>
      <c r="G854" s="148"/>
    </row>
    <row r="855" spans="6:7">
      <c r="F855" s="148"/>
      <c r="G855" s="148"/>
    </row>
    <row r="856" spans="6:7">
      <c r="F856" s="148"/>
      <c r="G856" s="148"/>
    </row>
    <row r="857" spans="6:7">
      <c r="F857" s="148"/>
      <c r="G857" s="148"/>
    </row>
    <row r="858" spans="6:7">
      <c r="F858" s="148"/>
      <c r="G858" s="148"/>
    </row>
    <row r="859" spans="6:7">
      <c r="F859" s="148"/>
      <c r="G859" s="148"/>
    </row>
    <row r="860" spans="6:7">
      <c r="F860" s="148"/>
      <c r="G860" s="148"/>
    </row>
    <row r="861" spans="6:7">
      <c r="F861" s="148"/>
      <c r="G861" s="148"/>
    </row>
    <row r="862" spans="6:7">
      <c r="F862" s="148"/>
      <c r="G862" s="148"/>
    </row>
    <row r="863" spans="6:7">
      <c r="F863" s="148"/>
      <c r="G863" s="148"/>
    </row>
    <row r="864" spans="6:7">
      <c r="F864" s="148"/>
      <c r="G864" s="148"/>
    </row>
    <row r="865" spans="6:7">
      <c r="F865" s="148"/>
      <c r="G865" s="148"/>
    </row>
    <row r="866" spans="6:7">
      <c r="F866" s="148"/>
      <c r="G866" s="148"/>
    </row>
    <row r="867" spans="6:7">
      <c r="F867" s="148"/>
      <c r="G867" s="148"/>
    </row>
    <row r="868" spans="6:7">
      <c r="F868" s="148"/>
      <c r="G868" s="148"/>
    </row>
    <row r="869" spans="6:7">
      <c r="F869" s="148"/>
      <c r="G869" s="148"/>
    </row>
    <row r="870" spans="6:7">
      <c r="F870" s="148"/>
      <c r="G870" s="148"/>
    </row>
    <row r="871" spans="6:7">
      <c r="F871" s="148"/>
      <c r="G871" s="148"/>
    </row>
    <row r="872" spans="6:7">
      <c r="F872" s="148"/>
      <c r="G872" s="148"/>
    </row>
    <row r="873" spans="6:7">
      <c r="F873" s="148"/>
      <c r="G873" s="148"/>
    </row>
    <row r="874" spans="6:7">
      <c r="F874" s="148"/>
      <c r="G874" s="148"/>
    </row>
    <row r="875" spans="6:7">
      <c r="F875" s="148"/>
      <c r="G875" s="148"/>
    </row>
    <row r="876" spans="6:7">
      <c r="F876" s="148"/>
      <c r="G876" s="148"/>
    </row>
    <row r="877" spans="6:7">
      <c r="F877" s="148"/>
      <c r="G877" s="148"/>
    </row>
    <row r="878" spans="6:7">
      <c r="F878" s="148"/>
      <c r="G878" s="148"/>
    </row>
    <row r="879" spans="6:7">
      <c r="F879" s="148"/>
      <c r="G879" s="148"/>
    </row>
    <row r="880" spans="6:7">
      <c r="F880" s="148"/>
      <c r="G880" s="148"/>
    </row>
    <row r="881" spans="6:7">
      <c r="F881" s="148"/>
      <c r="G881" s="148"/>
    </row>
    <row r="882" spans="6:7">
      <c r="F882" s="148"/>
      <c r="G882" s="148"/>
    </row>
    <row r="883" spans="6:7">
      <c r="F883" s="148"/>
      <c r="G883" s="148"/>
    </row>
    <row r="884" spans="6:7">
      <c r="F884" s="148"/>
      <c r="G884" s="148"/>
    </row>
    <row r="885" spans="6:7">
      <c r="F885" s="148"/>
      <c r="G885" s="148"/>
    </row>
    <row r="886" spans="6:7">
      <c r="F886" s="148"/>
      <c r="G886" s="148"/>
    </row>
    <row r="887" spans="6:7">
      <c r="F887" s="148"/>
      <c r="G887" s="148"/>
    </row>
    <row r="888" spans="6:7">
      <c r="F888" s="148"/>
      <c r="G888" s="148"/>
    </row>
    <row r="889" spans="6:7">
      <c r="F889" s="148"/>
      <c r="G889" s="148"/>
    </row>
    <row r="890" spans="6:7">
      <c r="F890" s="148"/>
      <c r="G890" s="148"/>
    </row>
    <row r="891" spans="6:7">
      <c r="F891" s="148"/>
      <c r="G891" s="148"/>
    </row>
    <row r="892" spans="6:7">
      <c r="F892" s="148"/>
      <c r="G892" s="148"/>
    </row>
    <row r="893" spans="6:7">
      <c r="F893" s="148"/>
      <c r="G893" s="148"/>
    </row>
    <row r="894" spans="6:7">
      <c r="F894" s="148"/>
      <c r="G894" s="148"/>
    </row>
    <row r="895" spans="6:7">
      <c r="F895" s="148"/>
      <c r="G895" s="148"/>
    </row>
    <row r="896" spans="6:7">
      <c r="F896" s="148"/>
      <c r="G896" s="148"/>
    </row>
    <row r="897" spans="6:7">
      <c r="F897" s="148"/>
      <c r="G897" s="148"/>
    </row>
    <row r="898" spans="6:7">
      <c r="F898" s="148"/>
      <c r="G898" s="148"/>
    </row>
    <row r="899" spans="6:7">
      <c r="F899" s="148"/>
      <c r="G899" s="148"/>
    </row>
    <row r="900" spans="6:7">
      <c r="F900" s="148"/>
      <c r="G900" s="148"/>
    </row>
    <row r="901" spans="6:7">
      <c r="F901" s="148"/>
      <c r="G901" s="148"/>
    </row>
    <row r="902" spans="6:7">
      <c r="F902" s="148"/>
      <c r="G902" s="148"/>
    </row>
    <row r="903" spans="6:7">
      <c r="F903" s="148"/>
      <c r="G903" s="148"/>
    </row>
    <row r="904" spans="6:7">
      <c r="F904" s="148"/>
      <c r="G904" s="148"/>
    </row>
    <row r="905" spans="6:7">
      <c r="F905" s="148"/>
      <c r="G905" s="148"/>
    </row>
    <row r="906" spans="6:7">
      <c r="F906" s="148"/>
      <c r="G906" s="148"/>
    </row>
    <row r="907" spans="6:7">
      <c r="F907" s="148"/>
      <c r="G907" s="148"/>
    </row>
    <row r="908" spans="6:7">
      <c r="F908" s="148"/>
      <c r="G908" s="148"/>
    </row>
    <row r="909" spans="6:7">
      <c r="F909" s="148"/>
      <c r="G909" s="148"/>
    </row>
    <row r="910" spans="6:7">
      <c r="F910" s="148"/>
      <c r="G910" s="148"/>
    </row>
    <row r="911" spans="6:7">
      <c r="F911" s="148"/>
      <c r="G911" s="148"/>
    </row>
    <row r="912" spans="6:7">
      <c r="F912" s="148"/>
      <c r="G912" s="148"/>
    </row>
    <row r="913" spans="6:7">
      <c r="F913" s="148"/>
      <c r="G913" s="148"/>
    </row>
    <row r="914" spans="6:7">
      <c r="F914" s="148"/>
      <c r="G914" s="148"/>
    </row>
    <row r="915" spans="6:7">
      <c r="F915" s="148"/>
      <c r="G915" s="148"/>
    </row>
    <row r="916" spans="6:7">
      <c r="F916" s="148"/>
      <c r="G916" s="148"/>
    </row>
    <row r="917" spans="6:7">
      <c r="F917" s="148"/>
      <c r="G917" s="148"/>
    </row>
    <row r="918" spans="6:7">
      <c r="F918" s="148"/>
      <c r="G918" s="148"/>
    </row>
    <row r="919" spans="6:7">
      <c r="F919" s="148"/>
      <c r="G919" s="148"/>
    </row>
    <row r="920" spans="6:7">
      <c r="F920" s="148"/>
      <c r="G920" s="148"/>
    </row>
    <row r="921" spans="6:7">
      <c r="F921" s="148"/>
      <c r="G921" s="148"/>
    </row>
    <row r="922" spans="6:7">
      <c r="F922" s="148"/>
      <c r="G922" s="148"/>
    </row>
    <row r="923" spans="6:7">
      <c r="F923" s="148"/>
      <c r="G923" s="148"/>
    </row>
    <row r="924" spans="6:7">
      <c r="F924" s="148"/>
      <c r="G924" s="148"/>
    </row>
    <row r="925" spans="6:7">
      <c r="F925" s="148"/>
      <c r="G925" s="148"/>
    </row>
    <row r="926" spans="6:7">
      <c r="F926" s="148"/>
      <c r="G926" s="148"/>
    </row>
    <row r="927" spans="6:7">
      <c r="F927" s="148"/>
      <c r="G927" s="148"/>
    </row>
    <row r="928" spans="6:7">
      <c r="F928" s="148"/>
      <c r="G928" s="148"/>
    </row>
    <row r="929" spans="6:7">
      <c r="F929" s="148"/>
      <c r="G929" s="148"/>
    </row>
    <row r="930" spans="6:7">
      <c r="F930" s="148"/>
      <c r="G930" s="148"/>
    </row>
    <row r="931" spans="6:7">
      <c r="F931" s="148"/>
      <c r="G931" s="148"/>
    </row>
    <row r="932" spans="6:7">
      <c r="F932" s="148"/>
      <c r="G932" s="148"/>
    </row>
    <row r="933" spans="6:7">
      <c r="F933" s="148"/>
      <c r="G933" s="148"/>
    </row>
    <row r="934" spans="6:7">
      <c r="F934" s="148"/>
      <c r="G934" s="148"/>
    </row>
    <row r="935" spans="6:7">
      <c r="F935" s="148"/>
      <c r="G935" s="148"/>
    </row>
    <row r="936" spans="6:7">
      <c r="F936" s="148"/>
      <c r="G936" s="148"/>
    </row>
    <row r="937" spans="6:7">
      <c r="F937" s="148"/>
      <c r="G937" s="148"/>
    </row>
    <row r="938" spans="6:7">
      <c r="F938" s="148"/>
      <c r="G938" s="148"/>
    </row>
    <row r="939" spans="6:7">
      <c r="F939" s="148"/>
      <c r="G939" s="148"/>
    </row>
    <row r="940" spans="6:7">
      <c r="F940" s="148"/>
      <c r="G940" s="148"/>
    </row>
    <row r="941" spans="6:7">
      <c r="F941" s="148"/>
      <c r="G941" s="148"/>
    </row>
    <row r="942" spans="6:7">
      <c r="F942" s="148"/>
      <c r="G942" s="148"/>
    </row>
    <row r="943" spans="6:7">
      <c r="F943" s="148"/>
      <c r="G943" s="148"/>
    </row>
    <row r="944" spans="6:7">
      <c r="F944" s="148"/>
      <c r="G944" s="148"/>
    </row>
    <row r="945" spans="6:7">
      <c r="F945" s="148"/>
      <c r="G945" s="148"/>
    </row>
    <row r="946" spans="6:7">
      <c r="F946" s="148"/>
      <c r="G946" s="148"/>
    </row>
    <row r="947" spans="6:7">
      <c r="F947" s="148"/>
      <c r="G947" s="148"/>
    </row>
    <row r="948" spans="6:7">
      <c r="F948" s="148"/>
      <c r="G948" s="148"/>
    </row>
    <row r="949" spans="6:7">
      <c r="F949" s="148"/>
      <c r="G949" s="148"/>
    </row>
    <row r="950" spans="6:7">
      <c r="F950" s="148"/>
      <c r="G950" s="148"/>
    </row>
    <row r="951" spans="6:7">
      <c r="F951" s="148"/>
      <c r="G951" s="148"/>
    </row>
    <row r="952" spans="6:7">
      <c r="F952" s="148"/>
      <c r="G952" s="148"/>
    </row>
    <row r="953" spans="6:7">
      <c r="F953" s="148"/>
      <c r="G953" s="148"/>
    </row>
    <row r="954" spans="6:7">
      <c r="F954" s="148"/>
      <c r="G954" s="148"/>
    </row>
    <row r="955" spans="6:7">
      <c r="F955" s="148"/>
      <c r="G955" s="148"/>
    </row>
    <row r="956" spans="6:7">
      <c r="F956" s="148"/>
      <c r="G956" s="148"/>
    </row>
    <row r="957" spans="6:7">
      <c r="F957" s="148"/>
      <c r="G957" s="148"/>
    </row>
    <row r="958" spans="6:7">
      <c r="F958" s="148"/>
      <c r="G958" s="148"/>
    </row>
    <row r="959" spans="6:7">
      <c r="F959" s="148"/>
      <c r="G959" s="148"/>
    </row>
    <row r="960" spans="6:7">
      <c r="F960" s="148"/>
      <c r="G960" s="148"/>
    </row>
    <row r="961" spans="6:7">
      <c r="F961" s="148"/>
      <c r="G961" s="148"/>
    </row>
    <row r="962" spans="6:7">
      <c r="F962" s="148"/>
      <c r="G962" s="148"/>
    </row>
    <row r="963" spans="6:7">
      <c r="F963" s="148"/>
      <c r="G963" s="148"/>
    </row>
    <row r="964" spans="6:7">
      <c r="F964" s="148"/>
      <c r="G964" s="148"/>
    </row>
    <row r="965" spans="6:7">
      <c r="F965" s="148"/>
      <c r="G965" s="148"/>
    </row>
    <row r="966" spans="6:7">
      <c r="F966" s="148"/>
      <c r="G966" s="148"/>
    </row>
    <row r="967" spans="6:7">
      <c r="F967" s="148"/>
      <c r="G967" s="148"/>
    </row>
    <row r="968" spans="6:7">
      <c r="F968" s="148"/>
      <c r="G968" s="148"/>
    </row>
    <row r="969" spans="6:7">
      <c r="F969" s="148"/>
      <c r="G969" s="148"/>
    </row>
    <row r="970" spans="6:7">
      <c r="F970" s="148"/>
      <c r="G970" s="148"/>
    </row>
    <row r="971" spans="6:7">
      <c r="F971" s="148"/>
      <c r="G971" s="148"/>
    </row>
    <row r="972" spans="6:7">
      <c r="F972" s="148"/>
      <c r="G972" s="148"/>
    </row>
    <row r="973" spans="6:7">
      <c r="F973" s="148"/>
      <c r="G973" s="148"/>
    </row>
    <row r="974" spans="6:7">
      <c r="F974" s="148"/>
      <c r="G974" s="148"/>
    </row>
    <row r="975" spans="6:7">
      <c r="F975" s="148"/>
      <c r="G975" s="148"/>
    </row>
    <row r="976" spans="6:7">
      <c r="F976" s="148"/>
      <c r="G976" s="148"/>
    </row>
    <row r="977" spans="6:7">
      <c r="F977" s="148"/>
      <c r="G977" s="148"/>
    </row>
    <row r="978" spans="6:7">
      <c r="F978" s="148"/>
      <c r="G978" s="148"/>
    </row>
    <row r="979" spans="6:7">
      <c r="F979" s="148"/>
      <c r="G979" s="148"/>
    </row>
    <row r="980" spans="6:7">
      <c r="F980" s="148"/>
      <c r="G980" s="148"/>
    </row>
    <row r="981" spans="6:7">
      <c r="F981" s="148"/>
      <c r="G981" s="148"/>
    </row>
    <row r="982" spans="6:7">
      <c r="F982" s="148"/>
      <c r="G982" s="148"/>
    </row>
    <row r="983" spans="6:7">
      <c r="F983" s="148"/>
      <c r="G983" s="148"/>
    </row>
    <row r="984" spans="6:7">
      <c r="F984" s="148"/>
      <c r="G984" s="148"/>
    </row>
    <row r="985" spans="6:7">
      <c r="F985" s="148"/>
      <c r="G985" s="148"/>
    </row>
    <row r="986" spans="6:7">
      <c r="F986" s="148"/>
      <c r="G986" s="148"/>
    </row>
    <row r="987" spans="6:7">
      <c r="F987" s="148"/>
      <c r="G987" s="148"/>
    </row>
    <row r="988" spans="6:7">
      <c r="F988" s="148"/>
      <c r="G988" s="148"/>
    </row>
    <row r="989" spans="6:7">
      <c r="F989" s="148"/>
      <c r="G989" s="148"/>
    </row>
    <row r="990" spans="6:7">
      <c r="F990" s="148"/>
      <c r="G990" s="148"/>
    </row>
    <row r="991" spans="6:7">
      <c r="F991" s="148"/>
      <c r="G991" s="148"/>
    </row>
    <row r="992" spans="6:7">
      <c r="F992" s="148"/>
      <c r="G992" s="148"/>
    </row>
    <row r="993" spans="6:7">
      <c r="F993" s="148"/>
      <c r="G993" s="148"/>
    </row>
    <row r="994" spans="6:7">
      <c r="F994" s="148"/>
      <c r="G994" s="148"/>
    </row>
    <row r="995" spans="6:7">
      <c r="F995" s="148"/>
      <c r="G995" s="148"/>
    </row>
    <row r="996" spans="6:7">
      <c r="F996" s="148"/>
      <c r="G996" s="148"/>
    </row>
    <row r="997" spans="6:7">
      <c r="F997" s="148"/>
      <c r="G997" s="148"/>
    </row>
    <row r="998" spans="6:7">
      <c r="F998" s="148"/>
      <c r="G998" s="148"/>
    </row>
    <row r="999" spans="6:7">
      <c r="F999" s="148"/>
      <c r="G999" s="148"/>
    </row>
    <row r="1000" spans="6:7">
      <c r="F1000" s="148"/>
      <c r="G1000" s="148"/>
    </row>
    <row r="1001" spans="6:7">
      <c r="F1001" s="148"/>
      <c r="G1001" s="148"/>
    </row>
    <row r="1002" spans="6:7">
      <c r="F1002" s="148"/>
      <c r="G1002" s="148"/>
    </row>
    <row r="1003" spans="6:7">
      <c r="F1003" s="148"/>
      <c r="G1003" s="148"/>
    </row>
    <row r="1004" spans="6:7">
      <c r="F1004" s="148"/>
      <c r="G1004" s="148"/>
    </row>
    <row r="1005" spans="6:7">
      <c r="F1005" s="148"/>
      <c r="G1005" s="148"/>
    </row>
    <row r="1006" spans="6:7">
      <c r="F1006" s="148"/>
      <c r="G1006" s="148"/>
    </row>
    <row r="1007" spans="6:7">
      <c r="F1007" s="148"/>
      <c r="G1007" s="148"/>
    </row>
    <row r="1008" spans="6:7">
      <c r="F1008" s="148"/>
      <c r="G1008" s="148"/>
    </row>
    <row r="1009" spans="6:7">
      <c r="F1009" s="148"/>
      <c r="G1009" s="148"/>
    </row>
    <row r="1010" spans="6:7">
      <c r="F1010" s="148"/>
      <c r="G1010" s="148"/>
    </row>
    <row r="1011" spans="6:7">
      <c r="F1011" s="148"/>
      <c r="G1011" s="148"/>
    </row>
    <row r="1012" spans="6:7">
      <c r="F1012" s="148"/>
      <c r="G1012" s="148"/>
    </row>
    <row r="1013" spans="6:7">
      <c r="F1013" s="148"/>
      <c r="G1013" s="148"/>
    </row>
    <row r="1014" spans="6:7">
      <c r="F1014" s="148"/>
      <c r="G1014" s="148"/>
    </row>
    <row r="1015" spans="6:7">
      <c r="F1015" s="148"/>
      <c r="G1015" s="148"/>
    </row>
    <row r="1016" spans="6:7">
      <c r="F1016" s="148"/>
      <c r="G1016" s="148"/>
    </row>
    <row r="1017" spans="6:7">
      <c r="F1017" s="148"/>
      <c r="G1017" s="148"/>
    </row>
    <row r="1018" spans="6:7">
      <c r="F1018" s="148"/>
      <c r="G1018" s="148"/>
    </row>
    <row r="1019" spans="6:7">
      <c r="F1019" s="148"/>
      <c r="G1019" s="148"/>
    </row>
    <row r="1020" spans="6:7">
      <c r="F1020" s="148"/>
      <c r="G1020" s="148"/>
    </row>
    <row r="1021" spans="6:7">
      <c r="F1021" s="148"/>
      <c r="G1021" s="148"/>
    </row>
    <row r="1022" spans="6:7">
      <c r="F1022" s="148"/>
      <c r="G1022" s="148"/>
    </row>
    <row r="1023" spans="6:7">
      <c r="F1023" s="148"/>
      <c r="G1023" s="148"/>
    </row>
    <row r="1024" spans="6:7">
      <c r="F1024" s="148"/>
      <c r="G1024" s="148"/>
    </row>
    <row r="1025" spans="6:7">
      <c r="F1025" s="148"/>
      <c r="G1025" s="148"/>
    </row>
    <row r="1026" spans="6:7">
      <c r="F1026" s="148"/>
      <c r="G1026" s="148"/>
    </row>
    <row r="1027" spans="6:7">
      <c r="F1027" s="148"/>
      <c r="G1027" s="148"/>
    </row>
    <row r="1028" spans="6:7">
      <c r="F1028" s="148"/>
      <c r="G1028" s="148"/>
    </row>
    <row r="1029" spans="6:7">
      <c r="F1029" s="148"/>
      <c r="G1029" s="148"/>
    </row>
    <row r="1030" spans="6:7">
      <c r="F1030" s="148"/>
      <c r="G1030" s="148"/>
    </row>
    <row r="1031" spans="6:7">
      <c r="F1031" s="148"/>
      <c r="G1031" s="148"/>
    </row>
    <row r="1032" spans="6:7">
      <c r="F1032" s="148"/>
      <c r="G1032" s="148"/>
    </row>
    <row r="1033" spans="6:7">
      <c r="F1033" s="148"/>
      <c r="G1033" s="148"/>
    </row>
    <row r="1034" spans="6:7">
      <c r="F1034" s="148"/>
      <c r="G1034" s="148"/>
    </row>
    <row r="1035" spans="6:7">
      <c r="F1035" s="148"/>
      <c r="G1035" s="148"/>
    </row>
    <row r="1036" spans="6:7">
      <c r="F1036" s="148"/>
      <c r="G1036" s="148"/>
    </row>
    <row r="1037" spans="6:7">
      <c r="F1037" s="148"/>
      <c r="G1037" s="148"/>
    </row>
    <row r="1038" spans="6:7">
      <c r="F1038" s="148"/>
      <c r="G1038" s="148"/>
    </row>
    <row r="1039" spans="6:7">
      <c r="F1039" s="148"/>
      <c r="G1039" s="148"/>
    </row>
    <row r="1040" spans="6:7">
      <c r="F1040" s="148"/>
      <c r="G1040" s="148"/>
    </row>
    <row r="1041" spans="6:7">
      <c r="F1041" s="148"/>
      <c r="G1041" s="148"/>
    </row>
    <row r="1042" spans="6:7">
      <c r="F1042" s="148"/>
      <c r="G1042" s="148"/>
    </row>
    <row r="1043" spans="6:7">
      <c r="F1043" s="148"/>
      <c r="G1043" s="148"/>
    </row>
    <row r="1044" spans="6:7">
      <c r="F1044" s="148"/>
      <c r="G1044" s="148"/>
    </row>
    <row r="1045" spans="6:7">
      <c r="F1045" s="148"/>
      <c r="G1045" s="148"/>
    </row>
    <row r="1046" spans="6:7">
      <c r="F1046" s="148"/>
      <c r="G1046" s="148"/>
    </row>
    <row r="1047" spans="6:7">
      <c r="F1047" s="148"/>
      <c r="G1047" s="148"/>
    </row>
    <row r="1048" spans="6:7">
      <c r="F1048" s="148"/>
      <c r="G1048" s="148"/>
    </row>
    <row r="1049" spans="6:7">
      <c r="F1049" s="148"/>
      <c r="G1049" s="148"/>
    </row>
    <row r="1050" spans="6:7">
      <c r="F1050" s="148"/>
      <c r="G1050" s="148"/>
    </row>
    <row r="1051" spans="6:7">
      <c r="F1051" s="148"/>
      <c r="G1051" s="148"/>
    </row>
    <row r="1052" spans="6:7">
      <c r="F1052" s="148"/>
      <c r="G1052" s="148"/>
    </row>
    <row r="1053" spans="6:7">
      <c r="F1053" s="148"/>
      <c r="G1053" s="148"/>
    </row>
    <row r="1054" spans="6:7">
      <c r="F1054" s="148"/>
      <c r="G1054" s="148"/>
    </row>
    <row r="1055" spans="6:7">
      <c r="F1055" s="148"/>
      <c r="G1055" s="148"/>
    </row>
    <row r="1056" spans="6:7">
      <c r="F1056" s="148"/>
      <c r="G1056" s="148"/>
    </row>
    <row r="1057" spans="6:7">
      <c r="F1057" s="148"/>
      <c r="G1057" s="148"/>
    </row>
    <row r="1058" spans="6:7">
      <c r="F1058" s="148"/>
      <c r="G1058" s="148"/>
    </row>
    <row r="1059" spans="6:7">
      <c r="F1059" s="148"/>
      <c r="G1059" s="148"/>
    </row>
    <row r="1060" spans="6:7">
      <c r="F1060" s="148"/>
      <c r="G1060" s="148"/>
    </row>
    <row r="1061" spans="6:7">
      <c r="F1061" s="148"/>
      <c r="G1061" s="148"/>
    </row>
    <row r="1062" spans="6:7">
      <c r="F1062" s="148"/>
      <c r="G1062" s="148"/>
    </row>
    <row r="1063" spans="6:7">
      <c r="F1063" s="148"/>
      <c r="G1063" s="148"/>
    </row>
    <row r="1064" spans="6:7">
      <c r="F1064" s="148"/>
      <c r="G1064" s="148"/>
    </row>
    <row r="1065" spans="6:7">
      <c r="F1065" s="148"/>
      <c r="G1065" s="148"/>
    </row>
    <row r="1066" spans="6:7">
      <c r="F1066" s="148"/>
      <c r="G1066" s="148"/>
    </row>
    <row r="1067" spans="6:7">
      <c r="F1067" s="148"/>
      <c r="G1067" s="148"/>
    </row>
    <row r="1068" spans="6:7">
      <c r="F1068" s="148"/>
      <c r="G1068" s="148"/>
    </row>
    <row r="1069" spans="6:7">
      <c r="F1069" s="148"/>
      <c r="G1069" s="148"/>
    </row>
    <row r="1070" spans="6:7">
      <c r="F1070" s="148"/>
      <c r="G1070" s="148"/>
    </row>
    <row r="1071" spans="6:7">
      <c r="F1071" s="148"/>
      <c r="G1071" s="148"/>
    </row>
    <row r="1072" spans="6:7">
      <c r="F1072" s="148"/>
      <c r="G1072" s="148"/>
    </row>
    <row r="1073" spans="6:7">
      <c r="F1073" s="148"/>
      <c r="G1073" s="148"/>
    </row>
    <row r="1074" spans="6:7">
      <c r="F1074" s="148"/>
      <c r="G1074" s="148"/>
    </row>
    <row r="1075" spans="6:7">
      <c r="F1075" s="148"/>
      <c r="G1075" s="148"/>
    </row>
    <row r="1076" spans="6:7">
      <c r="F1076" s="148"/>
      <c r="G1076" s="148"/>
    </row>
    <row r="1077" spans="6:7">
      <c r="F1077" s="148"/>
      <c r="G1077" s="148"/>
    </row>
    <row r="1078" spans="6:7">
      <c r="F1078" s="148"/>
      <c r="G1078" s="148"/>
    </row>
    <row r="1079" spans="6:7">
      <c r="F1079" s="148"/>
      <c r="G1079" s="148"/>
    </row>
    <row r="1080" spans="6:7">
      <c r="F1080" s="148"/>
      <c r="G1080" s="148"/>
    </row>
    <row r="1081" spans="6:7">
      <c r="F1081" s="148"/>
      <c r="G1081" s="148"/>
    </row>
    <row r="1082" spans="6:7">
      <c r="F1082" s="148"/>
      <c r="G1082" s="148"/>
    </row>
    <row r="1083" spans="6:7">
      <c r="F1083" s="148"/>
      <c r="G1083" s="148"/>
    </row>
    <row r="1084" spans="6:7">
      <c r="F1084" s="148"/>
      <c r="G1084" s="148"/>
    </row>
    <row r="1085" spans="6:7">
      <c r="F1085" s="148"/>
      <c r="G1085" s="148"/>
    </row>
    <row r="1086" spans="6:7">
      <c r="F1086" s="148"/>
      <c r="G1086" s="148"/>
    </row>
    <row r="1087" spans="6:7">
      <c r="F1087" s="148"/>
      <c r="G1087" s="148"/>
    </row>
    <row r="1088" spans="6:7">
      <c r="F1088" s="148"/>
      <c r="G1088" s="148"/>
    </row>
    <row r="1089" spans="6:7">
      <c r="F1089" s="148"/>
      <c r="G1089" s="148"/>
    </row>
    <row r="1090" spans="6:7">
      <c r="F1090" s="148"/>
      <c r="G1090" s="148"/>
    </row>
    <row r="1091" spans="6:7">
      <c r="F1091" s="148"/>
      <c r="G1091" s="148"/>
    </row>
    <row r="1092" spans="6:7">
      <c r="F1092" s="148"/>
      <c r="G1092" s="148"/>
    </row>
    <row r="1093" spans="6:7">
      <c r="F1093" s="148"/>
      <c r="G1093" s="148"/>
    </row>
    <row r="1094" spans="6:7">
      <c r="F1094" s="148"/>
      <c r="G1094" s="148"/>
    </row>
    <row r="1095" spans="6:7">
      <c r="F1095" s="148"/>
      <c r="G1095" s="148"/>
    </row>
    <row r="1096" spans="6:7">
      <c r="F1096" s="148"/>
      <c r="G1096" s="148"/>
    </row>
    <row r="1097" spans="6:7">
      <c r="F1097" s="148"/>
      <c r="G1097" s="148"/>
    </row>
    <row r="1098" spans="6:7">
      <c r="F1098" s="148"/>
      <c r="G1098" s="148"/>
    </row>
    <row r="1099" spans="6:7">
      <c r="F1099" s="148"/>
      <c r="G1099" s="148"/>
    </row>
    <row r="1100" spans="6:7">
      <c r="F1100" s="148"/>
      <c r="G1100" s="148"/>
    </row>
    <row r="1101" spans="6:7">
      <c r="F1101" s="148"/>
      <c r="G1101" s="148"/>
    </row>
    <row r="1102" spans="6:7">
      <c r="F1102" s="148"/>
      <c r="G1102" s="148"/>
    </row>
    <row r="1103" spans="6:7">
      <c r="F1103" s="148"/>
      <c r="G1103" s="148"/>
    </row>
    <row r="1104" spans="6:7">
      <c r="F1104" s="148"/>
      <c r="G1104" s="148"/>
    </row>
    <row r="1105" spans="6:7">
      <c r="F1105" s="148"/>
      <c r="G1105" s="148"/>
    </row>
    <row r="1106" spans="6:7">
      <c r="F1106" s="148"/>
      <c r="G1106" s="148"/>
    </row>
    <row r="1107" spans="6:7">
      <c r="F1107" s="148"/>
      <c r="G1107" s="148"/>
    </row>
    <row r="1108" spans="6:7">
      <c r="F1108" s="148"/>
      <c r="G1108" s="148"/>
    </row>
    <row r="1109" spans="6:7">
      <c r="F1109" s="148"/>
      <c r="G1109" s="148"/>
    </row>
    <row r="1110" spans="6:7">
      <c r="F1110" s="148"/>
      <c r="G1110" s="148"/>
    </row>
    <row r="1111" spans="6:7">
      <c r="F1111" s="148"/>
      <c r="G1111" s="148"/>
    </row>
    <row r="1112" spans="6:7">
      <c r="F1112" s="148"/>
      <c r="G1112" s="148"/>
    </row>
    <row r="1113" spans="6:7">
      <c r="F1113" s="148"/>
      <c r="G1113" s="148"/>
    </row>
    <row r="1114" spans="6:7">
      <c r="F1114" s="148"/>
      <c r="G1114" s="148"/>
    </row>
    <row r="1115" spans="6:7">
      <c r="F1115" s="148"/>
      <c r="G1115" s="148"/>
    </row>
    <row r="1116" spans="6:7">
      <c r="F1116" s="148"/>
      <c r="G1116" s="148"/>
    </row>
    <row r="1117" spans="6:7">
      <c r="F1117" s="148"/>
      <c r="G1117" s="148"/>
    </row>
    <row r="1118" spans="6:7">
      <c r="F1118" s="148"/>
      <c r="G1118" s="148"/>
    </row>
    <row r="1119" spans="6:7">
      <c r="F1119" s="148"/>
      <c r="G1119" s="148"/>
    </row>
    <row r="1120" spans="6:7">
      <c r="F1120" s="148"/>
      <c r="G1120" s="148"/>
    </row>
    <row r="1121" spans="6:7">
      <c r="F1121" s="148"/>
      <c r="G1121" s="148"/>
    </row>
    <row r="1122" spans="6:7">
      <c r="F1122" s="148"/>
      <c r="G1122" s="148"/>
    </row>
    <row r="1123" spans="6:7">
      <c r="F1123" s="148"/>
      <c r="G1123" s="148"/>
    </row>
    <row r="1124" spans="6:7">
      <c r="F1124" s="148"/>
      <c r="G1124" s="148"/>
    </row>
    <row r="1125" spans="6:7">
      <c r="F1125" s="148"/>
      <c r="G1125" s="148"/>
    </row>
    <row r="1126" spans="6:7">
      <c r="F1126" s="148"/>
      <c r="G1126" s="148"/>
    </row>
    <row r="1127" spans="6:7">
      <c r="F1127" s="148"/>
      <c r="G1127" s="148"/>
    </row>
    <row r="1128" spans="6:7">
      <c r="F1128" s="148"/>
      <c r="G1128" s="148"/>
    </row>
    <row r="1129" spans="6:7">
      <c r="F1129" s="148"/>
      <c r="G1129" s="148"/>
    </row>
    <row r="1130" spans="6:7">
      <c r="F1130" s="148"/>
      <c r="G1130" s="148"/>
    </row>
    <row r="1131" spans="6:7">
      <c r="F1131" s="148"/>
      <c r="G1131" s="148"/>
    </row>
    <row r="1132" spans="6:7">
      <c r="F1132" s="148"/>
      <c r="G1132" s="148"/>
    </row>
    <row r="1133" spans="6:7">
      <c r="F1133" s="148"/>
      <c r="G1133" s="148"/>
    </row>
    <row r="1134" spans="6:7">
      <c r="F1134" s="148"/>
      <c r="G1134" s="148"/>
    </row>
    <row r="1135" spans="6:7">
      <c r="F1135" s="148"/>
      <c r="G1135" s="148"/>
    </row>
    <row r="1136" spans="6:7">
      <c r="F1136" s="148"/>
      <c r="G1136" s="148"/>
    </row>
    <row r="1137" spans="6:7">
      <c r="F1137" s="148"/>
      <c r="G1137" s="148"/>
    </row>
    <row r="1138" spans="6:7">
      <c r="F1138" s="148"/>
      <c r="G1138" s="148"/>
    </row>
    <row r="1139" spans="6:7">
      <c r="F1139" s="148"/>
      <c r="G1139" s="148"/>
    </row>
    <row r="1140" spans="6:7">
      <c r="F1140" s="148"/>
      <c r="G1140" s="148"/>
    </row>
    <row r="1141" spans="6:7">
      <c r="F1141" s="148"/>
      <c r="G1141" s="148"/>
    </row>
    <row r="1142" spans="6:7">
      <c r="F1142" s="148"/>
      <c r="G1142" s="148"/>
    </row>
    <row r="1143" spans="6:7">
      <c r="F1143" s="148"/>
      <c r="G1143" s="148"/>
    </row>
    <row r="1144" spans="6:7">
      <c r="F1144" s="148"/>
      <c r="G1144" s="148"/>
    </row>
    <row r="1145" spans="6:7">
      <c r="F1145" s="148"/>
      <c r="G1145" s="148"/>
    </row>
    <row r="1146" spans="6:7">
      <c r="F1146" s="148"/>
      <c r="G1146" s="148"/>
    </row>
    <row r="1147" spans="6:7">
      <c r="F1147" s="148"/>
      <c r="G1147" s="148"/>
    </row>
    <row r="1148" spans="6:7">
      <c r="F1148" s="148"/>
      <c r="G1148" s="148"/>
    </row>
    <row r="1149" spans="6:7">
      <c r="F1149" s="148"/>
      <c r="G1149" s="148"/>
    </row>
    <row r="1150" spans="6:7">
      <c r="F1150" s="148"/>
      <c r="G1150" s="148"/>
    </row>
    <row r="1151" spans="6:7">
      <c r="F1151" s="148"/>
      <c r="G1151" s="148"/>
    </row>
    <row r="1152" spans="6:7">
      <c r="F1152" s="148"/>
      <c r="G1152" s="148"/>
    </row>
    <row r="1153" spans="6:7">
      <c r="F1153" s="148"/>
      <c r="G1153" s="148"/>
    </row>
    <row r="1154" spans="6:7">
      <c r="F1154" s="148"/>
      <c r="G1154" s="148"/>
    </row>
    <row r="1155" spans="6:7">
      <c r="F1155" s="148"/>
      <c r="G1155" s="148"/>
    </row>
    <row r="1156" spans="6:7">
      <c r="F1156" s="148"/>
      <c r="G1156" s="148"/>
    </row>
    <row r="1157" spans="6:7">
      <c r="F1157" s="148"/>
      <c r="G1157" s="148"/>
    </row>
    <row r="1158" spans="6:7">
      <c r="F1158" s="148"/>
      <c r="G1158" s="148"/>
    </row>
    <row r="1159" spans="6:7">
      <c r="F1159" s="148"/>
      <c r="G1159" s="148"/>
    </row>
    <row r="1160" spans="6:7">
      <c r="F1160" s="148"/>
      <c r="G1160" s="148"/>
    </row>
    <row r="1161" spans="6:7">
      <c r="F1161" s="148"/>
      <c r="G1161" s="148"/>
    </row>
    <row r="1162" spans="6:7">
      <c r="F1162" s="148"/>
      <c r="G1162" s="148"/>
    </row>
    <row r="1163" spans="6:7">
      <c r="F1163" s="148"/>
      <c r="G1163" s="148"/>
    </row>
    <row r="1164" spans="6:7">
      <c r="F1164" s="148"/>
      <c r="G1164" s="148"/>
    </row>
    <row r="1165" spans="6:7">
      <c r="F1165" s="148"/>
      <c r="G1165" s="148"/>
    </row>
    <row r="1166" spans="6:7">
      <c r="F1166" s="148"/>
      <c r="G1166" s="148"/>
    </row>
    <row r="1167" spans="6:7">
      <c r="F1167" s="148"/>
      <c r="G1167" s="148"/>
    </row>
    <row r="1168" spans="6:7">
      <c r="F1168" s="148"/>
      <c r="G1168" s="148"/>
    </row>
    <row r="1169" spans="6:7">
      <c r="F1169" s="148"/>
      <c r="G1169" s="148"/>
    </row>
    <row r="1170" spans="6:7">
      <c r="F1170" s="148"/>
      <c r="G1170" s="148"/>
    </row>
    <row r="1171" spans="6:7">
      <c r="F1171" s="148"/>
      <c r="G1171" s="148"/>
    </row>
    <row r="1172" spans="6:7">
      <c r="F1172" s="148"/>
      <c r="G1172" s="148"/>
    </row>
    <row r="1173" spans="6:7">
      <c r="F1173" s="148"/>
      <c r="G1173" s="148"/>
    </row>
    <row r="1174" spans="6:7">
      <c r="F1174" s="148"/>
      <c r="G1174" s="148"/>
    </row>
    <row r="1175" spans="6:7">
      <c r="F1175" s="148"/>
      <c r="G1175" s="148"/>
    </row>
    <row r="1176" spans="6:7">
      <c r="F1176" s="148"/>
      <c r="G1176" s="148"/>
    </row>
    <row r="1177" spans="6:7">
      <c r="F1177" s="148"/>
      <c r="G1177" s="148"/>
    </row>
    <row r="1178" spans="6:7">
      <c r="F1178" s="148"/>
      <c r="G1178" s="148"/>
    </row>
    <row r="1179" spans="6:7">
      <c r="F1179" s="148"/>
      <c r="G1179" s="148"/>
    </row>
    <row r="1180" spans="6:7">
      <c r="F1180" s="148"/>
      <c r="G1180" s="148"/>
    </row>
    <row r="1181" spans="6:7">
      <c r="F1181" s="148"/>
      <c r="G1181" s="148"/>
    </row>
    <row r="1182" spans="6:7">
      <c r="F1182" s="148"/>
      <c r="G1182" s="148"/>
    </row>
    <row r="1183" spans="6:7">
      <c r="F1183" s="148"/>
      <c r="G1183" s="148"/>
    </row>
    <row r="1184" spans="6:7">
      <c r="F1184" s="148"/>
      <c r="G1184" s="148"/>
    </row>
    <row r="1185" spans="6:7">
      <c r="F1185" s="148"/>
      <c r="G1185" s="148"/>
    </row>
    <row r="1186" spans="6:7">
      <c r="F1186" s="148"/>
      <c r="G1186" s="148"/>
    </row>
    <row r="1187" spans="6:7">
      <c r="F1187" s="148"/>
      <c r="G1187" s="148"/>
    </row>
    <row r="1188" spans="6:7">
      <c r="F1188" s="148"/>
      <c r="G1188" s="148"/>
    </row>
    <row r="1189" spans="6:7">
      <c r="F1189" s="148"/>
      <c r="G1189" s="148"/>
    </row>
    <row r="1190" spans="6:7">
      <c r="F1190" s="148"/>
      <c r="G1190" s="148"/>
    </row>
    <row r="1191" spans="6:7">
      <c r="F1191" s="148"/>
      <c r="G1191" s="148"/>
    </row>
    <row r="1192" spans="6:7">
      <c r="F1192" s="148"/>
      <c r="G1192" s="148"/>
    </row>
    <row r="1193" spans="6:7">
      <c r="F1193" s="148"/>
      <c r="G1193" s="148"/>
    </row>
    <row r="1194" spans="6:7">
      <c r="F1194" s="148"/>
      <c r="G1194" s="148"/>
    </row>
    <row r="1195" spans="6:7">
      <c r="F1195" s="148"/>
      <c r="G1195" s="148"/>
    </row>
    <row r="1196" spans="6:7">
      <c r="F1196" s="148"/>
      <c r="G1196" s="148"/>
    </row>
    <row r="1197" spans="6:7">
      <c r="F1197" s="148"/>
      <c r="G1197" s="148"/>
    </row>
    <row r="1198" spans="6:7">
      <c r="F1198" s="148"/>
      <c r="G1198" s="148"/>
    </row>
    <row r="1199" spans="6:7">
      <c r="F1199" s="148"/>
      <c r="G1199" s="148"/>
    </row>
    <row r="1200" spans="6:7">
      <c r="F1200" s="148"/>
      <c r="G1200" s="148"/>
    </row>
    <row r="1201" spans="6:7">
      <c r="F1201" s="148"/>
      <c r="G1201" s="148"/>
    </row>
    <row r="1202" spans="6:7">
      <c r="F1202" s="148"/>
      <c r="G1202" s="148"/>
    </row>
    <row r="1203" spans="6:7">
      <c r="F1203" s="148"/>
      <c r="G1203" s="148"/>
    </row>
    <row r="1204" spans="6:7">
      <c r="F1204" s="148"/>
      <c r="G1204" s="148"/>
    </row>
    <row r="1205" spans="6:7">
      <c r="F1205" s="148"/>
      <c r="G1205" s="148"/>
    </row>
    <row r="1206" spans="6:7">
      <c r="F1206" s="148"/>
      <c r="G1206" s="148"/>
    </row>
    <row r="1207" spans="6:7">
      <c r="F1207" s="148"/>
      <c r="G1207" s="148"/>
    </row>
    <row r="1208" spans="6:7">
      <c r="F1208" s="148"/>
      <c r="G1208" s="148"/>
    </row>
    <row r="1209" spans="6:7">
      <c r="F1209" s="148"/>
      <c r="G1209" s="148"/>
    </row>
    <row r="1210" spans="6:7">
      <c r="F1210" s="148"/>
      <c r="G1210" s="148"/>
    </row>
    <row r="1211" spans="6:7">
      <c r="F1211" s="148"/>
      <c r="G1211" s="148"/>
    </row>
    <row r="1212" spans="6:7">
      <c r="F1212" s="148"/>
      <c r="G1212" s="148"/>
    </row>
    <row r="1213" spans="6:7">
      <c r="F1213" s="148"/>
      <c r="G1213" s="148"/>
    </row>
    <row r="1214" spans="6:7">
      <c r="F1214" s="148"/>
      <c r="G1214" s="148"/>
    </row>
    <row r="1215" spans="6:7">
      <c r="F1215" s="148"/>
      <c r="G1215" s="148"/>
    </row>
    <row r="1216" spans="6:7">
      <c r="F1216" s="148"/>
      <c r="G1216" s="148"/>
    </row>
    <row r="1217" spans="6:7">
      <c r="F1217" s="148"/>
      <c r="G1217" s="148"/>
    </row>
    <row r="1218" spans="6:7">
      <c r="F1218" s="148"/>
      <c r="G1218" s="148"/>
    </row>
    <row r="1219" spans="6:7">
      <c r="F1219" s="148"/>
      <c r="G1219" s="148"/>
    </row>
    <row r="1220" spans="6:7">
      <c r="F1220" s="148"/>
      <c r="G1220" s="148"/>
    </row>
    <row r="1221" spans="6:7">
      <c r="F1221" s="148"/>
      <c r="G1221" s="148"/>
    </row>
    <row r="1222" spans="6:7">
      <c r="F1222" s="148"/>
      <c r="G1222" s="148"/>
    </row>
    <row r="1223" spans="6:7">
      <c r="F1223" s="148"/>
      <c r="G1223" s="148"/>
    </row>
    <row r="1224" spans="6:7">
      <c r="F1224" s="148"/>
      <c r="G1224" s="148"/>
    </row>
    <row r="1225" spans="6:7">
      <c r="F1225" s="148"/>
      <c r="G1225" s="148"/>
    </row>
    <row r="1226" spans="6:7">
      <c r="F1226" s="148"/>
      <c r="G1226" s="148"/>
    </row>
    <row r="1227" spans="6:7">
      <c r="F1227" s="148"/>
      <c r="G1227" s="148"/>
    </row>
    <row r="1228" spans="6:7">
      <c r="F1228" s="148"/>
      <c r="G1228" s="148"/>
    </row>
    <row r="1229" spans="6:7">
      <c r="F1229" s="148"/>
      <c r="G1229" s="148"/>
    </row>
    <row r="1230" spans="6:7">
      <c r="F1230" s="148"/>
      <c r="G1230" s="148"/>
    </row>
    <row r="1231" spans="6:7">
      <c r="F1231" s="148"/>
      <c r="G1231" s="148"/>
    </row>
    <row r="1232" spans="6:7">
      <c r="F1232" s="148"/>
      <c r="G1232" s="148"/>
    </row>
    <row r="1233" spans="6:7">
      <c r="F1233" s="148"/>
      <c r="G1233" s="148"/>
    </row>
    <row r="1234" spans="6:7">
      <c r="F1234" s="148"/>
      <c r="G1234" s="148"/>
    </row>
    <row r="1235" spans="6:7">
      <c r="F1235" s="148"/>
      <c r="G1235" s="148"/>
    </row>
    <row r="1236" spans="6:7">
      <c r="F1236" s="148"/>
      <c r="G1236" s="148"/>
    </row>
    <row r="1237" spans="6:7">
      <c r="F1237" s="148"/>
      <c r="G1237" s="148"/>
    </row>
    <row r="1238" spans="6:7">
      <c r="F1238" s="148"/>
      <c r="G1238" s="148"/>
    </row>
    <row r="1239" spans="6:7">
      <c r="F1239" s="148"/>
      <c r="G1239" s="148"/>
    </row>
    <row r="1240" spans="6:7">
      <c r="F1240" s="148"/>
      <c r="G1240" s="148"/>
    </row>
    <row r="1241" spans="6:7">
      <c r="F1241" s="148"/>
      <c r="G1241" s="148"/>
    </row>
    <row r="1242" spans="6:7">
      <c r="F1242" s="148"/>
      <c r="G1242" s="148"/>
    </row>
    <row r="1243" spans="6:7">
      <c r="F1243" s="148"/>
      <c r="G1243" s="148"/>
    </row>
    <row r="1244" spans="6:7">
      <c r="F1244" s="148"/>
      <c r="G1244" s="148"/>
    </row>
    <row r="1245" spans="6:7">
      <c r="F1245" s="148"/>
      <c r="G1245" s="148"/>
    </row>
    <row r="1246" spans="6:7">
      <c r="F1246" s="148"/>
      <c r="G1246" s="148"/>
    </row>
    <row r="1247" spans="6:7">
      <c r="F1247" s="148"/>
      <c r="G1247" s="148"/>
    </row>
    <row r="1248" spans="6:7">
      <c r="F1248" s="148"/>
      <c r="G1248" s="148"/>
    </row>
    <row r="1249" spans="6:7">
      <c r="F1249" s="148"/>
      <c r="G1249" s="148"/>
    </row>
    <row r="1250" spans="6:7">
      <c r="F1250" s="148"/>
      <c r="G1250" s="148"/>
    </row>
    <row r="1251" spans="6:7">
      <c r="F1251" s="148"/>
      <c r="G1251" s="148"/>
    </row>
    <row r="1252" spans="6:7">
      <c r="F1252" s="148"/>
      <c r="G1252" s="148"/>
    </row>
    <row r="1253" spans="6:7">
      <c r="F1253" s="148"/>
      <c r="G1253" s="148"/>
    </row>
    <row r="1254" spans="6:7">
      <c r="F1254" s="148"/>
      <c r="G1254" s="148"/>
    </row>
    <row r="1255" spans="6:7">
      <c r="F1255" s="148"/>
      <c r="G1255" s="148"/>
    </row>
    <row r="1256" spans="6:7">
      <c r="F1256" s="148"/>
      <c r="G1256" s="148"/>
    </row>
    <row r="1257" spans="6:7">
      <c r="F1257" s="148"/>
      <c r="G1257" s="148"/>
    </row>
    <row r="1258" spans="6:7">
      <c r="F1258" s="148"/>
      <c r="G1258" s="148"/>
    </row>
    <row r="1259" spans="6:7">
      <c r="F1259" s="148"/>
      <c r="G1259" s="148"/>
    </row>
    <row r="1260" spans="6:7">
      <c r="F1260" s="148"/>
      <c r="G1260" s="148"/>
    </row>
    <row r="1261" spans="6:7">
      <c r="F1261" s="148"/>
      <c r="G1261" s="148"/>
    </row>
    <row r="1262" spans="6:7">
      <c r="F1262" s="148"/>
      <c r="G1262" s="148"/>
    </row>
    <row r="1263" spans="6:7">
      <c r="F1263" s="148"/>
      <c r="G1263" s="148"/>
    </row>
    <row r="1264" spans="6:7">
      <c r="F1264" s="148"/>
      <c r="G1264" s="148"/>
    </row>
    <row r="1265" spans="6:7">
      <c r="F1265" s="148"/>
      <c r="G1265" s="148"/>
    </row>
    <row r="1266" spans="6:7">
      <c r="F1266" s="148"/>
      <c r="G1266" s="148"/>
    </row>
    <row r="1267" spans="6:7">
      <c r="F1267" s="148"/>
      <c r="G1267" s="148"/>
    </row>
    <row r="1268" spans="6:7">
      <c r="F1268" s="148"/>
      <c r="G1268" s="148"/>
    </row>
    <row r="1269" spans="6:7">
      <c r="F1269" s="148"/>
      <c r="G1269" s="148"/>
    </row>
    <row r="1270" spans="6:7">
      <c r="F1270" s="148"/>
      <c r="G1270" s="148"/>
    </row>
    <row r="1271" spans="6:7">
      <c r="F1271" s="148"/>
      <c r="G1271" s="148"/>
    </row>
    <row r="1272" spans="6:7">
      <c r="F1272" s="148"/>
      <c r="G1272" s="148"/>
    </row>
    <row r="1273" spans="6:7">
      <c r="F1273" s="148"/>
      <c r="G1273" s="148"/>
    </row>
    <row r="1274" spans="6:7">
      <c r="F1274" s="148"/>
      <c r="G1274" s="148"/>
    </row>
    <row r="1275" spans="6:7">
      <c r="F1275" s="148"/>
      <c r="G1275" s="148"/>
    </row>
    <row r="1276" spans="6:7">
      <c r="F1276" s="148"/>
      <c r="G1276" s="148"/>
    </row>
    <row r="1277" spans="6:7">
      <c r="F1277" s="148"/>
      <c r="G1277" s="148"/>
    </row>
    <row r="1278" spans="6:7">
      <c r="F1278" s="148"/>
      <c r="G1278" s="148"/>
    </row>
    <row r="1279" spans="6:7">
      <c r="F1279" s="148"/>
      <c r="G1279" s="148"/>
    </row>
    <row r="1280" spans="6:7">
      <c r="F1280" s="148"/>
      <c r="G1280" s="148"/>
    </row>
    <row r="1281" spans="6:7">
      <c r="F1281" s="148"/>
      <c r="G1281" s="148"/>
    </row>
    <row r="1282" spans="6:7">
      <c r="F1282" s="148"/>
      <c r="G1282" s="148"/>
    </row>
    <row r="1283" spans="6:7">
      <c r="F1283" s="148"/>
      <c r="G1283" s="148"/>
    </row>
    <row r="1284" spans="6:7">
      <c r="F1284" s="148"/>
      <c r="G1284" s="148"/>
    </row>
    <row r="1285" spans="6:7">
      <c r="F1285" s="148"/>
      <c r="G1285" s="148"/>
    </row>
    <row r="1286" spans="6:7">
      <c r="F1286" s="148"/>
      <c r="G1286" s="148"/>
    </row>
    <row r="1287" spans="6:7">
      <c r="F1287" s="148"/>
      <c r="G1287" s="148"/>
    </row>
    <row r="1288" spans="6:7">
      <c r="F1288" s="148"/>
      <c r="G1288" s="148"/>
    </row>
    <row r="1289" spans="6:7">
      <c r="F1289" s="148"/>
      <c r="G1289" s="148"/>
    </row>
    <row r="1290" spans="6:7">
      <c r="F1290" s="148"/>
      <c r="G1290" s="148"/>
    </row>
    <row r="1291" spans="6:7">
      <c r="F1291" s="148"/>
      <c r="G1291" s="148"/>
    </row>
    <row r="1292" spans="6:7">
      <c r="F1292" s="148"/>
      <c r="G1292" s="148"/>
    </row>
    <row r="1293" spans="6:7">
      <c r="F1293" s="148"/>
      <c r="G1293" s="148"/>
    </row>
    <row r="1294" spans="6:7">
      <c r="F1294" s="148"/>
      <c r="G1294" s="148"/>
    </row>
    <row r="1295" spans="6:7">
      <c r="F1295" s="148"/>
      <c r="G1295" s="148"/>
    </row>
    <row r="1296" spans="6:7">
      <c r="F1296" s="148"/>
      <c r="G1296" s="148"/>
    </row>
    <row r="1297" spans="6:7">
      <c r="F1297" s="148"/>
      <c r="G1297" s="148"/>
    </row>
    <row r="1298" spans="6:7">
      <c r="F1298" s="148"/>
      <c r="G1298" s="148"/>
    </row>
    <row r="1299" spans="6:7">
      <c r="F1299" s="148"/>
      <c r="G1299" s="148"/>
    </row>
    <row r="1300" spans="6:7">
      <c r="F1300" s="148"/>
      <c r="G1300" s="148"/>
    </row>
    <row r="1301" spans="6:7">
      <c r="F1301" s="148"/>
      <c r="G1301" s="148"/>
    </row>
    <row r="1302" spans="6:7">
      <c r="F1302" s="148"/>
      <c r="G1302" s="148"/>
    </row>
    <row r="1303" spans="6:7">
      <c r="F1303" s="148"/>
      <c r="G1303" s="148"/>
    </row>
    <row r="1304" spans="6:7">
      <c r="F1304" s="148"/>
      <c r="G1304" s="148"/>
    </row>
    <row r="1305" spans="6:7">
      <c r="F1305" s="148"/>
      <c r="G1305" s="148"/>
    </row>
    <row r="1306" spans="6:7">
      <c r="F1306" s="148"/>
      <c r="G1306" s="148"/>
    </row>
    <row r="1307" spans="6:7">
      <c r="F1307" s="148"/>
      <c r="G1307" s="148"/>
    </row>
    <row r="1308" spans="6:7">
      <c r="F1308" s="148"/>
      <c r="G1308" s="148"/>
    </row>
    <row r="1309" spans="6:7">
      <c r="F1309" s="148"/>
      <c r="G1309" s="148"/>
    </row>
    <row r="1310" spans="6:7">
      <c r="F1310" s="148"/>
      <c r="G1310" s="148"/>
    </row>
    <row r="1311" spans="6:7">
      <c r="F1311" s="148"/>
      <c r="G1311" s="148"/>
    </row>
    <row r="1312" spans="6:7">
      <c r="F1312" s="148"/>
      <c r="G1312" s="148"/>
    </row>
    <row r="1313" spans="6:7">
      <c r="F1313" s="148"/>
      <c r="G1313" s="148"/>
    </row>
    <row r="1314" spans="6:7">
      <c r="F1314" s="148"/>
      <c r="G1314" s="148"/>
    </row>
    <row r="1315" spans="6:7">
      <c r="F1315" s="148"/>
      <c r="G1315" s="148"/>
    </row>
    <row r="1316" spans="6:7">
      <c r="F1316" s="148"/>
      <c r="G1316" s="148"/>
    </row>
    <row r="1317" spans="6:7">
      <c r="F1317" s="148"/>
      <c r="G1317" s="148"/>
    </row>
    <row r="1318" spans="6:7">
      <c r="F1318" s="148"/>
      <c r="G1318" s="148"/>
    </row>
    <row r="1319" spans="6:7">
      <c r="F1319" s="148"/>
      <c r="G1319" s="148"/>
    </row>
    <row r="1320" spans="6:7">
      <c r="F1320" s="148"/>
      <c r="G1320" s="148"/>
    </row>
    <row r="1321" spans="6:7">
      <c r="F1321" s="148"/>
      <c r="G1321" s="148"/>
    </row>
    <row r="1322" spans="6:7">
      <c r="F1322" s="148"/>
      <c r="G1322" s="148"/>
    </row>
    <row r="1323" spans="6:7">
      <c r="F1323" s="148"/>
      <c r="G1323" s="148"/>
    </row>
    <row r="1324" spans="6:7">
      <c r="F1324" s="148"/>
      <c r="G1324" s="148"/>
    </row>
    <row r="1325" spans="6:7">
      <c r="F1325" s="148"/>
      <c r="G1325" s="148"/>
    </row>
    <row r="1326" spans="6:7">
      <c r="F1326" s="148"/>
      <c r="G1326" s="148"/>
    </row>
    <row r="1327" spans="6:7">
      <c r="F1327" s="148"/>
      <c r="G1327" s="148"/>
    </row>
    <row r="1328" spans="6:7">
      <c r="F1328" s="148"/>
      <c r="G1328" s="148"/>
    </row>
    <row r="1329" spans="6:7">
      <c r="F1329" s="148"/>
      <c r="G1329" s="148"/>
    </row>
    <row r="1330" spans="6:7">
      <c r="F1330" s="148"/>
      <c r="G1330" s="148"/>
    </row>
    <row r="1331" spans="6:7">
      <c r="F1331" s="148"/>
      <c r="G1331" s="148"/>
    </row>
    <row r="1332" spans="6:7">
      <c r="F1332" s="148"/>
      <c r="G1332" s="148"/>
    </row>
    <row r="1333" spans="6:7">
      <c r="F1333" s="148"/>
      <c r="G1333" s="148"/>
    </row>
    <row r="1334" spans="6:7">
      <c r="F1334" s="148"/>
      <c r="G1334" s="148"/>
    </row>
    <row r="1335" spans="6:7">
      <c r="F1335" s="148"/>
      <c r="G1335" s="148"/>
    </row>
    <row r="1336" spans="6:7">
      <c r="F1336" s="148"/>
      <c r="G1336" s="148"/>
    </row>
    <row r="1337" spans="6:7">
      <c r="F1337" s="148"/>
      <c r="G1337" s="148"/>
    </row>
    <row r="1338" spans="6:7">
      <c r="F1338" s="148"/>
      <c r="G1338" s="148"/>
    </row>
    <row r="1339" spans="6:7">
      <c r="F1339" s="148"/>
      <c r="G1339" s="148"/>
    </row>
    <row r="1340" spans="6:7">
      <c r="F1340" s="148"/>
      <c r="G1340" s="148"/>
    </row>
    <row r="1341" spans="6:7">
      <c r="F1341" s="148"/>
      <c r="G1341" s="148"/>
    </row>
    <row r="1342" spans="6:7">
      <c r="F1342" s="148"/>
      <c r="G1342" s="148"/>
    </row>
    <row r="1343" spans="6:7">
      <c r="F1343" s="148"/>
      <c r="G1343" s="148"/>
    </row>
    <row r="1344" spans="6:7">
      <c r="F1344" s="148"/>
      <c r="G1344" s="148"/>
    </row>
    <row r="1345" spans="6:7">
      <c r="F1345" s="148"/>
      <c r="G1345" s="148"/>
    </row>
    <row r="1346" spans="6:7">
      <c r="F1346" s="148"/>
      <c r="G1346" s="148"/>
    </row>
    <row r="1347" spans="6:7">
      <c r="F1347" s="148"/>
      <c r="G1347" s="148"/>
    </row>
    <row r="1348" spans="6:7">
      <c r="F1348" s="148"/>
      <c r="G1348" s="148"/>
    </row>
    <row r="1349" spans="6:7">
      <c r="F1349" s="148"/>
      <c r="G1349" s="148"/>
    </row>
    <row r="1350" spans="6:7">
      <c r="F1350" s="148"/>
      <c r="G1350" s="148"/>
    </row>
    <row r="1351" spans="6:7">
      <c r="F1351" s="148"/>
      <c r="G1351" s="148"/>
    </row>
    <row r="1352" spans="6:7">
      <c r="F1352" s="148"/>
      <c r="G1352" s="148"/>
    </row>
    <row r="1353" spans="6:7">
      <c r="F1353" s="148"/>
      <c r="G1353" s="148"/>
    </row>
    <row r="1354" spans="6:7">
      <c r="F1354" s="148"/>
      <c r="G1354" s="148"/>
    </row>
    <row r="1355" spans="6:7">
      <c r="F1355" s="148"/>
      <c r="G1355" s="148"/>
    </row>
    <row r="1356" spans="6:7">
      <c r="F1356" s="148"/>
      <c r="G1356" s="148"/>
    </row>
    <row r="1357" spans="6:7">
      <c r="F1357" s="148"/>
      <c r="G1357" s="148"/>
    </row>
    <row r="1358" spans="6:7">
      <c r="F1358" s="148"/>
      <c r="G1358" s="148"/>
    </row>
    <row r="1359" spans="6:7">
      <c r="F1359" s="148"/>
      <c r="G1359" s="148"/>
    </row>
    <row r="1360" spans="6:7">
      <c r="F1360" s="148"/>
      <c r="G1360" s="148"/>
    </row>
    <row r="1361" spans="6:7">
      <c r="F1361" s="148"/>
      <c r="G1361" s="148"/>
    </row>
    <row r="1362" spans="6:7">
      <c r="F1362" s="148"/>
      <c r="G1362" s="148"/>
    </row>
    <row r="1363" spans="6:7">
      <c r="F1363" s="148"/>
      <c r="G1363" s="148"/>
    </row>
    <row r="1364" spans="6:7">
      <c r="F1364" s="148"/>
      <c r="G1364" s="148"/>
    </row>
    <row r="1365" spans="6:7">
      <c r="F1365" s="148"/>
      <c r="G1365" s="148"/>
    </row>
    <row r="1366" spans="6:7">
      <c r="F1366" s="148"/>
      <c r="G1366" s="148"/>
    </row>
    <row r="1367" spans="6:7">
      <c r="F1367" s="148"/>
      <c r="G1367" s="148"/>
    </row>
    <row r="1368" spans="6:7">
      <c r="F1368" s="148"/>
      <c r="G1368" s="148"/>
    </row>
    <row r="1369" spans="6:7">
      <c r="F1369" s="148"/>
      <c r="G1369" s="148"/>
    </row>
    <row r="1370" spans="6:7">
      <c r="F1370" s="148"/>
      <c r="G1370" s="148"/>
    </row>
    <row r="1371" spans="6:7">
      <c r="F1371" s="148"/>
      <c r="G1371" s="148"/>
    </row>
    <row r="1372" spans="6:7">
      <c r="F1372" s="148"/>
      <c r="G1372" s="148"/>
    </row>
    <row r="1373" spans="6:7">
      <c r="F1373" s="148"/>
      <c r="G1373" s="148"/>
    </row>
    <row r="1374" spans="6:7">
      <c r="F1374" s="148"/>
      <c r="G1374" s="148"/>
    </row>
    <row r="1375" spans="6:7">
      <c r="F1375" s="148"/>
      <c r="G1375" s="148"/>
    </row>
    <row r="1376" spans="6:7">
      <c r="F1376" s="148"/>
      <c r="G1376" s="148"/>
    </row>
    <row r="1377" spans="6:7">
      <c r="F1377" s="148"/>
      <c r="G1377" s="148"/>
    </row>
    <row r="1378" spans="6:7">
      <c r="F1378" s="148"/>
      <c r="G1378" s="148"/>
    </row>
    <row r="1379" spans="6:7">
      <c r="F1379" s="148"/>
      <c r="G1379" s="148"/>
    </row>
    <row r="1380" spans="6:7">
      <c r="F1380" s="148"/>
      <c r="G1380" s="148"/>
    </row>
    <row r="1381" spans="6:7">
      <c r="F1381" s="148"/>
      <c r="G1381" s="148"/>
    </row>
    <row r="1382" spans="6:7">
      <c r="F1382" s="148"/>
      <c r="G1382" s="148"/>
    </row>
    <row r="1383" spans="6:7">
      <c r="F1383" s="148"/>
      <c r="G1383" s="148"/>
    </row>
    <row r="1384" spans="6:7">
      <c r="F1384" s="148"/>
      <c r="G1384" s="148"/>
    </row>
    <row r="1385" spans="6:7">
      <c r="F1385" s="148"/>
      <c r="G1385" s="148"/>
    </row>
    <row r="1386" spans="6:7">
      <c r="F1386" s="148"/>
      <c r="G1386" s="148"/>
    </row>
    <row r="1387" spans="6:7">
      <c r="F1387" s="148"/>
      <c r="G1387" s="148"/>
    </row>
    <row r="1388" spans="6:7">
      <c r="F1388" s="148"/>
      <c r="G1388" s="148"/>
    </row>
    <row r="1389" spans="6:7">
      <c r="F1389" s="148"/>
      <c r="G1389" s="148"/>
    </row>
    <row r="1390" spans="6:7">
      <c r="F1390" s="148"/>
      <c r="G1390" s="148"/>
    </row>
    <row r="1391" spans="6:7">
      <c r="F1391" s="148"/>
      <c r="G1391" s="148"/>
    </row>
    <row r="1392" spans="6:7">
      <c r="F1392" s="148"/>
      <c r="G1392" s="148"/>
    </row>
    <row r="1393" spans="6:7">
      <c r="F1393" s="148"/>
      <c r="G1393" s="148"/>
    </row>
    <row r="1394" spans="6:7">
      <c r="F1394" s="148"/>
      <c r="G1394" s="148"/>
    </row>
    <row r="1395" spans="6:7">
      <c r="F1395" s="148"/>
      <c r="G1395" s="148"/>
    </row>
    <row r="1396" spans="6:7">
      <c r="F1396" s="148"/>
      <c r="G1396" s="148"/>
    </row>
    <row r="1397" spans="6:7">
      <c r="F1397" s="148"/>
      <c r="G1397" s="148"/>
    </row>
    <row r="1398" spans="6:7">
      <c r="F1398" s="148"/>
      <c r="G1398" s="148"/>
    </row>
    <row r="1399" spans="6:7">
      <c r="F1399" s="148"/>
      <c r="G1399" s="148"/>
    </row>
    <row r="1400" spans="6:7">
      <c r="F1400" s="148"/>
      <c r="G1400" s="148"/>
    </row>
    <row r="1401" spans="6:7">
      <c r="F1401" s="148"/>
      <c r="G1401" s="148"/>
    </row>
    <row r="1402" spans="6:7">
      <c r="F1402" s="148"/>
      <c r="G1402" s="148"/>
    </row>
    <row r="1403" spans="6:7">
      <c r="F1403" s="148"/>
      <c r="G1403" s="148"/>
    </row>
    <row r="1404" spans="6:7">
      <c r="F1404" s="148"/>
      <c r="G1404" s="148"/>
    </row>
    <row r="1405" spans="6:7">
      <c r="F1405" s="148"/>
      <c r="G1405" s="148"/>
    </row>
    <row r="1406" spans="6:7">
      <c r="F1406" s="148"/>
      <c r="G1406" s="148"/>
    </row>
    <row r="1407" spans="6:7">
      <c r="F1407" s="148"/>
      <c r="G1407" s="148"/>
    </row>
    <row r="1408" spans="6:7">
      <c r="F1408" s="148"/>
      <c r="G1408" s="148"/>
    </row>
    <row r="1409" spans="6:7">
      <c r="F1409" s="148"/>
      <c r="G1409" s="148"/>
    </row>
    <row r="1410" spans="6:7">
      <c r="F1410" s="148"/>
      <c r="G1410" s="148"/>
    </row>
    <row r="1411" spans="6:7">
      <c r="F1411" s="148"/>
      <c r="G1411" s="148"/>
    </row>
    <row r="1412" spans="6:7">
      <c r="F1412" s="148"/>
      <c r="G1412" s="148"/>
    </row>
    <row r="1413" spans="6:7">
      <c r="F1413" s="148"/>
      <c r="G1413" s="148"/>
    </row>
    <row r="1414" spans="6:7">
      <c r="F1414" s="148"/>
      <c r="G1414" s="148"/>
    </row>
    <row r="1415" spans="6:7">
      <c r="F1415" s="148"/>
      <c r="G1415" s="148"/>
    </row>
    <row r="1416" spans="6:7">
      <c r="F1416" s="148"/>
      <c r="G1416" s="148"/>
    </row>
    <row r="1417" spans="6:7">
      <c r="F1417" s="148"/>
      <c r="G1417" s="148"/>
    </row>
    <row r="1418" spans="6:7">
      <c r="F1418" s="148"/>
      <c r="G1418" s="148"/>
    </row>
    <row r="1419" spans="6:7">
      <c r="F1419" s="148"/>
      <c r="G1419" s="148"/>
    </row>
    <row r="1420" spans="6:7">
      <c r="F1420" s="148"/>
      <c r="G1420" s="148"/>
    </row>
    <row r="1421" spans="6:7">
      <c r="F1421" s="148"/>
      <c r="G1421" s="148"/>
    </row>
    <row r="1422" spans="6:7">
      <c r="F1422" s="148"/>
      <c r="G1422" s="148"/>
    </row>
    <row r="1423" spans="6:7">
      <c r="F1423" s="148"/>
      <c r="G1423" s="148"/>
    </row>
    <row r="1424" spans="6:7">
      <c r="F1424" s="148"/>
      <c r="G1424" s="148"/>
    </row>
    <row r="1425" spans="6:7">
      <c r="F1425" s="148"/>
      <c r="G1425" s="148"/>
    </row>
    <row r="1426" spans="6:7">
      <c r="F1426" s="148"/>
      <c r="G1426" s="148"/>
    </row>
    <row r="1427" spans="6:7">
      <c r="F1427" s="148"/>
      <c r="G1427" s="148"/>
    </row>
    <row r="1428" spans="6:7">
      <c r="F1428" s="148"/>
      <c r="G1428" s="148"/>
    </row>
    <row r="1429" spans="6:7">
      <c r="F1429" s="148"/>
      <c r="G1429" s="148"/>
    </row>
    <row r="1430" spans="6:7">
      <c r="F1430" s="148"/>
      <c r="G1430" s="148"/>
    </row>
    <row r="1431" spans="6:7">
      <c r="F1431" s="148"/>
      <c r="G1431" s="148"/>
    </row>
    <row r="1432" spans="6:7">
      <c r="F1432" s="148"/>
      <c r="G1432" s="148"/>
    </row>
    <row r="1433" spans="6:7">
      <c r="F1433" s="148"/>
      <c r="G1433" s="148"/>
    </row>
    <row r="1434" spans="6:7">
      <c r="F1434" s="148"/>
      <c r="G1434" s="148"/>
    </row>
    <row r="1435" spans="6:7">
      <c r="F1435" s="148"/>
      <c r="G1435" s="148"/>
    </row>
    <row r="1436" spans="6:7">
      <c r="F1436" s="148"/>
      <c r="G1436" s="148"/>
    </row>
    <row r="1437" spans="6:7">
      <c r="F1437" s="148"/>
      <c r="G1437" s="148"/>
    </row>
    <row r="1438" spans="6:7">
      <c r="F1438" s="148"/>
      <c r="G1438" s="148"/>
    </row>
    <row r="1439" spans="6:7">
      <c r="F1439" s="148"/>
      <c r="G1439" s="148"/>
    </row>
    <row r="1440" spans="6:7">
      <c r="F1440" s="148"/>
      <c r="G1440" s="148"/>
    </row>
    <row r="1441" spans="6:7">
      <c r="F1441" s="148"/>
      <c r="G1441" s="148"/>
    </row>
    <row r="1442" spans="6:7">
      <c r="F1442" s="148"/>
      <c r="G1442" s="148"/>
    </row>
    <row r="1443" spans="6:7">
      <c r="F1443" s="148"/>
      <c r="G1443" s="148"/>
    </row>
    <row r="1444" spans="6:7">
      <c r="F1444" s="148"/>
      <c r="G1444" s="148"/>
    </row>
    <row r="1445" spans="6:7">
      <c r="F1445" s="148"/>
      <c r="G1445" s="148"/>
    </row>
    <row r="1446" spans="6:7">
      <c r="F1446" s="148"/>
      <c r="G1446" s="148"/>
    </row>
    <row r="1447" spans="6:7">
      <c r="F1447" s="148"/>
      <c r="G1447" s="148"/>
    </row>
    <row r="1448" spans="6:7">
      <c r="F1448" s="148"/>
      <c r="G1448" s="148"/>
    </row>
    <row r="1449" spans="6:7">
      <c r="F1449" s="148"/>
      <c r="G1449" s="148"/>
    </row>
    <row r="1450" spans="6:7">
      <c r="F1450" s="148"/>
      <c r="G1450" s="148"/>
    </row>
    <row r="1451" spans="6:7">
      <c r="F1451" s="148"/>
      <c r="G1451" s="148"/>
    </row>
    <row r="1452" spans="6:7">
      <c r="F1452" s="148"/>
      <c r="G1452" s="148"/>
    </row>
    <row r="1453" spans="6:7">
      <c r="F1453" s="148"/>
      <c r="G1453" s="148"/>
    </row>
    <row r="1454" spans="6:7">
      <c r="F1454" s="148"/>
      <c r="G1454" s="148"/>
    </row>
    <row r="1455" spans="6:7">
      <c r="F1455" s="148"/>
      <c r="G1455" s="148"/>
    </row>
    <row r="1456" spans="6:7">
      <c r="F1456" s="148"/>
      <c r="G1456" s="148"/>
    </row>
    <row r="1457" spans="6:7">
      <c r="F1457" s="148"/>
      <c r="G1457" s="148"/>
    </row>
    <row r="1458" spans="6:7">
      <c r="F1458" s="148"/>
      <c r="G1458" s="148"/>
    </row>
    <row r="1459" spans="6:7">
      <c r="F1459" s="148"/>
      <c r="G1459" s="148"/>
    </row>
    <row r="1460" spans="6:7">
      <c r="F1460" s="148"/>
      <c r="G1460" s="148"/>
    </row>
    <row r="1461" spans="6:7">
      <c r="F1461" s="148"/>
      <c r="G1461" s="148"/>
    </row>
    <row r="1462" spans="6:7">
      <c r="F1462" s="148"/>
      <c r="G1462" s="148"/>
    </row>
    <row r="1463" spans="6:7">
      <c r="F1463" s="148"/>
      <c r="G1463" s="148"/>
    </row>
    <row r="1464" spans="6:7">
      <c r="F1464" s="148"/>
      <c r="G1464" s="148"/>
    </row>
    <row r="1465" spans="6:7">
      <c r="F1465" s="148"/>
      <c r="G1465" s="148"/>
    </row>
    <row r="1466" spans="6:7">
      <c r="F1466" s="148"/>
      <c r="G1466" s="148"/>
    </row>
    <row r="1467" spans="6:7">
      <c r="F1467" s="148"/>
      <c r="G1467" s="148"/>
    </row>
    <row r="1468" spans="6:7">
      <c r="F1468" s="148"/>
      <c r="G1468" s="148"/>
    </row>
    <row r="1469" spans="6:7">
      <c r="F1469" s="148"/>
      <c r="G1469" s="148"/>
    </row>
    <row r="1470" spans="6:7">
      <c r="F1470" s="148"/>
      <c r="G1470" s="148"/>
    </row>
    <row r="1471" spans="6:7">
      <c r="F1471" s="148"/>
      <c r="G1471" s="148"/>
    </row>
    <row r="1472" spans="6:7">
      <c r="F1472" s="148"/>
      <c r="G1472" s="148"/>
    </row>
    <row r="1473" spans="6:7">
      <c r="F1473" s="148"/>
      <c r="G1473" s="148"/>
    </row>
    <row r="1474" spans="6:7">
      <c r="F1474" s="148"/>
      <c r="G1474" s="148"/>
    </row>
    <row r="1475" spans="6:7">
      <c r="F1475" s="148"/>
      <c r="G1475" s="148"/>
    </row>
    <row r="1476" spans="6:7">
      <c r="F1476" s="148"/>
      <c r="G1476" s="148"/>
    </row>
    <row r="1477" spans="6:7">
      <c r="F1477" s="148"/>
      <c r="G1477" s="148"/>
    </row>
    <row r="1478" spans="6:7">
      <c r="F1478" s="148"/>
      <c r="G1478" s="148"/>
    </row>
    <row r="1479" spans="6:7">
      <c r="F1479" s="148"/>
      <c r="G1479" s="148"/>
    </row>
    <row r="1480" spans="6:7">
      <c r="F1480" s="148"/>
      <c r="G1480" s="148"/>
    </row>
    <row r="1481" spans="6:7">
      <c r="F1481" s="148"/>
      <c r="G1481" s="148"/>
    </row>
    <row r="1482" spans="6:7">
      <c r="F1482" s="148"/>
      <c r="G1482" s="148"/>
    </row>
    <row r="1483" spans="6:7">
      <c r="F1483" s="148"/>
      <c r="G1483" s="148"/>
    </row>
    <row r="1484" spans="6:7">
      <c r="F1484" s="148"/>
      <c r="G1484" s="148"/>
    </row>
    <row r="1485" spans="6:7">
      <c r="F1485" s="148"/>
      <c r="G1485" s="148"/>
    </row>
    <row r="1486" spans="6:7">
      <c r="F1486" s="148"/>
      <c r="G1486" s="148"/>
    </row>
    <row r="1487" spans="6:7">
      <c r="F1487" s="148"/>
      <c r="G1487" s="148"/>
    </row>
    <row r="1488" spans="6:7">
      <c r="F1488" s="148"/>
      <c r="G1488" s="148"/>
    </row>
    <row r="1489" spans="6:7">
      <c r="F1489" s="148"/>
      <c r="G1489" s="148"/>
    </row>
    <row r="1490" spans="6:7">
      <c r="F1490" s="148"/>
      <c r="G1490" s="148"/>
    </row>
    <row r="1491" spans="6:7">
      <c r="F1491" s="148"/>
      <c r="G1491" s="148"/>
    </row>
    <row r="1492" spans="6:7">
      <c r="F1492" s="148"/>
      <c r="G1492" s="148"/>
    </row>
    <row r="1493" spans="6:7">
      <c r="F1493" s="148"/>
      <c r="G1493" s="148"/>
    </row>
    <row r="1494" spans="6:7">
      <c r="F1494" s="148"/>
      <c r="G1494" s="148"/>
    </row>
    <row r="1495" spans="6:7">
      <c r="F1495" s="148"/>
      <c r="G1495" s="148"/>
    </row>
    <row r="1496" spans="6:7">
      <c r="F1496" s="148"/>
      <c r="G1496" s="148"/>
    </row>
    <row r="1497" spans="6:7">
      <c r="F1497" s="148"/>
      <c r="G1497" s="148"/>
    </row>
    <row r="1498" spans="6:7">
      <c r="F1498" s="148"/>
      <c r="G1498" s="148"/>
    </row>
    <row r="1499" spans="6:7">
      <c r="F1499" s="148"/>
      <c r="G1499" s="148"/>
    </row>
    <row r="1500" spans="6:7">
      <c r="F1500" s="148"/>
      <c r="G1500" s="148"/>
    </row>
    <row r="1501" spans="6:7">
      <c r="F1501" s="148"/>
      <c r="G1501" s="148"/>
    </row>
    <row r="1502" spans="6:7">
      <c r="F1502" s="148"/>
      <c r="G1502" s="148"/>
    </row>
    <row r="1503" spans="6:7">
      <c r="F1503" s="148"/>
      <c r="G1503" s="148"/>
    </row>
    <row r="1504" spans="6:7">
      <c r="F1504" s="148"/>
      <c r="G1504" s="148"/>
    </row>
    <row r="1505" spans="6:7">
      <c r="F1505" s="148"/>
      <c r="G1505" s="148"/>
    </row>
    <row r="1506" spans="6:7">
      <c r="F1506" s="148"/>
      <c r="G1506" s="148"/>
    </row>
    <row r="1507" spans="6:7">
      <c r="F1507" s="148"/>
      <c r="G1507" s="148"/>
    </row>
    <row r="1508" spans="6:7">
      <c r="F1508" s="148"/>
      <c r="G1508" s="148"/>
    </row>
    <row r="1509" spans="6:7">
      <c r="F1509" s="148"/>
      <c r="G1509" s="148"/>
    </row>
    <row r="1510" spans="6:7">
      <c r="F1510" s="148"/>
      <c r="G1510" s="148"/>
    </row>
    <row r="1511" spans="6:7">
      <c r="F1511" s="148"/>
      <c r="G1511" s="148"/>
    </row>
    <row r="1512" spans="6:7">
      <c r="F1512" s="148"/>
      <c r="G1512" s="148"/>
    </row>
    <row r="1513" spans="6:7">
      <c r="F1513" s="148"/>
      <c r="G1513" s="148"/>
    </row>
    <row r="1514" spans="6:7">
      <c r="F1514" s="148"/>
      <c r="G1514" s="148"/>
    </row>
    <row r="1515" spans="6:7">
      <c r="F1515" s="148"/>
      <c r="G1515" s="148"/>
    </row>
    <row r="1516" spans="6:7">
      <c r="F1516" s="148"/>
      <c r="G1516" s="148"/>
    </row>
    <row r="1517" spans="6:7">
      <c r="F1517" s="148"/>
      <c r="G1517" s="148"/>
    </row>
    <row r="1518" spans="6:7">
      <c r="F1518" s="148"/>
      <c r="G1518" s="148"/>
    </row>
    <row r="1519" spans="6:7">
      <c r="F1519" s="148"/>
      <c r="G1519" s="148"/>
    </row>
    <row r="1520" spans="6:7">
      <c r="F1520" s="148"/>
      <c r="G1520" s="148"/>
    </row>
    <row r="1521" spans="6:7">
      <c r="F1521" s="148"/>
      <c r="G1521" s="148"/>
    </row>
    <row r="1522" spans="6:7">
      <c r="F1522" s="148"/>
      <c r="G1522" s="148"/>
    </row>
    <row r="1523" spans="6:7">
      <c r="F1523" s="148"/>
      <c r="G1523" s="148"/>
    </row>
    <row r="1524" spans="6:7">
      <c r="F1524" s="148"/>
      <c r="G1524" s="148"/>
    </row>
    <row r="1525" spans="6:7">
      <c r="F1525" s="148"/>
      <c r="G1525" s="148"/>
    </row>
    <row r="1526" spans="6:7">
      <c r="F1526" s="148"/>
      <c r="G1526" s="148"/>
    </row>
    <row r="1527" spans="6:7">
      <c r="F1527" s="148"/>
      <c r="G1527" s="148"/>
    </row>
    <row r="1528" spans="6:7">
      <c r="F1528" s="148"/>
      <c r="G1528" s="148"/>
    </row>
    <row r="1529" spans="6:7">
      <c r="F1529" s="148"/>
      <c r="G1529" s="148"/>
    </row>
    <row r="1530" spans="6:7">
      <c r="F1530" s="148"/>
      <c r="G1530" s="148"/>
    </row>
    <row r="1531" spans="6:7">
      <c r="F1531" s="148"/>
      <c r="G1531" s="148"/>
    </row>
    <row r="1532" spans="6:7">
      <c r="F1532" s="148"/>
      <c r="G1532" s="148"/>
    </row>
    <row r="1533" spans="6:7">
      <c r="F1533" s="148"/>
      <c r="G1533" s="148"/>
    </row>
    <row r="1534" spans="6:7">
      <c r="F1534" s="148"/>
      <c r="G1534" s="148"/>
    </row>
    <row r="1535" spans="6:7">
      <c r="F1535" s="148"/>
      <c r="G1535" s="148"/>
    </row>
    <row r="1536" spans="6:7">
      <c r="F1536" s="148"/>
      <c r="G1536" s="148"/>
    </row>
    <row r="1537" spans="6:7">
      <c r="F1537" s="148"/>
      <c r="G1537" s="148"/>
    </row>
    <row r="1538" spans="6:7">
      <c r="F1538" s="148"/>
      <c r="G1538" s="148"/>
    </row>
    <row r="1539" spans="6:7">
      <c r="F1539" s="148"/>
      <c r="G1539" s="148"/>
    </row>
    <row r="1540" spans="6:7">
      <c r="F1540" s="148"/>
      <c r="G1540" s="148"/>
    </row>
    <row r="1541" spans="6:7">
      <c r="F1541" s="148"/>
      <c r="G1541" s="148"/>
    </row>
    <row r="1542" spans="6:7">
      <c r="F1542" s="148"/>
      <c r="G1542" s="148"/>
    </row>
    <row r="1543" spans="6:7">
      <c r="F1543" s="148"/>
      <c r="G1543" s="148"/>
    </row>
    <row r="1544" spans="6:7">
      <c r="F1544" s="148"/>
      <c r="G1544" s="148"/>
    </row>
    <row r="1545" spans="6:7">
      <c r="F1545" s="148"/>
      <c r="G1545" s="148"/>
    </row>
    <row r="1546" spans="6:7">
      <c r="F1546" s="148"/>
      <c r="G1546" s="148"/>
    </row>
    <row r="1547" spans="6:7">
      <c r="F1547" s="148"/>
      <c r="G1547" s="148"/>
    </row>
    <row r="1548" spans="6:7">
      <c r="F1548" s="148"/>
      <c r="G1548" s="148"/>
    </row>
    <row r="1549" spans="6:7">
      <c r="F1549" s="148"/>
      <c r="G1549" s="148"/>
    </row>
    <row r="1550" spans="6:7">
      <c r="F1550" s="148"/>
      <c r="G1550" s="148"/>
    </row>
    <row r="1551" spans="6:7">
      <c r="F1551" s="148"/>
      <c r="G1551" s="148"/>
    </row>
    <row r="1552" spans="6:7">
      <c r="F1552" s="148"/>
      <c r="G1552" s="148"/>
    </row>
    <row r="1553" spans="6:7">
      <c r="F1553" s="148"/>
      <c r="G1553" s="148"/>
    </row>
    <row r="1554" spans="6:7">
      <c r="F1554" s="148"/>
      <c r="G1554" s="148"/>
    </row>
    <row r="1555" spans="6:7">
      <c r="F1555" s="148"/>
      <c r="G1555" s="148"/>
    </row>
    <row r="1556" spans="6:7">
      <c r="F1556" s="148"/>
      <c r="G1556" s="148"/>
    </row>
    <row r="1557" spans="6:7">
      <c r="F1557" s="148"/>
      <c r="G1557" s="148"/>
    </row>
    <row r="1558" spans="6:7">
      <c r="F1558" s="148"/>
      <c r="G1558" s="148"/>
    </row>
    <row r="1559" spans="6:7">
      <c r="F1559" s="148"/>
      <c r="G1559" s="148"/>
    </row>
    <row r="1560" spans="6:7">
      <c r="F1560" s="148"/>
      <c r="G1560" s="148"/>
    </row>
    <row r="1561" spans="6:7">
      <c r="F1561" s="148"/>
      <c r="G1561" s="148"/>
    </row>
    <row r="1562" spans="6:7">
      <c r="F1562" s="148"/>
      <c r="G1562" s="148"/>
    </row>
    <row r="1563" spans="6:7">
      <c r="F1563" s="148"/>
      <c r="G1563" s="148"/>
    </row>
    <row r="1564" spans="6:7">
      <c r="F1564" s="148"/>
      <c r="G1564" s="148"/>
    </row>
    <row r="1565" spans="6:7">
      <c r="F1565" s="148"/>
      <c r="G1565" s="148"/>
    </row>
    <row r="1566" spans="6:7">
      <c r="F1566" s="148"/>
      <c r="G1566" s="148"/>
    </row>
    <row r="1567" spans="6:7">
      <c r="F1567" s="148"/>
      <c r="G1567" s="148"/>
    </row>
    <row r="1568" spans="6:7">
      <c r="F1568" s="148"/>
      <c r="G1568" s="148"/>
    </row>
    <row r="1569" spans="6:7">
      <c r="F1569" s="148"/>
      <c r="G1569" s="148"/>
    </row>
    <row r="1570" spans="6:7">
      <c r="F1570" s="148"/>
      <c r="G1570" s="148"/>
    </row>
    <row r="1571" spans="6:7">
      <c r="F1571" s="148"/>
      <c r="G1571" s="148"/>
    </row>
    <row r="1572" spans="6:7">
      <c r="F1572" s="148"/>
      <c r="G1572" s="148"/>
    </row>
    <row r="1573" spans="6:7">
      <c r="F1573" s="148"/>
      <c r="G1573" s="148"/>
    </row>
    <row r="1574" spans="6:7">
      <c r="F1574" s="148"/>
      <c r="G1574" s="148"/>
    </row>
    <row r="1575" spans="6:7">
      <c r="F1575" s="148"/>
      <c r="G1575" s="148"/>
    </row>
    <row r="1576" spans="6:7">
      <c r="F1576" s="148"/>
      <c r="G1576" s="148"/>
    </row>
    <row r="1577" spans="6:7">
      <c r="F1577" s="148"/>
      <c r="G1577" s="148"/>
    </row>
    <row r="1578" spans="6:7">
      <c r="F1578" s="148"/>
      <c r="G1578" s="148"/>
    </row>
    <row r="1579" spans="6:7">
      <c r="F1579" s="148"/>
      <c r="G1579" s="148"/>
    </row>
    <row r="1580" spans="6:7">
      <c r="F1580" s="148"/>
      <c r="G1580" s="148"/>
    </row>
    <row r="1581" spans="6:7">
      <c r="F1581" s="148"/>
      <c r="G1581" s="148"/>
    </row>
    <row r="1582" spans="6:7">
      <c r="F1582" s="148"/>
      <c r="G1582" s="148"/>
    </row>
    <row r="1583" spans="6:7">
      <c r="F1583" s="148"/>
      <c r="G1583" s="148"/>
    </row>
    <row r="1584" spans="6:7">
      <c r="F1584" s="148"/>
      <c r="G1584" s="148"/>
    </row>
    <row r="1585" spans="6:7">
      <c r="F1585" s="148"/>
      <c r="G1585" s="148"/>
    </row>
    <row r="1586" spans="6:7">
      <c r="F1586" s="148"/>
      <c r="G1586" s="148"/>
    </row>
    <row r="1587" spans="6:7">
      <c r="F1587" s="148"/>
      <c r="G1587" s="148"/>
    </row>
    <row r="1588" spans="6:7">
      <c r="F1588" s="148"/>
      <c r="G1588" s="148"/>
    </row>
    <row r="1589" spans="6:7">
      <c r="F1589" s="148"/>
      <c r="G1589" s="148"/>
    </row>
    <row r="1590" spans="6:7">
      <c r="F1590" s="148"/>
      <c r="G1590" s="148"/>
    </row>
    <row r="1591" spans="6:7">
      <c r="F1591" s="148"/>
      <c r="G1591" s="148"/>
    </row>
    <row r="1592" spans="6:7">
      <c r="F1592" s="148"/>
      <c r="G1592" s="148"/>
    </row>
    <row r="1593" spans="6:7">
      <c r="F1593" s="148"/>
      <c r="G1593" s="148"/>
    </row>
    <row r="1594" spans="6:7">
      <c r="F1594" s="148"/>
      <c r="G1594" s="148"/>
    </row>
    <row r="1595" spans="6:7">
      <c r="F1595" s="148"/>
      <c r="G1595" s="148"/>
    </row>
    <row r="1596" spans="6:7">
      <c r="F1596" s="148"/>
      <c r="G1596" s="148"/>
    </row>
    <row r="1597" spans="6:7">
      <c r="F1597" s="148"/>
      <c r="G1597" s="148"/>
    </row>
    <row r="1598" spans="6:7">
      <c r="F1598" s="148"/>
      <c r="G1598" s="148"/>
    </row>
    <row r="1599" spans="6:7">
      <c r="F1599" s="148"/>
      <c r="G1599" s="148"/>
    </row>
    <row r="1600" spans="6:7">
      <c r="F1600" s="148"/>
      <c r="G1600" s="148"/>
    </row>
    <row r="1601" spans="6:7">
      <c r="F1601" s="148"/>
      <c r="G1601" s="148"/>
    </row>
    <row r="1602" spans="6:7">
      <c r="F1602" s="148"/>
      <c r="G1602" s="148"/>
    </row>
    <row r="1603" spans="6:7">
      <c r="F1603" s="148"/>
      <c r="G1603" s="148"/>
    </row>
    <row r="1604" spans="6:7">
      <c r="F1604" s="148"/>
      <c r="G1604" s="148"/>
    </row>
    <row r="1605" spans="6:7">
      <c r="F1605" s="148"/>
      <c r="G1605" s="148"/>
    </row>
    <row r="1606" spans="6:7">
      <c r="F1606" s="148"/>
      <c r="G1606" s="148"/>
    </row>
    <row r="1607" spans="6:7">
      <c r="F1607" s="148"/>
      <c r="G1607" s="148"/>
    </row>
    <row r="1608" spans="6:7">
      <c r="F1608" s="148"/>
      <c r="G1608" s="148"/>
    </row>
    <row r="1609" spans="6:7">
      <c r="F1609" s="148"/>
      <c r="G1609" s="148"/>
    </row>
    <row r="1610" spans="6:7">
      <c r="F1610" s="148"/>
      <c r="G1610" s="148"/>
    </row>
    <row r="1611" spans="6:7">
      <c r="F1611" s="148"/>
      <c r="G1611" s="148"/>
    </row>
    <row r="1612" spans="6:7">
      <c r="F1612" s="148"/>
      <c r="G1612" s="148"/>
    </row>
    <row r="1613" spans="6:7">
      <c r="F1613" s="148"/>
      <c r="G1613" s="148"/>
    </row>
    <row r="1614" spans="6:7">
      <c r="F1614" s="148"/>
      <c r="G1614" s="148"/>
    </row>
    <row r="1615" spans="6:7">
      <c r="F1615" s="148"/>
      <c r="G1615" s="148"/>
    </row>
    <row r="1616" spans="6:7">
      <c r="F1616" s="148"/>
      <c r="G1616" s="148"/>
    </row>
    <row r="1617" spans="6:7">
      <c r="F1617" s="148"/>
      <c r="G1617" s="148"/>
    </row>
    <row r="1618" spans="6:7">
      <c r="F1618" s="148"/>
      <c r="G1618" s="148"/>
    </row>
    <row r="1619" spans="6:7">
      <c r="F1619" s="148"/>
      <c r="G1619" s="148"/>
    </row>
    <row r="1620" spans="6:7">
      <c r="F1620" s="148"/>
      <c r="G1620" s="148"/>
    </row>
    <row r="1621" spans="6:7">
      <c r="F1621" s="148"/>
      <c r="G1621" s="148"/>
    </row>
    <row r="1622" spans="6:7">
      <c r="F1622" s="148"/>
      <c r="G1622" s="148"/>
    </row>
    <row r="1623" spans="6:7">
      <c r="F1623" s="148"/>
      <c r="G1623" s="148"/>
    </row>
    <row r="1624" spans="6:7">
      <c r="F1624" s="148"/>
      <c r="G1624" s="148"/>
    </row>
    <row r="1625" spans="6:7">
      <c r="F1625" s="148"/>
      <c r="G1625" s="148"/>
    </row>
    <row r="1626" spans="6:7">
      <c r="F1626" s="148"/>
      <c r="G1626" s="148"/>
    </row>
    <row r="1627" spans="6:7">
      <c r="F1627" s="148"/>
      <c r="G1627" s="148"/>
    </row>
    <row r="1628" spans="6:7">
      <c r="F1628" s="148"/>
      <c r="G1628" s="148"/>
    </row>
    <row r="1629" spans="6:7">
      <c r="F1629" s="148"/>
      <c r="G1629" s="148"/>
    </row>
    <row r="1630" spans="6:7">
      <c r="F1630" s="148"/>
      <c r="G1630" s="148"/>
    </row>
    <row r="1631" spans="6:7">
      <c r="F1631" s="148"/>
      <c r="G1631" s="148"/>
    </row>
    <row r="1632" spans="6:7">
      <c r="F1632" s="148"/>
      <c r="G1632" s="148"/>
    </row>
    <row r="1633" spans="6:7">
      <c r="F1633" s="148"/>
      <c r="G1633" s="148"/>
    </row>
    <row r="1634" spans="6:7">
      <c r="F1634" s="148"/>
      <c r="G1634" s="148"/>
    </row>
    <row r="1635" spans="6:7">
      <c r="F1635" s="148"/>
      <c r="G1635" s="148"/>
    </row>
    <row r="1636" spans="6:7">
      <c r="F1636" s="148"/>
      <c r="G1636" s="148"/>
    </row>
    <row r="1637" spans="6:7">
      <c r="F1637" s="148"/>
      <c r="G1637" s="148"/>
    </row>
    <row r="1638" spans="6:7">
      <c r="F1638" s="148"/>
      <c r="G1638" s="148"/>
    </row>
    <row r="1639" spans="6:7">
      <c r="F1639" s="148"/>
      <c r="G1639" s="148"/>
    </row>
    <row r="1640" spans="6:7">
      <c r="F1640" s="148"/>
      <c r="G1640" s="148"/>
    </row>
    <row r="1641" spans="6:7">
      <c r="F1641" s="148"/>
      <c r="G1641" s="148"/>
    </row>
    <row r="1642" spans="6:7">
      <c r="F1642" s="148"/>
      <c r="G1642" s="148"/>
    </row>
    <row r="1643" spans="6:7">
      <c r="F1643" s="148"/>
      <c r="G1643" s="148"/>
    </row>
    <row r="1644" spans="6:7">
      <c r="F1644" s="148"/>
      <c r="G1644" s="148"/>
    </row>
    <row r="1645" spans="6:7">
      <c r="F1645" s="148"/>
      <c r="G1645" s="148"/>
    </row>
    <row r="1646" spans="6:7">
      <c r="F1646" s="148"/>
      <c r="G1646" s="148"/>
    </row>
    <row r="1647" spans="6:7">
      <c r="F1647" s="148"/>
      <c r="G1647" s="148"/>
    </row>
    <row r="1648" spans="6:7">
      <c r="F1648" s="148"/>
      <c r="G1648" s="148"/>
    </row>
    <row r="1649" spans="6:7">
      <c r="F1649" s="148"/>
      <c r="G1649" s="148"/>
    </row>
    <row r="1650" spans="6:7">
      <c r="F1650" s="148"/>
      <c r="G1650" s="148"/>
    </row>
    <row r="1651" spans="6:7">
      <c r="F1651" s="148"/>
      <c r="G1651" s="148"/>
    </row>
    <row r="1652" spans="6:7">
      <c r="F1652" s="148"/>
      <c r="G1652" s="148"/>
    </row>
    <row r="1653" spans="6:7">
      <c r="F1653" s="148"/>
      <c r="G1653" s="148"/>
    </row>
    <row r="1654" spans="6:7">
      <c r="F1654" s="148"/>
      <c r="G1654" s="148"/>
    </row>
    <row r="1655" spans="6:7">
      <c r="F1655" s="148"/>
      <c r="G1655" s="148"/>
    </row>
    <row r="1656" spans="6:7">
      <c r="F1656" s="148"/>
      <c r="G1656" s="148"/>
    </row>
    <row r="1657" spans="6:7">
      <c r="F1657" s="148"/>
      <c r="G1657" s="148"/>
    </row>
    <row r="1658" spans="6:7">
      <c r="F1658" s="148"/>
      <c r="G1658" s="148"/>
    </row>
    <row r="1659" spans="6:7">
      <c r="F1659" s="148"/>
      <c r="G1659" s="148"/>
    </row>
    <row r="1660" spans="6:7">
      <c r="F1660" s="148"/>
      <c r="G1660" s="148"/>
    </row>
    <row r="1661" spans="6:7">
      <c r="F1661" s="148"/>
      <c r="G1661" s="148"/>
    </row>
    <row r="1662" spans="6:7">
      <c r="F1662" s="148"/>
      <c r="G1662" s="148"/>
    </row>
    <row r="1663" spans="6:7">
      <c r="F1663" s="148"/>
      <c r="G1663" s="148"/>
    </row>
    <row r="1664" spans="6:7">
      <c r="F1664" s="148"/>
      <c r="G1664" s="148"/>
    </row>
    <row r="1665" spans="6:7">
      <c r="F1665" s="148"/>
      <c r="G1665" s="148"/>
    </row>
    <row r="1666" spans="6:7">
      <c r="F1666" s="148"/>
      <c r="G1666" s="148"/>
    </row>
    <row r="1667" spans="6:7">
      <c r="F1667" s="148"/>
      <c r="G1667" s="148"/>
    </row>
    <row r="1668" spans="6:7">
      <c r="F1668" s="148"/>
      <c r="G1668" s="148"/>
    </row>
    <row r="1669" spans="6:7">
      <c r="F1669" s="148"/>
      <c r="G1669" s="148"/>
    </row>
    <row r="1670" spans="6:7">
      <c r="F1670" s="148"/>
      <c r="G1670" s="148"/>
    </row>
    <row r="1671" spans="6:7">
      <c r="F1671" s="148"/>
      <c r="G1671" s="148"/>
    </row>
    <row r="1672" spans="6:7">
      <c r="F1672" s="148"/>
      <c r="G1672" s="148"/>
    </row>
    <row r="1673" spans="6:7">
      <c r="F1673" s="148"/>
      <c r="G1673" s="148"/>
    </row>
    <row r="1674" spans="6:7">
      <c r="F1674" s="148"/>
      <c r="G1674" s="148"/>
    </row>
    <row r="1675" spans="6:7">
      <c r="F1675" s="148"/>
      <c r="G1675" s="148"/>
    </row>
    <row r="1676" spans="6:7">
      <c r="F1676" s="148"/>
      <c r="G1676" s="148"/>
    </row>
    <row r="1677" spans="6:7">
      <c r="F1677" s="148"/>
      <c r="G1677" s="148"/>
    </row>
    <row r="1678" spans="6:7">
      <c r="F1678" s="148"/>
      <c r="G1678" s="148"/>
    </row>
    <row r="1679" spans="6:7">
      <c r="F1679" s="148"/>
      <c r="G1679" s="148"/>
    </row>
    <row r="1680" spans="6:7">
      <c r="F1680" s="148"/>
      <c r="G1680" s="148"/>
    </row>
    <row r="1681" spans="6:7">
      <c r="F1681" s="148"/>
      <c r="G1681" s="148"/>
    </row>
    <row r="1682" spans="6:7">
      <c r="F1682" s="148"/>
      <c r="G1682" s="148"/>
    </row>
    <row r="1683" spans="6:7">
      <c r="F1683" s="148"/>
      <c r="G1683" s="148"/>
    </row>
    <row r="1684" spans="6:7">
      <c r="F1684" s="148"/>
      <c r="G1684" s="148"/>
    </row>
    <row r="1685" spans="6:7">
      <c r="F1685" s="148"/>
      <c r="G1685" s="148"/>
    </row>
    <row r="1686" spans="6:7">
      <c r="F1686" s="148"/>
      <c r="G1686" s="148"/>
    </row>
    <row r="1687" spans="6:7">
      <c r="F1687" s="148"/>
      <c r="G1687" s="148"/>
    </row>
    <row r="1688" spans="6:7">
      <c r="F1688" s="148"/>
      <c r="G1688" s="148"/>
    </row>
    <row r="1689" spans="6:7">
      <c r="F1689" s="148"/>
      <c r="G1689" s="148"/>
    </row>
    <row r="1690" spans="6:7">
      <c r="F1690" s="148"/>
      <c r="G1690" s="148"/>
    </row>
    <row r="1691" spans="6:7">
      <c r="F1691" s="148"/>
      <c r="G1691" s="148"/>
    </row>
    <row r="1692" spans="6:7">
      <c r="F1692" s="148"/>
      <c r="G1692" s="148"/>
    </row>
    <row r="1693" spans="6:7">
      <c r="F1693" s="148"/>
      <c r="G1693" s="148"/>
    </row>
    <row r="1694" spans="6:7">
      <c r="F1694" s="148"/>
      <c r="G1694" s="148"/>
    </row>
    <row r="1695" spans="6:7">
      <c r="F1695" s="148"/>
      <c r="G1695" s="148"/>
    </row>
    <row r="1696" spans="6:7">
      <c r="F1696" s="148"/>
      <c r="G1696" s="148"/>
    </row>
    <row r="1697" spans="6:7">
      <c r="F1697" s="148"/>
      <c r="G1697" s="148"/>
    </row>
    <row r="1698" spans="6:7">
      <c r="F1698" s="148"/>
      <c r="G1698" s="148"/>
    </row>
    <row r="1699" spans="6:7">
      <c r="F1699" s="148"/>
      <c r="G1699" s="148"/>
    </row>
    <row r="1700" spans="6:7">
      <c r="F1700" s="148"/>
      <c r="G1700" s="148"/>
    </row>
    <row r="1701" spans="6:7">
      <c r="F1701" s="148"/>
      <c r="G1701" s="148"/>
    </row>
    <row r="1702" spans="6:7">
      <c r="F1702" s="148"/>
      <c r="G1702" s="148"/>
    </row>
    <row r="1703" spans="6:7">
      <c r="F1703" s="148"/>
      <c r="G1703" s="148"/>
    </row>
    <row r="1704" spans="6:7">
      <c r="F1704" s="148"/>
      <c r="G1704" s="148"/>
    </row>
    <row r="1705" spans="6:7">
      <c r="F1705" s="148"/>
      <c r="G1705" s="148"/>
    </row>
    <row r="1706" spans="6:7">
      <c r="F1706" s="148"/>
      <c r="G1706" s="148"/>
    </row>
    <row r="1707" spans="6:7">
      <c r="F1707" s="148"/>
      <c r="G1707" s="148"/>
    </row>
    <row r="1708" spans="6:7">
      <c r="F1708" s="148"/>
      <c r="G1708" s="148"/>
    </row>
    <row r="1709" spans="6:7">
      <c r="F1709" s="148"/>
      <c r="G1709" s="148"/>
    </row>
    <row r="1710" spans="6:7">
      <c r="F1710" s="148"/>
      <c r="G1710" s="148"/>
    </row>
    <row r="1711" spans="6:7">
      <c r="F1711" s="148"/>
      <c r="G1711" s="148"/>
    </row>
    <row r="1712" spans="6:7">
      <c r="F1712" s="148"/>
      <c r="G1712" s="148"/>
    </row>
    <row r="1713" spans="6:7">
      <c r="F1713" s="148"/>
      <c r="G1713" s="148"/>
    </row>
    <row r="1714" spans="6:7">
      <c r="F1714" s="148"/>
      <c r="G1714" s="148"/>
    </row>
    <row r="1715" spans="6:7">
      <c r="F1715" s="148"/>
      <c r="G1715" s="148"/>
    </row>
    <row r="1716" spans="6:7">
      <c r="F1716" s="148"/>
      <c r="G1716" s="148"/>
    </row>
    <row r="1717" spans="6:7">
      <c r="F1717" s="148"/>
      <c r="G1717" s="148"/>
    </row>
    <row r="1718" spans="6:7">
      <c r="F1718" s="148"/>
      <c r="G1718" s="148"/>
    </row>
    <row r="1719" spans="6:7">
      <c r="F1719" s="148"/>
      <c r="G1719" s="148"/>
    </row>
    <row r="1720" spans="6:7">
      <c r="F1720" s="148"/>
      <c r="G1720" s="148"/>
    </row>
    <row r="1721" spans="6:7">
      <c r="F1721" s="148"/>
      <c r="G1721" s="148"/>
    </row>
    <row r="1722" spans="6:7">
      <c r="F1722" s="148"/>
      <c r="G1722" s="148"/>
    </row>
    <row r="1723" spans="6:7">
      <c r="F1723" s="148"/>
      <c r="G1723" s="148"/>
    </row>
    <row r="1724" spans="6:7">
      <c r="F1724" s="148"/>
      <c r="G1724" s="148"/>
    </row>
    <row r="1725" spans="6:7">
      <c r="F1725" s="148"/>
      <c r="G1725" s="148"/>
    </row>
    <row r="1726" spans="6:7">
      <c r="F1726" s="148"/>
      <c r="G1726" s="148"/>
    </row>
    <row r="1727" spans="6:7">
      <c r="F1727" s="148"/>
      <c r="G1727" s="148"/>
    </row>
    <row r="1728" spans="6:7">
      <c r="F1728" s="148"/>
      <c r="G1728" s="148"/>
    </row>
    <row r="1729" spans="6:7">
      <c r="F1729" s="148"/>
      <c r="G1729" s="148"/>
    </row>
    <row r="1730" spans="6:7">
      <c r="F1730" s="148"/>
      <c r="G1730" s="148"/>
    </row>
    <row r="1731" spans="6:7">
      <c r="F1731" s="148"/>
      <c r="G1731" s="148"/>
    </row>
    <row r="1732" spans="6:7">
      <c r="F1732" s="148"/>
      <c r="G1732" s="148"/>
    </row>
    <row r="1733" spans="6:7">
      <c r="F1733" s="148"/>
      <c r="G1733" s="148"/>
    </row>
    <row r="1734" spans="6:7">
      <c r="F1734" s="148"/>
      <c r="G1734" s="148"/>
    </row>
    <row r="1735" spans="6:7">
      <c r="F1735" s="148"/>
      <c r="G1735" s="148"/>
    </row>
    <row r="1736" spans="6:7">
      <c r="F1736" s="148"/>
      <c r="G1736" s="148"/>
    </row>
    <row r="1737" spans="6:7">
      <c r="F1737" s="148"/>
      <c r="G1737" s="148"/>
    </row>
    <row r="1738" spans="6:7">
      <c r="F1738" s="148"/>
      <c r="G1738" s="148"/>
    </row>
    <row r="1739" spans="6:7">
      <c r="F1739" s="148"/>
      <c r="G1739" s="148"/>
    </row>
    <row r="1740" spans="6:7">
      <c r="F1740" s="148"/>
      <c r="G1740" s="148"/>
    </row>
    <row r="1741" spans="6:7">
      <c r="F1741" s="148"/>
      <c r="G1741" s="148"/>
    </row>
    <row r="1742" spans="6:7">
      <c r="F1742" s="148"/>
      <c r="G1742" s="148"/>
    </row>
    <row r="1743" spans="6:7">
      <c r="F1743" s="148"/>
      <c r="G1743" s="148"/>
    </row>
    <row r="1744" spans="6:7">
      <c r="F1744" s="148"/>
      <c r="G1744" s="148"/>
    </row>
    <row r="1745" spans="6:7">
      <c r="F1745" s="148"/>
      <c r="G1745" s="148"/>
    </row>
    <row r="1746" spans="6:7">
      <c r="F1746" s="148"/>
      <c r="G1746" s="148"/>
    </row>
    <row r="1747" spans="6:7">
      <c r="F1747" s="148"/>
      <c r="G1747" s="148"/>
    </row>
    <row r="1748" spans="6:7">
      <c r="F1748" s="148"/>
      <c r="G1748" s="148"/>
    </row>
    <row r="1749" spans="6:7">
      <c r="F1749" s="148"/>
      <c r="G1749" s="148"/>
    </row>
    <row r="1750" spans="6:7">
      <c r="F1750" s="148"/>
      <c r="G1750" s="148"/>
    </row>
    <row r="1751" spans="6:7">
      <c r="F1751" s="148"/>
      <c r="G1751" s="148"/>
    </row>
    <row r="1752" spans="6:7">
      <c r="F1752" s="148"/>
      <c r="G1752" s="148"/>
    </row>
    <row r="1753" spans="6:7">
      <c r="F1753" s="148"/>
      <c r="G1753" s="148"/>
    </row>
    <row r="1754" spans="6:7">
      <c r="F1754" s="148"/>
      <c r="G1754" s="148"/>
    </row>
    <row r="1755" spans="6:7">
      <c r="F1755" s="148"/>
      <c r="G1755" s="148"/>
    </row>
    <row r="1756" spans="6:7">
      <c r="F1756" s="148"/>
      <c r="G1756" s="148"/>
    </row>
    <row r="1757" spans="6:7">
      <c r="F1757" s="148"/>
      <c r="G1757" s="148"/>
    </row>
    <row r="1758" spans="6:7">
      <c r="F1758" s="148"/>
      <c r="G1758" s="148"/>
    </row>
    <row r="1759" spans="6:7">
      <c r="F1759" s="148"/>
      <c r="G1759" s="148"/>
    </row>
    <row r="1760" spans="6:7">
      <c r="F1760" s="148"/>
      <c r="G1760" s="148"/>
    </row>
    <row r="1761" spans="6:7">
      <c r="F1761" s="148"/>
      <c r="G1761" s="148"/>
    </row>
    <row r="1762" spans="6:7">
      <c r="F1762" s="148"/>
      <c r="G1762" s="148"/>
    </row>
    <row r="1763" spans="6:7">
      <c r="F1763" s="148"/>
      <c r="G1763" s="148"/>
    </row>
    <row r="1764" spans="6:7">
      <c r="F1764" s="148"/>
      <c r="G1764" s="148"/>
    </row>
    <row r="1765" spans="6:7">
      <c r="F1765" s="148"/>
      <c r="G1765" s="148"/>
    </row>
    <row r="1766" spans="6:7">
      <c r="F1766" s="148"/>
      <c r="G1766" s="148"/>
    </row>
    <row r="1767" spans="6:7">
      <c r="F1767" s="148"/>
      <c r="G1767" s="148"/>
    </row>
    <row r="1768" spans="6:7">
      <c r="F1768" s="148"/>
      <c r="G1768" s="148"/>
    </row>
    <row r="1769" spans="6:7">
      <c r="F1769" s="148"/>
      <c r="G1769" s="148"/>
    </row>
    <row r="1770" spans="6:7">
      <c r="F1770" s="148"/>
      <c r="G1770" s="148"/>
    </row>
    <row r="1771" spans="6:7">
      <c r="F1771" s="148"/>
      <c r="G1771" s="148"/>
    </row>
    <row r="1772" spans="6:7">
      <c r="F1772" s="148"/>
      <c r="G1772" s="148"/>
    </row>
    <row r="1773" spans="6:7">
      <c r="F1773" s="148"/>
      <c r="G1773" s="148"/>
    </row>
    <row r="1774" spans="6:7">
      <c r="F1774" s="148"/>
      <c r="G1774" s="148"/>
    </row>
    <row r="1775" spans="6:7">
      <c r="F1775" s="148"/>
      <c r="G1775" s="148"/>
    </row>
    <row r="1776" spans="6:7">
      <c r="F1776" s="148"/>
      <c r="G1776" s="148"/>
    </row>
    <row r="1777" spans="6:7">
      <c r="F1777" s="148"/>
      <c r="G1777" s="148"/>
    </row>
    <row r="1778" spans="6:7">
      <c r="F1778" s="148"/>
      <c r="G1778" s="148"/>
    </row>
    <row r="1779" spans="6:7">
      <c r="F1779" s="148"/>
      <c r="G1779" s="148"/>
    </row>
    <row r="1780" spans="6:7">
      <c r="F1780" s="148"/>
      <c r="G1780" s="148"/>
    </row>
    <row r="1781" spans="6:7">
      <c r="F1781" s="148"/>
      <c r="G1781" s="148"/>
    </row>
    <row r="1782" spans="6:7">
      <c r="F1782" s="148"/>
      <c r="G1782" s="148"/>
    </row>
    <row r="1783" spans="6:7">
      <c r="F1783" s="148"/>
      <c r="G1783" s="148"/>
    </row>
    <row r="1784" spans="6:7">
      <c r="F1784" s="148"/>
      <c r="G1784" s="148"/>
    </row>
    <row r="1785" spans="6:7">
      <c r="F1785" s="148"/>
      <c r="G1785" s="148"/>
    </row>
    <row r="1786" spans="6:7">
      <c r="F1786" s="148"/>
      <c r="G1786" s="148"/>
    </row>
    <row r="1787" spans="6:7">
      <c r="F1787" s="148"/>
      <c r="G1787" s="148"/>
    </row>
    <row r="1788" spans="6:7">
      <c r="F1788" s="148"/>
      <c r="G1788" s="148"/>
    </row>
    <row r="1789" spans="6:7">
      <c r="F1789" s="148"/>
      <c r="G1789" s="148"/>
    </row>
    <row r="1790" spans="6:7">
      <c r="F1790" s="148"/>
      <c r="G1790" s="148"/>
    </row>
    <row r="1791" spans="6:7">
      <c r="F1791" s="148"/>
      <c r="G1791" s="148"/>
    </row>
    <row r="1792" spans="6:7">
      <c r="F1792" s="148"/>
      <c r="G1792" s="148"/>
    </row>
    <row r="1793" spans="6:7">
      <c r="F1793" s="148"/>
      <c r="G1793" s="148"/>
    </row>
    <row r="1794" spans="6:7">
      <c r="F1794" s="148"/>
      <c r="G1794" s="148"/>
    </row>
    <row r="1795" spans="6:7">
      <c r="F1795" s="148"/>
      <c r="G1795" s="148"/>
    </row>
    <row r="1796" spans="6:7">
      <c r="F1796" s="148"/>
      <c r="G1796" s="148"/>
    </row>
    <row r="1797" spans="6:7">
      <c r="F1797" s="148"/>
      <c r="G1797" s="148"/>
    </row>
    <row r="1798" spans="6:7">
      <c r="F1798" s="148"/>
      <c r="G1798" s="148"/>
    </row>
    <row r="1799" spans="6:7">
      <c r="F1799" s="148"/>
      <c r="G1799" s="148"/>
    </row>
    <row r="1800" spans="6:7">
      <c r="F1800" s="148"/>
      <c r="G1800" s="148"/>
    </row>
    <row r="1801" spans="6:7">
      <c r="F1801" s="148"/>
      <c r="G1801" s="148"/>
    </row>
    <row r="1802" spans="6:7">
      <c r="F1802" s="148"/>
      <c r="G1802" s="148"/>
    </row>
    <row r="1803" spans="6:7">
      <c r="F1803" s="148"/>
      <c r="G1803" s="148"/>
    </row>
    <row r="1804" spans="6:7">
      <c r="F1804" s="148"/>
      <c r="G1804" s="148"/>
    </row>
    <row r="1805" spans="6:7">
      <c r="F1805" s="148"/>
      <c r="G1805" s="148"/>
    </row>
    <row r="1806" spans="6:7">
      <c r="F1806" s="148"/>
      <c r="G1806" s="148"/>
    </row>
    <row r="1807" spans="6:7">
      <c r="F1807" s="148"/>
      <c r="G1807" s="148"/>
    </row>
    <row r="1808" spans="6:7">
      <c r="F1808" s="148"/>
      <c r="G1808" s="148"/>
    </row>
    <row r="1809" spans="6:7">
      <c r="F1809" s="148"/>
      <c r="G1809" s="148"/>
    </row>
    <row r="1810" spans="6:7">
      <c r="F1810" s="148"/>
      <c r="G1810" s="148"/>
    </row>
    <row r="1811" spans="6:7">
      <c r="F1811" s="148"/>
      <c r="G1811" s="148"/>
    </row>
    <row r="1812" spans="6:7">
      <c r="F1812" s="148"/>
      <c r="G1812" s="148"/>
    </row>
    <row r="1813" spans="6:7">
      <c r="F1813" s="148"/>
      <c r="G1813" s="148"/>
    </row>
    <row r="1814" spans="6:7">
      <c r="F1814" s="148"/>
      <c r="G1814" s="148"/>
    </row>
    <row r="1815" spans="6:7">
      <c r="F1815" s="148"/>
      <c r="G1815" s="148"/>
    </row>
    <row r="1816" spans="6:7">
      <c r="F1816" s="148"/>
      <c r="G1816" s="148"/>
    </row>
    <row r="1817" spans="6:7">
      <c r="F1817" s="148"/>
      <c r="G1817" s="148"/>
    </row>
    <row r="1818" spans="6:7">
      <c r="F1818" s="148"/>
      <c r="G1818" s="148"/>
    </row>
    <row r="1819" spans="6:7">
      <c r="F1819" s="148"/>
      <c r="G1819" s="148"/>
    </row>
    <row r="1820" spans="6:7">
      <c r="F1820" s="148"/>
      <c r="G1820" s="148"/>
    </row>
    <row r="1821" spans="6:7">
      <c r="F1821" s="148"/>
      <c r="G1821" s="148"/>
    </row>
    <row r="1822" spans="6:7">
      <c r="F1822" s="148"/>
      <c r="G1822" s="148"/>
    </row>
    <row r="1823" spans="6:7">
      <c r="F1823" s="148"/>
      <c r="G1823" s="148"/>
    </row>
    <row r="1824" spans="6:7">
      <c r="F1824" s="148"/>
      <c r="G1824" s="148"/>
    </row>
    <row r="1825" spans="6:7">
      <c r="F1825" s="148"/>
      <c r="G1825" s="148"/>
    </row>
    <row r="1826" spans="6:7">
      <c r="F1826" s="148"/>
      <c r="G1826" s="148"/>
    </row>
    <row r="1827" spans="6:7">
      <c r="F1827" s="148"/>
      <c r="G1827" s="148"/>
    </row>
    <row r="1828" spans="6:7">
      <c r="F1828" s="148"/>
      <c r="G1828" s="148"/>
    </row>
    <row r="1829" spans="6:7">
      <c r="F1829" s="148"/>
      <c r="G1829" s="148"/>
    </row>
    <row r="1830" spans="6:7">
      <c r="F1830" s="148"/>
      <c r="G1830" s="148"/>
    </row>
    <row r="1831" spans="6:7">
      <c r="F1831" s="148"/>
      <c r="G1831" s="148"/>
    </row>
    <row r="1832" spans="6:7">
      <c r="F1832" s="148"/>
      <c r="G1832" s="148"/>
    </row>
    <row r="1833" spans="6:7">
      <c r="F1833" s="148"/>
      <c r="G1833" s="148"/>
    </row>
    <row r="1834" spans="6:7">
      <c r="F1834" s="148"/>
      <c r="G1834" s="148"/>
    </row>
    <row r="1835" spans="6:7">
      <c r="F1835" s="148"/>
      <c r="G1835" s="148"/>
    </row>
    <row r="1836" spans="6:7">
      <c r="F1836" s="148"/>
      <c r="G1836" s="148"/>
    </row>
    <row r="1837" spans="6:7">
      <c r="F1837" s="148"/>
      <c r="G1837" s="148"/>
    </row>
    <row r="1838" spans="6:7">
      <c r="F1838" s="148"/>
      <c r="G1838" s="148"/>
    </row>
    <row r="1839" spans="6:7">
      <c r="F1839" s="148"/>
      <c r="G1839" s="148"/>
    </row>
    <row r="1840" spans="6:7">
      <c r="F1840" s="148"/>
      <c r="G1840" s="148"/>
    </row>
    <row r="1841" spans="6:7">
      <c r="F1841" s="148"/>
      <c r="G1841" s="148"/>
    </row>
    <row r="1842" spans="6:7">
      <c r="F1842" s="148"/>
      <c r="G1842" s="148"/>
    </row>
    <row r="1843" spans="6:7">
      <c r="F1843" s="148"/>
      <c r="G1843" s="148"/>
    </row>
    <row r="1844" spans="6:7">
      <c r="F1844" s="148"/>
      <c r="G1844" s="148"/>
    </row>
    <row r="1845" spans="6:7">
      <c r="F1845" s="148"/>
      <c r="G1845" s="148"/>
    </row>
    <row r="1846" spans="6:7">
      <c r="F1846" s="148"/>
      <c r="G1846" s="148"/>
    </row>
    <row r="1847" spans="6:7">
      <c r="F1847" s="148"/>
      <c r="G1847" s="148"/>
    </row>
    <row r="1848" spans="6:7">
      <c r="F1848" s="148"/>
      <c r="G1848" s="148"/>
    </row>
    <row r="1849" spans="6:7">
      <c r="F1849" s="148"/>
      <c r="G1849" s="148"/>
    </row>
    <row r="1850" spans="6:7">
      <c r="F1850" s="148"/>
      <c r="G1850" s="148"/>
    </row>
    <row r="1851" spans="6:7">
      <c r="F1851" s="148"/>
      <c r="G1851" s="148"/>
    </row>
    <row r="1852" spans="6:7">
      <c r="F1852" s="148"/>
      <c r="G1852" s="148"/>
    </row>
    <row r="1853" spans="6:7">
      <c r="F1853" s="148"/>
      <c r="G1853" s="148"/>
    </row>
    <row r="1854" spans="6:7">
      <c r="F1854" s="148"/>
      <c r="G1854" s="148"/>
    </row>
    <row r="1855" spans="6:7">
      <c r="F1855" s="148"/>
      <c r="G1855" s="148"/>
    </row>
    <row r="1856" spans="6:7">
      <c r="F1856" s="148"/>
      <c r="G1856" s="148"/>
    </row>
    <row r="1857" spans="6:7">
      <c r="F1857" s="148"/>
      <c r="G1857" s="148"/>
    </row>
    <row r="1858" spans="6:7">
      <c r="F1858" s="148"/>
      <c r="G1858" s="148"/>
    </row>
    <row r="1859" spans="6:7">
      <c r="F1859" s="148"/>
      <c r="G1859" s="148"/>
    </row>
    <row r="1860" spans="6:7">
      <c r="F1860" s="148"/>
      <c r="G1860" s="148"/>
    </row>
    <row r="1861" spans="6:7">
      <c r="F1861" s="148"/>
      <c r="G1861" s="148"/>
    </row>
    <row r="1862" spans="6:7">
      <c r="F1862" s="148"/>
      <c r="G1862" s="148"/>
    </row>
    <row r="1863" spans="6:7">
      <c r="F1863" s="148"/>
      <c r="G1863" s="148"/>
    </row>
    <row r="1864" spans="6:7">
      <c r="F1864" s="148"/>
      <c r="G1864" s="148"/>
    </row>
    <row r="1865" spans="6:7">
      <c r="F1865" s="148"/>
      <c r="G1865" s="148"/>
    </row>
    <row r="1866" spans="6:7">
      <c r="F1866" s="148"/>
      <c r="G1866" s="148"/>
    </row>
    <row r="1867" spans="6:7">
      <c r="F1867" s="148"/>
      <c r="G1867" s="148"/>
    </row>
    <row r="1868" spans="6:7">
      <c r="F1868" s="148"/>
      <c r="G1868" s="148"/>
    </row>
    <row r="1869" spans="6:7">
      <c r="F1869" s="148"/>
      <c r="G1869" s="148"/>
    </row>
    <row r="1870" spans="6:7">
      <c r="F1870" s="148"/>
      <c r="G1870" s="148"/>
    </row>
    <row r="1871" spans="6:7">
      <c r="F1871" s="148"/>
      <c r="G1871" s="148"/>
    </row>
    <row r="1872" spans="6:7">
      <c r="F1872" s="148"/>
      <c r="G1872" s="148"/>
    </row>
    <row r="1873" spans="6:7">
      <c r="F1873" s="148"/>
      <c r="G1873" s="148"/>
    </row>
    <row r="1874" spans="6:7">
      <c r="F1874" s="148"/>
      <c r="G1874" s="148"/>
    </row>
    <row r="1875" spans="6:7">
      <c r="F1875" s="148"/>
      <c r="G1875" s="148"/>
    </row>
    <row r="1876" spans="6:7">
      <c r="F1876" s="148"/>
      <c r="G1876" s="148"/>
    </row>
    <row r="1877" spans="6:7">
      <c r="F1877" s="148"/>
      <c r="G1877" s="148"/>
    </row>
    <row r="1878" spans="6:7">
      <c r="F1878" s="148"/>
      <c r="G1878" s="148"/>
    </row>
    <row r="1879" spans="6:7">
      <c r="F1879" s="148"/>
      <c r="G1879" s="148"/>
    </row>
    <row r="1880" spans="6:7">
      <c r="F1880" s="148"/>
      <c r="G1880" s="148"/>
    </row>
    <row r="1881" spans="6:7">
      <c r="F1881" s="148"/>
      <c r="G1881" s="148"/>
    </row>
    <row r="1882" spans="6:7">
      <c r="F1882" s="148"/>
      <c r="G1882" s="148"/>
    </row>
    <row r="1883" spans="6:7">
      <c r="F1883" s="148"/>
      <c r="G1883" s="148"/>
    </row>
    <row r="1884" spans="6:7">
      <c r="F1884" s="148"/>
      <c r="G1884" s="148"/>
    </row>
    <row r="1885" spans="6:7">
      <c r="F1885" s="148"/>
      <c r="G1885" s="148"/>
    </row>
    <row r="1886" spans="6:7">
      <c r="F1886" s="148"/>
      <c r="G1886" s="148"/>
    </row>
    <row r="1887" spans="6:7">
      <c r="F1887" s="148"/>
      <c r="G1887" s="148"/>
    </row>
    <row r="1888" spans="6:7">
      <c r="F1888" s="148"/>
      <c r="G1888" s="148"/>
    </row>
    <row r="1889" spans="6:7">
      <c r="F1889" s="148"/>
      <c r="G1889" s="148"/>
    </row>
    <row r="1890" spans="6:7">
      <c r="F1890" s="148"/>
      <c r="G1890" s="148"/>
    </row>
    <row r="1891" spans="6:7">
      <c r="F1891" s="148"/>
      <c r="G1891" s="148"/>
    </row>
    <row r="1892" spans="6:7">
      <c r="F1892" s="148"/>
      <c r="G1892" s="148"/>
    </row>
    <row r="1893" spans="6:7">
      <c r="F1893" s="148"/>
      <c r="G1893" s="148"/>
    </row>
    <row r="1894" spans="6:7">
      <c r="F1894" s="148"/>
      <c r="G1894" s="148"/>
    </row>
    <row r="1895" spans="6:7">
      <c r="F1895" s="148"/>
      <c r="G1895" s="148"/>
    </row>
    <row r="1896" spans="6:7">
      <c r="F1896" s="148"/>
      <c r="G1896" s="148"/>
    </row>
    <row r="1897" spans="6:7">
      <c r="F1897" s="148"/>
      <c r="G1897" s="148"/>
    </row>
    <row r="1898" spans="6:7">
      <c r="F1898" s="148"/>
      <c r="G1898" s="148"/>
    </row>
    <row r="1899" spans="6:7">
      <c r="F1899" s="148"/>
      <c r="G1899" s="148"/>
    </row>
    <row r="1900" spans="6:7">
      <c r="F1900" s="148"/>
      <c r="G1900" s="148"/>
    </row>
    <row r="1901" spans="6:7">
      <c r="F1901" s="148"/>
      <c r="G1901" s="148"/>
    </row>
    <row r="1902" spans="6:7">
      <c r="F1902" s="148"/>
      <c r="G1902" s="148"/>
    </row>
    <row r="1903" spans="6:7">
      <c r="F1903" s="148"/>
      <c r="G1903" s="148"/>
    </row>
    <row r="1904" spans="6:7">
      <c r="F1904" s="148"/>
      <c r="G1904" s="148"/>
    </row>
    <row r="1905" spans="6:7">
      <c r="F1905" s="148"/>
      <c r="G1905" s="148"/>
    </row>
    <row r="1906" spans="6:7">
      <c r="F1906" s="148"/>
      <c r="G1906" s="148"/>
    </row>
    <row r="1907" spans="6:7">
      <c r="F1907" s="148"/>
      <c r="G1907" s="148"/>
    </row>
    <row r="1908" spans="6:7">
      <c r="F1908" s="148"/>
      <c r="G1908" s="148"/>
    </row>
    <row r="1909" spans="6:7">
      <c r="F1909" s="148"/>
      <c r="G1909" s="148"/>
    </row>
    <row r="1910" spans="6:7">
      <c r="F1910" s="148"/>
      <c r="G1910" s="148"/>
    </row>
    <row r="1911" spans="6:7">
      <c r="F1911" s="148"/>
      <c r="G1911" s="148"/>
    </row>
    <row r="1912" spans="6:7">
      <c r="F1912" s="148"/>
      <c r="G1912" s="148"/>
    </row>
    <row r="1913" spans="6:7">
      <c r="F1913" s="148"/>
      <c r="G1913" s="148"/>
    </row>
    <row r="1914" spans="6:7">
      <c r="F1914" s="148"/>
      <c r="G1914" s="148"/>
    </row>
    <row r="1915" spans="6:7">
      <c r="F1915" s="148"/>
      <c r="G1915" s="148"/>
    </row>
    <row r="1916" spans="6:7">
      <c r="F1916" s="148"/>
      <c r="G1916" s="148"/>
    </row>
    <row r="1917" spans="6:7">
      <c r="F1917" s="148"/>
      <c r="G1917" s="148"/>
    </row>
    <row r="1918" spans="6:7">
      <c r="F1918" s="148"/>
      <c r="G1918" s="148"/>
    </row>
    <row r="1919" spans="6:7">
      <c r="F1919" s="148"/>
      <c r="G1919" s="148"/>
    </row>
    <row r="1920" spans="6:7">
      <c r="F1920" s="148"/>
      <c r="G1920" s="148"/>
    </row>
    <row r="1921" spans="6:7">
      <c r="F1921" s="148"/>
      <c r="G1921" s="148"/>
    </row>
    <row r="1922" spans="6:7">
      <c r="F1922" s="148"/>
      <c r="G1922" s="148"/>
    </row>
    <row r="1923" spans="6:7">
      <c r="F1923" s="148"/>
      <c r="G1923" s="148"/>
    </row>
    <row r="1924" spans="6:7">
      <c r="F1924" s="148"/>
      <c r="G1924" s="148"/>
    </row>
    <row r="1925" spans="6:7">
      <c r="F1925" s="148"/>
      <c r="G1925" s="148"/>
    </row>
    <row r="1926" spans="6:7">
      <c r="F1926" s="148"/>
      <c r="G1926" s="148"/>
    </row>
    <row r="1927" spans="6:7">
      <c r="F1927" s="148"/>
      <c r="G1927" s="148"/>
    </row>
    <row r="1928" spans="6:7">
      <c r="F1928" s="148"/>
      <c r="G1928" s="148"/>
    </row>
    <row r="1929" spans="6:7">
      <c r="F1929" s="148"/>
      <c r="G1929" s="148"/>
    </row>
    <row r="1930" spans="6:7">
      <c r="F1930" s="148"/>
      <c r="G1930" s="148"/>
    </row>
    <row r="1931" spans="6:7">
      <c r="F1931" s="148"/>
      <c r="G1931" s="148"/>
    </row>
    <row r="1932" spans="6:7">
      <c r="F1932" s="148"/>
      <c r="G1932" s="148"/>
    </row>
    <row r="1933" spans="6:7">
      <c r="F1933" s="148"/>
      <c r="G1933" s="148"/>
    </row>
    <row r="1934" spans="6:7">
      <c r="F1934" s="148"/>
      <c r="G1934" s="148"/>
    </row>
    <row r="1935" spans="6:7">
      <c r="F1935" s="148"/>
      <c r="G1935" s="148"/>
    </row>
    <row r="1936" spans="6:7">
      <c r="F1936" s="148"/>
      <c r="G1936" s="148"/>
    </row>
    <row r="1937" spans="6:7">
      <c r="F1937" s="148"/>
      <c r="G1937" s="148"/>
    </row>
    <row r="1938" spans="6:7">
      <c r="F1938" s="148"/>
      <c r="G1938" s="148"/>
    </row>
    <row r="1939" spans="6:7">
      <c r="F1939" s="148"/>
      <c r="G1939" s="148"/>
    </row>
    <row r="1940" spans="6:7">
      <c r="F1940" s="148"/>
      <c r="G1940" s="148"/>
    </row>
    <row r="1941" spans="6:7">
      <c r="F1941" s="148"/>
      <c r="G1941" s="148"/>
    </row>
    <row r="1942" spans="6:7">
      <c r="F1942" s="148"/>
      <c r="G1942" s="148"/>
    </row>
    <row r="1943" spans="6:7">
      <c r="F1943" s="148"/>
      <c r="G1943" s="148"/>
    </row>
    <row r="1944" spans="6:7">
      <c r="F1944" s="148"/>
      <c r="G1944" s="148"/>
    </row>
    <row r="1945" spans="6:7">
      <c r="F1945" s="148"/>
      <c r="G1945" s="148"/>
    </row>
    <row r="1946" spans="6:7">
      <c r="F1946" s="148"/>
      <c r="G1946" s="148"/>
    </row>
    <row r="1947" spans="6:7">
      <c r="F1947" s="148"/>
      <c r="G1947" s="148"/>
    </row>
    <row r="1948" spans="6:7">
      <c r="F1948" s="148"/>
      <c r="G1948" s="148"/>
    </row>
    <row r="1949" spans="6:7">
      <c r="F1949" s="148"/>
      <c r="G1949" s="148"/>
    </row>
    <row r="1950" spans="6:7">
      <c r="F1950" s="148"/>
      <c r="G1950" s="148"/>
    </row>
    <row r="1951" spans="6:7">
      <c r="F1951" s="148"/>
      <c r="G1951" s="148"/>
    </row>
    <row r="1952" spans="6:7">
      <c r="F1952" s="148"/>
      <c r="G1952" s="148"/>
    </row>
    <row r="1953" spans="6:7">
      <c r="F1953" s="148"/>
      <c r="G1953" s="148"/>
    </row>
    <row r="1954" spans="6:7">
      <c r="F1954" s="148"/>
      <c r="G1954" s="148"/>
    </row>
    <row r="1955" spans="6:7">
      <c r="F1955" s="148"/>
      <c r="G1955" s="148"/>
    </row>
    <row r="1956" spans="6:7">
      <c r="F1956" s="148"/>
      <c r="G1956" s="148"/>
    </row>
    <row r="1957" spans="6:7">
      <c r="F1957" s="148"/>
      <c r="G1957" s="148"/>
    </row>
    <row r="1958" spans="6:7">
      <c r="F1958" s="148"/>
      <c r="G1958" s="148"/>
    </row>
    <row r="1959" spans="6:7">
      <c r="F1959" s="148"/>
      <c r="G1959" s="148"/>
    </row>
    <row r="1960" spans="6:7">
      <c r="F1960" s="148"/>
      <c r="G1960" s="148"/>
    </row>
    <row r="1961" spans="6:7">
      <c r="F1961" s="148"/>
      <c r="G1961" s="148"/>
    </row>
    <row r="1962" spans="6:7">
      <c r="F1962" s="148"/>
      <c r="G1962" s="148"/>
    </row>
    <row r="1963" spans="6:7">
      <c r="F1963" s="148"/>
      <c r="G1963" s="148"/>
    </row>
    <row r="1964" spans="6:7">
      <c r="F1964" s="148"/>
      <c r="G1964" s="148"/>
    </row>
    <row r="1965" spans="6:7">
      <c r="F1965" s="148"/>
      <c r="G1965" s="148"/>
    </row>
    <row r="1966" spans="6:7">
      <c r="F1966" s="148"/>
      <c r="G1966" s="148"/>
    </row>
    <row r="1967" spans="6:7">
      <c r="F1967" s="148"/>
      <c r="G1967" s="148"/>
    </row>
    <row r="1968" spans="6:7">
      <c r="F1968" s="148"/>
      <c r="G1968" s="148"/>
    </row>
    <row r="1969" spans="6:7">
      <c r="F1969" s="148"/>
      <c r="G1969" s="148"/>
    </row>
    <row r="1970" spans="6:7">
      <c r="F1970" s="148"/>
      <c r="G1970" s="148"/>
    </row>
    <row r="1971" spans="6:7">
      <c r="F1971" s="148"/>
      <c r="G1971" s="148"/>
    </row>
    <row r="1972" spans="6:7">
      <c r="F1972" s="148"/>
      <c r="G1972" s="148"/>
    </row>
    <row r="1973" spans="6:7">
      <c r="F1973" s="148"/>
      <c r="G1973" s="148"/>
    </row>
    <row r="1974" spans="6:7">
      <c r="F1974" s="148"/>
      <c r="G1974" s="148"/>
    </row>
    <row r="1975" spans="6:7">
      <c r="F1975" s="148"/>
      <c r="G1975" s="148"/>
    </row>
    <row r="1976" spans="6:7">
      <c r="F1976" s="148"/>
      <c r="G1976" s="148"/>
    </row>
    <row r="1977" spans="6:7">
      <c r="F1977" s="148"/>
      <c r="G1977" s="148"/>
    </row>
    <row r="1978" spans="6:7">
      <c r="F1978" s="148"/>
      <c r="G1978" s="148"/>
    </row>
    <row r="1979" spans="6:7">
      <c r="F1979" s="148"/>
      <c r="G1979" s="148"/>
    </row>
    <row r="1980" spans="6:7">
      <c r="F1980" s="148"/>
      <c r="G1980" s="148"/>
    </row>
    <row r="1981" spans="6:7">
      <c r="F1981" s="148"/>
      <c r="G1981" s="148"/>
    </row>
    <row r="1982" spans="6:7">
      <c r="F1982" s="148"/>
      <c r="G1982" s="148"/>
    </row>
    <row r="1983" spans="6:7">
      <c r="F1983" s="148"/>
      <c r="G1983" s="148"/>
    </row>
    <row r="1984" spans="6:7">
      <c r="F1984" s="148"/>
      <c r="G1984" s="148"/>
    </row>
    <row r="1985" spans="6:7">
      <c r="F1985" s="148"/>
      <c r="G1985" s="148"/>
    </row>
    <row r="1986" spans="6:7">
      <c r="F1986" s="148"/>
      <c r="G1986" s="148"/>
    </row>
    <row r="1987" spans="6:7">
      <c r="F1987" s="148"/>
      <c r="G1987" s="148"/>
    </row>
    <row r="1988" spans="6:7">
      <c r="F1988" s="148"/>
      <c r="G1988" s="148"/>
    </row>
    <row r="1989" spans="6:7">
      <c r="F1989" s="148"/>
      <c r="G1989" s="148"/>
    </row>
    <row r="1990" spans="6:7">
      <c r="F1990" s="148"/>
      <c r="G1990" s="148"/>
    </row>
    <row r="1991" spans="6:7">
      <c r="F1991" s="148"/>
      <c r="G1991" s="148"/>
    </row>
    <row r="1992" spans="6:7">
      <c r="F1992" s="148"/>
      <c r="G1992" s="148"/>
    </row>
    <row r="1993" spans="6:7">
      <c r="F1993" s="148"/>
      <c r="G1993" s="148"/>
    </row>
    <row r="1994" spans="6:7">
      <c r="F1994" s="148"/>
      <c r="G1994" s="148"/>
    </row>
    <row r="1995" spans="6:7">
      <c r="F1995" s="148"/>
      <c r="G1995" s="148"/>
    </row>
    <row r="1996" spans="6:7">
      <c r="F1996" s="148"/>
      <c r="G1996" s="148"/>
    </row>
    <row r="1997" spans="6:7">
      <c r="F1997" s="148"/>
      <c r="G1997" s="148"/>
    </row>
    <row r="1998" spans="6:7">
      <c r="F1998" s="148"/>
      <c r="G1998" s="148"/>
    </row>
    <row r="1999" spans="6:7">
      <c r="F1999" s="148"/>
      <c r="G1999" s="148"/>
    </row>
    <row r="2000" spans="6:7">
      <c r="F2000" s="148"/>
      <c r="G2000" s="148"/>
    </row>
    <row r="2001" spans="6:7">
      <c r="F2001" s="148"/>
      <c r="G2001" s="148"/>
    </row>
    <row r="2002" spans="6:7">
      <c r="F2002" s="148"/>
      <c r="G2002" s="148"/>
    </row>
    <row r="2003" spans="6:7">
      <c r="F2003" s="148"/>
      <c r="G2003" s="148"/>
    </row>
    <row r="2004" spans="6:7">
      <c r="F2004" s="148"/>
      <c r="G2004" s="148"/>
    </row>
    <row r="2005" spans="6:7">
      <c r="F2005" s="148"/>
      <c r="G2005" s="148"/>
    </row>
    <row r="2006" spans="6:7">
      <c r="F2006" s="148"/>
      <c r="G2006" s="148"/>
    </row>
    <row r="2007" spans="6:7">
      <c r="F2007" s="148"/>
      <c r="G2007" s="148"/>
    </row>
    <row r="2008" spans="6:7">
      <c r="F2008" s="148"/>
      <c r="G2008" s="148"/>
    </row>
    <row r="2009" spans="6:7">
      <c r="F2009" s="148"/>
      <c r="G2009" s="148"/>
    </row>
    <row r="2010" spans="6:7">
      <c r="F2010" s="148"/>
      <c r="G2010" s="148"/>
    </row>
    <row r="2011" spans="6:7">
      <c r="F2011" s="148"/>
      <c r="G2011" s="148"/>
    </row>
    <row r="2012" spans="6:7">
      <c r="F2012" s="148"/>
      <c r="G2012" s="148"/>
    </row>
    <row r="2013" spans="6:7">
      <c r="F2013" s="148"/>
      <c r="G2013" s="148"/>
    </row>
    <row r="2014" spans="6:7">
      <c r="F2014" s="148"/>
      <c r="G2014" s="148"/>
    </row>
    <row r="2015" spans="6:7">
      <c r="F2015" s="148"/>
      <c r="G2015" s="148"/>
    </row>
    <row r="2016" spans="6:7">
      <c r="F2016" s="148"/>
      <c r="G2016" s="148"/>
    </row>
    <row r="2017" spans="6:7">
      <c r="F2017" s="148"/>
      <c r="G2017" s="148"/>
    </row>
    <row r="2018" spans="6:7">
      <c r="F2018" s="148"/>
      <c r="G2018" s="148"/>
    </row>
    <row r="2019" spans="6:7">
      <c r="F2019" s="148"/>
      <c r="G2019" s="148"/>
    </row>
    <row r="2020" spans="6:7">
      <c r="F2020" s="148"/>
      <c r="G2020" s="148"/>
    </row>
    <row r="2021" spans="6:7">
      <c r="F2021" s="148"/>
      <c r="G2021" s="148"/>
    </row>
    <row r="2022" spans="6:7">
      <c r="F2022" s="148"/>
      <c r="G2022" s="148"/>
    </row>
    <row r="2023" spans="6:7">
      <c r="F2023" s="148"/>
      <c r="G2023" s="148"/>
    </row>
    <row r="2024" spans="6:7">
      <c r="F2024" s="148"/>
      <c r="G2024" s="148"/>
    </row>
    <row r="2025" spans="6:7">
      <c r="F2025" s="148"/>
      <c r="G2025" s="148"/>
    </row>
    <row r="2026" spans="6:7">
      <c r="F2026" s="148"/>
      <c r="G2026" s="148"/>
    </row>
    <row r="2027" spans="6:7">
      <c r="F2027" s="148"/>
      <c r="G2027" s="148"/>
    </row>
    <row r="2028" spans="6:7">
      <c r="F2028" s="148"/>
      <c r="G2028" s="148"/>
    </row>
    <row r="2029" spans="6:7">
      <c r="F2029" s="148"/>
      <c r="G2029" s="148"/>
    </row>
    <row r="2030" spans="6:7">
      <c r="F2030" s="148"/>
      <c r="G2030" s="148"/>
    </row>
    <row r="2031" spans="6:7">
      <c r="F2031" s="148"/>
      <c r="G2031" s="148"/>
    </row>
    <row r="2032" spans="6:7">
      <c r="F2032" s="148"/>
      <c r="G2032" s="148"/>
    </row>
    <row r="2033" spans="6:7">
      <c r="F2033" s="148"/>
      <c r="G2033" s="148"/>
    </row>
    <row r="2034" spans="6:7">
      <c r="F2034" s="148"/>
      <c r="G2034" s="148"/>
    </row>
    <row r="2035" spans="6:7">
      <c r="F2035" s="148"/>
      <c r="G2035" s="148"/>
    </row>
    <row r="2036" spans="6:7">
      <c r="F2036" s="148"/>
      <c r="G2036" s="148"/>
    </row>
    <row r="2037" spans="6:7">
      <c r="F2037" s="148"/>
      <c r="G2037" s="148"/>
    </row>
    <row r="2038" spans="6:7">
      <c r="F2038" s="148"/>
      <c r="G2038" s="148"/>
    </row>
    <row r="2039" spans="6:7">
      <c r="F2039" s="148"/>
      <c r="G2039" s="148"/>
    </row>
    <row r="2040" spans="6:7">
      <c r="F2040" s="148"/>
      <c r="G2040" s="148"/>
    </row>
    <row r="2041" spans="6:7">
      <c r="F2041" s="148"/>
      <c r="G2041" s="148"/>
    </row>
    <row r="2042" spans="6:7">
      <c r="F2042" s="148"/>
      <c r="G2042" s="148"/>
    </row>
    <row r="2043" spans="6:7">
      <c r="F2043" s="148"/>
      <c r="G2043" s="148"/>
    </row>
    <row r="2044" spans="6:7">
      <c r="F2044" s="148"/>
      <c r="G2044" s="148"/>
    </row>
    <row r="2045" spans="6:7">
      <c r="F2045" s="148"/>
      <c r="G2045" s="148"/>
    </row>
    <row r="2046" spans="6:7">
      <c r="F2046" s="148"/>
      <c r="G2046" s="148"/>
    </row>
    <row r="2047" spans="6:7">
      <c r="F2047" s="148"/>
      <c r="G2047" s="148"/>
    </row>
    <row r="2048" spans="6:7">
      <c r="F2048" s="148"/>
      <c r="G2048" s="148"/>
    </row>
    <row r="2049" spans="6:7">
      <c r="F2049" s="148"/>
      <c r="G2049" s="148"/>
    </row>
    <row r="2050" spans="6:7">
      <c r="F2050" s="148"/>
      <c r="G2050" s="148"/>
    </row>
    <row r="2051" spans="6:7">
      <c r="F2051" s="148"/>
      <c r="G2051" s="148"/>
    </row>
    <row r="2052" spans="6:7">
      <c r="F2052" s="148"/>
      <c r="G2052" s="148"/>
    </row>
    <row r="2053" spans="6:7">
      <c r="F2053" s="148"/>
      <c r="G2053" s="148"/>
    </row>
    <row r="2054" spans="6:7">
      <c r="F2054" s="148"/>
      <c r="G2054" s="148"/>
    </row>
    <row r="2055" spans="6:7">
      <c r="F2055" s="148"/>
      <c r="G2055" s="148"/>
    </row>
    <row r="2056" spans="6:7">
      <c r="F2056" s="148"/>
      <c r="G2056" s="148"/>
    </row>
    <row r="2057" spans="6:7">
      <c r="F2057" s="148"/>
      <c r="G2057" s="148"/>
    </row>
    <row r="2058" spans="6:7">
      <c r="F2058" s="148"/>
      <c r="G2058" s="148"/>
    </row>
    <row r="2059" spans="6:7">
      <c r="F2059" s="148"/>
      <c r="G2059" s="148"/>
    </row>
    <row r="2060" spans="6:7">
      <c r="F2060" s="148"/>
      <c r="G2060" s="148"/>
    </row>
    <row r="2061" spans="6:7">
      <c r="F2061" s="148"/>
      <c r="G2061" s="148"/>
    </row>
    <row r="2062" spans="6:7">
      <c r="F2062" s="148"/>
      <c r="G2062" s="148"/>
    </row>
    <row r="2063" spans="6:7">
      <c r="F2063" s="148"/>
      <c r="G2063" s="148"/>
    </row>
    <row r="2064" spans="6:7">
      <c r="F2064" s="148"/>
      <c r="G2064" s="148"/>
    </row>
    <row r="2065" spans="6:7">
      <c r="F2065" s="148"/>
      <c r="G2065" s="148"/>
    </row>
    <row r="2066" spans="6:7">
      <c r="F2066" s="148"/>
      <c r="G2066" s="148"/>
    </row>
    <row r="2067" spans="6:7">
      <c r="F2067" s="148"/>
      <c r="G2067" s="148"/>
    </row>
    <row r="2068" spans="6:7">
      <c r="F2068" s="148"/>
      <c r="G2068" s="148"/>
    </row>
    <row r="2069" spans="6:7">
      <c r="F2069" s="148"/>
      <c r="G2069" s="148"/>
    </row>
    <row r="2070" spans="6:7">
      <c r="F2070" s="148"/>
      <c r="G2070" s="148"/>
    </row>
    <row r="2071" spans="6:7">
      <c r="F2071" s="148"/>
      <c r="G2071" s="148"/>
    </row>
    <row r="2072" spans="6:7">
      <c r="F2072" s="148"/>
      <c r="G2072" s="148"/>
    </row>
    <row r="2073" spans="6:7">
      <c r="F2073" s="148"/>
      <c r="G2073" s="148"/>
    </row>
    <row r="2074" spans="6:7">
      <c r="F2074" s="148"/>
      <c r="G2074" s="148"/>
    </row>
    <row r="2075" spans="6:7">
      <c r="F2075" s="148"/>
      <c r="G2075" s="148"/>
    </row>
    <row r="2076" spans="6:7">
      <c r="F2076" s="148"/>
      <c r="G2076" s="148"/>
    </row>
    <row r="2077" spans="6:7">
      <c r="F2077" s="148"/>
      <c r="G2077" s="148"/>
    </row>
    <row r="2078" spans="6:7">
      <c r="F2078" s="148"/>
      <c r="G2078" s="148"/>
    </row>
    <row r="2079" spans="6:7">
      <c r="F2079" s="148"/>
      <c r="G2079" s="148"/>
    </row>
    <row r="2080" spans="6:7">
      <c r="F2080" s="148"/>
      <c r="G2080" s="148"/>
    </row>
    <row r="2081" spans="6:7">
      <c r="F2081" s="148"/>
      <c r="G2081" s="148"/>
    </row>
    <row r="2082" spans="6:7">
      <c r="F2082" s="148"/>
      <c r="G2082" s="148"/>
    </row>
    <row r="2083" spans="6:7">
      <c r="F2083" s="148"/>
      <c r="G2083" s="148"/>
    </row>
    <row r="2084" spans="6:7">
      <c r="F2084" s="148"/>
      <c r="G2084" s="148"/>
    </row>
    <row r="2085" spans="6:7">
      <c r="F2085" s="148"/>
      <c r="G2085" s="148"/>
    </row>
    <row r="2086" spans="6:7">
      <c r="F2086" s="148"/>
      <c r="G2086" s="148"/>
    </row>
    <row r="2087" spans="6:7">
      <c r="F2087" s="148"/>
      <c r="G2087" s="148"/>
    </row>
    <row r="2088" spans="6:7">
      <c r="F2088" s="148"/>
      <c r="G2088" s="148"/>
    </row>
    <row r="2089" spans="6:7">
      <c r="F2089" s="148"/>
      <c r="G2089" s="148"/>
    </row>
    <row r="2090" spans="6:7">
      <c r="F2090" s="148"/>
      <c r="G2090" s="148"/>
    </row>
    <row r="2091" spans="6:7">
      <c r="F2091" s="148"/>
      <c r="G2091" s="148"/>
    </row>
    <row r="2092" spans="6:7">
      <c r="F2092" s="148"/>
      <c r="G2092" s="148"/>
    </row>
    <row r="2093" spans="6:7">
      <c r="F2093" s="148"/>
      <c r="G2093" s="148"/>
    </row>
    <row r="2094" spans="6:7">
      <c r="F2094" s="148"/>
      <c r="G2094" s="148"/>
    </row>
    <row r="2095" spans="6:7">
      <c r="F2095" s="148"/>
      <c r="G2095" s="148"/>
    </row>
    <row r="2096" spans="6:7">
      <c r="F2096" s="148"/>
      <c r="G2096" s="148"/>
    </row>
    <row r="2097" spans="6:7">
      <c r="F2097" s="148"/>
      <c r="G2097" s="148"/>
    </row>
    <row r="2098" spans="6:7">
      <c r="F2098" s="148"/>
      <c r="G2098" s="148"/>
    </row>
    <row r="2099" spans="6:7">
      <c r="F2099" s="148"/>
      <c r="G2099" s="148"/>
    </row>
    <row r="2100" spans="6:7">
      <c r="F2100" s="148"/>
      <c r="G2100" s="148"/>
    </row>
    <row r="2101" spans="6:7">
      <c r="F2101" s="148"/>
      <c r="G2101" s="148"/>
    </row>
    <row r="2102" spans="6:7">
      <c r="F2102" s="148"/>
      <c r="G2102" s="148"/>
    </row>
    <row r="2103" spans="6:7">
      <c r="F2103" s="148"/>
      <c r="G2103" s="148"/>
    </row>
    <row r="2104" spans="6:7">
      <c r="F2104" s="148"/>
      <c r="G2104" s="148"/>
    </row>
    <row r="2105" spans="6:7">
      <c r="F2105" s="148"/>
      <c r="G2105" s="148"/>
    </row>
    <row r="2106" spans="6:7">
      <c r="F2106" s="148"/>
      <c r="G2106" s="148"/>
    </row>
    <row r="2107" spans="6:7">
      <c r="F2107" s="148"/>
      <c r="G2107" s="148"/>
    </row>
    <row r="2108" spans="6:7">
      <c r="F2108" s="148"/>
      <c r="G2108" s="148"/>
    </row>
    <row r="2109" spans="6:7">
      <c r="F2109" s="148"/>
      <c r="G2109" s="148"/>
    </row>
    <row r="2110" spans="6:7">
      <c r="F2110" s="148"/>
      <c r="G2110" s="148"/>
    </row>
    <row r="2111" spans="6:7">
      <c r="F2111" s="148"/>
      <c r="G2111" s="148"/>
    </row>
    <row r="2112" spans="6:7">
      <c r="F2112" s="148"/>
      <c r="G2112" s="148"/>
    </row>
    <row r="2113" spans="6:7">
      <c r="F2113" s="148"/>
      <c r="G2113" s="148"/>
    </row>
    <row r="2114" spans="6:7">
      <c r="F2114" s="148"/>
      <c r="G2114" s="148"/>
    </row>
    <row r="2115" spans="6:7">
      <c r="F2115" s="148"/>
      <c r="G2115" s="148"/>
    </row>
    <row r="2116" spans="6:7">
      <c r="F2116" s="148"/>
      <c r="G2116" s="148"/>
    </row>
    <row r="2117" spans="6:7">
      <c r="F2117" s="148"/>
      <c r="G2117" s="148"/>
    </row>
    <row r="2118" spans="6:7">
      <c r="F2118" s="148"/>
      <c r="G2118" s="148"/>
    </row>
    <row r="2119" spans="6:7">
      <c r="F2119" s="148"/>
      <c r="G2119" s="148"/>
    </row>
    <row r="2120" spans="6:7">
      <c r="F2120" s="148"/>
      <c r="G2120" s="148"/>
    </row>
    <row r="2121" spans="6:7">
      <c r="F2121" s="148"/>
      <c r="G2121" s="148"/>
    </row>
    <row r="2122" spans="6:7">
      <c r="F2122" s="148"/>
      <c r="G2122" s="148"/>
    </row>
    <row r="2123" spans="6:7">
      <c r="F2123" s="148"/>
      <c r="G2123" s="148"/>
    </row>
    <row r="2124" spans="6:7">
      <c r="F2124" s="148"/>
      <c r="G2124" s="148"/>
    </row>
    <row r="2125" spans="6:7">
      <c r="F2125" s="148"/>
      <c r="G2125" s="148"/>
    </row>
    <row r="2126" spans="6:7">
      <c r="F2126" s="148"/>
      <c r="G2126" s="148"/>
    </row>
    <row r="2127" spans="6:7">
      <c r="F2127" s="148"/>
      <c r="G2127" s="148"/>
    </row>
    <row r="2128" spans="6:7">
      <c r="F2128" s="148"/>
      <c r="G2128" s="148"/>
    </row>
    <row r="2129" spans="6:7">
      <c r="F2129" s="148"/>
      <c r="G2129" s="148"/>
    </row>
    <row r="2130" spans="6:7">
      <c r="F2130" s="148"/>
      <c r="G2130" s="148"/>
    </row>
    <row r="2131" spans="6:7">
      <c r="F2131" s="148"/>
      <c r="G2131" s="148"/>
    </row>
    <row r="2132" spans="6:7">
      <c r="F2132" s="148"/>
      <c r="G2132" s="148"/>
    </row>
    <row r="2133" spans="6:7">
      <c r="F2133" s="148"/>
      <c r="G2133" s="148"/>
    </row>
    <row r="2134" spans="6:7">
      <c r="F2134" s="148"/>
      <c r="G2134" s="148"/>
    </row>
    <row r="2135" spans="6:7">
      <c r="F2135" s="148"/>
      <c r="G2135" s="148"/>
    </row>
    <row r="2136" spans="6:7">
      <c r="F2136" s="148"/>
      <c r="G2136" s="148"/>
    </row>
    <row r="2137" spans="6:7">
      <c r="F2137" s="148"/>
      <c r="G2137" s="148"/>
    </row>
    <row r="2138" spans="6:7">
      <c r="F2138" s="148"/>
      <c r="G2138" s="148"/>
    </row>
    <row r="2139" spans="6:7">
      <c r="F2139" s="148"/>
      <c r="G2139" s="148"/>
    </row>
    <row r="2140" spans="6:7">
      <c r="F2140" s="148"/>
      <c r="G2140" s="148"/>
    </row>
    <row r="2141" spans="6:7">
      <c r="F2141" s="148"/>
      <c r="G2141" s="148"/>
    </row>
    <row r="2142" spans="6:7">
      <c r="F2142" s="148"/>
      <c r="G2142" s="148"/>
    </row>
    <row r="2143" spans="6:7">
      <c r="F2143" s="148"/>
      <c r="G2143" s="148"/>
    </row>
    <row r="2144" spans="6:7">
      <c r="F2144" s="148"/>
      <c r="G2144" s="148"/>
    </row>
    <row r="2145" spans="6:7">
      <c r="F2145" s="148"/>
      <c r="G2145" s="148"/>
    </row>
    <row r="2146" spans="6:7">
      <c r="F2146" s="148"/>
      <c r="G2146" s="148"/>
    </row>
    <row r="2147" spans="6:7">
      <c r="F2147" s="148"/>
      <c r="G2147" s="148"/>
    </row>
    <row r="2148" spans="6:7">
      <c r="F2148" s="148"/>
      <c r="G2148" s="148"/>
    </row>
  </sheetData>
  <autoFilter ref="C1:C2148"/>
  <mergeCells count="30">
    <mergeCell ref="A1:V1"/>
    <mergeCell ref="X4:Y4"/>
    <mergeCell ref="W3:W4"/>
    <mergeCell ref="R3:R4"/>
    <mergeCell ref="P3:P4"/>
    <mergeCell ref="Q3:Q4"/>
    <mergeCell ref="V3:V4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E156:F156"/>
    <mergeCell ref="A152:E152"/>
    <mergeCell ref="O3:O4"/>
    <mergeCell ref="G3:G4"/>
    <mergeCell ref="J3:J4"/>
    <mergeCell ref="K3:K4"/>
    <mergeCell ref="I3:I4"/>
    <mergeCell ref="N3:N4"/>
    <mergeCell ref="C2:C4"/>
    <mergeCell ref="D2:D4"/>
    <mergeCell ref="L2:Q2"/>
    <mergeCell ref="H3:H4"/>
    <mergeCell ref="L3:L4"/>
    <mergeCell ref="M3:M4"/>
  </mergeCells>
  <phoneticPr fontId="7" type="noConversion"/>
  <pageMargins left="0.39370078740157483" right="0.19685039370078741" top="0.35433070866141736" bottom="0.31496062992125984" header="0" footer="0"/>
  <pageSetup paperSize="9" scale="50" fitToHeight="6" orientation="landscape" r:id="rId1"/>
  <headerFooter alignWithMargins="0"/>
  <rowBreaks count="4" manualBreakCount="4">
    <brk id="28" max="22" man="1"/>
    <brk id="74" max="22" man="1"/>
    <brk id="107" max="22" man="1"/>
    <brk id="13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01.11</vt:lpstr>
      <vt:lpstr>'01.11'!Заголовки_для_печати</vt:lpstr>
      <vt:lpstr>'01.11'!Область_печати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Userr</cp:lastModifiedBy>
  <cp:lastPrinted>2019-11-18T14:02:30Z</cp:lastPrinted>
  <dcterms:created xsi:type="dcterms:W3CDTF">2004-10-20T06:45:28Z</dcterms:created>
  <dcterms:modified xsi:type="dcterms:W3CDTF">2019-11-26T09:18:22Z</dcterms:modified>
</cp:coreProperties>
</file>