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tabRatio="555" activeTab="0"/>
  </bookViews>
  <sheets>
    <sheet name="2015" sheetId="1" r:id="rId1"/>
  </sheets>
  <definedNames>
    <definedName name="_xlnm.Print_Titles" localSheetId="0">'2015'!$2:$5</definedName>
    <definedName name="_xlnm.Print_Area" localSheetId="0">'2015'!$A$1:$U$159</definedName>
  </definedNames>
  <calcPr fullCalcOnLoad="1"/>
</workbook>
</file>

<file path=xl/sharedStrings.xml><?xml version="1.0" encoding="utf-8"?>
<sst xmlns="http://schemas.openxmlformats.org/spreadsheetml/2006/main" count="276" uniqueCount="258">
  <si>
    <t>№ п/п</t>
  </si>
  <si>
    <t>Назва видатків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</si>
  <si>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</si>
  <si>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</si>
  <si>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</si>
  <si>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</si>
  <si>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</si>
  <si>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</si>
  <si>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</si>
  <si>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090203</t>
  </si>
  <si>
    <t>090204</t>
  </si>
  <si>
    <t>090207</t>
  </si>
  <si>
    <t>Пільги громадянам, які постраждали внаслідок  Чорнобильської катастрофи на житлово-комунальні послуги</t>
  </si>
  <si>
    <t>090209</t>
  </si>
  <si>
    <t>Інші пільги громадянам, які постраждали внаслідок Чорнобильської катастрофи</t>
  </si>
  <si>
    <t>090405</t>
  </si>
  <si>
    <t>090302</t>
  </si>
  <si>
    <t>Допомога у зв"язку з  вагітністю та пологами</t>
  </si>
  <si>
    <t>090303</t>
  </si>
  <si>
    <t>090304</t>
  </si>
  <si>
    <t>090305</t>
  </si>
  <si>
    <t>090306</t>
  </si>
  <si>
    <t>Допомога на дітей одиноким матерям</t>
  </si>
  <si>
    <t>090401</t>
  </si>
  <si>
    <t>Державна соціальна допомога  малозабезпеченим сім"ям</t>
  </si>
  <si>
    <t>091300</t>
  </si>
  <si>
    <t>090412</t>
  </si>
  <si>
    <t>090802</t>
  </si>
  <si>
    <t>091101</t>
  </si>
  <si>
    <t>091102</t>
  </si>
  <si>
    <t>091103</t>
  </si>
  <si>
    <t>091105</t>
  </si>
  <si>
    <t>091204</t>
  </si>
  <si>
    <t>Територіальні центри і відділення соціальної допомоги на дому</t>
  </si>
  <si>
    <t>070000</t>
  </si>
  <si>
    <t>110000</t>
  </si>
  <si>
    <t>130000</t>
  </si>
  <si>
    <t>010116</t>
  </si>
  <si>
    <t>100102</t>
  </si>
  <si>
    <t>100203</t>
  </si>
  <si>
    <t>100302</t>
  </si>
  <si>
    <t>Комбінати комунальних підприємств, районні виробничі об"єднання та ін. підприємства ЖКГ</t>
  </si>
  <si>
    <t>120201</t>
  </si>
  <si>
    <t>170102</t>
  </si>
  <si>
    <t>Підтримка малого і середнього підприємництва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</si>
  <si>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</si>
  <si>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</si>
  <si>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</si>
  <si>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</si>
  <si>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</si>
  <si>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</si>
  <si>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</si>
  <si>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</si>
  <si>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Органи місцевого самоврядування</t>
  </si>
  <si>
    <t>090202</t>
  </si>
  <si>
    <t>090208</t>
  </si>
  <si>
    <t>250306</t>
  </si>
  <si>
    <t>210105</t>
  </si>
  <si>
    <t>170103</t>
  </si>
  <si>
    <t>Інші заходи у сфері автомобільного транспорту</t>
  </si>
  <si>
    <t>Дошкільні заклади освіти</t>
  </si>
  <si>
    <t>Придбання підручників</t>
  </si>
  <si>
    <t>Централізована бухгалтерія</t>
  </si>
  <si>
    <t>130107</t>
  </si>
  <si>
    <t>070201</t>
  </si>
  <si>
    <t>070304</t>
  </si>
  <si>
    <t>070401</t>
  </si>
  <si>
    <t>070702</t>
  </si>
  <si>
    <t>070801</t>
  </si>
  <si>
    <t>070802</t>
  </si>
  <si>
    <t>070804</t>
  </si>
  <si>
    <t>070808</t>
  </si>
  <si>
    <t>070805</t>
  </si>
  <si>
    <t>110201</t>
  </si>
  <si>
    <t>110205</t>
  </si>
  <si>
    <t>110502</t>
  </si>
  <si>
    <t>Бібліотеки</t>
  </si>
  <si>
    <t>Групи централізованого господарського обслуговування</t>
  </si>
  <si>
    <t>250913</t>
  </si>
  <si>
    <t>100501</t>
  </si>
  <si>
    <t>Погашення зобов"язань держави за знеціненими грошовими заощадженнями в установах Ощадного банку колишнього СРСР</t>
  </si>
  <si>
    <t>Школи естетичного виховання дітей</t>
  </si>
  <si>
    <t>Інші культурно-освітні заклади та заходи</t>
  </si>
  <si>
    <t>Утримання та навчально-тренувальна робота ДЮСШ</t>
  </si>
  <si>
    <t>100301</t>
  </si>
  <si>
    <t>Збір та вивезення сміття і відходів, експлуатація каналізаційних систем</t>
  </si>
  <si>
    <t>Інші пільги ветеранам війни, ветеранам праці,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</si>
  <si>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Пільги громадянам, які  постраждали внаслідок Чорнобильської катастрофи, на  придбання  твердого палива</t>
  </si>
  <si>
    <t>Допомога на дітей, які перебувають під опікою чи піклуванням.</t>
  </si>
  <si>
    <t>Утримання клубів підлітків за місцем проживання</t>
  </si>
  <si>
    <t>Інші заклади і заходи післядипломної освіти</t>
  </si>
  <si>
    <t>Методична робота, інші заходи у сфері народної освіти</t>
  </si>
  <si>
    <t>Пільги ветеранам війни, дітям війни,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пенсіонерами,  на житлово-комунальні послуги</t>
  </si>
  <si>
    <t>100000</t>
  </si>
  <si>
    <t>090212</t>
  </si>
  <si>
    <t>Пільги на медичне обслуговування громадянам, які постраждали внаслідок Чорнобильської катастрофи</t>
  </si>
  <si>
    <t>Комбінати комунальних підприємств, районні виробничі об"єднання та інші підприємства, установи та організації житлово-комунального господарства</t>
  </si>
  <si>
    <t xml:space="preserve">Капітальні вкладення </t>
  </si>
  <si>
    <t>090307</t>
  </si>
  <si>
    <t>Тимчасова державна допомога дітям</t>
  </si>
  <si>
    <t>Повернення коштів, наданих для кредитування громадянам на будівництво (реконструкцію) та придбання житла</t>
  </si>
  <si>
    <t>250344</t>
  </si>
  <si>
    <t>Пільги окремим категоріям громадян з послуг зв"язку</t>
  </si>
  <si>
    <t>090214</t>
  </si>
  <si>
    <t>100201</t>
  </si>
  <si>
    <t>Теплові мережі</t>
  </si>
  <si>
    <t>100202</t>
  </si>
  <si>
    <t>Водопровідно-каналізаційне господарство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</si>
  <si>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</si>
  <si>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</si>
  <si>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</si>
  <si>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Пільги ветеранам війни, особам, які мають особливі трудові заслуги перед Батьківщиною, жертвам нацистських переслідувань на придбання твердого палива  та скрапленого газу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</si>
  <si>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</si>
  <si>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</si>
  <si>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Пільги ветеранам військової служби, ветеранам органів внутрішніх справ, ветеранам держ пожежної охорони, вдовам (вдівцям) померлих (загиблих) ветеранів військової служби,          ветеранів органів внутрішніх справ та держ пожежної охорони, а також звільненим зі служби за віком, хворобою або вислугою років на житлово - комунальні послуги</t>
  </si>
  <si>
    <t>130102</t>
  </si>
  <si>
    <t>Проведення навчально-тренувальних зборів і змагань</t>
  </si>
  <si>
    <t>091104</t>
  </si>
  <si>
    <t>Фінансування енергозберігаючих заходів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</si>
  <si>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</si>
  <si>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</si>
  <si>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</si>
  <si>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Допомога дітям-сиротам та дітям, позбавленим батьківського піклування, яким виповнилось 18р.</t>
  </si>
  <si>
    <t>Внески органів  місцевого самоврядування у статутні фонди</t>
  </si>
  <si>
    <t>110204</t>
  </si>
  <si>
    <t>Палаци і будинки культури, клуби та інші заклади клубного типу</t>
  </si>
  <si>
    <t>ВИДАТКИ ТА  КРЕДИТУВАННЯ - усього</t>
  </si>
  <si>
    <t>в т.ч. КМКП</t>
  </si>
  <si>
    <t xml:space="preserve">        КП "Перспектива"</t>
  </si>
  <si>
    <t xml:space="preserve">        КП "БТІ"</t>
  </si>
  <si>
    <t xml:space="preserve">        благодійні внески, гранти та дарунки</t>
  </si>
  <si>
    <t>090308</t>
  </si>
  <si>
    <t>090215</t>
  </si>
  <si>
    <t>Пільги багатодітним сім'ям на житлово-комунальні послуги</t>
  </si>
  <si>
    <t>090414</t>
  </si>
  <si>
    <t>Соціальні програми  і заходи державних органів у справах молоді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</si>
  <si>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</si>
  <si>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Компенсаційні виплати на пільговий проїзд автотранспортом окремим категоріям  громадян</t>
  </si>
  <si>
    <t>Допомога  при народженні дитини</t>
  </si>
  <si>
    <t>070807</t>
  </si>
  <si>
    <t>Інші освітні програми</t>
  </si>
  <si>
    <t>Допомога при усиновленні дитини</t>
  </si>
  <si>
    <t>в т.ч.субвенція з обласного бюджету</t>
  </si>
  <si>
    <t>Видатки на проведення робіт, пов"язаних із будівництвом, реконструкцією, ремонтом та утриманням автомобільних доріг</t>
  </si>
  <si>
    <t>250203</t>
  </si>
  <si>
    <t>Проведення виборів народних депутатів ВР АР Крим, місцевих рад та сільських, селищних, міських голів</t>
  </si>
  <si>
    <t>Компенсація особам, які згідно із ст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</si>
  <si>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 xml:space="preserve">          співфінансування на ремонт ліфтів, які перебувають в аварійному стані</t>
  </si>
  <si>
    <t>100101</t>
  </si>
  <si>
    <t>Житлово-експлуатаційне господарство</t>
  </si>
  <si>
    <t>в т.ч.субвенція з державного бюджету</t>
  </si>
  <si>
    <t xml:space="preserve">               будівництво зовнішніх теплових мереж (субвенція з держ бюджету)  </t>
  </si>
  <si>
    <t>Періодичні видання (газети, журнали)</t>
  </si>
  <si>
    <t>Житлово-комунальне господарство, всього</t>
  </si>
  <si>
    <t xml:space="preserve">Освіта,   всього </t>
  </si>
  <si>
    <t>Соціальний захист та соціальне забезпечення, всього</t>
  </si>
  <si>
    <t>Культура та мистецтво, всього</t>
  </si>
  <si>
    <t>Фізична культура і спорт, всього</t>
  </si>
  <si>
    <t xml:space="preserve"> в т.ч.        програма морального та матеріального заохочення</t>
  </si>
  <si>
    <t>Утримання центрів соціальних  служб для сім"ї, дітей та молоді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</si>
  <si>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</si>
  <si>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</si>
  <si>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Капітальний ремонт житлового фонду місцевих органів влади</t>
  </si>
  <si>
    <t>Благоустрій міст, сіл, селищ</t>
  </si>
  <si>
    <t xml:space="preserve">Загальноосвітні школи (в т.ч. школа-дитячий садок, інтернат при школі), спеціалізовані школи, ліцеї, гімназії, колегіуми </t>
  </si>
  <si>
    <t xml:space="preserve">Інші видатки на соціальний захист населення </t>
  </si>
  <si>
    <t>Державна соціальна допомога  інвалідам з дитинства та дітям-інвалідам</t>
  </si>
  <si>
    <t>Соціальні програми  і заходи державних органів з питань забезпечення рівних прав та можливостей жінок і чоловіків</t>
  </si>
  <si>
    <t>Додаткові виплати населенню на покриття витрат на оплату житлово-комунальних послуг</t>
  </si>
  <si>
    <t>Програмні заходи центрів соціальних служб для сім"ї, дітей та молоді</t>
  </si>
  <si>
    <t xml:space="preserve">Інші програми соціального захисту  неповнолітніх 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</si>
  <si>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</si>
  <si>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            благодійні внески, гранти та дарунки</t>
  </si>
  <si>
    <t>Позашкільні заклади освіти, заходи із позашкільної роботи з дітьми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</si>
  <si>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</si>
  <si>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</si>
  <si>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 xml:space="preserve">                 програма містобудування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</si>
  <si>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</si>
  <si>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</si>
  <si>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</si>
  <si>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</si>
  <si>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</si>
  <si>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091106</t>
  </si>
  <si>
    <t>Інші видатки (Утримання центру соціально-психологічної реабілітації дітей та молоді з функціональними обмеженнями)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</si>
  <si>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</si>
  <si>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</si>
  <si>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</si>
  <si>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</si>
  <si>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 xml:space="preserve">Допомога на догляд за дитиною віком до 3-х років </t>
  </si>
  <si>
    <t>КТКВК</t>
  </si>
  <si>
    <t>091206</t>
  </si>
  <si>
    <t>Центри соціальної реабілітації  дітей-інвалідів, центри професійної реабілітації інвалідів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</si>
  <si>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</si>
  <si>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</si>
  <si>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</si>
  <si>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</si>
  <si>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Землеустрій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</si>
  <si>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</si>
  <si>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</si>
  <si>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</si>
  <si>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</si>
  <si>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0"/>
        <rFont val="Times New Roman"/>
        <family val="1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</si>
  <si>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0"/>
        <rFont val="Times New Roman"/>
        <family val="1"/>
      </rPr>
      <t>(субвенція з міського бюджету Володимирецькому районному бюджету на підтримку телерадіокомпанії "Бурштиновий шлях")</t>
    </r>
  </si>
  <si>
    <t xml:space="preserve">               реконструкція майданчика військової підготовки під поле для міні футболу ЗОШ№1 за рахунок субвенції з Державного бюджету</t>
  </si>
  <si>
    <t xml:space="preserve">               реконструкція  ЗОШ №1 за рахунок субвенції з Державного бюджету</t>
  </si>
  <si>
    <t xml:space="preserve">               реконструкція їдальні ЗОШ №1(виготовлення проектно - кошторисної документації)</t>
  </si>
  <si>
    <t xml:space="preserve">               реконструкція ЗОШ №2  (виготовлення проектно - кошторисної документації)</t>
  </si>
  <si>
    <t xml:space="preserve">               реконструкція ЗОШ№2 за рахунок субвенції з Державного бюджету</t>
  </si>
  <si>
    <r>
      <t xml:space="preserve">Заходи у сфері захисту населення і територій від надзвичайних ситуацій техногенного та природного характеру </t>
    </r>
    <r>
      <rPr>
        <sz val="8"/>
        <rFont val="Times New Roman"/>
        <family val="1"/>
      </rPr>
      <t>(за рахунок субвенції з державного бюджету)</t>
    </r>
  </si>
  <si>
    <t>100602</t>
  </si>
  <si>
    <r>
      <t xml:space="preserve"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</t>
    </r>
    <r>
      <rPr>
        <sz val="9"/>
        <rFont val="Times New Roman"/>
        <family val="1"/>
      </rPr>
      <t>(за рахунок субвенції з державного бюджету)</t>
    </r>
  </si>
  <si>
    <t xml:space="preserve">               будівництво (розширення) полігону твердих побутових відходів (проектні роботи)</t>
  </si>
  <si>
    <t xml:space="preserve">               реконструкція покрівлі будівлі ДЮСШ (проектні (вишукувальні) роботи)</t>
  </si>
  <si>
    <t>Начальник бюджетного відділу</t>
  </si>
  <si>
    <t>О.Яцишина</t>
  </si>
  <si>
    <t xml:space="preserve">                 плата за послуги, що надаються бюджетними установами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</si>
  <si>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</si>
  <si>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</si>
  <si>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 xml:space="preserve">Інші субвенції 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</si>
  <si>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</si>
  <si>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</si>
  <si>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 xml:space="preserve">                 програма висвітлення діяльності органів місцевого самоврядування в засобах масової інформації 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</si>
  <si>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</si>
  <si>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</si>
  <si>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8=6-5</t>
  </si>
  <si>
    <t>14=13-12</t>
  </si>
  <si>
    <t>090413</t>
  </si>
  <si>
    <t>Допомога на догляд за інвалідом І чи ІІ групи внаслідок психічного розладу</t>
  </si>
  <si>
    <t>в т. ч. за рах освітньої субвенції з держ бюджету місцевим бюджетам</t>
  </si>
  <si>
    <t>080000</t>
  </si>
  <si>
    <t>Охорона здоров'я</t>
  </si>
  <si>
    <t>080201</t>
  </si>
  <si>
    <t>в т. ч. за рах медичної субвенції з держ бюджету місцевим бюджетам</t>
  </si>
  <si>
    <t xml:space="preserve"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 </t>
  </si>
  <si>
    <r>
      <t xml:space="preserve">Реверсна дотація </t>
    </r>
    <r>
      <rPr>
        <sz val="11"/>
        <rFont val="Times New Roman"/>
        <family val="1"/>
      </rPr>
      <t>(вилучення)</t>
    </r>
  </si>
  <si>
    <t>затверджено на рік з врахуванням змін</t>
  </si>
  <si>
    <t>110202</t>
  </si>
  <si>
    <t>Музеї і виставки</t>
  </si>
  <si>
    <t xml:space="preserve"> в т.ч      влаштування штучного покриття для поля по міні-футболу в ЗНЗ №1</t>
  </si>
  <si>
    <t xml:space="preserve">              виготовлення проектно-кошторисної документації по незавершеному будівництву громадського туалету</t>
  </si>
  <si>
    <t xml:space="preserve">               влаштування майданчика з бетонних матеріалів для розміщення пересувних атракціонів</t>
  </si>
  <si>
    <t>уточнений план на рік (кошторисні призначення)</t>
  </si>
  <si>
    <t>16=4+10</t>
  </si>
  <si>
    <t>17=4+11</t>
  </si>
  <si>
    <t>18=5+12</t>
  </si>
  <si>
    <t>19=6+13</t>
  </si>
  <si>
    <t>20=19-18</t>
  </si>
  <si>
    <t>210107</t>
  </si>
  <si>
    <t>Заходи та роботи з мобілізаційної підготовки місцевого значення</t>
  </si>
  <si>
    <t>в т. ч. за рах субвенції з обласного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</si>
  <si>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реконструкція ЗНЗ №3 (проектні і вишукувальні роботи)</t>
  </si>
  <si>
    <t xml:space="preserve">              реконструкція ДНЗ №2 (проектні і вишукувальні роботи)</t>
  </si>
  <si>
    <t xml:space="preserve"> за рахунок субвенції з обласного бюджету на улаштування штучним покриттям  поля для  міні-футболу в ЗНЗ №1</t>
  </si>
  <si>
    <r>
      <t xml:space="preserve">                Аналіз  виконання бюджету м.Кузнецовськ по видатках та кредитуванню станом на 01.06.2015 року               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6"/>
        <rFont val="Times New Roman"/>
        <family val="1"/>
      </rPr>
      <t>тис.грн.</t>
    </r>
  </si>
  <si>
    <t>затверджено з врахуванням змін на 01.06.2015</t>
  </si>
  <si>
    <t>виконано станом на 01.06.2015</t>
  </si>
  <si>
    <t xml:space="preserve">                 програма реалізації питань управління нерухомим майном територіальної громади</t>
  </si>
  <si>
    <t xml:space="preserve">               розроблення проектно-кошторисної документації на реконструкцію МОС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</si>
</sst>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000000"/>
    <numFmt numFmtId="183" formatCode="0.000"/>
    <numFmt numFmtId="184" formatCode="0.0;[Red]0.0"/>
    <numFmt numFmtId="185" formatCode="#,##0.0\ _г_р_н_."/>
    <numFmt numFmtId="186" formatCode="#,##0.0\ &quot;грн.&quot;"/>
    <numFmt numFmtId="187" formatCode="#,##0.0"/>
    <numFmt numFmtId="188" formatCode="#,##0.0\ _г_р_н_.;[Red]#,##0.0\ _г_р_н_."/>
    <numFmt numFmtId="189" formatCode="#,##0\ _г_р_н_."/>
    <numFmt numFmtId="190" formatCode="0.000%"/>
    <numFmt numFmtId="191" formatCode="0.0000%"/>
    <numFmt numFmtId="192" formatCode="0.00000%"/>
    <numFmt numFmtId="193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9"/>
      <name val="Arial Cyr"/>
      <family val="2"/>
    </font>
    <font>
      <sz val="10"/>
      <color indexed="5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87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/>
    </xf>
    <xf numFmtId="0" fontId="24" fillId="0" borderId="0" xfId="0" applyFont="1" applyAlignment="1">
      <alignment/>
    </xf>
    <xf numFmtId="181" fontId="24" fillId="0" borderId="0" xfId="0" applyNumberFormat="1" applyFont="1" applyAlignment="1">
      <alignment/>
    </xf>
    <xf numFmtId="187" fontId="0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87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24" borderId="15" xfId="0" applyFont="1" applyFill="1" applyBorder="1" applyAlignment="1">
      <alignment horizontal="left" vertical="center" wrapText="1"/>
    </xf>
    <xf numFmtId="49" fontId="18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11" fillId="0" borderId="17" xfId="0" applyNumberFormat="1" applyFont="1" applyBorder="1" applyAlignment="1" applyProtection="1">
      <alignment horizontal="left" vertical="center" wrapText="1"/>
      <protection locked="0"/>
    </xf>
    <xf numFmtId="49" fontId="18" fillId="0" borderId="18" xfId="0" applyNumberFormat="1" applyFont="1" applyBorder="1" applyAlignment="1" applyProtection="1">
      <alignment horizontal="left" vertical="center" wrapText="1"/>
      <protection locked="0"/>
    </xf>
    <xf numFmtId="0" fontId="19" fillId="0" borderId="17" xfId="0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187" fontId="1" fillId="0" borderId="23" xfId="0" applyNumberFormat="1" applyFont="1" applyFill="1" applyBorder="1" applyAlignment="1">
      <alignment horizontal="center" vertical="center"/>
    </xf>
    <xf numFmtId="181" fontId="1" fillId="24" borderId="23" xfId="0" applyNumberFormat="1" applyFont="1" applyFill="1" applyBorder="1" applyAlignment="1">
      <alignment horizontal="center" vertical="center"/>
    </xf>
    <xf numFmtId="187" fontId="1" fillId="24" borderId="23" xfId="0" applyNumberFormat="1" applyFont="1" applyFill="1" applyBorder="1" applyAlignment="1">
      <alignment horizontal="center" vertical="center"/>
    </xf>
    <xf numFmtId="181" fontId="4" fillId="24" borderId="24" xfId="0" applyNumberFormat="1" applyFont="1" applyFill="1" applyBorder="1" applyAlignment="1">
      <alignment horizontal="center" vertical="center"/>
    </xf>
    <xf numFmtId="187" fontId="1" fillId="0" borderId="25" xfId="0" applyNumberFormat="1" applyFont="1" applyFill="1" applyBorder="1" applyAlignment="1">
      <alignment horizontal="center" vertical="center"/>
    </xf>
    <xf numFmtId="187" fontId="1" fillId="24" borderId="23" xfId="0" applyNumberFormat="1" applyFont="1" applyFill="1" applyBorder="1" applyAlignment="1">
      <alignment horizontal="center" vertical="center"/>
    </xf>
    <xf numFmtId="181" fontId="4" fillId="24" borderId="26" xfId="0" applyNumberFormat="1" applyFont="1" applyFill="1" applyBorder="1" applyAlignment="1">
      <alignment horizontal="center" vertical="center"/>
    </xf>
    <xf numFmtId="187" fontId="1" fillId="24" borderId="22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187" fontId="0" fillId="0" borderId="17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181" fontId="5" fillId="24" borderId="28" xfId="0" applyNumberFormat="1" applyFont="1" applyFill="1" applyBorder="1" applyAlignment="1">
      <alignment horizontal="center" vertical="center"/>
    </xf>
    <xf numFmtId="187" fontId="0" fillId="0" borderId="29" xfId="0" applyNumberFormat="1" applyFont="1" applyFill="1" applyBorder="1" applyAlignment="1">
      <alignment horizontal="center" vertical="center"/>
    </xf>
    <xf numFmtId="187" fontId="0" fillId="0" borderId="17" xfId="0" applyNumberFormat="1" applyFont="1" applyFill="1" applyBorder="1" applyAlignment="1">
      <alignment horizontal="center" vertical="center"/>
    </xf>
    <xf numFmtId="181" fontId="5" fillId="0" borderId="30" xfId="0" applyNumberFormat="1" applyFont="1" applyFill="1" applyBorder="1" applyAlignment="1">
      <alignment horizontal="center" vertical="center"/>
    </xf>
    <xf numFmtId="187" fontId="5" fillId="24" borderId="31" xfId="0" applyNumberFormat="1" applyFont="1" applyFill="1" applyBorder="1" applyAlignment="1">
      <alignment horizontal="center" vertical="center"/>
    </xf>
    <xf numFmtId="187" fontId="5" fillId="24" borderId="32" xfId="0" applyNumberFormat="1" applyFont="1" applyFill="1" applyBorder="1" applyAlignment="1">
      <alignment horizontal="center" vertical="center"/>
    </xf>
    <xf numFmtId="187" fontId="0" fillId="24" borderId="23" xfId="0" applyNumberFormat="1" applyFont="1" applyFill="1" applyBorder="1" applyAlignment="1">
      <alignment horizontal="center" vertical="center"/>
    </xf>
    <xf numFmtId="181" fontId="5" fillId="24" borderId="24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187" fontId="1" fillId="0" borderId="17" xfId="0" applyNumberFormat="1" applyFont="1" applyFill="1" applyBorder="1" applyAlignment="1">
      <alignment horizontal="center" vertical="center"/>
    </xf>
    <xf numFmtId="181" fontId="1" fillId="24" borderId="17" xfId="0" applyNumberFormat="1" applyFont="1" applyFill="1" applyBorder="1" applyAlignment="1">
      <alignment horizontal="center" vertical="center"/>
    </xf>
    <xf numFmtId="187" fontId="1" fillId="24" borderId="17" xfId="0" applyNumberFormat="1" applyFont="1" applyFill="1" applyBorder="1" applyAlignment="1">
      <alignment horizontal="center" vertical="center"/>
    </xf>
    <xf numFmtId="181" fontId="4" fillId="24" borderId="28" xfId="0" applyNumberFormat="1" applyFont="1" applyFill="1" applyBorder="1" applyAlignment="1">
      <alignment horizontal="center" vertical="center"/>
    </xf>
    <xf numFmtId="187" fontId="1" fillId="24" borderId="29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187" fontId="0" fillId="0" borderId="32" xfId="0" applyNumberFormat="1" applyFont="1" applyFill="1" applyBorder="1" applyAlignment="1" applyProtection="1">
      <alignment horizontal="center" vertical="center"/>
      <protection locked="0"/>
    </xf>
    <xf numFmtId="181" fontId="0" fillId="24" borderId="32" xfId="0" applyNumberFormat="1" applyFont="1" applyFill="1" applyBorder="1" applyAlignment="1">
      <alignment horizontal="center" vertical="center"/>
    </xf>
    <xf numFmtId="187" fontId="0" fillId="24" borderId="32" xfId="0" applyNumberFormat="1" applyFont="1" applyFill="1" applyBorder="1" applyAlignment="1">
      <alignment horizontal="center" vertical="center"/>
    </xf>
    <xf numFmtId="181" fontId="5" fillId="24" borderId="33" xfId="0" applyNumberFormat="1" applyFont="1" applyFill="1" applyBorder="1" applyAlignment="1">
      <alignment horizontal="center" vertical="center"/>
    </xf>
    <xf numFmtId="187" fontId="5" fillId="0" borderId="34" xfId="0" applyNumberFormat="1" applyFont="1" applyFill="1" applyBorder="1" applyAlignment="1">
      <alignment horizontal="center" vertical="center"/>
    </xf>
    <xf numFmtId="187" fontId="5" fillId="0" borderId="32" xfId="0" applyNumberFormat="1" applyFont="1" applyFill="1" applyBorder="1" applyAlignment="1">
      <alignment horizontal="center" vertical="center"/>
    </xf>
    <xf numFmtId="181" fontId="5" fillId="24" borderId="35" xfId="0" applyNumberFormat="1" applyFont="1" applyFill="1" applyBorder="1" applyAlignment="1">
      <alignment horizontal="center" vertical="center"/>
    </xf>
    <xf numFmtId="187" fontId="0" fillId="24" borderId="36" xfId="0" applyNumberFormat="1" applyFont="1" applyFill="1" applyBorder="1" applyAlignment="1">
      <alignment horizontal="center" vertical="center"/>
    </xf>
    <xf numFmtId="181" fontId="5" fillId="24" borderId="37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center" vertical="center"/>
      <protection locked="0"/>
    </xf>
    <xf numFmtId="181" fontId="0" fillId="24" borderId="15" xfId="0" applyNumberFormat="1" applyFont="1" applyFill="1" applyBorder="1" applyAlignment="1">
      <alignment horizontal="center" vertical="center"/>
    </xf>
    <xf numFmtId="187" fontId="0" fillId="24" borderId="15" xfId="0" applyNumberFormat="1" applyFont="1" applyFill="1" applyBorder="1" applyAlignment="1">
      <alignment horizontal="center" vertical="center"/>
    </xf>
    <xf numFmtId="181" fontId="5" fillId="24" borderId="20" xfId="0" applyNumberFormat="1" applyFont="1" applyFill="1" applyBorder="1" applyAlignment="1">
      <alignment horizontal="center" vertical="center"/>
    </xf>
    <xf numFmtId="187" fontId="5" fillId="0" borderId="16" xfId="0" applyNumberFormat="1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center" vertical="center"/>
    </xf>
    <xf numFmtId="181" fontId="5" fillId="24" borderId="21" xfId="0" applyNumberFormat="1" applyFont="1" applyFill="1" applyBorder="1" applyAlignment="1">
      <alignment horizontal="center" vertical="center"/>
    </xf>
    <xf numFmtId="187" fontId="0" fillId="24" borderId="1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 applyProtection="1">
      <alignment horizontal="center" vertical="center"/>
      <protection locked="0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187" fontId="5" fillId="24" borderId="16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87" fontId="5" fillId="24" borderId="19" xfId="0" applyNumberFormat="1" applyFont="1" applyFill="1" applyBorder="1" applyAlignment="1">
      <alignment horizontal="center" vertical="center"/>
    </xf>
    <xf numFmtId="187" fontId="5" fillId="24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 applyProtection="1">
      <alignment horizontal="center" vertical="center" wrapText="1"/>
      <protection locked="0"/>
    </xf>
    <xf numFmtId="187" fontId="0" fillId="24" borderId="38" xfId="0" applyNumberFormat="1" applyFont="1" applyFill="1" applyBorder="1" applyAlignment="1">
      <alignment horizontal="center" vertical="center"/>
    </xf>
    <xf numFmtId="181" fontId="5" fillId="24" borderId="39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 applyProtection="1">
      <alignment horizontal="center" vertical="center" wrapText="1"/>
      <protection locked="0"/>
    </xf>
    <xf numFmtId="187" fontId="0" fillId="0" borderId="18" xfId="0" applyNumberFormat="1" applyFont="1" applyFill="1" applyBorder="1" applyAlignment="1" applyProtection="1">
      <alignment horizontal="center" vertical="center"/>
      <protection locked="0"/>
    </xf>
    <xf numFmtId="181" fontId="0" fillId="24" borderId="18" xfId="0" applyNumberFormat="1" applyFont="1" applyFill="1" applyBorder="1" applyAlignment="1">
      <alignment horizontal="center" vertical="center"/>
    </xf>
    <xf numFmtId="187" fontId="0" fillId="24" borderId="18" xfId="0" applyNumberFormat="1" applyFont="1" applyFill="1" applyBorder="1" applyAlignment="1">
      <alignment horizontal="center" vertical="center"/>
    </xf>
    <xf numFmtId="181" fontId="5" fillId="24" borderId="41" xfId="0" applyNumberFormat="1" applyFont="1" applyFill="1" applyBorder="1" applyAlignment="1">
      <alignment horizontal="center" vertical="center"/>
    </xf>
    <xf numFmtId="187" fontId="0" fillId="0" borderId="42" xfId="0" applyNumberFormat="1" applyFont="1" applyFill="1" applyBorder="1" applyAlignment="1">
      <alignment horizontal="center" vertical="center"/>
    </xf>
    <xf numFmtId="187" fontId="0" fillId="0" borderId="18" xfId="0" applyNumberFormat="1" applyFont="1" applyFill="1" applyBorder="1" applyAlignment="1">
      <alignment horizontal="center" vertical="center"/>
    </xf>
    <xf numFmtId="181" fontId="5" fillId="24" borderId="43" xfId="0" applyNumberFormat="1" applyFont="1" applyFill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181" fontId="4" fillId="24" borderId="30" xfId="0" applyNumberFormat="1" applyFont="1" applyFill="1" applyBorder="1" applyAlignment="1">
      <alignment horizontal="center" vertical="center"/>
    </xf>
    <xf numFmtId="187" fontId="1" fillId="0" borderId="27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181" fontId="1" fillId="0" borderId="17" xfId="0" applyNumberFormat="1" applyFont="1" applyFill="1" applyBorder="1" applyAlignment="1">
      <alignment horizontal="center" vertical="center"/>
    </xf>
    <xf numFmtId="187" fontId="1" fillId="0" borderId="29" xfId="0" applyNumberFormat="1" applyFont="1" applyFill="1" applyBorder="1" applyAlignment="1">
      <alignment horizontal="center" vertical="center"/>
    </xf>
    <xf numFmtId="181" fontId="4" fillId="0" borderId="30" xfId="0" applyNumberFormat="1" applyFont="1" applyFill="1" applyBorder="1" applyAlignment="1">
      <alignment horizontal="center" vertical="center"/>
    </xf>
    <xf numFmtId="182" fontId="18" fillId="0" borderId="32" xfId="0" applyNumberFormat="1" applyFont="1" applyBorder="1" applyAlignment="1">
      <alignment horizontal="center" vertical="center"/>
    </xf>
    <xf numFmtId="187" fontId="0" fillId="0" borderId="32" xfId="0" applyNumberFormat="1" applyFont="1" applyFill="1" applyBorder="1" applyAlignment="1" applyProtection="1">
      <alignment horizontal="center" vertical="center" wrapText="1"/>
      <protection/>
    </xf>
    <xf numFmtId="187" fontId="0" fillId="0" borderId="32" xfId="0" applyNumberFormat="1" applyFont="1" applyFill="1" applyBorder="1" applyAlignment="1" applyProtection="1">
      <alignment horizontal="center" vertical="center"/>
      <protection/>
    </xf>
    <xf numFmtId="182" fontId="18" fillId="0" borderId="15" xfId="0" applyNumberFormat="1" applyFont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center" vertical="center" wrapText="1"/>
      <protection/>
    </xf>
    <xf numFmtId="187" fontId="0" fillId="0" borderId="15" xfId="0" applyNumberFormat="1" applyFont="1" applyFill="1" applyBorder="1" applyAlignment="1" applyProtection="1">
      <alignment horizontal="center" vertical="center"/>
      <protection/>
    </xf>
    <xf numFmtId="187" fontId="0" fillId="0" borderId="18" xfId="0" applyNumberFormat="1" applyFont="1" applyFill="1" applyBorder="1" applyAlignment="1" applyProtection="1">
      <alignment horizontal="center" vertical="center" wrapText="1"/>
      <protection/>
    </xf>
    <xf numFmtId="187" fontId="0" fillId="0" borderId="18" xfId="0" applyNumberFormat="1" applyFont="1" applyFill="1" applyBorder="1" applyAlignment="1" applyProtection="1">
      <alignment horizontal="center" vertical="center"/>
      <protection/>
    </xf>
    <xf numFmtId="187" fontId="5" fillId="0" borderId="42" xfId="0" applyNumberFormat="1" applyFont="1" applyFill="1" applyBorder="1" applyAlignment="1">
      <alignment horizontal="center" vertical="center"/>
    </xf>
    <xf numFmtId="187" fontId="5" fillId="0" borderId="18" xfId="0" applyNumberFormat="1" applyFont="1" applyFill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187" fontId="0" fillId="0" borderId="32" xfId="0" applyNumberFormat="1" applyFont="1" applyFill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187" fontId="5" fillId="24" borderId="44" xfId="0" applyNumberFormat="1" applyFont="1" applyFill="1" applyBorder="1" applyAlignment="1">
      <alignment horizontal="center" vertical="center"/>
    </xf>
    <xf numFmtId="187" fontId="0" fillId="24" borderId="17" xfId="0" applyNumberFormat="1" applyFont="1" applyFill="1" applyBorder="1" applyAlignment="1">
      <alignment horizontal="center" vertical="center"/>
    </xf>
    <xf numFmtId="187" fontId="4" fillId="0" borderId="29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7" fontId="1" fillId="24" borderId="17" xfId="0" applyNumberFormat="1" applyFont="1" applyFill="1" applyBorder="1" applyAlignment="1">
      <alignment horizontal="center" vertical="center"/>
    </xf>
    <xf numFmtId="181" fontId="4" fillId="24" borderId="30" xfId="0" applyNumberFormat="1" applyFont="1" applyFill="1" applyBorder="1" applyAlignment="1">
      <alignment horizontal="center" vertical="center"/>
    </xf>
    <xf numFmtId="187" fontId="4" fillId="24" borderId="27" xfId="0" applyNumberFormat="1" applyFont="1" applyFill="1" applyBorder="1" applyAlignment="1">
      <alignment horizontal="center" vertical="center"/>
    </xf>
    <xf numFmtId="187" fontId="4" fillId="24" borderId="17" xfId="0" applyNumberFormat="1" applyFont="1" applyFill="1" applyBorder="1" applyAlignment="1">
      <alignment horizontal="center" vertical="center"/>
    </xf>
    <xf numFmtId="187" fontId="4" fillId="24" borderId="17" xfId="0" applyNumberFormat="1" applyFont="1" applyFill="1" applyBorder="1" applyAlignment="1">
      <alignment horizontal="center" vertical="center"/>
    </xf>
    <xf numFmtId="181" fontId="4" fillId="24" borderId="33" xfId="0" applyNumberFormat="1" applyFont="1" applyFill="1" applyBorder="1" applyAlignment="1">
      <alignment horizontal="center" vertical="center"/>
    </xf>
    <xf numFmtId="181" fontId="4" fillId="24" borderId="37" xfId="0" applyNumberFormat="1" applyFont="1" applyFill="1" applyBorder="1" applyAlignment="1">
      <alignment horizontal="center" vertical="center"/>
    </xf>
    <xf numFmtId="181" fontId="4" fillId="24" borderId="20" xfId="0" applyNumberFormat="1" applyFont="1" applyFill="1" applyBorder="1" applyAlignment="1">
      <alignment horizontal="center" vertical="center"/>
    </xf>
    <xf numFmtId="187" fontId="1" fillId="24" borderId="44" xfId="0" applyNumberFormat="1" applyFont="1" applyFill="1" applyBorder="1" applyAlignment="1">
      <alignment horizontal="center" vertical="center"/>
    </xf>
    <xf numFmtId="181" fontId="4" fillId="24" borderId="45" xfId="0" applyNumberFormat="1" applyFont="1" applyFill="1" applyBorder="1" applyAlignment="1">
      <alignment horizontal="center" vertical="center"/>
    </xf>
    <xf numFmtId="187" fontId="0" fillId="24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181" fontId="4" fillId="24" borderId="41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 applyProtection="1">
      <alignment horizontal="center" vertical="center"/>
      <protection locked="0"/>
    </xf>
    <xf numFmtId="181" fontId="4" fillId="0" borderId="30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/>
    </xf>
    <xf numFmtId="181" fontId="4" fillId="0" borderId="28" xfId="0" applyNumberFormat="1" applyFont="1" applyFill="1" applyBorder="1" applyAlignment="1">
      <alignment horizontal="center" vertical="center"/>
    </xf>
    <xf numFmtId="187" fontId="4" fillId="24" borderId="29" xfId="0" applyNumberFormat="1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87" fontId="1" fillId="0" borderId="32" xfId="0" applyNumberFormat="1" applyFont="1" applyFill="1" applyBorder="1" applyAlignment="1" applyProtection="1">
      <alignment horizontal="center" vertical="center"/>
      <protection locked="0"/>
    </xf>
    <xf numFmtId="180" fontId="1" fillId="24" borderId="32" xfId="0" applyNumberFormat="1" applyFont="1" applyFill="1" applyBorder="1" applyAlignment="1">
      <alignment horizontal="center" vertical="center"/>
    </xf>
    <xf numFmtId="187" fontId="1" fillId="24" borderId="32" xfId="0" applyNumberFormat="1" applyFont="1" applyFill="1" applyBorder="1" applyAlignment="1">
      <alignment horizontal="center" vertical="center"/>
    </xf>
    <xf numFmtId="187" fontId="0" fillId="24" borderId="34" xfId="0" applyNumberFormat="1" applyFont="1" applyFill="1" applyBorder="1" applyAlignment="1">
      <alignment horizontal="center" vertical="center"/>
    </xf>
    <xf numFmtId="187" fontId="0" fillId="0" borderId="32" xfId="0" applyNumberFormat="1" applyFont="1" applyFill="1" applyBorder="1" applyAlignment="1">
      <alignment horizontal="center" vertical="center"/>
    </xf>
    <xf numFmtId="187" fontId="0" fillId="24" borderId="32" xfId="0" applyNumberFormat="1" applyFont="1" applyFill="1" applyBorder="1" applyAlignment="1">
      <alignment horizontal="center" vertical="center"/>
    </xf>
    <xf numFmtId="181" fontId="5" fillId="24" borderId="35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87" fontId="1" fillId="0" borderId="15" xfId="0" applyNumberFormat="1" applyFont="1" applyFill="1" applyBorder="1" applyAlignment="1" applyProtection="1">
      <alignment horizontal="center" vertical="center"/>
      <protection locked="0"/>
    </xf>
    <xf numFmtId="180" fontId="1" fillId="24" borderId="15" xfId="0" applyNumberFormat="1" applyFont="1" applyFill="1" applyBorder="1" applyAlignment="1">
      <alignment horizontal="center" vertical="center"/>
    </xf>
    <xf numFmtId="187" fontId="1" fillId="24" borderId="15" xfId="0" applyNumberFormat="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187" fontId="26" fillId="0" borderId="15" xfId="0" applyNumberFormat="1" applyFont="1" applyFill="1" applyBorder="1" applyAlignment="1">
      <alignment horizontal="center" vertical="center"/>
    </xf>
    <xf numFmtId="181" fontId="5" fillId="24" borderId="21" xfId="0" applyNumberFormat="1" applyFont="1" applyFill="1" applyBorder="1" applyAlignment="1">
      <alignment horizontal="center" vertical="center"/>
    </xf>
    <xf numFmtId="187" fontId="26" fillId="0" borderId="15" xfId="0" applyNumberFormat="1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187" fontId="1" fillId="0" borderId="38" xfId="0" applyNumberFormat="1" applyFont="1" applyFill="1" applyBorder="1" applyAlignment="1" applyProtection="1">
      <alignment horizontal="center" vertical="center"/>
      <protection locked="0"/>
    </xf>
    <xf numFmtId="180" fontId="1" fillId="24" borderId="38" xfId="0" applyNumberFormat="1" applyFont="1" applyFill="1" applyBorder="1" applyAlignment="1">
      <alignment horizontal="center" vertical="center"/>
    </xf>
    <xf numFmtId="187" fontId="1" fillId="24" borderId="38" xfId="0" applyNumberFormat="1" applyFont="1" applyFill="1" applyBorder="1" applyAlignment="1">
      <alignment horizontal="center" vertical="center"/>
    </xf>
    <xf numFmtId="181" fontId="4" fillId="24" borderId="39" xfId="0" applyNumberFormat="1" applyFont="1" applyFill="1" applyBorder="1" applyAlignment="1">
      <alignment horizontal="center" vertical="center"/>
    </xf>
    <xf numFmtId="187" fontId="1" fillId="0" borderId="47" xfId="0" applyNumberFormat="1" applyFont="1" applyFill="1" applyBorder="1" applyAlignment="1">
      <alignment horizontal="center" vertical="center"/>
    </xf>
    <xf numFmtId="187" fontId="1" fillId="0" borderId="38" xfId="0" applyNumberFormat="1" applyFont="1" applyFill="1" applyBorder="1" applyAlignment="1">
      <alignment horizontal="center" vertical="center"/>
    </xf>
    <xf numFmtId="187" fontId="1" fillId="0" borderId="38" xfId="0" applyNumberFormat="1" applyFont="1" applyFill="1" applyBorder="1" applyAlignment="1">
      <alignment horizontal="center" vertical="center"/>
    </xf>
    <xf numFmtId="181" fontId="4" fillId="0" borderId="48" xfId="0" applyNumberFormat="1" applyFont="1" applyFill="1" applyBorder="1" applyAlignment="1">
      <alignment horizontal="center" vertical="center"/>
    </xf>
    <xf numFmtId="187" fontId="4" fillId="24" borderId="46" xfId="0" applyNumberFormat="1" applyFont="1" applyFill="1" applyBorder="1" applyAlignment="1">
      <alignment horizontal="center" vertical="center"/>
    </xf>
    <xf numFmtId="187" fontId="4" fillId="24" borderId="38" xfId="0" applyNumberFormat="1" applyFont="1" applyFill="1" applyBorder="1" applyAlignment="1">
      <alignment horizontal="center" vertical="center"/>
    </xf>
    <xf numFmtId="187" fontId="4" fillId="24" borderId="38" xfId="0" applyNumberFormat="1" applyFont="1" applyFill="1" applyBorder="1" applyAlignment="1">
      <alignment horizontal="center" vertical="center"/>
    </xf>
    <xf numFmtId="187" fontId="1" fillId="24" borderId="38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87" fontId="1" fillId="0" borderId="17" xfId="0" applyNumberFormat="1" applyFont="1" applyFill="1" applyBorder="1" applyAlignment="1" applyProtection="1">
      <alignment horizontal="center" vertical="center"/>
      <protection locked="0"/>
    </xf>
    <xf numFmtId="181" fontId="1" fillId="24" borderId="17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>
      <alignment horizontal="center" vertical="center"/>
    </xf>
    <xf numFmtId="187" fontId="4" fillId="24" borderId="32" xfId="0" applyNumberFormat="1" applyFont="1" applyFill="1" applyBorder="1" applyAlignment="1">
      <alignment horizontal="center" vertical="center"/>
    </xf>
    <xf numFmtId="180" fontId="1" fillId="24" borderId="17" xfId="0" applyNumberFormat="1" applyFont="1" applyFill="1" applyBorder="1" applyAlignment="1">
      <alignment horizontal="center" vertical="center"/>
    </xf>
    <xf numFmtId="187" fontId="4" fillId="24" borderId="44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>
      <alignment horizontal="center" vertical="center"/>
    </xf>
    <xf numFmtId="187" fontId="1" fillId="0" borderId="32" xfId="0" applyNumberFormat="1" applyFont="1" applyFill="1" applyBorder="1" applyAlignment="1" applyProtection="1">
      <alignment horizontal="center" vertical="center"/>
      <protection/>
    </xf>
    <xf numFmtId="181" fontId="1" fillId="0" borderId="32" xfId="0" applyNumberFormat="1" applyFont="1" applyFill="1" applyBorder="1" applyAlignment="1">
      <alignment horizontal="center" vertical="center"/>
    </xf>
    <xf numFmtId="187" fontId="1" fillId="0" borderId="32" xfId="0" applyNumberFormat="1" applyFont="1" applyFill="1" applyBorder="1" applyAlignment="1">
      <alignment horizontal="center" vertical="center"/>
    </xf>
    <xf numFmtId="187" fontId="4" fillId="0" borderId="34" xfId="0" applyNumberFormat="1" applyFont="1" applyFill="1" applyBorder="1" applyAlignment="1">
      <alignment horizontal="center" vertical="center"/>
    </xf>
    <xf numFmtId="187" fontId="0" fillId="0" borderId="32" xfId="0" applyNumberFormat="1" applyFont="1" applyFill="1" applyBorder="1" applyAlignment="1">
      <alignment horizontal="center" vertical="center"/>
    </xf>
    <xf numFmtId="181" fontId="5" fillId="0" borderId="35" xfId="0" applyNumberFormat="1" applyFont="1" applyFill="1" applyBorder="1" applyAlignment="1">
      <alignment horizontal="center" vertical="center"/>
    </xf>
    <xf numFmtId="187" fontId="0" fillId="0" borderId="32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7" fontId="1" fillId="0" borderId="15" xfId="0" applyNumberFormat="1" applyFont="1" applyFill="1" applyBorder="1" applyAlignment="1" applyProtection="1">
      <alignment horizontal="center" vertical="center"/>
      <protection/>
    </xf>
    <xf numFmtId="187" fontId="5" fillId="0" borderId="16" xfId="0" applyNumberFormat="1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center" vertical="center"/>
    </xf>
    <xf numFmtId="187" fontId="1" fillId="0" borderId="16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vertical="center"/>
    </xf>
    <xf numFmtId="181" fontId="4" fillId="24" borderId="21" xfId="0" applyNumberFormat="1" applyFont="1" applyFill="1" applyBorder="1" applyAlignment="1">
      <alignment horizontal="center" vertical="center"/>
    </xf>
    <xf numFmtId="187" fontId="4" fillId="24" borderId="19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center" vertical="center"/>
      <protection/>
    </xf>
    <xf numFmtId="187" fontId="5" fillId="24" borderId="19" xfId="0" applyNumberFormat="1" applyFont="1" applyFill="1" applyBorder="1" applyAlignment="1">
      <alignment horizontal="center" vertical="center"/>
    </xf>
    <xf numFmtId="181" fontId="1" fillId="24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87" fontId="6" fillId="0" borderId="15" xfId="0" applyNumberFormat="1" applyFont="1" applyFill="1" applyBorder="1" applyAlignment="1" applyProtection="1">
      <alignment horizontal="center" vertical="center"/>
      <protection/>
    </xf>
    <xf numFmtId="180" fontId="1" fillId="0" borderId="15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181" fontId="4" fillId="0" borderId="21" xfId="0" applyNumberFormat="1" applyFont="1" applyFill="1" applyBorder="1" applyAlignment="1">
      <alignment horizontal="center" vertical="center"/>
    </xf>
    <xf numFmtId="187" fontId="4" fillId="0" borderId="19" xfId="0" applyNumberFormat="1" applyFont="1" applyFill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 vertical="center"/>
      <protection/>
    </xf>
    <xf numFmtId="181" fontId="1" fillId="24" borderId="18" xfId="0" applyNumberFormat="1" applyFont="1" applyFill="1" applyBorder="1" applyAlignment="1">
      <alignment horizontal="center" vertical="center"/>
    </xf>
    <xf numFmtId="187" fontId="1" fillId="24" borderId="18" xfId="0" applyNumberFormat="1" applyFont="1" applyFill="1" applyBorder="1" applyAlignment="1">
      <alignment horizontal="center" vertical="center"/>
    </xf>
    <xf numFmtId="187" fontId="4" fillId="0" borderId="42" xfId="0" applyNumberFormat="1" applyFont="1" applyFill="1" applyBorder="1" applyAlignment="1">
      <alignment horizontal="center" vertical="center"/>
    </xf>
    <xf numFmtId="187" fontId="4" fillId="0" borderId="18" xfId="0" applyNumberFormat="1" applyFont="1" applyFill="1" applyBorder="1" applyAlignment="1">
      <alignment horizontal="center" vertical="center"/>
    </xf>
    <xf numFmtId="181" fontId="4" fillId="24" borderId="43" xfId="0" applyNumberFormat="1" applyFont="1" applyFill="1" applyBorder="1" applyAlignment="1">
      <alignment horizontal="center" vertical="center"/>
    </xf>
    <xf numFmtId="187" fontId="4" fillId="24" borderId="40" xfId="0" applyNumberFormat="1" applyFont="1" applyFill="1" applyBorder="1" applyAlignment="1">
      <alignment horizontal="center" vertical="center"/>
    </xf>
    <xf numFmtId="181" fontId="1" fillId="24" borderId="30" xfId="0" applyNumberFormat="1" applyFont="1" applyFill="1" applyBorder="1" applyAlignment="1">
      <alignment horizontal="center" vertical="center"/>
    </xf>
    <xf numFmtId="187" fontId="0" fillId="0" borderId="17" xfId="0" applyNumberFormat="1" applyFont="1" applyFill="1" applyBorder="1" applyAlignment="1" applyProtection="1">
      <alignment horizontal="center" vertical="center"/>
      <protection locked="0"/>
    </xf>
    <xf numFmtId="181" fontId="0" fillId="24" borderId="17" xfId="0" applyNumberFormat="1" applyFont="1" applyFill="1" applyBorder="1" applyAlignment="1">
      <alignment horizontal="center" vertical="center"/>
    </xf>
    <xf numFmtId="181" fontId="5" fillId="24" borderId="30" xfId="0" applyNumberFormat="1" applyFont="1" applyFill="1" applyBorder="1" applyAlignment="1">
      <alignment horizontal="center" vertical="center"/>
    </xf>
    <xf numFmtId="187" fontId="5" fillId="24" borderId="27" xfId="0" applyNumberFormat="1" applyFont="1" applyFill="1" applyBorder="1" applyAlignment="1">
      <alignment horizontal="center" vertical="center"/>
    </xf>
    <xf numFmtId="187" fontId="0" fillId="24" borderId="17" xfId="0" applyNumberFormat="1" applyFont="1" applyFill="1" applyBorder="1" applyAlignment="1">
      <alignment horizontal="center" vertical="center"/>
    </xf>
    <xf numFmtId="187" fontId="1" fillId="0" borderId="29" xfId="0" applyNumberFormat="1" applyFont="1" applyFill="1" applyBorder="1" applyAlignment="1" applyProtection="1">
      <alignment horizontal="center" vertical="center"/>
      <protection locked="0"/>
    </xf>
    <xf numFmtId="187" fontId="0" fillId="0" borderId="17" xfId="0" applyNumberFormat="1" applyFont="1" applyFill="1" applyBorder="1" applyAlignment="1" applyProtection="1">
      <alignment horizontal="center" vertical="center"/>
      <protection locked="0"/>
    </xf>
    <xf numFmtId="187" fontId="0" fillId="0" borderId="29" xfId="0" applyNumberFormat="1" applyFont="1" applyFill="1" applyBorder="1" applyAlignment="1">
      <alignment horizontal="center" vertical="center"/>
    </xf>
    <xf numFmtId="181" fontId="5" fillId="24" borderId="30" xfId="0" applyNumberFormat="1" applyFont="1" applyFill="1" applyBorder="1" applyAlignment="1">
      <alignment horizontal="center" vertical="center"/>
    </xf>
    <xf numFmtId="187" fontId="1" fillId="0" borderId="29" xfId="0" applyNumberFormat="1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187" fontId="0" fillId="0" borderId="44" xfId="0" applyNumberFormat="1" applyFont="1" applyFill="1" applyBorder="1" applyAlignment="1" applyProtection="1">
      <alignment horizontal="center" vertical="center"/>
      <protection locked="0"/>
    </xf>
    <xf numFmtId="181" fontId="0" fillId="24" borderId="44" xfId="0" applyNumberFormat="1" applyFont="1" applyFill="1" applyBorder="1" applyAlignment="1">
      <alignment horizontal="center" vertical="center"/>
    </xf>
    <xf numFmtId="187" fontId="0" fillId="24" borderId="44" xfId="0" applyNumberFormat="1" applyFont="1" applyFill="1" applyBorder="1" applyAlignment="1">
      <alignment horizontal="center" vertical="center"/>
    </xf>
    <xf numFmtId="187" fontId="0" fillId="0" borderId="50" xfId="0" applyNumberFormat="1" applyFont="1" applyFill="1" applyBorder="1" applyAlignment="1">
      <alignment horizontal="center" vertical="center"/>
    </xf>
    <xf numFmtId="187" fontId="0" fillId="0" borderId="44" xfId="0" applyNumberFormat="1" applyFont="1" applyFill="1" applyBorder="1" applyAlignment="1">
      <alignment horizontal="center" vertical="center"/>
    </xf>
    <xf numFmtId="187" fontId="0" fillId="24" borderId="44" xfId="0" applyNumberFormat="1" applyFont="1" applyFill="1" applyBorder="1" applyAlignment="1">
      <alignment horizontal="center" vertical="center"/>
    </xf>
    <xf numFmtId="181" fontId="5" fillId="24" borderId="51" xfId="0" applyNumberFormat="1" applyFont="1" applyFill="1" applyBorder="1" applyAlignment="1">
      <alignment horizontal="center" vertical="center"/>
    </xf>
    <xf numFmtId="187" fontId="5" fillId="24" borderId="17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 applyProtection="1">
      <alignment horizontal="center" vertical="center"/>
      <protection locked="0"/>
    </xf>
    <xf numFmtId="187" fontId="0" fillId="0" borderId="34" xfId="0" applyNumberFormat="1" applyFont="1" applyFill="1" applyBorder="1" applyAlignment="1">
      <alignment horizontal="center" vertical="center"/>
    </xf>
    <xf numFmtId="181" fontId="4" fillId="24" borderId="35" xfId="0" applyNumberFormat="1" applyFont="1" applyFill="1" applyBorder="1" applyAlignment="1">
      <alignment horizontal="center" vertical="center"/>
    </xf>
    <xf numFmtId="187" fontId="5" fillId="24" borderId="32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center" vertical="center"/>
      <protection locked="0"/>
    </xf>
    <xf numFmtId="187" fontId="0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187" fontId="1" fillId="0" borderId="18" xfId="0" applyNumberFormat="1" applyFont="1" applyFill="1" applyBorder="1" applyAlignment="1" applyProtection="1">
      <alignment horizontal="center" vertical="center"/>
      <protection locked="0"/>
    </xf>
    <xf numFmtId="181" fontId="1" fillId="24" borderId="18" xfId="0" applyNumberFormat="1" applyFont="1" applyFill="1" applyBorder="1" applyAlignment="1">
      <alignment horizontal="center" vertical="center"/>
    </xf>
    <xf numFmtId="187" fontId="1" fillId="24" borderId="18" xfId="0" applyNumberFormat="1" applyFont="1" applyFill="1" applyBorder="1" applyAlignment="1">
      <alignment horizontal="center" vertical="center"/>
    </xf>
    <xf numFmtId="187" fontId="1" fillId="0" borderId="42" xfId="0" applyNumberFormat="1" applyFont="1" applyFill="1" applyBorder="1" applyAlignment="1">
      <alignment horizontal="center" vertical="center"/>
    </xf>
    <xf numFmtId="187" fontId="1" fillId="0" borderId="18" xfId="0" applyNumberFormat="1" applyFont="1" applyFill="1" applyBorder="1" applyAlignment="1">
      <alignment horizontal="center" vertical="center"/>
    </xf>
    <xf numFmtId="181" fontId="4" fillId="24" borderId="43" xfId="0" applyNumberFormat="1" applyFont="1" applyFill="1" applyBorder="1" applyAlignment="1">
      <alignment horizontal="center" vertical="center"/>
    </xf>
    <xf numFmtId="187" fontId="4" fillId="24" borderId="40" xfId="0" applyNumberFormat="1" applyFont="1" applyFill="1" applyBorder="1" applyAlignment="1">
      <alignment horizontal="center" vertical="center"/>
    </xf>
    <xf numFmtId="187" fontId="4" fillId="24" borderId="18" xfId="0" applyNumberFormat="1" applyFont="1" applyFill="1" applyBorder="1" applyAlignment="1">
      <alignment horizontal="center" vertical="center"/>
    </xf>
    <xf numFmtId="187" fontId="3" fillId="0" borderId="17" xfId="0" applyNumberFormat="1" applyFont="1" applyFill="1" applyBorder="1" applyAlignment="1">
      <alignment horizontal="center" vertical="center"/>
    </xf>
    <xf numFmtId="181" fontId="3" fillId="24" borderId="17" xfId="0" applyNumberFormat="1" applyFont="1" applyFill="1" applyBorder="1" applyAlignment="1">
      <alignment horizontal="center" vertical="center"/>
    </xf>
    <xf numFmtId="187" fontId="3" fillId="0" borderId="29" xfId="0" applyNumberFormat="1" applyFont="1" applyFill="1" applyBorder="1" applyAlignment="1">
      <alignment horizontal="center" vertical="center"/>
    </xf>
    <xf numFmtId="181" fontId="16" fillId="24" borderId="30" xfId="0" applyNumberFormat="1" applyFont="1" applyFill="1" applyBorder="1" applyAlignment="1">
      <alignment horizontal="center" vertical="center"/>
    </xf>
    <xf numFmtId="187" fontId="3" fillId="0" borderId="27" xfId="0" applyNumberFormat="1" applyFont="1" applyFill="1" applyBorder="1" applyAlignment="1">
      <alignment horizontal="center" vertical="center"/>
    </xf>
    <xf numFmtId="187" fontId="5" fillId="0" borderId="17" xfId="0" applyNumberFormat="1" applyFont="1" applyFill="1" applyBorder="1" applyAlignment="1">
      <alignment horizontal="center" vertical="center"/>
    </xf>
    <xf numFmtId="187" fontId="5" fillId="24" borderId="27" xfId="0" applyNumberFormat="1" applyFont="1" applyFill="1" applyBorder="1" applyAlignment="1">
      <alignment horizontal="center" vertical="center"/>
    </xf>
    <xf numFmtId="187" fontId="5" fillId="24" borderId="17" xfId="0" applyNumberFormat="1" applyFont="1" applyFill="1" applyBorder="1" applyAlignment="1">
      <alignment horizontal="center" vertical="center"/>
    </xf>
    <xf numFmtId="181" fontId="2" fillId="24" borderId="17" xfId="0" applyNumberFormat="1" applyFont="1" applyFill="1" applyBorder="1" applyAlignment="1">
      <alignment horizontal="center" vertical="center"/>
    </xf>
    <xf numFmtId="187" fontId="2" fillId="24" borderId="17" xfId="0" applyNumberFormat="1" applyFont="1" applyFill="1" applyBorder="1" applyAlignment="1">
      <alignment horizontal="center" vertical="center"/>
    </xf>
    <xf numFmtId="187" fontId="5" fillId="24" borderId="22" xfId="0" applyNumberFormat="1" applyFont="1" applyFill="1" applyBorder="1" applyAlignment="1">
      <alignment horizontal="center" vertical="center"/>
    </xf>
    <xf numFmtId="187" fontId="0" fillId="24" borderId="23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187" fontId="3" fillId="0" borderId="17" xfId="0" applyNumberFormat="1" applyFont="1" applyFill="1" applyBorder="1" applyAlignment="1" applyProtection="1">
      <alignment horizontal="center" vertical="center"/>
      <protection/>
    </xf>
    <xf numFmtId="0" fontId="18" fillId="24" borderId="15" xfId="0" applyFont="1" applyFill="1" applyBorder="1" applyAlignment="1">
      <alignment horizontal="left" vertical="center"/>
    </xf>
    <xf numFmtId="0" fontId="18" fillId="24" borderId="18" xfId="0" applyFont="1" applyFill="1" applyBorder="1" applyAlignment="1">
      <alignment horizontal="left" vertical="center"/>
    </xf>
    <xf numFmtId="0" fontId="11" fillId="24" borderId="17" xfId="0" applyFont="1" applyFill="1" applyBorder="1" applyAlignment="1" applyProtection="1">
      <alignment horizontal="left" vertical="center"/>
      <protection locked="0"/>
    </xf>
    <xf numFmtId="0" fontId="18" fillId="24" borderId="32" xfId="0" applyFont="1" applyFill="1" applyBorder="1" applyAlignment="1" applyProtection="1">
      <alignment horizontal="left" vertical="center" wrapText="1"/>
      <protection locked="0"/>
    </xf>
    <xf numFmtId="0" fontId="18" fillId="24" borderId="18" xfId="0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9" fillId="24" borderId="17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 applyProtection="1">
      <alignment horizontal="left" vertical="center" wrapText="1"/>
      <protection locked="0"/>
    </xf>
    <xf numFmtId="0" fontId="18" fillId="0" borderId="15" xfId="53" applyFont="1" applyBorder="1" applyAlignment="1">
      <alignment horizontal="left" vertical="center" wrapText="1"/>
      <protection/>
    </xf>
    <xf numFmtId="0" fontId="18" fillId="0" borderId="15" xfId="0" applyFont="1" applyBorder="1" applyAlignment="1">
      <alignment horizontal="left" vertical="center" wrapText="1"/>
    </xf>
    <xf numFmtId="0" fontId="19" fillId="0" borderId="38" xfId="0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 horizontal="left" vertical="center" wrapText="1"/>
    </xf>
    <xf numFmtId="0" fontId="19" fillId="0" borderId="15" xfId="0" applyFont="1" applyFill="1" applyBorder="1" applyAlignment="1" applyProtection="1">
      <alignment horizontal="left" vertical="center" wrapText="1"/>
      <protection locked="0"/>
    </xf>
    <xf numFmtId="0" fontId="19" fillId="0" borderId="18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44" xfId="0" applyFont="1" applyBorder="1" applyAlignment="1" applyProtection="1">
      <alignment horizontal="left" vertical="center" wrapText="1"/>
      <protection locked="0"/>
    </xf>
    <xf numFmtId="187" fontId="18" fillId="0" borderId="32" xfId="0" applyNumberFormat="1" applyFont="1" applyBorder="1" applyAlignment="1" applyProtection="1">
      <alignment horizontal="left" vertical="center" wrapText="1"/>
      <protection locked="0"/>
    </xf>
    <xf numFmtId="0" fontId="18" fillId="0" borderId="15" xfId="0" applyNumberFormat="1" applyFont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>
      <alignment horizontal="left" vertical="center" wrapText="1"/>
    </xf>
    <xf numFmtId="0" fontId="11" fillId="24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8" fillId="0" borderId="32" xfId="0" applyFont="1" applyBorder="1" applyAlignment="1">
      <alignment horizontal="left" vertical="center" wrapText="1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18" fillId="24" borderId="32" xfId="0" applyFont="1" applyFill="1" applyBorder="1" applyAlignment="1">
      <alignment horizontal="left" vertical="center"/>
    </xf>
    <xf numFmtId="187" fontId="0" fillId="0" borderId="0" xfId="0" applyNumberFormat="1" applyFont="1" applyBorder="1" applyAlignment="1">
      <alignment horizontal="right"/>
    </xf>
    <xf numFmtId="187" fontId="5" fillId="24" borderId="38" xfId="0" applyNumberFormat="1" applyFont="1" applyFill="1" applyBorder="1" applyAlignment="1">
      <alignment horizontal="center" vertical="center"/>
    </xf>
    <xf numFmtId="187" fontId="0" fillId="24" borderId="38" xfId="0" applyNumberFormat="1" applyFont="1" applyFill="1" applyBorder="1" applyAlignment="1">
      <alignment horizontal="center" vertical="center"/>
    </xf>
    <xf numFmtId="187" fontId="3" fillId="0" borderId="27" xfId="0" applyNumberFormat="1" applyFont="1" applyFill="1" applyBorder="1" applyAlignment="1" applyProtection="1">
      <alignment horizontal="center" vertical="center"/>
      <protection/>
    </xf>
    <xf numFmtId="180" fontId="0" fillId="24" borderId="32" xfId="0" applyNumberFormat="1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18" fillId="0" borderId="5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181" fontId="25" fillId="0" borderId="20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181" fontId="25" fillId="0" borderId="21" xfId="0" applyNumberFormat="1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136"/>
  <sheetViews>
    <sheetView showZeros="0" tabSelected="1" showOutlineSymbols="0" view="pageBreakPreview" zoomScaleSheetLayoutView="100" zoomScalePageLayoutView="0" workbookViewId="0" topLeftCell="A1">
      <pane xSplit="3" ySplit="6" topLeftCell="D2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1" sqref="C21"/>
    </sheetView>
  </sheetViews>
  <sheetFormatPr defaultColWidth="9.00390625" defaultRowHeight="12.75"/>
  <cols>
    <col min="1" max="1" width="4.125" style="39" customWidth="1"/>
    <col min="2" max="2" width="8.00390625" style="3" customWidth="1"/>
    <col min="3" max="3" width="86.25390625" style="5" customWidth="1"/>
    <col min="4" max="5" width="13.00390625" style="39" customWidth="1"/>
    <col min="6" max="6" width="10.75390625" style="39" customWidth="1"/>
    <col min="7" max="7" width="9.375" style="4" customWidth="1"/>
    <col min="8" max="8" width="10.125" style="4" customWidth="1"/>
    <col min="9" max="9" width="9.625" style="12" customWidth="1"/>
    <col min="10" max="10" width="11.00390625" style="39" customWidth="1"/>
    <col min="11" max="11" width="12.125" style="4" customWidth="1"/>
    <col min="12" max="12" width="12.375" style="39" customWidth="1"/>
    <col min="13" max="13" width="10.25390625" style="39" customWidth="1"/>
    <col min="14" max="14" width="9.625" style="32" customWidth="1"/>
    <col min="15" max="15" width="9.00390625" style="4" customWidth="1"/>
    <col min="16" max="16" width="12.00390625" style="4" customWidth="1"/>
    <col min="17" max="17" width="12.375" style="4" customWidth="1"/>
    <col min="18" max="18" width="12.75390625" style="4" customWidth="1"/>
    <col min="19" max="19" width="10.375" style="4" customWidth="1"/>
    <col min="20" max="20" width="9.25390625" style="4" customWidth="1"/>
    <col min="21" max="21" width="8.125" style="4" customWidth="1"/>
    <col min="22" max="22" width="9.375" style="4" bestFit="1" customWidth="1"/>
    <col min="23" max="16384" width="9.125" style="4" customWidth="1"/>
  </cols>
  <sheetData>
    <row r="1" spans="1:21" s="6" customFormat="1" ht="42" customHeight="1" thickBot="1">
      <c r="A1" s="351" t="s">
        <v>253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</row>
    <row r="2" spans="1:21" s="20" customFormat="1" ht="25.5" customHeight="1">
      <c r="A2" s="352" t="s">
        <v>0</v>
      </c>
      <c r="B2" s="355" t="s">
        <v>189</v>
      </c>
      <c r="C2" s="355" t="s">
        <v>1</v>
      </c>
      <c r="D2" s="358" t="s">
        <v>2</v>
      </c>
      <c r="E2" s="358"/>
      <c r="F2" s="358"/>
      <c r="G2" s="358"/>
      <c r="H2" s="358"/>
      <c r="I2" s="359"/>
      <c r="J2" s="345" t="s">
        <v>3</v>
      </c>
      <c r="K2" s="347"/>
      <c r="L2" s="347"/>
      <c r="M2" s="347"/>
      <c r="N2" s="347"/>
      <c r="O2" s="347"/>
      <c r="P2" s="345" t="s">
        <v>4</v>
      </c>
      <c r="Q2" s="346"/>
      <c r="R2" s="347"/>
      <c r="S2" s="347"/>
      <c r="T2" s="347"/>
      <c r="U2" s="348"/>
    </row>
    <row r="3" spans="1:21" s="20" customFormat="1" ht="12.75" customHeight="1">
      <c r="A3" s="353"/>
      <c r="B3" s="356"/>
      <c r="C3" s="356"/>
      <c r="D3" s="360" t="s">
        <v>235</v>
      </c>
      <c r="E3" s="361" t="s">
        <v>254</v>
      </c>
      <c r="F3" s="361" t="s">
        <v>255</v>
      </c>
      <c r="G3" s="360" t="s">
        <v>5</v>
      </c>
      <c r="H3" s="360" t="s">
        <v>181</v>
      </c>
      <c r="I3" s="363" t="s">
        <v>180</v>
      </c>
      <c r="J3" s="360" t="s">
        <v>235</v>
      </c>
      <c r="K3" s="349" t="s">
        <v>241</v>
      </c>
      <c r="L3" s="361" t="s">
        <v>254</v>
      </c>
      <c r="M3" s="361" t="s">
        <v>255</v>
      </c>
      <c r="N3" s="360" t="s">
        <v>181</v>
      </c>
      <c r="O3" s="365" t="s">
        <v>180</v>
      </c>
      <c r="P3" s="367" t="s">
        <v>235</v>
      </c>
      <c r="Q3" s="349" t="s">
        <v>241</v>
      </c>
      <c r="R3" s="361" t="s">
        <v>254</v>
      </c>
      <c r="S3" s="361" t="s">
        <v>255</v>
      </c>
      <c r="T3" s="360" t="s">
        <v>181</v>
      </c>
      <c r="U3" s="363" t="s">
        <v>180</v>
      </c>
    </row>
    <row r="4" spans="1:21" s="20" customFormat="1" ht="45" customHeight="1">
      <c r="A4" s="354"/>
      <c r="B4" s="357"/>
      <c r="C4" s="357"/>
      <c r="D4" s="349"/>
      <c r="E4" s="362"/>
      <c r="F4" s="362"/>
      <c r="G4" s="349"/>
      <c r="H4" s="349"/>
      <c r="I4" s="364"/>
      <c r="J4" s="349"/>
      <c r="K4" s="350"/>
      <c r="L4" s="362"/>
      <c r="M4" s="362"/>
      <c r="N4" s="349"/>
      <c r="O4" s="366"/>
      <c r="P4" s="368"/>
      <c r="Q4" s="350"/>
      <c r="R4" s="362"/>
      <c r="S4" s="362"/>
      <c r="T4" s="349"/>
      <c r="U4" s="364"/>
    </row>
    <row r="5" spans="1:21" s="20" customFormat="1" ht="18.75" customHeight="1">
      <c r="A5" s="63">
        <v>1</v>
      </c>
      <c r="B5" s="52">
        <v>2</v>
      </c>
      <c r="C5" s="52">
        <v>3</v>
      </c>
      <c r="D5" s="53">
        <v>4</v>
      </c>
      <c r="E5" s="50">
        <v>5</v>
      </c>
      <c r="F5" s="50">
        <v>6</v>
      </c>
      <c r="G5" s="51">
        <v>7</v>
      </c>
      <c r="H5" s="51" t="s">
        <v>224</v>
      </c>
      <c r="I5" s="64">
        <v>9</v>
      </c>
      <c r="J5" s="57">
        <v>10</v>
      </c>
      <c r="K5" s="51">
        <v>11</v>
      </c>
      <c r="L5" s="51">
        <v>12</v>
      </c>
      <c r="M5" s="50">
        <v>13</v>
      </c>
      <c r="N5" s="51" t="s">
        <v>225</v>
      </c>
      <c r="O5" s="65">
        <v>15</v>
      </c>
      <c r="P5" s="66" t="s">
        <v>242</v>
      </c>
      <c r="Q5" s="67" t="s">
        <v>243</v>
      </c>
      <c r="R5" s="50" t="s">
        <v>244</v>
      </c>
      <c r="S5" s="50" t="s">
        <v>245</v>
      </c>
      <c r="T5" s="51" t="s">
        <v>246</v>
      </c>
      <c r="U5" s="64">
        <v>21</v>
      </c>
    </row>
    <row r="6" spans="1:45" s="6" customFormat="1" ht="32.25" customHeight="1" thickBot="1">
      <c r="A6" s="68"/>
      <c r="B6" s="69"/>
      <c r="C6" s="70" t="s">
        <v>6</v>
      </c>
      <c r="D6" s="71">
        <f>SUM(D155)</f>
        <v>256378.20000000004</v>
      </c>
      <c r="E6" s="71">
        <f>SUM(E155)</f>
        <v>102062.30000000002</v>
      </c>
      <c r="F6" s="71">
        <f>SUM(F155)</f>
        <v>91742.40000000001</v>
      </c>
      <c r="G6" s="72">
        <v>1</v>
      </c>
      <c r="H6" s="73">
        <f>F6-E6</f>
        <v>-10319.900000000009</v>
      </c>
      <c r="I6" s="74">
        <f>F6/E6</f>
        <v>0.8988862684850331</v>
      </c>
      <c r="J6" s="75">
        <f>SUM(J155)</f>
        <v>18995.9</v>
      </c>
      <c r="K6" s="71">
        <f>SUM(K155)</f>
        <v>21423.6</v>
      </c>
      <c r="L6" s="71">
        <f>SUM(L155)</f>
        <v>10189</v>
      </c>
      <c r="M6" s="71">
        <f>SUM(M155)</f>
        <v>6110.299999999999</v>
      </c>
      <c r="N6" s="76">
        <f>M6-L6</f>
        <v>-4078.7000000000007</v>
      </c>
      <c r="O6" s="77">
        <f>M6/L6</f>
        <v>0.5996957503189714</v>
      </c>
      <c r="P6" s="78">
        <f>SUM(P155)</f>
        <v>275374.1</v>
      </c>
      <c r="Q6" s="76">
        <f>SUM(Q155)</f>
        <v>277801.8</v>
      </c>
      <c r="R6" s="76">
        <f>SUM(R155)</f>
        <v>112251.3</v>
      </c>
      <c r="S6" s="76">
        <f>SUM(S155)</f>
        <v>97852.7</v>
      </c>
      <c r="T6" s="76">
        <f>S6-R6</f>
        <v>-14398.600000000006</v>
      </c>
      <c r="U6" s="74">
        <f>S6/R6</f>
        <v>0.871728879754622</v>
      </c>
      <c r="V6" s="18"/>
      <c r="W6" s="18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38" customFormat="1" ht="28.5" customHeight="1" thickBot="1">
      <c r="A7" s="79"/>
      <c r="B7" s="80"/>
      <c r="C7" s="81" t="s">
        <v>200</v>
      </c>
      <c r="D7" s="82">
        <f>SUM(D9:D29,D31,D115,D122,D138,D62,D66,D32,D135,D51,D44)</f>
        <v>130420.40000000001</v>
      </c>
      <c r="E7" s="82">
        <f>SUM(E9:E29,E31,E115,E122,E138,E62,E66,E32,E135,E51,E44)</f>
        <v>47403.9</v>
      </c>
      <c r="F7" s="82">
        <f>SUM(F9:F29,F31,F115,F122,F138,F62,F66,F32,F135,F51,F44)</f>
        <v>44711.7</v>
      </c>
      <c r="G7" s="83">
        <f>F7/F6</f>
        <v>0.4873613509129911</v>
      </c>
      <c r="H7" s="82">
        <f>SUM(H9:H29,H31,H115,H122,H138,H62,H66,H32,H135,H51,H44)</f>
        <v>-2692.199999999999</v>
      </c>
      <c r="I7" s="84">
        <f aca="true" t="shared" si="0" ref="I7:I71">F7/E7</f>
        <v>0.9432072044705182</v>
      </c>
      <c r="J7" s="85">
        <f>SUM(J81,J86,J107,J108,J109,J91,J52,J53,J62,J119,J129,J118)</f>
        <v>297</v>
      </c>
      <c r="K7" s="85">
        <f>SUM(K81,K86,K107,K108,K109,K91,K52,K53,K62,K119,K129,K118)</f>
        <v>297</v>
      </c>
      <c r="L7" s="85">
        <f>SUM(L81,L86,L107,L108,L109,L91,L52,L53,L62,L119,L129,L118)</f>
        <v>0</v>
      </c>
      <c r="M7" s="85">
        <f>SUM(M81,M86,M107,M108,M109,M91,M52,M53,M62,M119,M129,M118)</f>
        <v>0</v>
      </c>
      <c r="N7" s="86">
        <f>M7-L7</f>
        <v>0</v>
      </c>
      <c r="O7" s="87" t="e">
        <f>M7/L7</f>
        <v>#DIV/0!</v>
      </c>
      <c r="P7" s="88">
        <f>SUM(D7,J7)</f>
        <v>130717.40000000001</v>
      </c>
      <c r="Q7" s="89">
        <f>SUM(D7,K7)</f>
        <v>130717.40000000001</v>
      </c>
      <c r="R7" s="89">
        <f>SUM(E7,L7)</f>
        <v>47403.9</v>
      </c>
      <c r="S7" s="82">
        <f aca="true" t="shared" si="1" ref="S7:S43">SUM(F7,M7)</f>
        <v>44711.7</v>
      </c>
      <c r="T7" s="90">
        <f aca="true" t="shared" si="2" ref="T7:T71">S7-R7</f>
        <v>-2692.2000000000044</v>
      </c>
      <c r="U7" s="91">
        <f aca="true" t="shared" si="3" ref="U7:U71">S7/R7</f>
        <v>0.9432072044705182</v>
      </c>
      <c r="V7" s="37"/>
      <c r="W7" s="37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s="6" customFormat="1" ht="29.25" customHeight="1" thickBot="1">
      <c r="A8" s="79">
        <v>1</v>
      </c>
      <c r="B8" s="92" t="s">
        <v>7</v>
      </c>
      <c r="C8" s="58" t="s">
        <v>155</v>
      </c>
      <c r="D8" s="93">
        <f>SUM(D9:D43,D45)</f>
        <v>73973.50000000001</v>
      </c>
      <c r="E8" s="93">
        <f>SUM(E9:E43,E45)</f>
        <v>24479.100000000002</v>
      </c>
      <c r="F8" s="93">
        <f>SUM(F9:F43,F45)</f>
        <v>23133.1</v>
      </c>
      <c r="G8" s="94">
        <f>F8/F6</f>
        <v>0.2521527668776923</v>
      </c>
      <c r="H8" s="95">
        <f>SUM(H9:H43,H45)</f>
        <v>-1346.0000000000002</v>
      </c>
      <c r="I8" s="96">
        <f t="shared" si="0"/>
        <v>0.9450143183368668</v>
      </c>
      <c r="J8" s="93">
        <f>SUM(J9:J34,J35,J36:J43,J45)</f>
        <v>42.8</v>
      </c>
      <c r="K8" s="93">
        <f>SUM(K9:K34,K35,K36:K43,K45)</f>
        <v>83.2</v>
      </c>
      <c r="L8" s="93">
        <f>SUM(L9:L34,L35,L36:L43,L45)</f>
        <v>53.6</v>
      </c>
      <c r="M8" s="93">
        <f>SUM(M9:M34,M35,M36:M43,M45)</f>
        <v>53.6</v>
      </c>
      <c r="N8" s="95">
        <f>M8-L8</f>
        <v>0</v>
      </c>
      <c r="O8" s="96">
        <f>M8/L8</f>
        <v>1</v>
      </c>
      <c r="P8" s="97">
        <f>SUM(P9:P34,P35:P43,P45)</f>
        <v>74016.3</v>
      </c>
      <c r="Q8" s="95">
        <f>SUM(Q9:Q34,Q35:Q43,Q45)</f>
        <v>74056.70000000001</v>
      </c>
      <c r="R8" s="95">
        <f>SUM(R9:R34,R35:R43,R45)</f>
        <v>24532.699999999997</v>
      </c>
      <c r="S8" s="95">
        <f>SUM(S9:S34,S35:S43,S45)</f>
        <v>23186.7</v>
      </c>
      <c r="T8" s="76">
        <f t="shared" si="2"/>
        <v>-1345.9999999999964</v>
      </c>
      <c r="U8" s="74">
        <f t="shared" si="3"/>
        <v>0.9451344531991995</v>
      </c>
      <c r="V8" s="28"/>
      <c r="W8" s="28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6" customFormat="1" ht="43.5" customHeight="1">
      <c r="A9" s="98"/>
      <c r="B9" s="99" t="s">
        <v>8</v>
      </c>
      <c r="C9" s="330" t="s">
        <v>92</v>
      </c>
      <c r="D9" s="100">
        <v>3800</v>
      </c>
      <c r="E9" s="100">
        <v>421.7</v>
      </c>
      <c r="F9" s="100">
        <v>319</v>
      </c>
      <c r="G9" s="101">
        <f>F9/F6</f>
        <v>0.0034771272606777233</v>
      </c>
      <c r="H9" s="102">
        <f>F9-E9</f>
        <v>-102.69999999999999</v>
      </c>
      <c r="I9" s="103">
        <f t="shared" si="0"/>
        <v>0.7564619397676073</v>
      </c>
      <c r="J9" s="104"/>
      <c r="K9" s="105"/>
      <c r="L9" s="105"/>
      <c r="M9" s="100"/>
      <c r="N9" s="102"/>
      <c r="O9" s="106"/>
      <c r="P9" s="88">
        <f aca="true" t="shared" si="4" ref="P9:P45">SUM(D9,J9)</f>
        <v>3800</v>
      </c>
      <c r="Q9" s="89">
        <f>SUM(D9,K9)</f>
        <v>3800</v>
      </c>
      <c r="R9" s="89">
        <f aca="true" t="shared" si="5" ref="R9:R43">SUM(E9,L9)</f>
        <v>421.7</v>
      </c>
      <c r="S9" s="102">
        <f t="shared" si="1"/>
        <v>319</v>
      </c>
      <c r="T9" s="107">
        <f t="shared" si="2"/>
        <v>-102.69999999999999</v>
      </c>
      <c r="U9" s="108">
        <f t="shared" si="3"/>
        <v>0.7564619397676073</v>
      </c>
      <c r="V9" s="28"/>
      <c r="W9" s="28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6" customFormat="1" ht="33" customHeight="1">
      <c r="A10" s="109"/>
      <c r="B10" s="110" t="s">
        <v>54</v>
      </c>
      <c r="C10" s="331" t="s">
        <v>111</v>
      </c>
      <c r="D10" s="111">
        <v>2.1</v>
      </c>
      <c r="E10" s="111">
        <v>1.8</v>
      </c>
      <c r="F10" s="111">
        <v>1.8</v>
      </c>
      <c r="G10" s="112">
        <f>F10/F6</f>
        <v>1.9620153822005963E-05</v>
      </c>
      <c r="H10" s="113">
        <f aca="true" t="shared" si="6" ref="H10:H45">F10-E10</f>
        <v>0</v>
      </c>
      <c r="I10" s="114">
        <f t="shared" si="0"/>
        <v>1</v>
      </c>
      <c r="J10" s="115"/>
      <c r="K10" s="116"/>
      <c r="L10" s="116"/>
      <c r="M10" s="111"/>
      <c r="N10" s="113"/>
      <c r="O10" s="117"/>
      <c r="P10" s="88">
        <f t="shared" si="4"/>
        <v>2.1</v>
      </c>
      <c r="Q10" s="89">
        <f>SUM(D10,K10)</f>
        <v>2.1</v>
      </c>
      <c r="R10" s="89">
        <f t="shared" si="5"/>
        <v>1.8</v>
      </c>
      <c r="S10" s="113">
        <f t="shared" si="1"/>
        <v>1.8</v>
      </c>
      <c r="T10" s="118">
        <f t="shared" si="2"/>
        <v>0</v>
      </c>
      <c r="U10" s="114">
        <f t="shared" si="3"/>
        <v>1</v>
      </c>
      <c r="V10" s="28"/>
      <c r="W10" s="28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6" customFormat="1" ht="45" customHeight="1">
      <c r="A11" s="109"/>
      <c r="B11" s="110" t="s">
        <v>9</v>
      </c>
      <c r="C11" s="331" t="s">
        <v>86</v>
      </c>
      <c r="D11" s="111">
        <v>27.7</v>
      </c>
      <c r="E11" s="111"/>
      <c r="F11" s="119"/>
      <c r="G11" s="112">
        <f>F11/F6</f>
        <v>0</v>
      </c>
      <c r="H11" s="113">
        <f t="shared" si="6"/>
        <v>0</v>
      </c>
      <c r="I11" s="114" t="e">
        <f t="shared" si="0"/>
        <v>#DIV/0!</v>
      </c>
      <c r="J11" s="115"/>
      <c r="K11" s="116"/>
      <c r="L11" s="116"/>
      <c r="M11" s="111"/>
      <c r="N11" s="113"/>
      <c r="O11" s="117"/>
      <c r="P11" s="88">
        <f t="shared" si="4"/>
        <v>27.7</v>
      </c>
      <c r="Q11" s="89">
        <f aca="true" t="shared" si="7" ref="Q11:Q43">SUM(D11,K11)</f>
        <v>27.7</v>
      </c>
      <c r="R11" s="89">
        <f t="shared" si="5"/>
        <v>0</v>
      </c>
      <c r="S11" s="113">
        <f t="shared" si="1"/>
        <v>0</v>
      </c>
      <c r="T11" s="118">
        <f t="shared" si="2"/>
        <v>0</v>
      </c>
      <c r="U11" s="114" t="e">
        <f t="shared" si="3"/>
        <v>#DIV/0!</v>
      </c>
      <c r="V11" s="28"/>
      <c r="W11" s="28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6" customFormat="1" ht="60.75" customHeight="1">
      <c r="A12" s="109"/>
      <c r="B12" s="110" t="s">
        <v>10</v>
      </c>
      <c r="C12" s="331" t="s">
        <v>114</v>
      </c>
      <c r="D12" s="111">
        <v>1420</v>
      </c>
      <c r="E12" s="111">
        <v>129.4</v>
      </c>
      <c r="F12" s="119">
        <v>97.7</v>
      </c>
      <c r="G12" s="112">
        <f>F12/F6</f>
        <v>0.001064938349116657</v>
      </c>
      <c r="H12" s="113">
        <f t="shared" si="6"/>
        <v>-31.700000000000003</v>
      </c>
      <c r="I12" s="114">
        <f t="shared" si="0"/>
        <v>0.7550231839258115</v>
      </c>
      <c r="J12" s="115"/>
      <c r="K12" s="116"/>
      <c r="L12" s="116"/>
      <c r="M12" s="111"/>
      <c r="N12" s="113"/>
      <c r="O12" s="117"/>
      <c r="P12" s="88">
        <f t="shared" si="4"/>
        <v>1420</v>
      </c>
      <c r="Q12" s="89">
        <f t="shared" si="7"/>
        <v>1420</v>
      </c>
      <c r="R12" s="89">
        <f t="shared" si="5"/>
        <v>129.4</v>
      </c>
      <c r="S12" s="113">
        <f t="shared" si="1"/>
        <v>97.7</v>
      </c>
      <c r="T12" s="118">
        <f t="shared" si="2"/>
        <v>-31.700000000000003</v>
      </c>
      <c r="U12" s="114">
        <f t="shared" si="3"/>
        <v>0.7550231839258115</v>
      </c>
      <c r="V12" s="28"/>
      <c r="W12" s="2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6" customFormat="1" ht="29.25" customHeight="1">
      <c r="A13" s="109"/>
      <c r="B13" s="110" t="s">
        <v>11</v>
      </c>
      <c r="C13" s="331" t="s">
        <v>12</v>
      </c>
      <c r="D13" s="111">
        <v>8200</v>
      </c>
      <c r="E13" s="111">
        <v>962.4</v>
      </c>
      <c r="F13" s="111">
        <v>780.7</v>
      </c>
      <c r="G13" s="112">
        <f>F13/F6</f>
        <v>0.008509696716022253</v>
      </c>
      <c r="H13" s="113">
        <f t="shared" si="6"/>
        <v>-181.69999999999993</v>
      </c>
      <c r="I13" s="114">
        <f t="shared" si="0"/>
        <v>0.8112011637572736</v>
      </c>
      <c r="J13" s="115"/>
      <c r="K13" s="116"/>
      <c r="L13" s="116"/>
      <c r="M13" s="111"/>
      <c r="N13" s="113"/>
      <c r="O13" s="117"/>
      <c r="P13" s="88">
        <f t="shared" si="4"/>
        <v>8200</v>
      </c>
      <c r="Q13" s="89">
        <f t="shared" si="7"/>
        <v>8200</v>
      </c>
      <c r="R13" s="89">
        <f t="shared" si="5"/>
        <v>962.4</v>
      </c>
      <c r="S13" s="113">
        <f t="shared" si="1"/>
        <v>780.7</v>
      </c>
      <c r="T13" s="118">
        <f t="shared" si="2"/>
        <v>-181.69999999999993</v>
      </c>
      <c r="U13" s="114">
        <f t="shared" si="3"/>
        <v>0.8112011637572736</v>
      </c>
      <c r="V13" s="28"/>
      <c r="W13" s="28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6" customFormat="1" ht="29.25" customHeight="1">
      <c r="A14" s="109"/>
      <c r="B14" s="110" t="s">
        <v>55</v>
      </c>
      <c r="C14" s="331" t="s">
        <v>87</v>
      </c>
      <c r="D14" s="111">
        <v>11.4</v>
      </c>
      <c r="E14" s="111">
        <v>3.7</v>
      </c>
      <c r="F14" s="119">
        <v>3.7</v>
      </c>
      <c r="G14" s="112">
        <f>F14/F6</f>
        <v>4.033031618967893E-05</v>
      </c>
      <c r="H14" s="113">
        <f t="shared" si="6"/>
        <v>0</v>
      </c>
      <c r="I14" s="114">
        <f t="shared" si="0"/>
        <v>1</v>
      </c>
      <c r="J14" s="115"/>
      <c r="K14" s="116"/>
      <c r="L14" s="116"/>
      <c r="M14" s="111"/>
      <c r="N14" s="113"/>
      <c r="O14" s="117"/>
      <c r="P14" s="88">
        <f t="shared" si="4"/>
        <v>11.4</v>
      </c>
      <c r="Q14" s="89">
        <f t="shared" si="7"/>
        <v>11.4</v>
      </c>
      <c r="R14" s="89">
        <f t="shared" si="5"/>
        <v>3.7</v>
      </c>
      <c r="S14" s="113">
        <f t="shared" si="1"/>
        <v>3.7</v>
      </c>
      <c r="T14" s="118">
        <f t="shared" si="2"/>
        <v>0</v>
      </c>
      <c r="U14" s="114">
        <f t="shared" si="3"/>
        <v>1</v>
      </c>
      <c r="V14" s="28"/>
      <c r="W14" s="28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6" customFormat="1" ht="26.25" customHeight="1">
      <c r="A15" s="109"/>
      <c r="B15" s="110" t="s">
        <v>13</v>
      </c>
      <c r="C15" s="331" t="s">
        <v>14</v>
      </c>
      <c r="D15" s="111">
        <v>68</v>
      </c>
      <c r="E15" s="111">
        <v>40</v>
      </c>
      <c r="F15" s="111">
        <v>40</v>
      </c>
      <c r="G15" s="112">
        <f>F15/F6</f>
        <v>0.00043600341826679915</v>
      </c>
      <c r="H15" s="113">
        <f t="shared" si="6"/>
        <v>0</v>
      </c>
      <c r="I15" s="114">
        <f t="shared" si="0"/>
        <v>1</v>
      </c>
      <c r="J15" s="115"/>
      <c r="K15" s="116"/>
      <c r="L15" s="116"/>
      <c r="M15" s="111"/>
      <c r="N15" s="113"/>
      <c r="O15" s="117"/>
      <c r="P15" s="88">
        <f t="shared" si="4"/>
        <v>68</v>
      </c>
      <c r="Q15" s="89">
        <f t="shared" si="7"/>
        <v>68</v>
      </c>
      <c r="R15" s="89">
        <f t="shared" si="5"/>
        <v>40</v>
      </c>
      <c r="S15" s="113">
        <f t="shared" si="1"/>
        <v>40</v>
      </c>
      <c r="T15" s="118">
        <f t="shared" si="2"/>
        <v>0</v>
      </c>
      <c r="U15" s="114">
        <f t="shared" si="3"/>
        <v>1</v>
      </c>
      <c r="V15" s="28"/>
      <c r="W15" s="28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6" customFormat="1" ht="30.75" customHeight="1">
      <c r="A16" s="109"/>
      <c r="B16" s="110" t="s">
        <v>94</v>
      </c>
      <c r="C16" s="331" t="s">
        <v>95</v>
      </c>
      <c r="D16" s="111">
        <v>1208.1</v>
      </c>
      <c r="E16" s="111">
        <v>484.4</v>
      </c>
      <c r="F16" s="111">
        <v>484.1</v>
      </c>
      <c r="G16" s="112">
        <f>F16/F6</f>
        <v>0.005276731369573937</v>
      </c>
      <c r="H16" s="113">
        <f t="shared" si="6"/>
        <v>-0.2999999999999545</v>
      </c>
      <c r="I16" s="114">
        <f t="shared" si="0"/>
        <v>0.9993806771263419</v>
      </c>
      <c r="J16" s="120"/>
      <c r="K16" s="121"/>
      <c r="L16" s="121"/>
      <c r="M16" s="111"/>
      <c r="N16" s="113"/>
      <c r="O16" s="117"/>
      <c r="P16" s="88">
        <f t="shared" si="4"/>
        <v>1208.1</v>
      </c>
      <c r="Q16" s="89">
        <f t="shared" si="7"/>
        <v>1208.1</v>
      </c>
      <c r="R16" s="89">
        <f t="shared" si="5"/>
        <v>484.4</v>
      </c>
      <c r="S16" s="113">
        <f t="shared" si="1"/>
        <v>484.1</v>
      </c>
      <c r="T16" s="118">
        <f t="shared" si="2"/>
        <v>-0.2999999999999545</v>
      </c>
      <c r="U16" s="114">
        <f t="shared" si="3"/>
        <v>0.9993806771263419</v>
      </c>
      <c r="V16" s="28"/>
      <c r="W16" s="28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6" customFormat="1" ht="27" customHeight="1">
      <c r="A17" s="109"/>
      <c r="B17" s="110" t="s">
        <v>103</v>
      </c>
      <c r="C17" s="331" t="s">
        <v>102</v>
      </c>
      <c r="D17" s="111">
        <v>391.1</v>
      </c>
      <c r="E17" s="111">
        <v>163</v>
      </c>
      <c r="F17" s="119">
        <v>103.4</v>
      </c>
      <c r="G17" s="112">
        <f>F17/F6</f>
        <v>0.001127068836219676</v>
      </c>
      <c r="H17" s="113">
        <f t="shared" si="6"/>
        <v>-59.599999999999994</v>
      </c>
      <c r="I17" s="114">
        <f t="shared" si="0"/>
        <v>0.6343558282208589</v>
      </c>
      <c r="J17" s="120"/>
      <c r="K17" s="121"/>
      <c r="L17" s="121"/>
      <c r="M17" s="111"/>
      <c r="N17" s="113"/>
      <c r="O17" s="117"/>
      <c r="P17" s="88">
        <f t="shared" si="4"/>
        <v>391.1</v>
      </c>
      <c r="Q17" s="89">
        <f t="shared" si="7"/>
        <v>391.1</v>
      </c>
      <c r="R17" s="89">
        <f t="shared" si="5"/>
        <v>163</v>
      </c>
      <c r="S17" s="113">
        <f t="shared" si="1"/>
        <v>103.4</v>
      </c>
      <c r="T17" s="118">
        <f t="shared" si="2"/>
        <v>-59.599999999999994</v>
      </c>
      <c r="U17" s="114">
        <f t="shared" si="3"/>
        <v>0.6343558282208589</v>
      </c>
      <c r="V17" s="28"/>
      <c r="W17" s="28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6" customFormat="1" ht="27" customHeight="1">
      <c r="A18" s="109"/>
      <c r="B18" s="110" t="s">
        <v>132</v>
      </c>
      <c r="C18" s="331" t="s">
        <v>133</v>
      </c>
      <c r="D18" s="111">
        <v>5994</v>
      </c>
      <c r="E18" s="111">
        <v>678.7</v>
      </c>
      <c r="F18" s="111">
        <v>514.5</v>
      </c>
      <c r="G18" s="112">
        <f>F18/F6</f>
        <v>0.005608093967456704</v>
      </c>
      <c r="H18" s="113">
        <f t="shared" si="6"/>
        <v>-164.20000000000005</v>
      </c>
      <c r="I18" s="114">
        <f t="shared" si="0"/>
        <v>0.7580668925887726</v>
      </c>
      <c r="J18" s="120"/>
      <c r="K18" s="121"/>
      <c r="L18" s="121"/>
      <c r="M18" s="111"/>
      <c r="N18" s="113"/>
      <c r="O18" s="117"/>
      <c r="P18" s="88">
        <f t="shared" si="4"/>
        <v>5994</v>
      </c>
      <c r="Q18" s="89">
        <f t="shared" si="7"/>
        <v>5994</v>
      </c>
      <c r="R18" s="89">
        <f t="shared" si="5"/>
        <v>678.7</v>
      </c>
      <c r="S18" s="113">
        <f t="shared" si="1"/>
        <v>514.5</v>
      </c>
      <c r="T18" s="118">
        <f t="shared" si="2"/>
        <v>-164.20000000000005</v>
      </c>
      <c r="U18" s="114">
        <f t="shared" si="3"/>
        <v>0.7580668925887726</v>
      </c>
      <c r="V18" s="28"/>
      <c r="W18" s="28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6" customFormat="1" ht="27" customHeight="1">
      <c r="A19" s="109"/>
      <c r="B19" s="110" t="s">
        <v>16</v>
      </c>
      <c r="C19" s="331" t="s">
        <v>17</v>
      </c>
      <c r="D19" s="111">
        <v>540</v>
      </c>
      <c r="E19" s="111">
        <v>165.6</v>
      </c>
      <c r="F19" s="111">
        <v>165.6</v>
      </c>
      <c r="G19" s="112">
        <f>F19/F6</f>
        <v>0.0018050541516245486</v>
      </c>
      <c r="H19" s="113">
        <f t="shared" si="6"/>
        <v>0</v>
      </c>
      <c r="I19" s="114">
        <f t="shared" si="0"/>
        <v>1</v>
      </c>
      <c r="J19" s="115"/>
      <c r="K19" s="116"/>
      <c r="L19" s="116"/>
      <c r="M19" s="111"/>
      <c r="N19" s="113"/>
      <c r="O19" s="117"/>
      <c r="P19" s="88">
        <f t="shared" si="4"/>
        <v>540</v>
      </c>
      <c r="Q19" s="89">
        <f t="shared" si="7"/>
        <v>540</v>
      </c>
      <c r="R19" s="89">
        <f t="shared" si="5"/>
        <v>165.6</v>
      </c>
      <c r="S19" s="113">
        <f t="shared" si="1"/>
        <v>165.6</v>
      </c>
      <c r="T19" s="118">
        <f t="shared" si="2"/>
        <v>0</v>
      </c>
      <c r="U19" s="114">
        <f t="shared" si="3"/>
        <v>1</v>
      </c>
      <c r="V19" s="28"/>
      <c r="W19" s="28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6" customFormat="1" ht="27" customHeight="1">
      <c r="A20" s="109"/>
      <c r="B20" s="110" t="s">
        <v>18</v>
      </c>
      <c r="C20" s="331" t="s">
        <v>188</v>
      </c>
      <c r="D20" s="111">
        <v>358.8</v>
      </c>
      <c r="E20" s="111">
        <v>139.7</v>
      </c>
      <c r="F20" s="111">
        <v>139.7</v>
      </c>
      <c r="G20" s="112">
        <f>F20/F6</f>
        <v>0.001522741938296796</v>
      </c>
      <c r="H20" s="113">
        <f t="shared" si="6"/>
        <v>0</v>
      </c>
      <c r="I20" s="114">
        <f t="shared" si="0"/>
        <v>1</v>
      </c>
      <c r="J20" s="115"/>
      <c r="K20" s="116"/>
      <c r="L20" s="116"/>
      <c r="M20" s="111"/>
      <c r="N20" s="113"/>
      <c r="O20" s="117"/>
      <c r="P20" s="88">
        <f t="shared" si="4"/>
        <v>358.8</v>
      </c>
      <c r="Q20" s="89">
        <f t="shared" si="7"/>
        <v>358.8</v>
      </c>
      <c r="R20" s="89">
        <f t="shared" si="5"/>
        <v>139.7</v>
      </c>
      <c r="S20" s="113">
        <f t="shared" si="1"/>
        <v>139.7</v>
      </c>
      <c r="T20" s="118">
        <f t="shared" si="2"/>
        <v>0</v>
      </c>
      <c r="U20" s="114">
        <f t="shared" si="3"/>
        <v>1</v>
      </c>
      <c r="V20" s="28"/>
      <c r="W20" s="28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6" customFormat="1" ht="27" customHeight="1">
      <c r="A21" s="109"/>
      <c r="B21" s="110" t="s">
        <v>19</v>
      </c>
      <c r="C21" s="331" t="s">
        <v>138</v>
      </c>
      <c r="D21" s="111">
        <v>25342.2</v>
      </c>
      <c r="E21" s="111">
        <v>11671.8</v>
      </c>
      <c r="F21" s="111">
        <v>11671.8</v>
      </c>
      <c r="G21" s="112">
        <f>F21/F6</f>
        <v>0.12722361743316066</v>
      </c>
      <c r="H21" s="113">
        <f t="shared" si="6"/>
        <v>0</v>
      </c>
      <c r="I21" s="114">
        <f t="shared" si="0"/>
        <v>1</v>
      </c>
      <c r="J21" s="115"/>
      <c r="K21" s="116"/>
      <c r="L21" s="116"/>
      <c r="M21" s="111"/>
      <c r="N21" s="113"/>
      <c r="O21" s="117"/>
      <c r="P21" s="88">
        <f t="shared" si="4"/>
        <v>25342.2</v>
      </c>
      <c r="Q21" s="89">
        <f t="shared" si="7"/>
        <v>25342.2</v>
      </c>
      <c r="R21" s="89">
        <f t="shared" si="5"/>
        <v>11671.8</v>
      </c>
      <c r="S21" s="113">
        <f t="shared" si="1"/>
        <v>11671.8</v>
      </c>
      <c r="T21" s="118">
        <f t="shared" si="2"/>
        <v>0</v>
      </c>
      <c r="U21" s="114">
        <f t="shared" si="3"/>
        <v>1</v>
      </c>
      <c r="V21" s="28"/>
      <c r="W21" s="2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6" customFormat="1" ht="27" customHeight="1">
      <c r="A22" s="109"/>
      <c r="B22" s="110" t="s">
        <v>20</v>
      </c>
      <c r="C22" s="331" t="s">
        <v>88</v>
      </c>
      <c r="D22" s="111">
        <v>1560</v>
      </c>
      <c r="E22" s="111">
        <v>540.9</v>
      </c>
      <c r="F22" s="111">
        <v>540.9</v>
      </c>
      <c r="G22" s="112">
        <f>F22/F6</f>
        <v>0.005895856223512791</v>
      </c>
      <c r="H22" s="113">
        <f t="shared" si="6"/>
        <v>0</v>
      </c>
      <c r="I22" s="114">
        <f t="shared" si="0"/>
        <v>1</v>
      </c>
      <c r="J22" s="115"/>
      <c r="K22" s="116"/>
      <c r="L22" s="116"/>
      <c r="M22" s="111"/>
      <c r="N22" s="113"/>
      <c r="O22" s="117"/>
      <c r="P22" s="88">
        <f t="shared" si="4"/>
        <v>1560</v>
      </c>
      <c r="Q22" s="89">
        <f t="shared" si="7"/>
        <v>1560</v>
      </c>
      <c r="R22" s="89">
        <f t="shared" si="5"/>
        <v>540.9</v>
      </c>
      <c r="S22" s="113">
        <f t="shared" si="1"/>
        <v>540.9</v>
      </c>
      <c r="T22" s="118">
        <f t="shared" si="2"/>
        <v>0</v>
      </c>
      <c r="U22" s="114">
        <f t="shared" si="3"/>
        <v>1</v>
      </c>
      <c r="V22" s="28"/>
      <c r="W22" s="28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6" customFormat="1" ht="27" customHeight="1">
      <c r="A23" s="109"/>
      <c r="B23" s="110" t="s">
        <v>21</v>
      </c>
      <c r="C23" s="331" t="s">
        <v>22</v>
      </c>
      <c r="D23" s="111">
        <v>2040</v>
      </c>
      <c r="E23" s="111">
        <v>800.6</v>
      </c>
      <c r="F23" s="111">
        <v>800.6</v>
      </c>
      <c r="G23" s="112">
        <f>F23/F6</f>
        <v>0.008726608416609986</v>
      </c>
      <c r="H23" s="113">
        <f t="shared" si="6"/>
        <v>0</v>
      </c>
      <c r="I23" s="114">
        <f t="shared" si="0"/>
        <v>1</v>
      </c>
      <c r="J23" s="115"/>
      <c r="K23" s="116"/>
      <c r="L23" s="116"/>
      <c r="M23" s="111"/>
      <c r="N23" s="113"/>
      <c r="O23" s="117"/>
      <c r="P23" s="88">
        <f t="shared" si="4"/>
        <v>2040</v>
      </c>
      <c r="Q23" s="89">
        <f t="shared" si="7"/>
        <v>2040</v>
      </c>
      <c r="R23" s="89">
        <f t="shared" si="5"/>
        <v>800.6</v>
      </c>
      <c r="S23" s="113">
        <f t="shared" si="1"/>
        <v>800.6</v>
      </c>
      <c r="T23" s="118">
        <f t="shared" si="2"/>
        <v>0</v>
      </c>
      <c r="U23" s="114">
        <f t="shared" si="3"/>
        <v>1</v>
      </c>
      <c r="V23" s="28"/>
      <c r="W23" s="28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6" customFormat="1" ht="27" customHeight="1">
      <c r="A24" s="109"/>
      <c r="B24" s="110" t="s">
        <v>98</v>
      </c>
      <c r="C24" s="331" t="s">
        <v>99</v>
      </c>
      <c r="D24" s="111">
        <v>660</v>
      </c>
      <c r="E24" s="111">
        <v>241.2</v>
      </c>
      <c r="F24" s="111">
        <v>241.2</v>
      </c>
      <c r="G24" s="112">
        <f>F24/F6</f>
        <v>0.0026291006121487988</v>
      </c>
      <c r="H24" s="113">
        <f t="shared" si="6"/>
        <v>0</v>
      </c>
      <c r="I24" s="114">
        <f t="shared" si="0"/>
        <v>1</v>
      </c>
      <c r="J24" s="115"/>
      <c r="K24" s="116"/>
      <c r="L24" s="116"/>
      <c r="M24" s="111"/>
      <c r="N24" s="113"/>
      <c r="O24" s="117"/>
      <c r="P24" s="88">
        <f t="shared" si="4"/>
        <v>660</v>
      </c>
      <c r="Q24" s="89">
        <f t="shared" si="7"/>
        <v>660</v>
      </c>
      <c r="R24" s="89">
        <f t="shared" si="5"/>
        <v>241.2</v>
      </c>
      <c r="S24" s="113">
        <f t="shared" si="1"/>
        <v>241.2</v>
      </c>
      <c r="T24" s="118">
        <f t="shared" si="2"/>
        <v>0</v>
      </c>
      <c r="U24" s="114">
        <f t="shared" si="3"/>
        <v>1</v>
      </c>
      <c r="V24" s="28"/>
      <c r="W24" s="28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6" customFormat="1" ht="27" customHeight="1">
      <c r="A25" s="109"/>
      <c r="B25" s="110" t="s">
        <v>131</v>
      </c>
      <c r="C25" s="331" t="s">
        <v>141</v>
      </c>
      <c r="D25" s="111">
        <v>108</v>
      </c>
      <c r="E25" s="111">
        <v>27.5</v>
      </c>
      <c r="F25" s="111">
        <v>27.5</v>
      </c>
      <c r="G25" s="112">
        <f>F25/F6</f>
        <v>0.00029975235005842444</v>
      </c>
      <c r="H25" s="113">
        <f t="shared" si="6"/>
        <v>0</v>
      </c>
      <c r="I25" s="114">
        <f t="shared" si="0"/>
        <v>1</v>
      </c>
      <c r="J25" s="115"/>
      <c r="K25" s="116"/>
      <c r="L25" s="116"/>
      <c r="M25" s="111"/>
      <c r="N25" s="113"/>
      <c r="O25" s="117"/>
      <c r="P25" s="88">
        <f t="shared" si="4"/>
        <v>108</v>
      </c>
      <c r="Q25" s="89">
        <f t="shared" si="7"/>
        <v>108</v>
      </c>
      <c r="R25" s="89">
        <f t="shared" si="5"/>
        <v>27.5</v>
      </c>
      <c r="S25" s="113">
        <f t="shared" si="1"/>
        <v>27.5</v>
      </c>
      <c r="T25" s="118">
        <f t="shared" si="2"/>
        <v>0</v>
      </c>
      <c r="U25" s="114">
        <f t="shared" si="3"/>
        <v>1</v>
      </c>
      <c r="V25" s="28"/>
      <c r="W25" s="28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6" customFormat="1" ht="27" customHeight="1">
      <c r="A26" s="109"/>
      <c r="B26" s="110" t="s">
        <v>23</v>
      </c>
      <c r="C26" s="331" t="s">
        <v>24</v>
      </c>
      <c r="D26" s="111">
        <v>5000</v>
      </c>
      <c r="E26" s="111">
        <v>1509</v>
      </c>
      <c r="F26" s="111">
        <v>1509</v>
      </c>
      <c r="G26" s="112">
        <f>F26/F6</f>
        <v>0.016448228954114998</v>
      </c>
      <c r="H26" s="113">
        <f t="shared" si="6"/>
        <v>0</v>
      </c>
      <c r="I26" s="114">
        <f t="shared" si="0"/>
        <v>1</v>
      </c>
      <c r="J26" s="115"/>
      <c r="K26" s="116"/>
      <c r="L26" s="116"/>
      <c r="M26" s="111"/>
      <c r="N26" s="113"/>
      <c r="O26" s="117"/>
      <c r="P26" s="88">
        <f t="shared" si="4"/>
        <v>5000</v>
      </c>
      <c r="Q26" s="89">
        <f t="shared" si="7"/>
        <v>5000</v>
      </c>
      <c r="R26" s="89">
        <f t="shared" si="5"/>
        <v>1509</v>
      </c>
      <c r="S26" s="113">
        <f t="shared" si="1"/>
        <v>1509</v>
      </c>
      <c r="T26" s="118">
        <f t="shared" si="2"/>
        <v>0</v>
      </c>
      <c r="U26" s="114">
        <f t="shared" si="3"/>
        <v>1</v>
      </c>
      <c r="V26" s="28"/>
      <c r="W26" s="28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6" customFormat="1" ht="27" customHeight="1">
      <c r="A27" s="109"/>
      <c r="B27" s="110" t="s">
        <v>25</v>
      </c>
      <c r="C27" s="331" t="s">
        <v>166</v>
      </c>
      <c r="D27" s="111">
        <v>5400</v>
      </c>
      <c r="E27" s="111">
        <v>2108.2</v>
      </c>
      <c r="F27" s="111">
        <v>2108.2</v>
      </c>
      <c r="G27" s="112">
        <f>F27/F6</f>
        <v>0.02297956015975165</v>
      </c>
      <c r="H27" s="113">
        <f t="shared" si="6"/>
        <v>0</v>
      </c>
      <c r="I27" s="114">
        <f t="shared" si="0"/>
        <v>1</v>
      </c>
      <c r="J27" s="115"/>
      <c r="K27" s="116"/>
      <c r="L27" s="116"/>
      <c r="M27" s="111"/>
      <c r="N27" s="113"/>
      <c r="O27" s="117"/>
      <c r="P27" s="88">
        <f t="shared" si="4"/>
        <v>5400</v>
      </c>
      <c r="Q27" s="89">
        <f t="shared" si="7"/>
        <v>5400</v>
      </c>
      <c r="R27" s="89">
        <f t="shared" si="5"/>
        <v>2108.2</v>
      </c>
      <c r="S27" s="113">
        <f t="shared" si="1"/>
        <v>2108.2</v>
      </c>
      <c r="T27" s="118">
        <f t="shared" si="2"/>
        <v>0</v>
      </c>
      <c r="U27" s="114">
        <f t="shared" si="3"/>
        <v>1</v>
      </c>
      <c r="V27" s="28"/>
      <c r="W27" s="28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6" customFormat="1" ht="25.5" customHeight="1">
      <c r="A28" s="109"/>
      <c r="B28" s="110" t="s">
        <v>15</v>
      </c>
      <c r="C28" s="331" t="s">
        <v>168</v>
      </c>
      <c r="D28" s="111">
        <v>2700</v>
      </c>
      <c r="E28" s="111">
        <v>374.9</v>
      </c>
      <c r="F28" s="119">
        <v>273.3</v>
      </c>
      <c r="G28" s="112">
        <f>F28/F6</f>
        <v>0.0029789933553079056</v>
      </c>
      <c r="H28" s="113">
        <f t="shared" si="6"/>
        <v>-101.59999999999997</v>
      </c>
      <c r="I28" s="114">
        <f t="shared" si="0"/>
        <v>0.7289943985062685</v>
      </c>
      <c r="J28" s="120"/>
      <c r="K28" s="121"/>
      <c r="L28" s="121"/>
      <c r="M28" s="111"/>
      <c r="N28" s="113"/>
      <c r="O28" s="117"/>
      <c r="P28" s="88">
        <f t="shared" si="4"/>
        <v>2700</v>
      </c>
      <c r="Q28" s="89">
        <f t="shared" si="7"/>
        <v>2700</v>
      </c>
      <c r="R28" s="89">
        <f t="shared" si="5"/>
        <v>374.9</v>
      </c>
      <c r="S28" s="113">
        <f t="shared" si="1"/>
        <v>273.3</v>
      </c>
      <c r="T28" s="118">
        <f t="shared" si="2"/>
        <v>-101.59999999999997</v>
      </c>
      <c r="U28" s="114">
        <f t="shared" si="3"/>
        <v>0.7289943985062685</v>
      </c>
      <c r="V28" s="28"/>
      <c r="W28" s="28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6" customFormat="1" ht="33" customHeight="1">
      <c r="A29" s="109"/>
      <c r="B29" s="110" t="s">
        <v>216</v>
      </c>
      <c r="C29" s="331" t="s">
        <v>217</v>
      </c>
      <c r="D29" s="111">
        <v>0.4</v>
      </c>
      <c r="E29" s="111">
        <v>0.1</v>
      </c>
      <c r="F29" s="119">
        <v>0.1</v>
      </c>
      <c r="G29" s="112">
        <f>F29/F7</f>
        <v>2.2365510593424096E-06</v>
      </c>
      <c r="H29" s="113">
        <f t="shared" si="6"/>
        <v>0</v>
      </c>
      <c r="I29" s="114">
        <f t="shared" si="0"/>
        <v>1</v>
      </c>
      <c r="J29" s="120"/>
      <c r="K29" s="121"/>
      <c r="L29" s="121"/>
      <c r="M29" s="111"/>
      <c r="N29" s="113"/>
      <c r="O29" s="117"/>
      <c r="P29" s="88">
        <f t="shared" si="4"/>
        <v>0.4</v>
      </c>
      <c r="Q29" s="89">
        <f t="shared" si="7"/>
        <v>0.4</v>
      </c>
      <c r="R29" s="89">
        <f t="shared" si="5"/>
        <v>0.1</v>
      </c>
      <c r="S29" s="113">
        <f>SUM(F29,M29)</f>
        <v>0.1</v>
      </c>
      <c r="T29" s="118">
        <f t="shared" si="2"/>
        <v>0</v>
      </c>
      <c r="U29" s="114">
        <f t="shared" si="3"/>
        <v>1</v>
      </c>
      <c r="V29" s="28"/>
      <c r="W29" s="2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6" customFormat="1" ht="19.5" customHeight="1">
      <c r="A30" s="109"/>
      <c r="B30" s="110" t="s">
        <v>26</v>
      </c>
      <c r="C30" s="54" t="s">
        <v>165</v>
      </c>
      <c r="D30" s="111">
        <v>1406</v>
      </c>
      <c r="E30" s="111">
        <v>580.4</v>
      </c>
      <c r="F30" s="111">
        <v>446.9</v>
      </c>
      <c r="G30" s="112">
        <f>F30/F6</f>
        <v>0.0048712481905858135</v>
      </c>
      <c r="H30" s="113">
        <f t="shared" si="6"/>
        <v>-133.5</v>
      </c>
      <c r="I30" s="114">
        <f t="shared" si="0"/>
        <v>0.769986216402481</v>
      </c>
      <c r="J30" s="115"/>
      <c r="K30" s="116"/>
      <c r="L30" s="116"/>
      <c r="M30" s="111"/>
      <c r="N30" s="113">
        <f>M30-L30</f>
        <v>0</v>
      </c>
      <c r="O30" s="117"/>
      <c r="P30" s="88">
        <f t="shared" si="4"/>
        <v>1406</v>
      </c>
      <c r="Q30" s="89">
        <f t="shared" si="7"/>
        <v>1406</v>
      </c>
      <c r="R30" s="89">
        <f t="shared" si="5"/>
        <v>580.4</v>
      </c>
      <c r="S30" s="113">
        <f t="shared" si="1"/>
        <v>446.9</v>
      </c>
      <c r="T30" s="118">
        <f t="shared" si="2"/>
        <v>-133.5</v>
      </c>
      <c r="U30" s="114">
        <f t="shared" si="3"/>
        <v>0.769986216402481</v>
      </c>
      <c r="V30" s="28"/>
      <c r="W30" s="28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6" customFormat="1" ht="19.5" customHeight="1">
      <c r="A31" s="109"/>
      <c r="B31" s="110" t="s">
        <v>226</v>
      </c>
      <c r="C31" s="54" t="s">
        <v>227</v>
      </c>
      <c r="D31" s="111">
        <v>600</v>
      </c>
      <c r="E31" s="111">
        <v>227.8</v>
      </c>
      <c r="F31" s="111">
        <v>227.8</v>
      </c>
      <c r="G31" s="112">
        <f>F31/F6</f>
        <v>0.0024830394670294215</v>
      </c>
      <c r="H31" s="113">
        <f>F31-E31</f>
        <v>0</v>
      </c>
      <c r="I31" s="114">
        <f>F31/E31</f>
        <v>1</v>
      </c>
      <c r="J31" s="115"/>
      <c r="K31" s="116"/>
      <c r="L31" s="116"/>
      <c r="M31" s="111"/>
      <c r="N31" s="113"/>
      <c r="O31" s="117"/>
      <c r="P31" s="88">
        <f t="shared" si="4"/>
        <v>600</v>
      </c>
      <c r="Q31" s="89">
        <f t="shared" si="7"/>
        <v>600</v>
      </c>
      <c r="R31" s="89">
        <f t="shared" si="5"/>
        <v>227.8</v>
      </c>
      <c r="S31" s="113">
        <f t="shared" si="1"/>
        <v>227.8</v>
      </c>
      <c r="T31" s="118">
        <f t="shared" si="2"/>
        <v>0</v>
      </c>
      <c r="U31" s="114">
        <f t="shared" si="3"/>
        <v>1</v>
      </c>
      <c r="V31" s="28"/>
      <c r="W31" s="28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6" customFormat="1" ht="46.5" customHeight="1">
      <c r="A32" s="109"/>
      <c r="B32" s="110" t="s">
        <v>134</v>
      </c>
      <c r="C32" s="54" t="s">
        <v>146</v>
      </c>
      <c r="D32" s="111">
        <v>3.6</v>
      </c>
      <c r="E32" s="111">
        <v>0.7</v>
      </c>
      <c r="F32" s="111">
        <v>0.7</v>
      </c>
      <c r="G32" s="112">
        <f>F32/F6</f>
        <v>7.630059819668985E-06</v>
      </c>
      <c r="H32" s="113">
        <f t="shared" si="6"/>
        <v>0</v>
      </c>
      <c r="I32" s="114">
        <f t="shared" si="0"/>
        <v>1</v>
      </c>
      <c r="J32" s="115"/>
      <c r="K32" s="116"/>
      <c r="L32" s="116"/>
      <c r="M32" s="111"/>
      <c r="N32" s="113"/>
      <c r="O32" s="117"/>
      <c r="P32" s="88">
        <f t="shared" si="4"/>
        <v>3.6</v>
      </c>
      <c r="Q32" s="89">
        <f t="shared" si="7"/>
        <v>3.6</v>
      </c>
      <c r="R32" s="89">
        <f t="shared" si="5"/>
        <v>0.7</v>
      </c>
      <c r="S32" s="113">
        <f t="shared" si="1"/>
        <v>0.7</v>
      </c>
      <c r="T32" s="118">
        <f t="shared" si="2"/>
        <v>0</v>
      </c>
      <c r="U32" s="114">
        <f t="shared" si="3"/>
        <v>1</v>
      </c>
      <c r="V32" s="28"/>
      <c r="W32" s="28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6" customFormat="1" ht="20.25" customHeight="1">
      <c r="A33" s="109"/>
      <c r="B33" s="122" t="s">
        <v>27</v>
      </c>
      <c r="C33" s="54" t="s">
        <v>170</v>
      </c>
      <c r="D33" s="111">
        <v>10</v>
      </c>
      <c r="E33" s="111">
        <v>6.3</v>
      </c>
      <c r="F33" s="119">
        <v>6.3</v>
      </c>
      <c r="G33" s="112">
        <f>F33/F6</f>
        <v>6.867053837702087E-05</v>
      </c>
      <c r="H33" s="113">
        <f t="shared" si="6"/>
        <v>0</v>
      </c>
      <c r="I33" s="114">
        <f t="shared" si="0"/>
        <v>1</v>
      </c>
      <c r="J33" s="115"/>
      <c r="K33" s="116"/>
      <c r="L33" s="116"/>
      <c r="M33" s="111"/>
      <c r="N33" s="113"/>
      <c r="O33" s="117"/>
      <c r="P33" s="88">
        <f t="shared" si="4"/>
        <v>10</v>
      </c>
      <c r="Q33" s="89">
        <f t="shared" si="7"/>
        <v>10</v>
      </c>
      <c r="R33" s="89">
        <f t="shared" si="5"/>
        <v>6.3</v>
      </c>
      <c r="S33" s="113">
        <f t="shared" si="1"/>
        <v>6.3</v>
      </c>
      <c r="T33" s="118">
        <f t="shared" si="2"/>
        <v>0</v>
      </c>
      <c r="U33" s="114">
        <f t="shared" si="3"/>
        <v>1</v>
      </c>
      <c r="V33" s="28"/>
      <c r="W33" s="28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6" customFormat="1" ht="24" customHeight="1">
      <c r="A34" s="109"/>
      <c r="B34" s="122" t="s">
        <v>28</v>
      </c>
      <c r="C34" s="54" t="s">
        <v>159</v>
      </c>
      <c r="D34" s="111">
        <v>766.1</v>
      </c>
      <c r="E34" s="111">
        <v>376.7</v>
      </c>
      <c r="F34" s="111">
        <v>279</v>
      </c>
      <c r="G34" s="112">
        <f>F34/F6</f>
        <v>0.003041123842410924</v>
      </c>
      <c r="H34" s="113">
        <f t="shared" si="6"/>
        <v>-97.69999999999999</v>
      </c>
      <c r="I34" s="114">
        <f t="shared" si="0"/>
        <v>0.7406424210246881</v>
      </c>
      <c r="J34" s="123"/>
      <c r="K34" s="116"/>
      <c r="L34" s="116"/>
      <c r="M34" s="111"/>
      <c r="N34" s="113">
        <f>M34-L34</f>
        <v>0</v>
      </c>
      <c r="O34" s="117"/>
      <c r="P34" s="88">
        <f t="shared" si="4"/>
        <v>766.1</v>
      </c>
      <c r="Q34" s="89">
        <f t="shared" si="7"/>
        <v>766.1</v>
      </c>
      <c r="R34" s="89">
        <f t="shared" si="5"/>
        <v>376.7</v>
      </c>
      <c r="S34" s="113">
        <f t="shared" si="1"/>
        <v>279</v>
      </c>
      <c r="T34" s="118">
        <f t="shared" si="2"/>
        <v>-97.69999999999999</v>
      </c>
      <c r="U34" s="114">
        <f t="shared" si="3"/>
        <v>0.7406424210246881</v>
      </c>
      <c r="V34" s="28"/>
      <c r="W34" s="2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6" customFormat="1" ht="24" customHeight="1">
      <c r="A35" s="109"/>
      <c r="B35" s="122" t="s">
        <v>29</v>
      </c>
      <c r="C35" s="55" t="s">
        <v>169</v>
      </c>
      <c r="D35" s="121">
        <v>7</v>
      </c>
      <c r="E35" s="121">
        <v>4.1</v>
      </c>
      <c r="F35" s="124">
        <v>4</v>
      </c>
      <c r="G35" s="112">
        <f>F35/F6</f>
        <v>4.360034182667992E-05</v>
      </c>
      <c r="H35" s="113">
        <f t="shared" si="6"/>
        <v>-0.09999999999999964</v>
      </c>
      <c r="I35" s="114">
        <f t="shared" si="0"/>
        <v>0.9756097560975611</v>
      </c>
      <c r="J35" s="123"/>
      <c r="K35" s="116"/>
      <c r="L35" s="116"/>
      <c r="M35" s="121"/>
      <c r="N35" s="113"/>
      <c r="O35" s="117"/>
      <c r="P35" s="88">
        <f t="shared" si="4"/>
        <v>7</v>
      </c>
      <c r="Q35" s="89">
        <f t="shared" si="7"/>
        <v>7</v>
      </c>
      <c r="R35" s="89">
        <f t="shared" si="5"/>
        <v>4.1</v>
      </c>
      <c r="S35" s="113">
        <f t="shared" si="1"/>
        <v>4</v>
      </c>
      <c r="T35" s="118">
        <f t="shared" si="2"/>
        <v>-0.09999999999999964</v>
      </c>
      <c r="U35" s="114">
        <f t="shared" si="3"/>
        <v>0.9756097560975611</v>
      </c>
      <c r="V35" s="28"/>
      <c r="W35" s="28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60" ht="24" customHeight="1">
      <c r="A36" s="109"/>
      <c r="B36" s="122" t="s">
        <v>30</v>
      </c>
      <c r="C36" s="55" t="s">
        <v>135</v>
      </c>
      <c r="D36" s="121">
        <v>82.6</v>
      </c>
      <c r="E36" s="121">
        <v>47.4</v>
      </c>
      <c r="F36" s="121">
        <v>31.3</v>
      </c>
      <c r="G36" s="112">
        <f>F36/F6</f>
        <v>0.00034117267479377033</v>
      </c>
      <c r="H36" s="113">
        <f t="shared" si="6"/>
        <v>-16.099999999999998</v>
      </c>
      <c r="I36" s="114">
        <f t="shared" si="0"/>
        <v>0.6603375527426161</v>
      </c>
      <c r="J36" s="123"/>
      <c r="K36" s="116"/>
      <c r="L36" s="116"/>
      <c r="M36" s="121"/>
      <c r="N36" s="113">
        <f>M36-L36</f>
        <v>0</v>
      </c>
      <c r="O36" s="117" t="e">
        <f>M36/L36</f>
        <v>#DIV/0!</v>
      </c>
      <c r="P36" s="88">
        <f t="shared" si="4"/>
        <v>82.6</v>
      </c>
      <c r="Q36" s="89">
        <f t="shared" si="7"/>
        <v>82.6</v>
      </c>
      <c r="R36" s="89">
        <f t="shared" si="5"/>
        <v>47.4</v>
      </c>
      <c r="S36" s="113">
        <f t="shared" si="1"/>
        <v>31.3</v>
      </c>
      <c r="T36" s="118">
        <f t="shared" si="2"/>
        <v>-16.099999999999998</v>
      </c>
      <c r="U36" s="114">
        <f t="shared" si="3"/>
        <v>0.6603375527426161</v>
      </c>
      <c r="V36" s="28"/>
      <c r="W36" s="2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ht="28.5" customHeight="1">
      <c r="A37" s="109"/>
      <c r="B37" s="122" t="s">
        <v>117</v>
      </c>
      <c r="C37" s="55" t="s">
        <v>167</v>
      </c>
      <c r="D37" s="121">
        <v>6.9</v>
      </c>
      <c r="E37" s="121">
        <v>3.3</v>
      </c>
      <c r="F37" s="124">
        <v>2.1</v>
      </c>
      <c r="G37" s="112">
        <f>F37/F6</f>
        <v>2.2890179459006957E-05</v>
      </c>
      <c r="H37" s="113">
        <f t="shared" si="6"/>
        <v>-1.1999999999999997</v>
      </c>
      <c r="I37" s="114">
        <f t="shared" si="0"/>
        <v>0.6363636363636365</v>
      </c>
      <c r="J37" s="123"/>
      <c r="K37" s="116"/>
      <c r="L37" s="116"/>
      <c r="M37" s="121"/>
      <c r="N37" s="113"/>
      <c r="O37" s="117"/>
      <c r="P37" s="125">
        <f t="shared" si="4"/>
        <v>6.9</v>
      </c>
      <c r="Q37" s="126">
        <f t="shared" si="7"/>
        <v>6.9</v>
      </c>
      <c r="R37" s="126">
        <f t="shared" si="5"/>
        <v>3.3</v>
      </c>
      <c r="S37" s="113">
        <f t="shared" si="1"/>
        <v>2.1</v>
      </c>
      <c r="T37" s="118">
        <f t="shared" si="2"/>
        <v>-1.1999999999999997</v>
      </c>
      <c r="U37" s="114">
        <f t="shared" si="3"/>
        <v>0.6363636363636365</v>
      </c>
      <c r="V37" s="28"/>
      <c r="W37" s="28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ht="24" customHeight="1">
      <c r="A38" s="109"/>
      <c r="B38" s="122" t="s">
        <v>31</v>
      </c>
      <c r="C38" s="55" t="s">
        <v>89</v>
      </c>
      <c r="D38" s="121">
        <v>609</v>
      </c>
      <c r="E38" s="121">
        <v>302.9</v>
      </c>
      <c r="F38" s="121">
        <v>199.4</v>
      </c>
      <c r="G38" s="112">
        <f>F38/F6</f>
        <v>0.002173477040059994</v>
      </c>
      <c r="H38" s="113">
        <f t="shared" si="6"/>
        <v>-103.49999999999997</v>
      </c>
      <c r="I38" s="114">
        <f t="shared" si="0"/>
        <v>0.6583030703202377</v>
      </c>
      <c r="J38" s="123"/>
      <c r="K38" s="116"/>
      <c r="L38" s="116"/>
      <c r="M38" s="116"/>
      <c r="N38" s="113">
        <f>M38-L38</f>
        <v>0</v>
      </c>
      <c r="O38" s="117"/>
      <c r="P38" s="88">
        <f t="shared" si="4"/>
        <v>609</v>
      </c>
      <c r="Q38" s="89">
        <f t="shared" si="7"/>
        <v>609</v>
      </c>
      <c r="R38" s="89">
        <f t="shared" si="5"/>
        <v>302.9</v>
      </c>
      <c r="S38" s="113">
        <f t="shared" si="1"/>
        <v>199.4</v>
      </c>
      <c r="T38" s="118">
        <f t="shared" si="2"/>
        <v>-103.49999999999997</v>
      </c>
      <c r="U38" s="114">
        <f t="shared" si="3"/>
        <v>0.6583030703202377</v>
      </c>
      <c r="V38" s="28"/>
      <c r="W38" s="2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ht="30" customHeight="1" hidden="1">
      <c r="A39" s="109"/>
      <c r="B39" s="122" t="s">
        <v>182</v>
      </c>
      <c r="C39" s="55" t="s">
        <v>183</v>
      </c>
      <c r="D39" s="121"/>
      <c r="E39" s="121"/>
      <c r="F39" s="121"/>
      <c r="G39" s="112">
        <f>F39/F6</f>
        <v>0</v>
      </c>
      <c r="H39" s="113">
        <f t="shared" si="6"/>
        <v>0</v>
      </c>
      <c r="I39" s="114" t="e">
        <f t="shared" si="0"/>
        <v>#DIV/0!</v>
      </c>
      <c r="J39" s="123"/>
      <c r="K39" s="116"/>
      <c r="L39" s="116"/>
      <c r="M39" s="121"/>
      <c r="N39" s="113">
        <f>M39-L39</f>
        <v>0</v>
      </c>
      <c r="O39" s="117"/>
      <c r="P39" s="88">
        <f t="shared" si="4"/>
        <v>0</v>
      </c>
      <c r="Q39" s="89">
        <f t="shared" si="7"/>
        <v>0</v>
      </c>
      <c r="R39" s="89">
        <f t="shared" si="5"/>
        <v>0</v>
      </c>
      <c r="S39" s="113">
        <f t="shared" si="1"/>
        <v>0</v>
      </c>
      <c r="T39" s="118">
        <f t="shared" si="2"/>
        <v>0</v>
      </c>
      <c r="U39" s="114" t="e">
        <f t="shared" si="3"/>
        <v>#DIV/0!</v>
      </c>
      <c r="V39" s="28"/>
      <c r="W39" s="28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45" s="8" customFormat="1" ht="28.5" customHeight="1">
      <c r="A40" s="109"/>
      <c r="B40" s="122" t="s">
        <v>174</v>
      </c>
      <c r="C40" s="55" t="s">
        <v>175</v>
      </c>
      <c r="D40" s="121">
        <v>87.7</v>
      </c>
      <c r="E40" s="121">
        <v>29</v>
      </c>
      <c r="F40" s="124"/>
      <c r="G40" s="112">
        <f>F40/F6</f>
        <v>0</v>
      </c>
      <c r="H40" s="113">
        <f t="shared" si="6"/>
        <v>-29</v>
      </c>
      <c r="I40" s="114">
        <f t="shared" si="0"/>
        <v>0</v>
      </c>
      <c r="J40" s="123"/>
      <c r="K40" s="116"/>
      <c r="L40" s="116"/>
      <c r="M40" s="121"/>
      <c r="N40" s="113"/>
      <c r="O40" s="117"/>
      <c r="P40" s="88">
        <f t="shared" si="4"/>
        <v>87.7</v>
      </c>
      <c r="Q40" s="89">
        <f t="shared" si="7"/>
        <v>87.7</v>
      </c>
      <c r="R40" s="89">
        <f t="shared" si="5"/>
        <v>29</v>
      </c>
      <c r="S40" s="113">
        <f t="shared" si="1"/>
        <v>0</v>
      </c>
      <c r="T40" s="118">
        <f t="shared" si="2"/>
        <v>-29</v>
      </c>
      <c r="U40" s="114">
        <f t="shared" si="3"/>
        <v>0</v>
      </c>
      <c r="V40" s="29"/>
      <c r="W40" s="29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</row>
    <row r="41" spans="1:60" ht="23.25" customHeight="1">
      <c r="A41" s="109"/>
      <c r="B41" s="110" t="s">
        <v>32</v>
      </c>
      <c r="C41" s="56" t="s">
        <v>33</v>
      </c>
      <c r="D41" s="111">
        <v>2049.6</v>
      </c>
      <c r="E41" s="111">
        <v>855.9</v>
      </c>
      <c r="F41" s="111">
        <v>820.5</v>
      </c>
      <c r="G41" s="112">
        <f>F41/F6</f>
        <v>0.008943520117197718</v>
      </c>
      <c r="H41" s="113">
        <f t="shared" si="6"/>
        <v>-35.39999999999998</v>
      </c>
      <c r="I41" s="114">
        <f t="shared" si="0"/>
        <v>0.958640028040659</v>
      </c>
      <c r="J41" s="120">
        <v>42.8</v>
      </c>
      <c r="K41" s="121">
        <v>72.3</v>
      </c>
      <c r="L41" s="121">
        <v>42.7</v>
      </c>
      <c r="M41" s="111">
        <v>42.7</v>
      </c>
      <c r="N41" s="113">
        <f>M41-L41</f>
        <v>0</v>
      </c>
      <c r="O41" s="117">
        <f>M41/L41</f>
        <v>1</v>
      </c>
      <c r="P41" s="88">
        <f t="shared" si="4"/>
        <v>2092.4</v>
      </c>
      <c r="Q41" s="89">
        <f t="shared" si="7"/>
        <v>2121.9</v>
      </c>
      <c r="R41" s="89">
        <f t="shared" si="5"/>
        <v>898.6</v>
      </c>
      <c r="S41" s="113">
        <f>SUM(F41,M41)</f>
        <v>863.2</v>
      </c>
      <c r="T41" s="118">
        <f t="shared" si="2"/>
        <v>-35.39999999999998</v>
      </c>
      <c r="U41" s="114">
        <f t="shared" si="3"/>
        <v>0.960605386156243</v>
      </c>
      <c r="V41" s="28"/>
      <c r="W41" s="28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60" ht="42.75" customHeight="1">
      <c r="A42" s="109"/>
      <c r="B42" s="110" t="s">
        <v>160</v>
      </c>
      <c r="C42" s="56" t="s">
        <v>161</v>
      </c>
      <c r="D42" s="111">
        <v>40</v>
      </c>
      <c r="E42" s="111">
        <v>18.8</v>
      </c>
      <c r="F42" s="119">
        <v>17.7</v>
      </c>
      <c r="G42" s="112">
        <f>F42/F6</f>
        <v>0.00019293151258305863</v>
      </c>
      <c r="H42" s="113">
        <f t="shared" si="6"/>
        <v>-1.1000000000000014</v>
      </c>
      <c r="I42" s="114">
        <f t="shared" si="0"/>
        <v>0.9414893617021276</v>
      </c>
      <c r="J42" s="120"/>
      <c r="K42" s="121"/>
      <c r="L42" s="121"/>
      <c r="M42" s="111"/>
      <c r="N42" s="113"/>
      <c r="O42" s="117"/>
      <c r="P42" s="88">
        <f t="shared" si="4"/>
        <v>40</v>
      </c>
      <c r="Q42" s="89">
        <f t="shared" si="7"/>
        <v>40</v>
      </c>
      <c r="R42" s="89">
        <f t="shared" si="5"/>
        <v>18.8</v>
      </c>
      <c r="S42" s="113">
        <f>SUM(F42,M42)</f>
        <v>17.7</v>
      </c>
      <c r="T42" s="118">
        <f t="shared" si="2"/>
        <v>-1.1000000000000014</v>
      </c>
      <c r="U42" s="114">
        <f t="shared" si="3"/>
        <v>0.9414893617021276</v>
      </c>
      <c r="V42" s="28"/>
      <c r="W42" s="2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ht="24.75" customHeight="1" thickBot="1">
      <c r="A43" s="109"/>
      <c r="B43" s="110" t="s">
        <v>190</v>
      </c>
      <c r="C43" s="56" t="s">
        <v>191</v>
      </c>
      <c r="D43" s="111">
        <v>3473.2</v>
      </c>
      <c r="E43" s="111">
        <v>1561.2</v>
      </c>
      <c r="F43" s="111">
        <v>1274.6</v>
      </c>
      <c r="G43" s="112">
        <f>F43/F6</f>
        <v>0.013893248923071555</v>
      </c>
      <c r="H43" s="113">
        <f t="shared" si="6"/>
        <v>-286.60000000000014</v>
      </c>
      <c r="I43" s="114">
        <f t="shared" si="0"/>
        <v>0.8164232641557775</v>
      </c>
      <c r="J43" s="120"/>
      <c r="K43" s="121">
        <v>10.9</v>
      </c>
      <c r="L43" s="121">
        <v>10.9</v>
      </c>
      <c r="M43" s="121">
        <v>10.9</v>
      </c>
      <c r="N43" s="113">
        <f>M43-L43</f>
        <v>0</v>
      </c>
      <c r="O43" s="117">
        <f>M43/L43</f>
        <v>1</v>
      </c>
      <c r="P43" s="88">
        <f t="shared" si="4"/>
        <v>3473.2</v>
      </c>
      <c r="Q43" s="89">
        <f t="shared" si="7"/>
        <v>3484.1</v>
      </c>
      <c r="R43" s="89">
        <f t="shared" si="5"/>
        <v>1572.1000000000001</v>
      </c>
      <c r="S43" s="113">
        <f t="shared" si="1"/>
        <v>1285.5</v>
      </c>
      <c r="T43" s="128">
        <f t="shared" si="2"/>
        <v>-286.60000000000014</v>
      </c>
      <c r="U43" s="129">
        <f t="shared" si="3"/>
        <v>0.8176960753132752</v>
      </c>
      <c r="V43" s="28"/>
      <c r="W43" s="28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19.5" customHeight="1" thickBot="1">
      <c r="A44" s="109"/>
      <c r="B44" s="110"/>
      <c r="C44" s="332" t="s">
        <v>199</v>
      </c>
      <c r="D44" s="111">
        <v>585</v>
      </c>
      <c r="E44" s="111">
        <v>319.3</v>
      </c>
      <c r="F44" s="130">
        <v>113</v>
      </c>
      <c r="G44" s="112">
        <f>F44/F6</f>
        <v>0.0012317096566037077</v>
      </c>
      <c r="H44" s="113">
        <f t="shared" si="6"/>
        <v>-206.3</v>
      </c>
      <c r="I44" s="114">
        <f t="shared" si="0"/>
        <v>0.35389915440025055</v>
      </c>
      <c r="J44" s="120"/>
      <c r="K44" s="121"/>
      <c r="L44" s="121"/>
      <c r="M44" s="121"/>
      <c r="N44" s="113"/>
      <c r="O44" s="117"/>
      <c r="P44" s="88">
        <f t="shared" si="4"/>
        <v>585</v>
      </c>
      <c r="Q44" s="89">
        <f>SUM(D44,J44)</f>
        <v>585</v>
      </c>
      <c r="R44" s="89">
        <f>SUM(E44,K44)</f>
        <v>319.3</v>
      </c>
      <c r="S44" s="113">
        <f>SUM(F44,M44)</f>
        <v>113</v>
      </c>
      <c r="T44" s="76">
        <f t="shared" si="2"/>
        <v>-206.3</v>
      </c>
      <c r="U44" s="74">
        <f t="shared" si="3"/>
        <v>0.35389915440025055</v>
      </c>
      <c r="V44" s="28"/>
      <c r="W44" s="2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19.5" customHeight="1" hidden="1" thickBot="1">
      <c r="A45" s="131"/>
      <c r="B45" s="132" t="s">
        <v>222</v>
      </c>
      <c r="C45" s="59" t="s">
        <v>223</v>
      </c>
      <c r="D45" s="134"/>
      <c r="E45" s="134"/>
      <c r="F45" s="134"/>
      <c r="G45" s="135">
        <f>F45/F8</f>
        <v>0</v>
      </c>
      <c r="H45" s="136">
        <f t="shared" si="6"/>
        <v>0</v>
      </c>
      <c r="I45" s="137" t="e">
        <f t="shared" si="0"/>
        <v>#DIV/0!</v>
      </c>
      <c r="J45" s="138"/>
      <c r="K45" s="139"/>
      <c r="L45" s="139"/>
      <c r="M45" s="139"/>
      <c r="N45" s="136"/>
      <c r="O45" s="140"/>
      <c r="P45" s="88">
        <f t="shared" si="4"/>
        <v>0</v>
      </c>
      <c r="Q45" s="89">
        <f>SUM(D45,J45)</f>
        <v>0</v>
      </c>
      <c r="R45" s="89">
        <f>SUM(E45,K45)</f>
        <v>0</v>
      </c>
      <c r="S45" s="136">
        <f>SUM(F45,M45)</f>
        <v>0</v>
      </c>
      <c r="T45" s="76">
        <f t="shared" si="2"/>
        <v>0</v>
      </c>
      <c r="U45" s="74" t="e">
        <f t="shared" si="3"/>
        <v>#DIV/0!</v>
      </c>
      <c r="V45" s="28"/>
      <c r="W45" s="28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45" s="6" customFormat="1" ht="25.5" customHeight="1" thickBot="1">
      <c r="A46" s="79"/>
      <c r="B46" s="141"/>
      <c r="C46" s="333" t="s">
        <v>192</v>
      </c>
      <c r="D46" s="93">
        <f>SUM(D47,D67,D75,D64)</f>
        <v>119713.10000000002</v>
      </c>
      <c r="E46" s="93">
        <f>SUM(E47,E67,E75,E64)</f>
        <v>49380.3</v>
      </c>
      <c r="F46" s="93">
        <f>SUM(F47,F67,F75,F64)</f>
        <v>44819.600000000006</v>
      </c>
      <c r="G46" s="94">
        <f>F46/F6</f>
        <v>0.48853747013376586</v>
      </c>
      <c r="H46" s="93">
        <f>SUM(H47,H67,H75,H64)</f>
        <v>-4560.700000000001</v>
      </c>
      <c r="I46" s="96">
        <f t="shared" si="0"/>
        <v>0.9076413063509133</v>
      </c>
      <c r="J46" s="93">
        <f>SUM(J47,J67,J75,J64)</f>
        <v>6016.499999999999</v>
      </c>
      <c r="K46" s="93">
        <f>SUM(K47,K67,K75,K64)</f>
        <v>8403.8</v>
      </c>
      <c r="L46" s="93">
        <f>SUM(L47,L67,L75,L64)</f>
        <v>4024.8</v>
      </c>
      <c r="M46" s="93">
        <f>SUM(M47,M67,M75,M64)</f>
        <v>3886.7</v>
      </c>
      <c r="N46" s="95">
        <f aca="true" t="shared" si="8" ref="N46:N53">M46-L46</f>
        <v>-138.10000000000036</v>
      </c>
      <c r="O46" s="142">
        <f aca="true" t="shared" si="9" ref="O46:O53">M46/L46</f>
        <v>0.9656877360365732</v>
      </c>
      <c r="P46" s="143">
        <f>SUM(P47,P67,P75,P64)</f>
        <v>125729.6</v>
      </c>
      <c r="Q46" s="93">
        <f>SUM(Q47,Q67,Q75,Q64)</f>
        <v>128116.90000000001</v>
      </c>
      <c r="R46" s="93">
        <f>SUM(R47,R67,R75,R64)</f>
        <v>53405.100000000006</v>
      </c>
      <c r="S46" s="93">
        <f>SUM(S47,S67,S75,S64)</f>
        <v>48706.299999999996</v>
      </c>
      <c r="T46" s="76">
        <f t="shared" si="2"/>
        <v>-4698.80000000001</v>
      </c>
      <c r="U46" s="74">
        <f t="shared" si="3"/>
        <v>0.9120158936131566</v>
      </c>
      <c r="V46" s="28"/>
      <c r="W46" s="28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60" s="39" customFormat="1" ht="25.5" customHeight="1" thickBot="1">
      <c r="A47" s="79">
        <v>2</v>
      </c>
      <c r="B47" s="144" t="s">
        <v>34</v>
      </c>
      <c r="C47" s="334" t="s">
        <v>154</v>
      </c>
      <c r="D47" s="93">
        <f>SUM(D48,D50,D54:D60,D63)</f>
        <v>81576.30000000002</v>
      </c>
      <c r="E47" s="93">
        <f>SUM(E48,E50,E54:E60,E63)</f>
        <v>33870.6</v>
      </c>
      <c r="F47" s="93">
        <f>SUM(F48,F50,F54:F60,F63)</f>
        <v>30342.300000000003</v>
      </c>
      <c r="G47" s="145">
        <f>F47/F6</f>
        <v>0.33073366295191753</v>
      </c>
      <c r="H47" s="93">
        <f>SUM(H48,H50,H54:H60,H63)</f>
        <v>-3528.3</v>
      </c>
      <c r="I47" s="96">
        <f t="shared" si="0"/>
        <v>0.8958300118687004</v>
      </c>
      <c r="J47" s="146">
        <f>SUM(J48:J50,J54:J61,J63)</f>
        <v>5509.799999999999</v>
      </c>
      <c r="K47" s="93">
        <f>SUM(K48,K50,K54:K63)</f>
        <v>5804</v>
      </c>
      <c r="L47" s="93">
        <f>SUM(L48,L50,L54:L63)</f>
        <v>1849.8000000000002</v>
      </c>
      <c r="M47" s="93">
        <f>SUM(M48,M50,M54:M63)</f>
        <v>1712.4</v>
      </c>
      <c r="N47" s="93">
        <f t="shared" si="8"/>
        <v>-137.4000000000001</v>
      </c>
      <c r="O47" s="147">
        <f t="shared" si="9"/>
        <v>0.9257216996432046</v>
      </c>
      <c r="P47" s="143">
        <f>SUM(P48,P50,P54,P55,P56,P57,P58,P59,P60,P63)</f>
        <v>87086.1</v>
      </c>
      <c r="Q47" s="93">
        <f>SUM(Q48,Q50,Q54,Q55,Q56,Q57,Q58,Q59,Q60,Q63)</f>
        <v>87380.3</v>
      </c>
      <c r="R47" s="93">
        <f>SUM(R48,R50,R54,R55,R56,R57,R58,R59,R60,R63)</f>
        <v>35720.4</v>
      </c>
      <c r="S47" s="93">
        <f>SUM(S48,S50,S54,S55,S56,S57,S58,S59,S60,S63)</f>
        <v>32054.7</v>
      </c>
      <c r="T47" s="76">
        <f t="shared" si="2"/>
        <v>-3665.7000000000007</v>
      </c>
      <c r="U47" s="74">
        <f t="shared" si="3"/>
        <v>0.8973779688917257</v>
      </c>
      <c r="V47" s="44"/>
      <c r="W47" s="4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</row>
    <row r="48" spans="1:60" ht="24.75" customHeight="1">
      <c r="A48" s="98"/>
      <c r="B48" s="148">
        <v>70101</v>
      </c>
      <c r="C48" s="335" t="s">
        <v>60</v>
      </c>
      <c r="D48" s="149">
        <v>30166.9</v>
      </c>
      <c r="E48" s="149">
        <v>12690.8</v>
      </c>
      <c r="F48" s="150">
        <v>11470.2</v>
      </c>
      <c r="G48" s="101">
        <f>F48/F6</f>
        <v>0.125026160205096</v>
      </c>
      <c r="H48" s="102">
        <f>F48-E48</f>
        <v>-1220.5999999999985</v>
      </c>
      <c r="I48" s="103">
        <f t="shared" si="0"/>
        <v>0.9038200901440414</v>
      </c>
      <c r="J48" s="104">
        <v>3454.7</v>
      </c>
      <c r="K48" s="105">
        <v>3490.9</v>
      </c>
      <c r="L48" s="105">
        <v>1067</v>
      </c>
      <c r="M48" s="105">
        <v>1067</v>
      </c>
      <c r="N48" s="113">
        <f t="shared" si="8"/>
        <v>0</v>
      </c>
      <c r="O48" s="106">
        <f t="shared" si="9"/>
        <v>1</v>
      </c>
      <c r="P48" s="88">
        <f>SUM(D48,J48)</f>
        <v>33621.6</v>
      </c>
      <c r="Q48" s="89">
        <f aca="true" t="shared" si="10" ref="Q48:Q63">SUM(D48,K48)</f>
        <v>33657.8</v>
      </c>
      <c r="R48" s="89">
        <f aca="true" t="shared" si="11" ref="R48:R63">SUM(E48,L48)</f>
        <v>13757.8</v>
      </c>
      <c r="S48" s="102">
        <f aca="true" t="shared" si="12" ref="S48:S84">SUM(F48,M48)</f>
        <v>12537.2</v>
      </c>
      <c r="T48" s="107">
        <f t="shared" si="2"/>
        <v>-1220.5999999999985</v>
      </c>
      <c r="U48" s="108">
        <f t="shared" si="3"/>
        <v>0.9112794196746574</v>
      </c>
      <c r="V48" s="28"/>
      <c r="W48" s="28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0" ht="24.75" customHeight="1" hidden="1">
      <c r="A49" s="109"/>
      <c r="B49" s="151"/>
      <c r="C49" s="336" t="s">
        <v>177</v>
      </c>
      <c r="D49" s="152"/>
      <c r="E49" s="152"/>
      <c r="F49" s="153"/>
      <c r="G49" s="112"/>
      <c r="H49" s="113"/>
      <c r="I49" s="114"/>
      <c r="J49" s="115"/>
      <c r="K49" s="116"/>
      <c r="L49" s="116"/>
      <c r="M49" s="116"/>
      <c r="N49" s="113">
        <f t="shared" si="8"/>
        <v>0</v>
      </c>
      <c r="O49" s="117" t="e">
        <f t="shared" si="9"/>
        <v>#DIV/0!</v>
      </c>
      <c r="P49" s="88">
        <f aca="true" t="shared" si="13" ref="P49:P63">SUM(D49,J49)</f>
        <v>0</v>
      </c>
      <c r="Q49" s="89">
        <f t="shared" si="10"/>
        <v>0</v>
      </c>
      <c r="R49" s="89">
        <f t="shared" si="11"/>
        <v>0</v>
      </c>
      <c r="S49" s="113">
        <f>SUM(F49,M49)</f>
        <v>0</v>
      </c>
      <c r="T49" s="118">
        <f t="shared" si="2"/>
        <v>0</v>
      </c>
      <c r="U49" s="114" t="e">
        <f t="shared" si="3"/>
        <v>#DIV/0!</v>
      </c>
      <c r="V49" s="28"/>
      <c r="W49" s="2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ht="30.75" customHeight="1">
      <c r="A50" s="109"/>
      <c r="B50" s="127" t="s">
        <v>64</v>
      </c>
      <c r="C50" s="54" t="s">
        <v>164</v>
      </c>
      <c r="D50" s="152">
        <v>46021.3</v>
      </c>
      <c r="E50" s="152">
        <v>18834.7</v>
      </c>
      <c r="F50" s="153">
        <v>16848.8</v>
      </c>
      <c r="G50" s="112">
        <f>F50/F6</f>
        <v>0.18365335984234113</v>
      </c>
      <c r="H50" s="113">
        <f aca="true" t="shared" si="14" ref="H50:H63">F50-E50</f>
        <v>-1985.9000000000015</v>
      </c>
      <c r="I50" s="114">
        <f t="shared" si="0"/>
        <v>0.894561633580572</v>
      </c>
      <c r="J50" s="115">
        <v>2055.1</v>
      </c>
      <c r="K50" s="116">
        <v>2259.7</v>
      </c>
      <c r="L50" s="121">
        <v>729.4</v>
      </c>
      <c r="M50" s="121">
        <v>592</v>
      </c>
      <c r="N50" s="113">
        <f t="shared" si="8"/>
        <v>-137.39999999999998</v>
      </c>
      <c r="O50" s="117">
        <f t="shared" si="9"/>
        <v>0.8116259939676447</v>
      </c>
      <c r="P50" s="88">
        <f t="shared" si="13"/>
        <v>48076.4</v>
      </c>
      <c r="Q50" s="89">
        <f t="shared" si="10"/>
        <v>48281</v>
      </c>
      <c r="R50" s="89">
        <f t="shared" si="11"/>
        <v>19564.100000000002</v>
      </c>
      <c r="S50" s="113">
        <f t="shared" si="12"/>
        <v>17440.8</v>
      </c>
      <c r="T50" s="118">
        <f t="shared" si="2"/>
        <v>-2123.300000000003</v>
      </c>
      <c r="U50" s="114">
        <f t="shared" si="3"/>
        <v>0.8914695794848727</v>
      </c>
      <c r="V50" s="28"/>
      <c r="W50" s="28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ht="18.75" customHeight="1">
      <c r="A51" s="109"/>
      <c r="B51" s="127"/>
      <c r="C51" s="336" t="s">
        <v>228</v>
      </c>
      <c r="D51" s="152">
        <v>38483.3</v>
      </c>
      <c r="E51" s="152">
        <v>15597</v>
      </c>
      <c r="F51" s="153">
        <v>14231.7</v>
      </c>
      <c r="G51" s="112">
        <f>F51/F6</f>
        <v>0.15512674619369016</v>
      </c>
      <c r="H51" s="113">
        <f>F51-E51</f>
        <v>-1365.2999999999993</v>
      </c>
      <c r="I51" s="114">
        <f>F51/E51</f>
        <v>0.912463935372187</v>
      </c>
      <c r="J51" s="115"/>
      <c r="K51" s="116"/>
      <c r="L51" s="116"/>
      <c r="M51" s="121"/>
      <c r="N51" s="113"/>
      <c r="O51" s="117"/>
      <c r="P51" s="88">
        <f>SUM(D51,J51)</f>
        <v>38483.3</v>
      </c>
      <c r="Q51" s="89">
        <f t="shared" si="10"/>
        <v>38483.3</v>
      </c>
      <c r="R51" s="89">
        <f t="shared" si="11"/>
        <v>15597</v>
      </c>
      <c r="S51" s="113">
        <f>SUM(F51,M51)</f>
        <v>14231.7</v>
      </c>
      <c r="T51" s="118">
        <f t="shared" si="2"/>
        <v>-1365.2999999999993</v>
      </c>
      <c r="U51" s="114">
        <f t="shared" si="3"/>
        <v>0.912463935372187</v>
      </c>
      <c r="V51" s="28"/>
      <c r="W51" s="2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ht="18.75" customHeight="1">
      <c r="A52" s="109"/>
      <c r="B52" s="127"/>
      <c r="C52" s="336" t="s">
        <v>252</v>
      </c>
      <c r="D52" s="152"/>
      <c r="E52" s="152"/>
      <c r="F52" s="153"/>
      <c r="G52" s="112"/>
      <c r="H52" s="113"/>
      <c r="I52" s="114"/>
      <c r="J52" s="115">
        <v>297</v>
      </c>
      <c r="K52" s="116">
        <v>297</v>
      </c>
      <c r="L52" s="116"/>
      <c r="M52" s="121"/>
      <c r="N52" s="113">
        <f t="shared" si="8"/>
        <v>0</v>
      </c>
      <c r="O52" s="117" t="e">
        <f>M52/L52</f>
        <v>#DIV/0!</v>
      </c>
      <c r="P52" s="88">
        <f>SUM(D52,J52)</f>
        <v>297</v>
      </c>
      <c r="Q52" s="89">
        <f>SUM(D52,K52)</f>
        <v>297</v>
      </c>
      <c r="R52" s="89">
        <f>SUM(E52,L52)</f>
        <v>0</v>
      </c>
      <c r="S52" s="113">
        <f>SUM(F52,M52)</f>
        <v>0</v>
      </c>
      <c r="T52" s="118">
        <f>S52-R52</f>
        <v>0</v>
      </c>
      <c r="U52" s="114" t="e">
        <f>S52/R52</f>
        <v>#DIV/0!</v>
      </c>
      <c r="V52" s="28"/>
      <c r="W52" s="28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ht="21.75" customHeight="1" hidden="1">
      <c r="A53" s="109"/>
      <c r="B53" s="127"/>
      <c r="C53" s="336" t="s">
        <v>249</v>
      </c>
      <c r="D53" s="152"/>
      <c r="E53" s="152"/>
      <c r="F53" s="153"/>
      <c r="G53" s="112"/>
      <c r="H53" s="113">
        <f t="shared" si="14"/>
        <v>0</v>
      </c>
      <c r="I53" s="114"/>
      <c r="J53" s="115"/>
      <c r="K53" s="116"/>
      <c r="L53" s="116"/>
      <c r="M53" s="116"/>
      <c r="N53" s="113">
        <f t="shared" si="8"/>
        <v>0</v>
      </c>
      <c r="O53" s="117" t="e">
        <f t="shared" si="9"/>
        <v>#DIV/0!</v>
      </c>
      <c r="P53" s="88">
        <f t="shared" si="13"/>
        <v>0</v>
      </c>
      <c r="Q53" s="89">
        <f t="shared" si="10"/>
        <v>0</v>
      </c>
      <c r="R53" s="89">
        <f t="shared" si="11"/>
        <v>0</v>
      </c>
      <c r="S53" s="113">
        <f>SUM(F53,M53)</f>
        <v>0</v>
      </c>
      <c r="T53" s="118">
        <f t="shared" si="2"/>
        <v>0</v>
      </c>
      <c r="U53" s="114" t="e">
        <f t="shared" si="3"/>
        <v>#DIV/0!</v>
      </c>
      <c r="V53" s="28"/>
      <c r="W53" s="28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ht="27" customHeight="1">
      <c r="A54" s="109"/>
      <c r="B54" s="127" t="s">
        <v>65</v>
      </c>
      <c r="C54" s="54" t="s">
        <v>136</v>
      </c>
      <c r="D54" s="152">
        <v>417.6</v>
      </c>
      <c r="E54" s="152">
        <v>180.1</v>
      </c>
      <c r="F54" s="153">
        <v>151.8</v>
      </c>
      <c r="G54" s="112">
        <f>F54/F6</f>
        <v>0.001654632972322503</v>
      </c>
      <c r="H54" s="113">
        <f t="shared" si="14"/>
        <v>-28.299999999999983</v>
      </c>
      <c r="I54" s="114">
        <f t="shared" si="0"/>
        <v>0.8428650749583566</v>
      </c>
      <c r="J54" s="115"/>
      <c r="K54" s="116"/>
      <c r="L54" s="116"/>
      <c r="M54" s="116"/>
      <c r="N54" s="113"/>
      <c r="O54" s="117"/>
      <c r="P54" s="88">
        <f t="shared" si="13"/>
        <v>417.6</v>
      </c>
      <c r="Q54" s="89">
        <f t="shared" si="10"/>
        <v>417.6</v>
      </c>
      <c r="R54" s="89">
        <f t="shared" si="11"/>
        <v>180.1</v>
      </c>
      <c r="S54" s="113">
        <f t="shared" si="12"/>
        <v>151.8</v>
      </c>
      <c r="T54" s="118">
        <f t="shared" si="2"/>
        <v>-28.299999999999983</v>
      </c>
      <c r="U54" s="114">
        <f t="shared" si="3"/>
        <v>0.8428650749583566</v>
      </c>
      <c r="V54" s="28"/>
      <c r="W54" s="28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ht="25.5" customHeight="1">
      <c r="A55" s="109"/>
      <c r="B55" s="127" t="s">
        <v>66</v>
      </c>
      <c r="C55" s="54" t="s">
        <v>173</v>
      </c>
      <c r="D55" s="152">
        <v>1697</v>
      </c>
      <c r="E55" s="152">
        <v>743.6</v>
      </c>
      <c r="F55" s="153">
        <v>607.4</v>
      </c>
      <c r="G55" s="112">
        <f>F55/F6</f>
        <v>0.0066207119063813455</v>
      </c>
      <c r="H55" s="113">
        <f t="shared" si="14"/>
        <v>-136.20000000000005</v>
      </c>
      <c r="I55" s="114">
        <f t="shared" si="0"/>
        <v>0.8168370091447014</v>
      </c>
      <c r="J55" s="115"/>
      <c r="K55" s="116"/>
      <c r="L55" s="116"/>
      <c r="M55" s="116"/>
      <c r="N55" s="113">
        <f>M55-L55</f>
        <v>0</v>
      </c>
      <c r="O55" s="117" t="e">
        <f>M55/L55</f>
        <v>#DIV/0!</v>
      </c>
      <c r="P55" s="88">
        <f t="shared" si="13"/>
        <v>1697</v>
      </c>
      <c r="Q55" s="89">
        <f t="shared" si="10"/>
        <v>1697</v>
      </c>
      <c r="R55" s="89">
        <f t="shared" si="11"/>
        <v>743.6</v>
      </c>
      <c r="S55" s="113">
        <f t="shared" si="12"/>
        <v>607.4</v>
      </c>
      <c r="T55" s="118">
        <f t="shared" si="2"/>
        <v>-136.20000000000005</v>
      </c>
      <c r="U55" s="114">
        <f t="shared" si="3"/>
        <v>0.8168370091447014</v>
      </c>
      <c r="V55" s="28"/>
      <c r="W55" s="28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ht="24.75" customHeight="1">
      <c r="A56" s="109"/>
      <c r="B56" s="127" t="s">
        <v>67</v>
      </c>
      <c r="C56" s="54" t="s">
        <v>90</v>
      </c>
      <c r="D56" s="152">
        <v>162.1</v>
      </c>
      <c r="E56" s="152">
        <v>96.2</v>
      </c>
      <c r="F56" s="153">
        <v>80.1</v>
      </c>
      <c r="G56" s="112">
        <f>F56/F6</f>
        <v>0.0008730968450792653</v>
      </c>
      <c r="H56" s="113">
        <f t="shared" si="14"/>
        <v>-16.10000000000001</v>
      </c>
      <c r="I56" s="114">
        <f t="shared" si="0"/>
        <v>0.8326403326403325</v>
      </c>
      <c r="J56" s="115"/>
      <c r="K56" s="116"/>
      <c r="L56" s="116"/>
      <c r="M56" s="116"/>
      <c r="N56" s="113"/>
      <c r="O56" s="117"/>
      <c r="P56" s="88">
        <f t="shared" si="13"/>
        <v>162.1</v>
      </c>
      <c r="Q56" s="89">
        <f t="shared" si="10"/>
        <v>162.1</v>
      </c>
      <c r="R56" s="89">
        <f t="shared" si="11"/>
        <v>96.2</v>
      </c>
      <c r="S56" s="113">
        <f t="shared" si="12"/>
        <v>80.1</v>
      </c>
      <c r="T56" s="118">
        <f t="shared" si="2"/>
        <v>-16.10000000000001</v>
      </c>
      <c r="U56" s="114">
        <f t="shared" si="3"/>
        <v>0.8326403326403325</v>
      </c>
      <c r="V56" s="28"/>
      <c r="W56" s="28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ht="22.5" customHeight="1">
      <c r="A57" s="109"/>
      <c r="B57" s="127" t="s">
        <v>68</v>
      </c>
      <c r="C57" s="54" t="s">
        <v>61</v>
      </c>
      <c r="D57" s="152">
        <v>21.8</v>
      </c>
      <c r="E57" s="152">
        <v>12.8</v>
      </c>
      <c r="F57" s="153"/>
      <c r="G57" s="112">
        <f>F57/F6</f>
        <v>0</v>
      </c>
      <c r="H57" s="113">
        <f t="shared" si="14"/>
        <v>-12.8</v>
      </c>
      <c r="I57" s="114">
        <f t="shared" si="0"/>
        <v>0</v>
      </c>
      <c r="J57" s="115"/>
      <c r="K57" s="116"/>
      <c r="L57" s="116"/>
      <c r="M57" s="116"/>
      <c r="N57" s="113"/>
      <c r="O57" s="117"/>
      <c r="P57" s="88">
        <f t="shared" si="13"/>
        <v>21.8</v>
      </c>
      <c r="Q57" s="89">
        <f t="shared" si="10"/>
        <v>21.8</v>
      </c>
      <c r="R57" s="89">
        <f t="shared" si="11"/>
        <v>12.8</v>
      </c>
      <c r="S57" s="113">
        <f t="shared" si="12"/>
        <v>0</v>
      </c>
      <c r="T57" s="118">
        <f t="shared" si="2"/>
        <v>-12.8</v>
      </c>
      <c r="U57" s="114">
        <f t="shared" si="3"/>
        <v>0</v>
      </c>
      <c r="V57" s="28"/>
      <c r="W57" s="28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ht="24" customHeight="1">
      <c r="A58" s="109"/>
      <c r="B58" s="127" t="s">
        <v>69</v>
      </c>
      <c r="C58" s="54" t="s">
        <v>91</v>
      </c>
      <c r="D58" s="152">
        <v>790.2</v>
      </c>
      <c r="E58" s="152">
        <v>309.3</v>
      </c>
      <c r="F58" s="153">
        <v>292.5</v>
      </c>
      <c r="G58" s="112">
        <f>F58/F6</f>
        <v>0.0031882749960759687</v>
      </c>
      <c r="H58" s="113">
        <f t="shared" si="14"/>
        <v>-16.80000000000001</v>
      </c>
      <c r="I58" s="114">
        <f t="shared" si="0"/>
        <v>0.9456838021338506</v>
      </c>
      <c r="J58" s="115"/>
      <c r="K58" s="116"/>
      <c r="L58" s="116"/>
      <c r="M58" s="116"/>
      <c r="N58" s="113">
        <f>M58-L58</f>
        <v>0</v>
      </c>
      <c r="O58" s="117"/>
      <c r="P58" s="88">
        <f t="shared" si="13"/>
        <v>790.2</v>
      </c>
      <c r="Q58" s="89">
        <f t="shared" si="10"/>
        <v>790.2</v>
      </c>
      <c r="R58" s="89">
        <f t="shared" si="11"/>
        <v>309.3</v>
      </c>
      <c r="S58" s="113">
        <f t="shared" si="12"/>
        <v>292.5</v>
      </c>
      <c r="T58" s="118">
        <f t="shared" si="2"/>
        <v>-16.80000000000001</v>
      </c>
      <c r="U58" s="114">
        <f t="shared" si="3"/>
        <v>0.9456838021338506</v>
      </c>
      <c r="V58" s="28"/>
      <c r="W58" s="28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ht="24" customHeight="1">
      <c r="A59" s="109"/>
      <c r="B59" s="127" t="s">
        <v>70</v>
      </c>
      <c r="C59" s="54" t="s">
        <v>62</v>
      </c>
      <c r="D59" s="152">
        <v>1504.9</v>
      </c>
      <c r="E59" s="152">
        <v>635.9</v>
      </c>
      <c r="F59" s="153">
        <v>602.7</v>
      </c>
      <c r="G59" s="112">
        <f>F59/F6</f>
        <v>0.006569481504734997</v>
      </c>
      <c r="H59" s="113">
        <f t="shared" si="14"/>
        <v>-33.19999999999993</v>
      </c>
      <c r="I59" s="114">
        <f t="shared" si="0"/>
        <v>0.9477905331026892</v>
      </c>
      <c r="J59" s="115"/>
      <c r="K59" s="116"/>
      <c r="L59" s="116"/>
      <c r="M59" s="116"/>
      <c r="N59" s="113">
        <f>M59-L59</f>
        <v>0</v>
      </c>
      <c r="O59" s="117" t="e">
        <f>M59/L59</f>
        <v>#DIV/0!</v>
      </c>
      <c r="P59" s="88">
        <f t="shared" si="13"/>
        <v>1504.9</v>
      </c>
      <c r="Q59" s="89">
        <f t="shared" si="10"/>
        <v>1504.9</v>
      </c>
      <c r="R59" s="89">
        <f t="shared" si="11"/>
        <v>635.9</v>
      </c>
      <c r="S59" s="113">
        <f t="shared" si="12"/>
        <v>602.7</v>
      </c>
      <c r="T59" s="118">
        <f t="shared" si="2"/>
        <v>-33.19999999999993</v>
      </c>
      <c r="U59" s="114">
        <f t="shared" si="3"/>
        <v>0.9477905331026892</v>
      </c>
      <c r="V59" s="28"/>
      <c r="W59" s="28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ht="27" customHeight="1">
      <c r="A60" s="109"/>
      <c r="B60" s="127" t="s">
        <v>72</v>
      </c>
      <c r="C60" s="54" t="s">
        <v>77</v>
      </c>
      <c r="D60" s="152">
        <v>774.6</v>
      </c>
      <c r="E60" s="152">
        <v>358.2</v>
      </c>
      <c r="F60" s="153">
        <v>283.4</v>
      </c>
      <c r="G60" s="112">
        <f>F60/F6</f>
        <v>0.003089084218420272</v>
      </c>
      <c r="H60" s="113">
        <f t="shared" si="14"/>
        <v>-74.80000000000001</v>
      </c>
      <c r="I60" s="114">
        <f t="shared" si="0"/>
        <v>0.7911781127861529</v>
      </c>
      <c r="J60" s="115"/>
      <c r="K60" s="116">
        <v>53.4</v>
      </c>
      <c r="L60" s="116">
        <v>53.4</v>
      </c>
      <c r="M60" s="116">
        <v>53.4</v>
      </c>
      <c r="N60" s="113">
        <f>M60-L60</f>
        <v>0</v>
      </c>
      <c r="O60" s="117">
        <f>M60/L60</f>
        <v>1</v>
      </c>
      <c r="P60" s="88">
        <f t="shared" si="13"/>
        <v>774.6</v>
      </c>
      <c r="Q60" s="89">
        <f t="shared" si="10"/>
        <v>828</v>
      </c>
      <c r="R60" s="89">
        <f t="shared" si="11"/>
        <v>411.59999999999997</v>
      </c>
      <c r="S60" s="113">
        <f t="shared" si="12"/>
        <v>336.79999999999995</v>
      </c>
      <c r="T60" s="118">
        <f t="shared" si="2"/>
        <v>-74.80000000000001</v>
      </c>
      <c r="U60" s="114">
        <f t="shared" si="3"/>
        <v>0.8182701652089407</v>
      </c>
      <c r="V60" s="28"/>
      <c r="W60" s="28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0" ht="19.5" customHeight="1" hidden="1" thickBot="1">
      <c r="A61" s="109"/>
      <c r="B61" s="127" t="s">
        <v>139</v>
      </c>
      <c r="C61" s="54" t="s">
        <v>140</v>
      </c>
      <c r="D61" s="152"/>
      <c r="E61" s="152"/>
      <c r="F61" s="153"/>
      <c r="G61" s="112">
        <f>F61/F6</f>
        <v>0</v>
      </c>
      <c r="H61" s="113">
        <f t="shared" si="14"/>
        <v>0</v>
      </c>
      <c r="I61" s="114"/>
      <c r="J61" s="115"/>
      <c r="K61" s="116"/>
      <c r="L61" s="116"/>
      <c r="M61" s="116"/>
      <c r="N61" s="113">
        <f>M61-L61</f>
        <v>0</v>
      </c>
      <c r="O61" s="117" t="e">
        <f>M61/L61</f>
        <v>#DIV/0!</v>
      </c>
      <c r="P61" s="88">
        <f t="shared" si="13"/>
        <v>0</v>
      </c>
      <c r="Q61" s="89">
        <f t="shared" si="10"/>
        <v>0</v>
      </c>
      <c r="R61" s="89">
        <f t="shared" si="11"/>
        <v>0</v>
      </c>
      <c r="S61" s="113">
        <f t="shared" si="12"/>
        <v>0</v>
      </c>
      <c r="T61" s="118">
        <f t="shared" si="2"/>
        <v>0</v>
      </c>
      <c r="U61" s="114" t="e">
        <f t="shared" si="3"/>
        <v>#DIV/0!</v>
      </c>
      <c r="V61" s="28"/>
      <c r="W61" s="28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1:60" ht="17.25" customHeight="1" hidden="1" thickBot="1">
      <c r="A62" s="109"/>
      <c r="B62" s="127"/>
      <c r="C62" s="54" t="s">
        <v>142</v>
      </c>
      <c r="D62" s="152"/>
      <c r="E62" s="152"/>
      <c r="F62" s="153"/>
      <c r="G62" s="112">
        <f>F62/F6</f>
        <v>0</v>
      </c>
      <c r="H62" s="113">
        <f t="shared" si="14"/>
        <v>0</v>
      </c>
      <c r="I62" s="114"/>
      <c r="J62" s="115"/>
      <c r="K62" s="116"/>
      <c r="L62" s="116"/>
      <c r="M62" s="116"/>
      <c r="N62" s="113">
        <f>M62-L62</f>
        <v>0</v>
      </c>
      <c r="O62" s="117" t="e">
        <f>M62/L62</f>
        <v>#DIV/0!</v>
      </c>
      <c r="P62" s="88">
        <f t="shared" si="13"/>
        <v>0</v>
      </c>
      <c r="Q62" s="89">
        <f t="shared" si="10"/>
        <v>0</v>
      </c>
      <c r="R62" s="89">
        <f t="shared" si="11"/>
        <v>0</v>
      </c>
      <c r="S62" s="113">
        <f t="shared" si="12"/>
        <v>0</v>
      </c>
      <c r="T62" s="118">
        <f t="shared" si="2"/>
        <v>0</v>
      </c>
      <c r="U62" s="114" t="e">
        <f t="shared" si="3"/>
        <v>#DIV/0!</v>
      </c>
      <c r="V62" s="28"/>
      <c r="W62" s="2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spans="1:60" ht="32.25" customHeight="1" thickBot="1">
      <c r="A63" s="131"/>
      <c r="B63" s="133" t="s">
        <v>71</v>
      </c>
      <c r="C63" s="319" t="s">
        <v>122</v>
      </c>
      <c r="D63" s="154">
        <v>19.9</v>
      </c>
      <c r="E63" s="154">
        <v>9</v>
      </c>
      <c r="F63" s="155">
        <v>5.4</v>
      </c>
      <c r="G63" s="135">
        <f>F63/F6</f>
        <v>5.886046146601789E-05</v>
      </c>
      <c r="H63" s="136">
        <f t="shared" si="14"/>
        <v>-3.5999999999999996</v>
      </c>
      <c r="I63" s="137">
        <f t="shared" si="0"/>
        <v>0.6000000000000001</v>
      </c>
      <c r="J63" s="156"/>
      <c r="K63" s="157"/>
      <c r="L63" s="157"/>
      <c r="M63" s="157"/>
      <c r="N63" s="136"/>
      <c r="O63" s="140"/>
      <c r="P63" s="88">
        <f t="shared" si="13"/>
        <v>19.9</v>
      </c>
      <c r="Q63" s="89">
        <f t="shared" si="10"/>
        <v>19.9</v>
      </c>
      <c r="R63" s="89">
        <f t="shared" si="11"/>
        <v>9</v>
      </c>
      <c r="S63" s="136">
        <f t="shared" si="12"/>
        <v>5.4</v>
      </c>
      <c r="T63" s="128">
        <f t="shared" si="2"/>
        <v>-3.5999999999999996</v>
      </c>
      <c r="U63" s="129">
        <f t="shared" si="3"/>
        <v>0.6000000000000001</v>
      </c>
      <c r="V63" s="28"/>
      <c r="W63" s="28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s="7" customFormat="1" ht="26.25" customHeight="1" thickBot="1">
      <c r="A64" s="79">
        <v>3</v>
      </c>
      <c r="B64" s="158" t="s">
        <v>229</v>
      </c>
      <c r="C64" s="333" t="s">
        <v>230</v>
      </c>
      <c r="D64" s="93">
        <f>SUM(D65)</f>
        <v>31418.5</v>
      </c>
      <c r="E64" s="93">
        <f>SUM(E65)</f>
        <v>12471.2</v>
      </c>
      <c r="F64" s="93">
        <f>SUM(F65)</f>
        <v>11736.4</v>
      </c>
      <c r="G64" s="94">
        <f>F64/F6</f>
        <v>0.12792776295366154</v>
      </c>
      <c r="H64" s="93">
        <f>SUM(H65)</f>
        <v>-734.8000000000011</v>
      </c>
      <c r="I64" s="84">
        <f>F64/E64</f>
        <v>0.9410802488934504</v>
      </c>
      <c r="J64" s="93">
        <f aca="true" t="shared" si="15" ref="J64:M65">SUM(J65)</f>
        <v>0</v>
      </c>
      <c r="K64" s="93">
        <f t="shared" si="15"/>
        <v>2057.2</v>
      </c>
      <c r="L64" s="93">
        <f t="shared" si="15"/>
        <v>1871.6</v>
      </c>
      <c r="M64" s="93">
        <f t="shared" si="15"/>
        <v>1871.6</v>
      </c>
      <c r="N64" s="95">
        <f>M64-L64</f>
        <v>0</v>
      </c>
      <c r="O64" s="142">
        <f>M64/L64</f>
        <v>1</v>
      </c>
      <c r="P64" s="143">
        <f>SUM(P65)</f>
        <v>31418.5</v>
      </c>
      <c r="Q64" s="93">
        <f>SUM(Q65)</f>
        <v>33475.7</v>
      </c>
      <c r="R64" s="93">
        <f>SUM(R65)</f>
        <v>14342.800000000001</v>
      </c>
      <c r="S64" s="93">
        <f>SUM(S65)</f>
        <v>13608</v>
      </c>
      <c r="T64" s="76">
        <f t="shared" si="2"/>
        <v>-734.8000000000011</v>
      </c>
      <c r="U64" s="74">
        <f t="shared" si="3"/>
        <v>0.9487687201941043</v>
      </c>
      <c r="V64" s="28"/>
      <c r="W64" s="28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:60" ht="32.25" customHeight="1">
      <c r="A65" s="98"/>
      <c r="B65" s="99" t="s">
        <v>231</v>
      </c>
      <c r="C65" s="319" t="s">
        <v>233</v>
      </c>
      <c r="D65" s="159">
        <v>31418.5</v>
      </c>
      <c r="E65" s="159">
        <v>12471.2</v>
      </c>
      <c r="F65" s="159">
        <v>11736.4</v>
      </c>
      <c r="G65" s="101">
        <f>F65/F6</f>
        <v>0.12792776295366154</v>
      </c>
      <c r="H65" s="102">
        <f>F65-E65</f>
        <v>-734.8000000000011</v>
      </c>
      <c r="I65" s="103">
        <f>F65/E65</f>
        <v>0.9410802488934504</v>
      </c>
      <c r="J65" s="159">
        <f t="shared" si="15"/>
        <v>0</v>
      </c>
      <c r="K65" s="159">
        <v>2057.2</v>
      </c>
      <c r="L65" s="159">
        <v>1871.6</v>
      </c>
      <c r="M65" s="159">
        <v>1871.6</v>
      </c>
      <c r="N65" s="102">
        <f>M65-L65</f>
        <v>0</v>
      </c>
      <c r="O65" s="106">
        <f>M65/L65</f>
        <v>1</v>
      </c>
      <c r="P65" s="88">
        <f>SUM(D65,J65)</f>
        <v>31418.5</v>
      </c>
      <c r="Q65" s="89">
        <f aca="true" t="shared" si="16" ref="Q65:S66">SUM(D65,K65)</f>
        <v>33475.7</v>
      </c>
      <c r="R65" s="89">
        <f t="shared" si="16"/>
        <v>14342.800000000001</v>
      </c>
      <c r="S65" s="102">
        <f t="shared" si="16"/>
        <v>13608</v>
      </c>
      <c r="T65" s="107">
        <f t="shared" si="2"/>
        <v>-734.8000000000011</v>
      </c>
      <c r="U65" s="108">
        <f t="shared" si="3"/>
        <v>0.9487687201941043</v>
      </c>
      <c r="V65" s="28"/>
      <c r="W65" s="28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  <row r="66" spans="1:60" ht="24" customHeight="1" thickBot="1">
      <c r="A66" s="109"/>
      <c r="B66" s="110"/>
      <c r="C66" s="336" t="s">
        <v>232</v>
      </c>
      <c r="D66" s="121">
        <v>25518.5</v>
      </c>
      <c r="E66" s="121">
        <v>10628.5</v>
      </c>
      <c r="F66" s="121">
        <v>10257.1</v>
      </c>
      <c r="G66" s="101">
        <f>F66/F6</f>
        <v>0.11180326653760965</v>
      </c>
      <c r="H66" s="113">
        <f>F66-E66</f>
        <v>-371.39999999999964</v>
      </c>
      <c r="I66" s="103">
        <f>F66/E66</f>
        <v>0.9650562167756505</v>
      </c>
      <c r="J66" s="115"/>
      <c r="K66" s="116"/>
      <c r="L66" s="121"/>
      <c r="M66" s="121"/>
      <c r="N66" s="113">
        <f>M66-L66</f>
        <v>0</v>
      </c>
      <c r="O66" s="117" t="e">
        <f>M66/L66</f>
        <v>#DIV/0!</v>
      </c>
      <c r="P66" s="88">
        <f>SUM(D66,J66)</f>
        <v>25518.5</v>
      </c>
      <c r="Q66" s="89">
        <f t="shared" si="16"/>
        <v>25518.5</v>
      </c>
      <c r="R66" s="89">
        <f t="shared" si="16"/>
        <v>10628.5</v>
      </c>
      <c r="S66" s="113">
        <f t="shared" si="16"/>
        <v>10257.1</v>
      </c>
      <c r="T66" s="128">
        <f t="shared" si="2"/>
        <v>-371.39999999999964</v>
      </c>
      <c r="U66" s="129">
        <f t="shared" si="3"/>
        <v>0.9650562167756505</v>
      </c>
      <c r="V66" s="28"/>
      <c r="W66" s="28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</row>
    <row r="67" spans="1:60" s="7" customFormat="1" ht="26.25" customHeight="1" thickBot="1">
      <c r="A67" s="79">
        <v>4</v>
      </c>
      <c r="B67" s="158" t="s">
        <v>35</v>
      </c>
      <c r="C67" s="333" t="s">
        <v>156</v>
      </c>
      <c r="D67" s="93">
        <f>SUM(D68,D70,D71,D73,D74)</f>
        <v>5654.5</v>
      </c>
      <c r="E67" s="93">
        <f>SUM(E68,E70,E71,E73,E74)</f>
        <v>2592.5000000000005</v>
      </c>
      <c r="F67" s="93">
        <f>SUM(F68,F70,F71,F73,F74)</f>
        <v>2391.6000000000004</v>
      </c>
      <c r="G67" s="94">
        <f>F67/F6</f>
        <v>0.026068644378171926</v>
      </c>
      <c r="H67" s="95">
        <f>SUM(H68:H74)</f>
        <v>-200.8999999999998</v>
      </c>
      <c r="I67" s="84">
        <f t="shared" si="0"/>
        <v>0.9225072324011572</v>
      </c>
      <c r="J67" s="146">
        <f>SUM(J68:J74)</f>
        <v>491.90000000000003</v>
      </c>
      <c r="K67" s="93">
        <f>SUM(K68,K71,K73,K74)</f>
        <v>509.3</v>
      </c>
      <c r="L67" s="93">
        <f>SUM(L68,L71,L73,L74)</f>
        <v>296</v>
      </c>
      <c r="M67" s="93">
        <f>SUM(M68,M71,M73,M74)</f>
        <v>295.29999999999995</v>
      </c>
      <c r="N67" s="95">
        <f>M67-L67</f>
        <v>-0.7000000000000455</v>
      </c>
      <c r="O67" s="142">
        <f>M67/L67</f>
        <v>0.997635135135135</v>
      </c>
      <c r="P67" s="143">
        <f>SUM(P68,P70,P71,P73,P74)</f>
        <v>6146.400000000001</v>
      </c>
      <c r="Q67" s="93">
        <f>SUM(Q68,Q70,Q71,Q73,Q74)</f>
        <v>6163.8</v>
      </c>
      <c r="R67" s="93">
        <f>SUM(R68,R70,R71,R73,R74)</f>
        <v>2888.5</v>
      </c>
      <c r="S67" s="146">
        <f>SUM(S68,S70,S71,S73,S74)</f>
        <v>2686.8999999999996</v>
      </c>
      <c r="T67" s="76">
        <f t="shared" si="2"/>
        <v>-201.60000000000036</v>
      </c>
      <c r="U67" s="74">
        <f t="shared" si="3"/>
        <v>0.930205989267786</v>
      </c>
      <c r="V67" s="28"/>
      <c r="W67" s="28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</row>
    <row r="68" spans="1:60" ht="24" customHeight="1">
      <c r="A68" s="98"/>
      <c r="B68" s="99" t="s">
        <v>73</v>
      </c>
      <c r="C68" s="337" t="s">
        <v>76</v>
      </c>
      <c r="D68" s="159">
        <v>1567.3</v>
      </c>
      <c r="E68" s="159">
        <v>712.7</v>
      </c>
      <c r="F68" s="159">
        <v>692.2</v>
      </c>
      <c r="G68" s="101">
        <f>F68/F6</f>
        <v>0.00754503915310696</v>
      </c>
      <c r="H68" s="102">
        <f aca="true" t="shared" si="17" ref="H68:H74">F68-E68</f>
        <v>-20.5</v>
      </c>
      <c r="I68" s="103">
        <f t="shared" si="0"/>
        <v>0.9712361442402133</v>
      </c>
      <c r="J68" s="104">
        <v>41</v>
      </c>
      <c r="K68" s="105">
        <v>50.8</v>
      </c>
      <c r="L68" s="159">
        <v>32</v>
      </c>
      <c r="M68" s="159">
        <v>32</v>
      </c>
      <c r="N68" s="102">
        <f aca="true" t="shared" si="18" ref="N68:N75">M68-L68</f>
        <v>0</v>
      </c>
      <c r="O68" s="106">
        <f aca="true" t="shared" si="19" ref="O68:O75">M68/L68</f>
        <v>1</v>
      </c>
      <c r="P68" s="88">
        <f aca="true" t="shared" si="20" ref="P68:P74">SUM(D68,J68)</f>
        <v>1608.3</v>
      </c>
      <c r="Q68" s="89">
        <f aca="true" t="shared" si="21" ref="Q68:Q74">SUM(D68,K68)</f>
        <v>1618.1</v>
      </c>
      <c r="R68" s="89">
        <f aca="true" t="shared" si="22" ref="R68:R74">SUM(E68,L68)</f>
        <v>744.7</v>
      </c>
      <c r="S68" s="102">
        <f t="shared" si="12"/>
        <v>724.2</v>
      </c>
      <c r="T68" s="107">
        <f t="shared" si="2"/>
        <v>-20.5</v>
      </c>
      <c r="U68" s="108">
        <f t="shared" si="3"/>
        <v>0.9724721364307775</v>
      </c>
      <c r="V68" s="28"/>
      <c r="W68" s="28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</row>
    <row r="69" spans="1:60" ht="23.25" customHeight="1" hidden="1">
      <c r="A69" s="109"/>
      <c r="B69" s="110"/>
      <c r="C69" s="317" t="s">
        <v>177</v>
      </c>
      <c r="D69" s="121"/>
      <c r="E69" s="121"/>
      <c r="F69" s="121"/>
      <c r="G69" s="112"/>
      <c r="H69" s="113">
        <f t="shared" si="17"/>
        <v>0</v>
      </c>
      <c r="I69" s="114"/>
      <c r="J69" s="115"/>
      <c r="K69" s="116"/>
      <c r="L69" s="121"/>
      <c r="M69" s="121"/>
      <c r="N69" s="113">
        <f t="shared" si="18"/>
        <v>0</v>
      </c>
      <c r="O69" s="117" t="e">
        <f t="shared" si="19"/>
        <v>#DIV/0!</v>
      </c>
      <c r="P69" s="88">
        <f t="shared" si="20"/>
        <v>0</v>
      </c>
      <c r="Q69" s="89">
        <f t="shared" si="21"/>
        <v>0</v>
      </c>
      <c r="R69" s="89">
        <f t="shared" si="22"/>
        <v>0</v>
      </c>
      <c r="S69" s="113">
        <f t="shared" si="12"/>
        <v>0</v>
      </c>
      <c r="T69" s="118">
        <f t="shared" si="2"/>
        <v>0</v>
      </c>
      <c r="U69" s="114" t="e">
        <f t="shared" si="3"/>
        <v>#DIV/0!</v>
      </c>
      <c r="V69" s="28"/>
      <c r="W69" s="2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</row>
    <row r="70" spans="1:60" ht="23.25" customHeight="1">
      <c r="A70" s="109"/>
      <c r="B70" s="110" t="s">
        <v>236</v>
      </c>
      <c r="C70" s="337" t="s">
        <v>237</v>
      </c>
      <c r="D70" s="121">
        <v>0.2</v>
      </c>
      <c r="E70" s="121">
        <v>0.2</v>
      </c>
      <c r="F70" s="121">
        <v>0.2</v>
      </c>
      <c r="G70" s="112">
        <f>F70/F6</f>
        <v>2.180017091333996E-06</v>
      </c>
      <c r="H70" s="113">
        <f>F70-E70</f>
        <v>0</v>
      </c>
      <c r="I70" s="114">
        <f>F70/E70</f>
        <v>1</v>
      </c>
      <c r="J70" s="115"/>
      <c r="K70" s="116"/>
      <c r="L70" s="121"/>
      <c r="M70" s="121"/>
      <c r="N70" s="113"/>
      <c r="O70" s="117"/>
      <c r="P70" s="88">
        <f t="shared" si="20"/>
        <v>0.2</v>
      </c>
      <c r="Q70" s="89">
        <f t="shared" si="21"/>
        <v>0.2</v>
      </c>
      <c r="R70" s="89">
        <f t="shared" si="22"/>
        <v>0.2</v>
      </c>
      <c r="S70" s="113">
        <f t="shared" si="12"/>
        <v>0.2</v>
      </c>
      <c r="T70" s="118">
        <f t="shared" si="2"/>
        <v>0</v>
      </c>
      <c r="U70" s="114">
        <f t="shared" si="3"/>
        <v>1</v>
      </c>
      <c r="V70" s="28"/>
      <c r="W70" s="28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</row>
    <row r="71" spans="1:60" ht="25.5" customHeight="1">
      <c r="A71" s="109"/>
      <c r="B71" s="110" t="s">
        <v>124</v>
      </c>
      <c r="C71" s="309" t="s">
        <v>125</v>
      </c>
      <c r="D71" s="121">
        <v>546.9</v>
      </c>
      <c r="E71" s="121">
        <v>316.9</v>
      </c>
      <c r="F71" s="121">
        <v>217.5</v>
      </c>
      <c r="G71" s="112">
        <f>F71/F6</f>
        <v>0.0023707685868257205</v>
      </c>
      <c r="H71" s="113">
        <f t="shared" si="17"/>
        <v>-99.39999999999998</v>
      </c>
      <c r="I71" s="114">
        <f t="shared" si="0"/>
        <v>0.686336383717261</v>
      </c>
      <c r="J71" s="115">
        <v>206.6</v>
      </c>
      <c r="K71" s="116">
        <v>212.6</v>
      </c>
      <c r="L71" s="121">
        <v>141.6</v>
      </c>
      <c r="M71" s="121">
        <v>141.6</v>
      </c>
      <c r="N71" s="113">
        <f t="shared" si="18"/>
        <v>0</v>
      </c>
      <c r="O71" s="117">
        <f t="shared" si="19"/>
        <v>1</v>
      </c>
      <c r="P71" s="88">
        <f t="shared" si="20"/>
        <v>753.5</v>
      </c>
      <c r="Q71" s="89">
        <f t="shared" si="21"/>
        <v>759.5</v>
      </c>
      <c r="R71" s="89">
        <f t="shared" si="22"/>
        <v>458.5</v>
      </c>
      <c r="S71" s="113">
        <f t="shared" si="12"/>
        <v>359.1</v>
      </c>
      <c r="T71" s="118">
        <f t="shared" si="2"/>
        <v>-99.39999999999998</v>
      </c>
      <c r="U71" s="114">
        <f t="shared" si="3"/>
        <v>0.7832061068702291</v>
      </c>
      <c r="V71" s="28"/>
      <c r="W71" s="2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</row>
    <row r="72" spans="1:60" ht="19.5" customHeight="1" hidden="1">
      <c r="A72" s="109"/>
      <c r="B72" s="110"/>
      <c r="C72" s="160" t="s">
        <v>177</v>
      </c>
      <c r="D72" s="121"/>
      <c r="E72" s="121"/>
      <c r="F72" s="121"/>
      <c r="G72" s="112"/>
      <c r="H72" s="113">
        <f t="shared" si="17"/>
        <v>0</v>
      </c>
      <c r="I72" s="114"/>
      <c r="J72" s="115"/>
      <c r="K72" s="116"/>
      <c r="L72" s="121"/>
      <c r="M72" s="121"/>
      <c r="N72" s="113">
        <f t="shared" si="18"/>
        <v>0</v>
      </c>
      <c r="O72" s="117" t="e">
        <f t="shared" si="19"/>
        <v>#DIV/0!</v>
      </c>
      <c r="P72" s="88">
        <f t="shared" si="20"/>
        <v>0</v>
      </c>
      <c r="Q72" s="89">
        <f t="shared" si="21"/>
        <v>0</v>
      </c>
      <c r="R72" s="89">
        <f t="shared" si="22"/>
        <v>0</v>
      </c>
      <c r="S72" s="113">
        <f>SUM(F72,M72)</f>
        <v>0</v>
      </c>
      <c r="T72" s="118">
        <f aca="true" t="shared" si="23" ref="T72:T138">S72-R72</f>
        <v>0</v>
      </c>
      <c r="U72" s="114" t="e">
        <f aca="true" t="shared" si="24" ref="U72:U138">S72/R72</f>
        <v>#DIV/0!</v>
      </c>
      <c r="V72" s="28"/>
      <c r="W72" s="28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</row>
    <row r="73" spans="1:60" ht="27" customHeight="1">
      <c r="A73" s="109"/>
      <c r="B73" s="110" t="s">
        <v>74</v>
      </c>
      <c r="C73" s="309" t="s">
        <v>81</v>
      </c>
      <c r="D73" s="121">
        <v>2663.6</v>
      </c>
      <c r="E73" s="121">
        <v>1129.3</v>
      </c>
      <c r="F73" s="121">
        <v>1123.9</v>
      </c>
      <c r="G73" s="112">
        <f>F73/F6</f>
        <v>0.01225060604475139</v>
      </c>
      <c r="H73" s="113">
        <f t="shared" si="17"/>
        <v>-5.399999999999864</v>
      </c>
      <c r="I73" s="114">
        <f aca="true" t="shared" si="25" ref="I73:I79">F73/E73</f>
        <v>0.9952182768086426</v>
      </c>
      <c r="J73" s="115">
        <v>220</v>
      </c>
      <c r="K73" s="116">
        <v>220.6</v>
      </c>
      <c r="L73" s="121">
        <v>112.5</v>
      </c>
      <c r="M73" s="121">
        <v>111.8</v>
      </c>
      <c r="N73" s="113">
        <f t="shared" si="18"/>
        <v>-0.7000000000000028</v>
      </c>
      <c r="O73" s="117">
        <f t="shared" si="19"/>
        <v>0.9937777777777778</v>
      </c>
      <c r="P73" s="88">
        <f t="shared" si="20"/>
        <v>2883.6</v>
      </c>
      <c r="Q73" s="89">
        <f t="shared" si="21"/>
        <v>2884.2</v>
      </c>
      <c r="R73" s="89">
        <f t="shared" si="22"/>
        <v>1241.8</v>
      </c>
      <c r="S73" s="113">
        <f t="shared" si="12"/>
        <v>1235.7</v>
      </c>
      <c r="T73" s="118">
        <f t="shared" si="23"/>
        <v>-6.099999999999909</v>
      </c>
      <c r="U73" s="114">
        <f t="shared" si="24"/>
        <v>0.9950877758093092</v>
      </c>
      <c r="V73" s="28"/>
      <c r="W73" s="2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spans="1:60" ht="25.5" customHeight="1" thickBot="1">
      <c r="A74" s="131"/>
      <c r="B74" s="132" t="s">
        <v>75</v>
      </c>
      <c r="C74" s="310" t="s">
        <v>82</v>
      </c>
      <c r="D74" s="139">
        <v>876.5</v>
      </c>
      <c r="E74" s="139">
        <v>433.4</v>
      </c>
      <c r="F74" s="139">
        <v>357.8</v>
      </c>
      <c r="G74" s="135">
        <f>F74/F6</f>
        <v>0.0039000505763965186</v>
      </c>
      <c r="H74" s="136">
        <f t="shared" si="17"/>
        <v>-75.59999999999997</v>
      </c>
      <c r="I74" s="137">
        <f t="shared" si="25"/>
        <v>0.825565297646516</v>
      </c>
      <c r="J74" s="156">
        <v>24.3</v>
      </c>
      <c r="K74" s="157">
        <v>25.3</v>
      </c>
      <c r="L74" s="139">
        <v>9.9</v>
      </c>
      <c r="M74" s="139">
        <v>9.9</v>
      </c>
      <c r="N74" s="136">
        <f t="shared" si="18"/>
        <v>0</v>
      </c>
      <c r="O74" s="140">
        <f t="shared" si="19"/>
        <v>1</v>
      </c>
      <c r="P74" s="88">
        <f t="shared" si="20"/>
        <v>900.8</v>
      </c>
      <c r="Q74" s="89">
        <f t="shared" si="21"/>
        <v>901.8</v>
      </c>
      <c r="R74" s="89">
        <f t="shared" si="22"/>
        <v>443.29999999999995</v>
      </c>
      <c r="S74" s="136">
        <f t="shared" si="12"/>
        <v>367.7</v>
      </c>
      <c r="T74" s="128">
        <f t="shared" si="23"/>
        <v>-75.59999999999997</v>
      </c>
      <c r="U74" s="129">
        <f t="shared" si="24"/>
        <v>0.8294608617189263</v>
      </c>
      <c r="V74" s="28"/>
      <c r="W74" s="28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</row>
    <row r="75" spans="1:60" s="10" customFormat="1" ht="23.25" customHeight="1" thickBot="1">
      <c r="A75" s="79">
        <v>5</v>
      </c>
      <c r="B75" s="158" t="s">
        <v>36</v>
      </c>
      <c r="C75" s="311" t="s">
        <v>157</v>
      </c>
      <c r="D75" s="93">
        <f>SUM(D76:D77)</f>
        <v>1063.8</v>
      </c>
      <c r="E75" s="93">
        <f>SUM(E76:E77)</f>
        <v>446</v>
      </c>
      <c r="F75" s="93">
        <f>SUM(F76:F77)</f>
        <v>349.3</v>
      </c>
      <c r="G75" s="94">
        <f>F75/F6</f>
        <v>0.003807399850014824</v>
      </c>
      <c r="H75" s="95">
        <f>SUM(H76:H77)</f>
        <v>-96.70000000000005</v>
      </c>
      <c r="I75" s="96">
        <f t="shared" si="25"/>
        <v>0.7831838565022422</v>
      </c>
      <c r="J75" s="146">
        <f>SUM(J76:J77)</f>
        <v>14.8</v>
      </c>
      <c r="K75" s="93">
        <f>SUM(K76:K77)</f>
        <v>33.3</v>
      </c>
      <c r="L75" s="93">
        <f>SUM(L76:L77)</f>
        <v>7.4</v>
      </c>
      <c r="M75" s="93">
        <f>SUM(M76:M77)</f>
        <v>7.4</v>
      </c>
      <c r="N75" s="95">
        <f t="shared" si="18"/>
        <v>0</v>
      </c>
      <c r="O75" s="142">
        <f t="shared" si="19"/>
        <v>1</v>
      </c>
      <c r="P75" s="143">
        <f>SUM(P76:P77)</f>
        <v>1078.6</v>
      </c>
      <c r="Q75" s="93">
        <f>SUM(Q76:Q77)</f>
        <v>1097.1</v>
      </c>
      <c r="R75" s="93">
        <f>SUM(R76:R77)</f>
        <v>453.4</v>
      </c>
      <c r="S75" s="95">
        <f t="shared" si="12"/>
        <v>356.7</v>
      </c>
      <c r="T75" s="76">
        <f t="shared" si="23"/>
        <v>-96.69999999999999</v>
      </c>
      <c r="U75" s="74">
        <f t="shared" si="24"/>
        <v>0.7867225408028231</v>
      </c>
      <c r="V75" s="28"/>
      <c r="W75" s="28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</row>
    <row r="76" spans="1:60" ht="21.75" customHeight="1">
      <c r="A76" s="98"/>
      <c r="B76" s="99" t="s">
        <v>115</v>
      </c>
      <c r="C76" s="312" t="s">
        <v>116</v>
      </c>
      <c r="D76" s="159">
        <v>94</v>
      </c>
      <c r="E76" s="159">
        <v>72.4</v>
      </c>
      <c r="F76" s="159">
        <v>53.1</v>
      </c>
      <c r="G76" s="101">
        <f>F76/F6</f>
        <v>0.0005787945377491759</v>
      </c>
      <c r="H76" s="102">
        <f>F76-E76</f>
        <v>-19.300000000000004</v>
      </c>
      <c r="I76" s="103">
        <f t="shared" si="25"/>
        <v>0.7334254143646408</v>
      </c>
      <c r="J76" s="104"/>
      <c r="K76" s="105"/>
      <c r="L76" s="105"/>
      <c r="M76" s="159"/>
      <c r="N76" s="102"/>
      <c r="O76" s="106"/>
      <c r="P76" s="88">
        <f>SUM(D76,J76)</f>
        <v>94</v>
      </c>
      <c r="Q76" s="89">
        <f aca="true" t="shared" si="26" ref="Q76:R78">SUM(D76,K76)</f>
        <v>94</v>
      </c>
      <c r="R76" s="89">
        <f t="shared" si="26"/>
        <v>72.4</v>
      </c>
      <c r="S76" s="102">
        <f t="shared" si="12"/>
        <v>53.1</v>
      </c>
      <c r="T76" s="107">
        <f t="shared" si="23"/>
        <v>-19.300000000000004</v>
      </c>
      <c r="U76" s="108">
        <f t="shared" si="24"/>
        <v>0.7334254143646408</v>
      </c>
      <c r="V76" s="28"/>
      <c r="W76" s="28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spans="1:60" s="11" customFormat="1" ht="24.75" customHeight="1" thickBot="1">
      <c r="A77" s="131"/>
      <c r="B77" s="132" t="s">
        <v>63</v>
      </c>
      <c r="C77" s="313" t="s">
        <v>83</v>
      </c>
      <c r="D77" s="139">
        <v>969.8</v>
      </c>
      <c r="E77" s="139">
        <v>373.6</v>
      </c>
      <c r="F77" s="139">
        <v>296.2</v>
      </c>
      <c r="G77" s="135">
        <f>F77/F6</f>
        <v>0.0032286053122656476</v>
      </c>
      <c r="H77" s="136">
        <f>F77-E77</f>
        <v>-77.40000000000003</v>
      </c>
      <c r="I77" s="137">
        <f t="shared" si="25"/>
        <v>0.7928265524625266</v>
      </c>
      <c r="J77" s="156">
        <v>14.8</v>
      </c>
      <c r="K77" s="157">
        <v>33.3</v>
      </c>
      <c r="L77" s="157">
        <v>7.4</v>
      </c>
      <c r="M77" s="139">
        <v>7.4</v>
      </c>
      <c r="N77" s="136">
        <f>M77-L77</f>
        <v>0</v>
      </c>
      <c r="O77" s="140">
        <f>M77/L77</f>
        <v>1</v>
      </c>
      <c r="P77" s="88">
        <f>SUM(D77,J77)</f>
        <v>984.5999999999999</v>
      </c>
      <c r="Q77" s="89">
        <f t="shared" si="26"/>
        <v>1003.0999999999999</v>
      </c>
      <c r="R77" s="161">
        <f t="shared" si="26"/>
        <v>381</v>
      </c>
      <c r="S77" s="136">
        <f t="shared" si="12"/>
        <v>303.59999999999997</v>
      </c>
      <c r="T77" s="128">
        <f t="shared" si="23"/>
        <v>-77.40000000000003</v>
      </c>
      <c r="U77" s="129">
        <f t="shared" si="24"/>
        <v>0.7968503937007874</v>
      </c>
      <c r="V77" s="28"/>
      <c r="W77" s="2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</row>
    <row r="78" spans="1:60" s="10" customFormat="1" ht="24.75" customHeight="1" thickBot="1">
      <c r="A78" s="79">
        <v>6</v>
      </c>
      <c r="B78" s="158" t="s">
        <v>37</v>
      </c>
      <c r="C78" s="314" t="s">
        <v>53</v>
      </c>
      <c r="D78" s="93">
        <v>16720.4</v>
      </c>
      <c r="E78" s="93">
        <v>7392.2</v>
      </c>
      <c r="F78" s="93">
        <v>6858.9</v>
      </c>
      <c r="G78" s="94">
        <f>F78/F6</f>
        <v>0.07476259613875372</v>
      </c>
      <c r="H78" s="162">
        <f>F78-E78</f>
        <v>-533.3000000000002</v>
      </c>
      <c r="I78" s="96">
        <f t="shared" si="25"/>
        <v>0.9278563891669598</v>
      </c>
      <c r="J78" s="163">
        <v>110.5</v>
      </c>
      <c r="K78" s="164">
        <v>110.5</v>
      </c>
      <c r="L78" s="164">
        <v>101.5</v>
      </c>
      <c r="M78" s="93">
        <v>60.8</v>
      </c>
      <c r="N78" s="165">
        <f>M78-L78</f>
        <v>-40.7</v>
      </c>
      <c r="O78" s="166">
        <f>M78/L78</f>
        <v>0.5990147783251232</v>
      </c>
      <c r="P78" s="167">
        <f>SUM(D78,J78)</f>
        <v>16830.9</v>
      </c>
      <c r="Q78" s="168">
        <f t="shared" si="26"/>
        <v>16830.9</v>
      </c>
      <c r="R78" s="169">
        <f t="shared" si="26"/>
        <v>7493.7</v>
      </c>
      <c r="S78" s="95">
        <f t="shared" si="12"/>
        <v>6919.7</v>
      </c>
      <c r="T78" s="76">
        <f t="shared" si="23"/>
        <v>-574</v>
      </c>
      <c r="U78" s="74">
        <f t="shared" si="24"/>
        <v>0.9234023246193469</v>
      </c>
      <c r="V78" s="28"/>
      <c r="W78" s="28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</row>
    <row r="79" spans="1:60" s="42" customFormat="1" ht="24" customHeight="1" thickBot="1">
      <c r="A79" s="79">
        <v>7</v>
      </c>
      <c r="B79" s="158" t="s">
        <v>93</v>
      </c>
      <c r="C79" s="315" t="s">
        <v>153</v>
      </c>
      <c r="D79" s="93">
        <f>SUM(D80:D85)</f>
        <v>7856.599999999999</v>
      </c>
      <c r="E79" s="93">
        <f>SUM(E80:E85)</f>
        <v>3181.6</v>
      </c>
      <c r="F79" s="93">
        <f>SUM(F80:F85)</f>
        <v>2562.1000000000004</v>
      </c>
      <c r="G79" s="94">
        <f>F79/F6</f>
        <v>0.027927108948534157</v>
      </c>
      <c r="H79" s="93">
        <f>SUM(H80:H85)</f>
        <v>-619.4999999999999</v>
      </c>
      <c r="I79" s="96">
        <f t="shared" si="25"/>
        <v>0.8052866482273071</v>
      </c>
      <c r="J79" s="93">
        <f>SUM(J80:J85)</f>
        <v>8529.1</v>
      </c>
      <c r="K79" s="93">
        <f>SUM(K80:K85)</f>
        <v>8529.1</v>
      </c>
      <c r="L79" s="93">
        <f>SUM(L80:L85)</f>
        <v>4091.8</v>
      </c>
      <c r="M79" s="93">
        <f>SUM(M80:M85)</f>
        <v>2053.7</v>
      </c>
      <c r="N79" s="93">
        <f>SUM(N80:N85)</f>
        <v>-2038.1000000000004</v>
      </c>
      <c r="O79" s="166">
        <f>M79/L79</f>
        <v>0.5019062515274451</v>
      </c>
      <c r="P79" s="167">
        <f>SUM(P80,P82,P85)</f>
        <v>16385.699999999997</v>
      </c>
      <c r="Q79" s="168">
        <f>SUM(Q80,Q82,Q85)</f>
        <v>16385.699999999997</v>
      </c>
      <c r="R79" s="168">
        <f>SUM(R80,R82,R85)</f>
        <v>7273.4</v>
      </c>
      <c r="S79" s="168">
        <f>SUM(S80,S82,S85)</f>
        <v>4615.8</v>
      </c>
      <c r="T79" s="168">
        <f>SUM(T80,T82,T85)</f>
        <v>-2657.6000000000004</v>
      </c>
      <c r="U79" s="96">
        <f t="shared" si="24"/>
        <v>0.6346137982236644</v>
      </c>
      <c r="V79" s="28"/>
      <c r="W79" s="2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</row>
    <row r="80" spans="1:60" ht="21.75" customHeight="1">
      <c r="A80" s="98"/>
      <c r="B80" s="99" t="s">
        <v>148</v>
      </c>
      <c r="C80" s="316" t="s">
        <v>149</v>
      </c>
      <c r="D80" s="159">
        <v>264.7</v>
      </c>
      <c r="E80" s="159">
        <v>264.7</v>
      </c>
      <c r="F80" s="159">
        <v>98.8</v>
      </c>
      <c r="G80" s="101">
        <f>F80/F6</f>
        <v>0.001076928443118994</v>
      </c>
      <c r="H80" s="102">
        <f>F80-E80</f>
        <v>-165.89999999999998</v>
      </c>
      <c r="I80" s="103">
        <f>F80/E80</f>
        <v>0.37325273894975447</v>
      </c>
      <c r="J80" s="104"/>
      <c r="K80" s="105"/>
      <c r="L80" s="105"/>
      <c r="M80" s="105"/>
      <c r="N80" s="102">
        <f aca="true" t="shared" si="27" ref="N80:N86">M80-L80</f>
        <v>0</v>
      </c>
      <c r="O80" s="117" t="e">
        <f>M80/L80</f>
        <v>#DIV/0!</v>
      </c>
      <c r="P80" s="88">
        <f>SUM(D80,J80)</f>
        <v>264.7</v>
      </c>
      <c r="Q80" s="89">
        <f>SUM(D80,K80)</f>
        <v>264.7</v>
      </c>
      <c r="R80" s="89">
        <f>SUM(E80,L80)</f>
        <v>264.7</v>
      </c>
      <c r="S80" s="102">
        <f t="shared" si="12"/>
        <v>98.8</v>
      </c>
      <c r="T80" s="107">
        <f t="shared" si="23"/>
        <v>-165.89999999999998</v>
      </c>
      <c r="U80" s="171">
        <f t="shared" si="24"/>
        <v>0.37325273894975447</v>
      </c>
      <c r="V80" s="28"/>
      <c r="W80" s="28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1:60" ht="22.5" customHeight="1" hidden="1" thickBot="1">
      <c r="A81" s="109"/>
      <c r="B81" s="110"/>
      <c r="C81" s="317" t="s">
        <v>177</v>
      </c>
      <c r="D81" s="121"/>
      <c r="E81" s="121"/>
      <c r="F81" s="121">
        <v>0</v>
      </c>
      <c r="G81" s="112"/>
      <c r="H81" s="113"/>
      <c r="I81" s="172"/>
      <c r="J81" s="115"/>
      <c r="K81" s="116"/>
      <c r="L81" s="116"/>
      <c r="M81" s="121"/>
      <c r="N81" s="113">
        <f t="shared" si="27"/>
        <v>0</v>
      </c>
      <c r="O81" s="117" t="e">
        <f aca="true" t="shared" si="28" ref="O81:O91">M81/L81</f>
        <v>#DIV/0!</v>
      </c>
      <c r="P81" s="125" t="e">
        <f>SUM(#REF!,K81)</f>
        <v>#REF!</v>
      </c>
      <c r="Q81" s="126" t="e">
        <f>SUM(#REF!,K81)</f>
        <v>#REF!</v>
      </c>
      <c r="R81" s="126" t="e">
        <f>SUM(#REF!,L81)</f>
        <v>#REF!</v>
      </c>
      <c r="S81" s="113">
        <f t="shared" si="12"/>
        <v>0</v>
      </c>
      <c r="T81" s="173" t="e">
        <f t="shared" si="23"/>
        <v>#REF!</v>
      </c>
      <c r="U81" s="174" t="e">
        <f t="shared" si="24"/>
        <v>#REF!</v>
      </c>
      <c r="V81" s="28"/>
      <c r="W81" s="28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</row>
    <row r="82" spans="1:60" ht="21.75" customHeight="1">
      <c r="A82" s="109"/>
      <c r="B82" s="110" t="s">
        <v>38</v>
      </c>
      <c r="C82" s="54" t="s">
        <v>162</v>
      </c>
      <c r="D82" s="121"/>
      <c r="E82" s="121"/>
      <c r="F82" s="121">
        <v>0</v>
      </c>
      <c r="G82" s="112"/>
      <c r="H82" s="113">
        <f>F82-E82</f>
        <v>0</v>
      </c>
      <c r="I82" s="172"/>
      <c r="J82" s="123">
        <v>7786.2</v>
      </c>
      <c r="K82" s="116">
        <v>7786.2</v>
      </c>
      <c r="L82" s="116">
        <v>3750.8</v>
      </c>
      <c r="M82" s="121">
        <v>2053.7</v>
      </c>
      <c r="N82" s="113">
        <f>M82-L82</f>
        <v>-1697.1000000000004</v>
      </c>
      <c r="O82" s="117">
        <f>M82/L82</f>
        <v>0.5475365255412178</v>
      </c>
      <c r="P82" s="88">
        <f aca="true" t="shared" si="29" ref="P82:P93">SUM(D82,J82)</f>
        <v>7786.2</v>
      </c>
      <c r="Q82" s="89">
        <f aca="true" t="shared" si="30" ref="Q82:R85">SUM(D82,K82)</f>
        <v>7786.2</v>
      </c>
      <c r="R82" s="89">
        <f t="shared" si="30"/>
        <v>3750.8</v>
      </c>
      <c r="S82" s="113">
        <f t="shared" si="12"/>
        <v>2053.7</v>
      </c>
      <c r="T82" s="175">
        <f t="shared" si="23"/>
        <v>-1697.1000000000004</v>
      </c>
      <c r="U82" s="114">
        <f t="shared" si="24"/>
        <v>0.5475365255412178</v>
      </c>
      <c r="V82" s="28"/>
      <c r="W82" s="28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21" customHeight="1" hidden="1">
      <c r="A83" s="109"/>
      <c r="B83" s="110" t="s">
        <v>104</v>
      </c>
      <c r="C83" s="54" t="s">
        <v>105</v>
      </c>
      <c r="D83" s="121"/>
      <c r="E83" s="121"/>
      <c r="F83" s="121"/>
      <c r="G83" s="112">
        <f>F83/F6</f>
        <v>0</v>
      </c>
      <c r="H83" s="113">
        <f>F83-E83</f>
        <v>0</v>
      </c>
      <c r="I83" s="172"/>
      <c r="J83" s="115"/>
      <c r="K83" s="116"/>
      <c r="L83" s="116"/>
      <c r="M83" s="121"/>
      <c r="N83" s="113">
        <f t="shared" si="27"/>
        <v>0</v>
      </c>
      <c r="O83" s="117" t="e">
        <f t="shared" si="28"/>
        <v>#DIV/0!</v>
      </c>
      <c r="P83" s="88">
        <f t="shared" si="29"/>
        <v>0</v>
      </c>
      <c r="Q83" s="89">
        <f t="shared" si="30"/>
        <v>0</v>
      </c>
      <c r="R83" s="89">
        <f t="shared" si="30"/>
        <v>0</v>
      </c>
      <c r="S83" s="113">
        <f t="shared" si="12"/>
        <v>0</v>
      </c>
      <c r="T83" s="118">
        <f t="shared" si="23"/>
        <v>0</v>
      </c>
      <c r="U83" s="114" t="e">
        <f t="shared" si="24"/>
        <v>#DIV/0!</v>
      </c>
      <c r="V83" s="28"/>
      <c r="W83" s="28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1:60" ht="19.5" customHeight="1" hidden="1">
      <c r="A84" s="109"/>
      <c r="B84" s="110" t="s">
        <v>106</v>
      </c>
      <c r="C84" s="54" t="s">
        <v>107</v>
      </c>
      <c r="D84" s="121"/>
      <c r="E84" s="121"/>
      <c r="F84" s="121"/>
      <c r="G84" s="112"/>
      <c r="H84" s="113">
        <f>F84-E84</f>
        <v>0</v>
      </c>
      <c r="I84" s="172"/>
      <c r="J84" s="115"/>
      <c r="K84" s="116"/>
      <c r="L84" s="116"/>
      <c r="M84" s="121"/>
      <c r="N84" s="113">
        <f t="shared" si="27"/>
        <v>0</v>
      </c>
      <c r="O84" s="117" t="e">
        <f t="shared" si="28"/>
        <v>#DIV/0!</v>
      </c>
      <c r="P84" s="88">
        <f t="shared" si="29"/>
        <v>0</v>
      </c>
      <c r="Q84" s="89">
        <f t="shared" si="30"/>
        <v>0</v>
      </c>
      <c r="R84" s="89">
        <f t="shared" si="30"/>
        <v>0</v>
      </c>
      <c r="S84" s="113">
        <f t="shared" si="12"/>
        <v>0</v>
      </c>
      <c r="T84" s="118">
        <f t="shared" si="23"/>
        <v>0</v>
      </c>
      <c r="U84" s="114" t="e">
        <f t="shared" si="24"/>
        <v>#DIV/0!</v>
      </c>
      <c r="V84" s="28"/>
      <c r="W84" s="2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spans="1:60" ht="21.75" customHeight="1" thickBot="1">
      <c r="A85" s="109"/>
      <c r="B85" s="110" t="s">
        <v>39</v>
      </c>
      <c r="C85" s="54" t="s">
        <v>163</v>
      </c>
      <c r="D85" s="111">
        <v>7591.9</v>
      </c>
      <c r="E85" s="111">
        <v>2916.9</v>
      </c>
      <c r="F85" s="111">
        <v>2463.3</v>
      </c>
      <c r="G85" s="112">
        <f>F85/F6</f>
        <v>0.026850180505415162</v>
      </c>
      <c r="H85" s="113">
        <f>F85-E85</f>
        <v>-453.5999999999999</v>
      </c>
      <c r="I85" s="114">
        <f>F85/E85</f>
        <v>0.8444924406047517</v>
      </c>
      <c r="J85" s="115">
        <v>742.9</v>
      </c>
      <c r="K85" s="116">
        <v>742.9</v>
      </c>
      <c r="L85" s="121">
        <v>341</v>
      </c>
      <c r="M85" s="121"/>
      <c r="N85" s="113">
        <f t="shared" si="27"/>
        <v>-341</v>
      </c>
      <c r="O85" s="117"/>
      <c r="P85" s="88">
        <f t="shared" si="29"/>
        <v>8334.8</v>
      </c>
      <c r="Q85" s="89">
        <f t="shared" si="30"/>
        <v>8334.8</v>
      </c>
      <c r="R85" s="339">
        <f t="shared" si="30"/>
        <v>3257.9</v>
      </c>
      <c r="S85" s="340">
        <f aca="true" t="shared" si="31" ref="S85:S114">SUM(F85,M85)</f>
        <v>2463.3</v>
      </c>
      <c r="T85" s="128">
        <f t="shared" si="23"/>
        <v>-794.5999999999999</v>
      </c>
      <c r="U85" s="129">
        <f t="shared" si="24"/>
        <v>0.7561005555726081</v>
      </c>
      <c r="V85" s="28"/>
      <c r="W85" s="28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spans="1:60" ht="25.5" customHeight="1" hidden="1">
      <c r="A86" s="109"/>
      <c r="B86" s="110"/>
      <c r="C86" s="317" t="s">
        <v>177</v>
      </c>
      <c r="D86" s="111"/>
      <c r="E86" s="111"/>
      <c r="F86" s="111"/>
      <c r="G86" s="112"/>
      <c r="H86" s="113"/>
      <c r="I86" s="172"/>
      <c r="J86" s="115"/>
      <c r="K86" s="116"/>
      <c r="L86" s="116"/>
      <c r="M86" s="116"/>
      <c r="N86" s="113">
        <f t="shared" si="27"/>
        <v>0</v>
      </c>
      <c r="O86" s="117"/>
      <c r="P86" s="88">
        <f t="shared" si="29"/>
        <v>0</v>
      </c>
      <c r="Q86" s="89">
        <f aca="true" t="shared" si="32" ref="Q86:Q94">SUM(D86,J86)</f>
        <v>0</v>
      </c>
      <c r="R86" s="89">
        <f aca="true" t="shared" si="33" ref="R86:R94">SUM(E86,K86)</f>
        <v>0</v>
      </c>
      <c r="S86" s="102">
        <f>SUM(F86,M86)</f>
        <v>0</v>
      </c>
      <c r="T86" s="76">
        <f t="shared" si="23"/>
        <v>0</v>
      </c>
      <c r="U86" s="74" t="e">
        <f t="shared" si="24"/>
        <v>#DIV/0!</v>
      </c>
      <c r="V86" s="28"/>
      <c r="W86" s="2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spans="1:60" ht="18.75" customHeight="1" hidden="1">
      <c r="A87" s="109"/>
      <c r="B87" s="110"/>
      <c r="C87" s="318" t="s">
        <v>178</v>
      </c>
      <c r="D87" s="111"/>
      <c r="E87" s="111"/>
      <c r="F87" s="111"/>
      <c r="G87" s="112"/>
      <c r="H87" s="113"/>
      <c r="I87" s="172"/>
      <c r="J87" s="115"/>
      <c r="K87" s="116"/>
      <c r="L87" s="116"/>
      <c r="M87" s="116"/>
      <c r="N87" s="113">
        <f>M87-L87</f>
        <v>0</v>
      </c>
      <c r="O87" s="117" t="e">
        <f t="shared" si="28"/>
        <v>#DIV/0!</v>
      </c>
      <c r="P87" s="88">
        <f t="shared" si="29"/>
        <v>0</v>
      </c>
      <c r="Q87" s="89">
        <f t="shared" si="32"/>
        <v>0</v>
      </c>
      <c r="R87" s="89">
        <f t="shared" si="33"/>
        <v>0</v>
      </c>
      <c r="S87" s="113">
        <f>SUM(F87,M87)</f>
        <v>0</v>
      </c>
      <c r="T87" s="76">
        <f t="shared" si="23"/>
        <v>0</v>
      </c>
      <c r="U87" s="74" t="e">
        <f t="shared" si="24"/>
        <v>#DIV/0!</v>
      </c>
      <c r="V87" s="28"/>
      <c r="W87" s="28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  <row r="88" spans="1:60" s="8" customFormat="1" ht="18.75" customHeight="1" hidden="1">
      <c r="A88" s="109"/>
      <c r="B88" s="110" t="s">
        <v>84</v>
      </c>
      <c r="C88" s="54" t="s">
        <v>85</v>
      </c>
      <c r="D88" s="111"/>
      <c r="E88" s="111"/>
      <c r="F88" s="111"/>
      <c r="G88" s="112">
        <f>F88/F6</f>
        <v>0</v>
      </c>
      <c r="H88" s="113"/>
      <c r="I88" s="172"/>
      <c r="J88" s="115"/>
      <c r="K88" s="116"/>
      <c r="L88" s="116"/>
      <c r="M88" s="111"/>
      <c r="N88" s="113"/>
      <c r="O88" s="117" t="e">
        <f t="shared" si="28"/>
        <v>#DIV/0!</v>
      </c>
      <c r="P88" s="88">
        <f t="shared" si="29"/>
        <v>0</v>
      </c>
      <c r="Q88" s="89">
        <f t="shared" si="32"/>
        <v>0</v>
      </c>
      <c r="R88" s="89">
        <f t="shared" si="33"/>
        <v>0</v>
      </c>
      <c r="S88" s="113">
        <f t="shared" si="31"/>
        <v>0</v>
      </c>
      <c r="T88" s="76">
        <f t="shared" si="23"/>
        <v>0</v>
      </c>
      <c r="U88" s="74" t="e">
        <f t="shared" si="24"/>
        <v>#DIV/0!</v>
      </c>
      <c r="V88" s="28"/>
      <c r="W88" s="2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</row>
    <row r="89" spans="1:60" ht="18.75" customHeight="1" hidden="1">
      <c r="A89" s="109">
        <v>10</v>
      </c>
      <c r="B89" s="110" t="s">
        <v>40</v>
      </c>
      <c r="C89" s="54" t="s">
        <v>41</v>
      </c>
      <c r="D89" s="121"/>
      <c r="E89" s="121"/>
      <c r="F89" s="111"/>
      <c r="G89" s="112">
        <f>F89/F47</f>
        <v>0</v>
      </c>
      <c r="H89" s="113"/>
      <c r="I89" s="172"/>
      <c r="J89" s="115"/>
      <c r="K89" s="116"/>
      <c r="L89" s="116"/>
      <c r="M89" s="111"/>
      <c r="N89" s="113">
        <f>M89-L89</f>
        <v>0</v>
      </c>
      <c r="O89" s="117" t="e">
        <f t="shared" si="28"/>
        <v>#DIV/0!</v>
      </c>
      <c r="P89" s="88">
        <f t="shared" si="29"/>
        <v>0</v>
      </c>
      <c r="Q89" s="89">
        <f t="shared" si="32"/>
        <v>0</v>
      </c>
      <c r="R89" s="89">
        <f t="shared" si="33"/>
        <v>0</v>
      </c>
      <c r="S89" s="113">
        <f t="shared" si="31"/>
        <v>0</v>
      </c>
      <c r="T89" s="76">
        <f t="shared" si="23"/>
        <v>0</v>
      </c>
      <c r="U89" s="74" t="e">
        <f t="shared" si="24"/>
        <v>#DIV/0!</v>
      </c>
      <c r="V89" s="28"/>
      <c r="W89" s="28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</row>
    <row r="90" spans="1:60" ht="18.75" customHeight="1" hidden="1">
      <c r="A90" s="109">
        <v>11</v>
      </c>
      <c r="B90" s="110" t="s">
        <v>79</v>
      </c>
      <c r="C90" s="54" t="s">
        <v>80</v>
      </c>
      <c r="D90" s="121"/>
      <c r="E90" s="121"/>
      <c r="F90" s="111"/>
      <c r="G90" s="112">
        <f>F90/F48</f>
        <v>0</v>
      </c>
      <c r="H90" s="113"/>
      <c r="I90" s="172"/>
      <c r="J90" s="115"/>
      <c r="K90" s="116"/>
      <c r="L90" s="116"/>
      <c r="M90" s="111"/>
      <c r="N90" s="113">
        <f>M90-L90</f>
        <v>0</v>
      </c>
      <c r="O90" s="117" t="e">
        <f t="shared" si="28"/>
        <v>#DIV/0!</v>
      </c>
      <c r="P90" s="88">
        <f t="shared" si="29"/>
        <v>0</v>
      </c>
      <c r="Q90" s="89">
        <f t="shared" si="32"/>
        <v>0</v>
      </c>
      <c r="R90" s="89">
        <f t="shared" si="33"/>
        <v>0</v>
      </c>
      <c r="S90" s="113">
        <f t="shared" si="31"/>
        <v>0</v>
      </c>
      <c r="T90" s="76">
        <f t="shared" si="23"/>
        <v>0</v>
      </c>
      <c r="U90" s="74" t="e">
        <f t="shared" si="24"/>
        <v>#DIV/0!</v>
      </c>
      <c r="V90" s="28"/>
      <c r="W90" s="28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</row>
    <row r="91" spans="1:60" ht="18.75" customHeight="1" hidden="1">
      <c r="A91" s="109"/>
      <c r="B91" s="110"/>
      <c r="C91" s="54" t="s">
        <v>150</v>
      </c>
      <c r="D91" s="121"/>
      <c r="E91" s="121"/>
      <c r="F91" s="111"/>
      <c r="G91" s="112"/>
      <c r="H91" s="113"/>
      <c r="I91" s="172"/>
      <c r="J91" s="115"/>
      <c r="K91" s="116"/>
      <c r="L91" s="116"/>
      <c r="M91" s="111"/>
      <c r="N91" s="113">
        <f>M91-L91</f>
        <v>0</v>
      </c>
      <c r="O91" s="117" t="e">
        <f t="shared" si="28"/>
        <v>#DIV/0!</v>
      </c>
      <c r="P91" s="88">
        <f t="shared" si="29"/>
        <v>0</v>
      </c>
      <c r="Q91" s="89">
        <f t="shared" si="32"/>
        <v>0</v>
      </c>
      <c r="R91" s="89">
        <f t="shared" si="33"/>
        <v>0</v>
      </c>
      <c r="S91" s="113">
        <f t="shared" si="31"/>
        <v>0</v>
      </c>
      <c r="T91" s="76">
        <f t="shared" si="23"/>
        <v>0</v>
      </c>
      <c r="U91" s="74" t="e">
        <f t="shared" si="24"/>
        <v>#DIV/0!</v>
      </c>
      <c r="V91" s="28"/>
      <c r="W91" s="28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</row>
    <row r="92" spans="1:60" ht="18.75" customHeight="1" hidden="1">
      <c r="A92" s="109"/>
      <c r="B92" s="110" t="s">
        <v>40</v>
      </c>
      <c r="C92" s="54" t="s">
        <v>96</v>
      </c>
      <c r="D92" s="121"/>
      <c r="E92" s="121"/>
      <c r="F92" s="111"/>
      <c r="G92" s="112">
        <f>F92/F6</f>
        <v>0</v>
      </c>
      <c r="H92" s="113"/>
      <c r="I92" s="172"/>
      <c r="J92" s="115"/>
      <c r="K92" s="116"/>
      <c r="L92" s="116"/>
      <c r="M92" s="111"/>
      <c r="N92" s="113"/>
      <c r="O92" s="117"/>
      <c r="P92" s="88">
        <f t="shared" si="29"/>
        <v>0</v>
      </c>
      <c r="Q92" s="89">
        <f t="shared" si="32"/>
        <v>0</v>
      </c>
      <c r="R92" s="89">
        <f t="shared" si="33"/>
        <v>0</v>
      </c>
      <c r="S92" s="113">
        <f t="shared" si="31"/>
        <v>0</v>
      </c>
      <c r="T92" s="76">
        <f t="shared" si="23"/>
        <v>0</v>
      </c>
      <c r="U92" s="74" t="e">
        <f t="shared" si="24"/>
        <v>#DIV/0!</v>
      </c>
      <c r="V92" s="28"/>
      <c r="W92" s="2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</row>
    <row r="93" spans="1:60" ht="79.5" customHeight="1" hidden="1" thickBot="1">
      <c r="A93" s="131"/>
      <c r="B93" s="132" t="s">
        <v>209</v>
      </c>
      <c r="C93" s="319" t="s">
        <v>210</v>
      </c>
      <c r="D93" s="139"/>
      <c r="E93" s="139"/>
      <c r="F93" s="134"/>
      <c r="G93" s="135"/>
      <c r="H93" s="136"/>
      <c r="I93" s="177"/>
      <c r="J93" s="156"/>
      <c r="K93" s="157"/>
      <c r="L93" s="157"/>
      <c r="M93" s="134"/>
      <c r="N93" s="136">
        <f>M93-L93</f>
        <v>0</v>
      </c>
      <c r="O93" s="117" t="e">
        <f>M93/L93</f>
        <v>#DIV/0!</v>
      </c>
      <c r="P93" s="88">
        <f t="shared" si="29"/>
        <v>0</v>
      </c>
      <c r="Q93" s="89">
        <f t="shared" si="32"/>
        <v>0</v>
      </c>
      <c r="R93" s="89">
        <f t="shared" si="33"/>
        <v>0</v>
      </c>
      <c r="S93" s="136">
        <f t="shared" si="31"/>
        <v>0</v>
      </c>
      <c r="T93" s="76">
        <f t="shared" si="23"/>
        <v>0</v>
      </c>
      <c r="U93" s="74" t="e">
        <f t="shared" si="24"/>
        <v>#DIV/0!</v>
      </c>
      <c r="V93" s="28"/>
      <c r="W93" s="28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</row>
    <row r="94" spans="1:60" ht="18.75" customHeight="1" hidden="1" thickBot="1">
      <c r="A94" s="79">
        <v>7</v>
      </c>
      <c r="B94" s="158" t="s">
        <v>42</v>
      </c>
      <c r="C94" s="320" t="s">
        <v>152</v>
      </c>
      <c r="D94" s="178"/>
      <c r="E94" s="178"/>
      <c r="F94" s="178"/>
      <c r="G94" s="94">
        <f>F94/F6</f>
        <v>0</v>
      </c>
      <c r="H94" s="93">
        <f>F94-E94</f>
        <v>0</v>
      </c>
      <c r="I94" s="96" t="e">
        <f>F94/E94</f>
        <v>#DIV/0!</v>
      </c>
      <c r="J94" s="146"/>
      <c r="K94" s="93"/>
      <c r="L94" s="164"/>
      <c r="M94" s="178"/>
      <c r="N94" s="93">
        <f>M94-L94</f>
        <v>0</v>
      </c>
      <c r="O94" s="179"/>
      <c r="P94" s="167">
        <f>SUM(D94,J94)</f>
        <v>0</v>
      </c>
      <c r="Q94" s="168">
        <f t="shared" si="32"/>
        <v>0</v>
      </c>
      <c r="R94" s="168">
        <f t="shared" si="33"/>
        <v>0</v>
      </c>
      <c r="S94" s="95">
        <f t="shared" si="31"/>
        <v>0</v>
      </c>
      <c r="T94" s="76">
        <f t="shared" si="23"/>
        <v>0</v>
      </c>
      <c r="U94" s="74" t="e">
        <f t="shared" si="24"/>
        <v>#DIV/0!</v>
      </c>
      <c r="V94" s="28"/>
      <c r="W94" s="2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</row>
    <row r="95" spans="1:60" s="39" customFormat="1" ht="27.75" customHeight="1" thickBot="1">
      <c r="A95" s="79">
        <v>8</v>
      </c>
      <c r="B95" s="180">
        <v>150101</v>
      </c>
      <c r="C95" s="60" t="s">
        <v>97</v>
      </c>
      <c r="D95" s="178"/>
      <c r="E95" s="178"/>
      <c r="F95" s="178">
        <v>0</v>
      </c>
      <c r="G95" s="181"/>
      <c r="H95" s="93"/>
      <c r="I95" s="96"/>
      <c r="J95" s="146">
        <f>SUM(J96:J112)</f>
        <v>662</v>
      </c>
      <c r="K95" s="93">
        <f>SUM(K96:K112)</f>
        <v>662</v>
      </c>
      <c r="L95" s="93">
        <f>SUM(L96:L112)</f>
        <v>512</v>
      </c>
      <c r="M95" s="93">
        <f>SUM(M96:M112)</f>
        <v>0</v>
      </c>
      <c r="N95" s="93">
        <f aca="true" t="shared" si="34" ref="N95:N133">M95-L95</f>
        <v>-512</v>
      </c>
      <c r="O95" s="182">
        <f aca="true" t="shared" si="35" ref="O95:O110">M95/L95</f>
        <v>0</v>
      </c>
      <c r="P95" s="183">
        <f>SUM(P96:P112)</f>
        <v>662</v>
      </c>
      <c r="Q95" s="168">
        <f>SUM(Q96:Q112)</f>
        <v>662</v>
      </c>
      <c r="R95" s="168">
        <f>SUM(R96:R112)</f>
        <v>512</v>
      </c>
      <c r="S95" s="93">
        <f t="shared" si="31"/>
        <v>0</v>
      </c>
      <c r="T95" s="95">
        <f t="shared" si="23"/>
        <v>-512</v>
      </c>
      <c r="U95" s="96">
        <f t="shared" si="24"/>
        <v>0</v>
      </c>
      <c r="V95" s="44"/>
      <c r="W95" s="44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</row>
    <row r="96" spans="1:60" ht="21.75" customHeight="1" hidden="1">
      <c r="A96" s="98"/>
      <c r="B96" s="184"/>
      <c r="C96" s="321" t="s">
        <v>186</v>
      </c>
      <c r="D96" s="185"/>
      <c r="E96" s="185"/>
      <c r="F96" s="185"/>
      <c r="G96" s="186"/>
      <c r="H96" s="187"/>
      <c r="I96" s="170"/>
      <c r="J96" s="188"/>
      <c r="K96" s="189"/>
      <c r="L96" s="159"/>
      <c r="M96" s="189"/>
      <c r="N96" s="190">
        <f t="shared" si="34"/>
        <v>0</v>
      </c>
      <c r="O96" s="191" t="e">
        <f t="shared" si="35"/>
        <v>#DIV/0!</v>
      </c>
      <c r="P96" s="88">
        <f aca="true" t="shared" si="36" ref="P96:P118">SUM(D96,J96)</f>
        <v>0</v>
      </c>
      <c r="Q96" s="89">
        <f>SUM(D96,J96)</f>
        <v>0</v>
      </c>
      <c r="R96" s="89">
        <f>SUM(E96,K96)</f>
        <v>0</v>
      </c>
      <c r="S96" s="190">
        <f t="shared" si="31"/>
        <v>0</v>
      </c>
      <c r="T96" s="76">
        <f t="shared" si="23"/>
        <v>0</v>
      </c>
      <c r="U96" s="74" t="e">
        <f t="shared" si="24"/>
        <v>#DIV/0!</v>
      </c>
      <c r="V96" s="28"/>
      <c r="W96" s="28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</row>
    <row r="97" spans="1:45" s="6" customFormat="1" ht="20.25" customHeight="1" hidden="1">
      <c r="A97" s="109"/>
      <c r="B97" s="192"/>
      <c r="C97" s="318" t="s">
        <v>185</v>
      </c>
      <c r="D97" s="193"/>
      <c r="E97" s="193"/>
      <c r="F97" s="193"/>
      <c r="G97" s="194"/>
      <c r="H97" s="195"/>
      <c r="I97" s="172"/>
      <c r="J97" s="196"/>
      <c r="K97" s="197"/>
      <c r="L97" s="198"/>
      <c r="M97" s="197"/>
      <c r="N97" s="175">
        <f t="shared" si="34"/>
        <v>0</v>
      </c>
      <c r="O97" s="199" t="e">
        <f t="shared" si="35"/>
        <v>#DIV/0!</v>
      </c>
      <c r="P97" s="88">
        <f t="shared" si="36"/>
        <v>0</v>
      </c>
      <c r="Q97" s="89">
        <f>SUM(D97,J97)</f>
        <v>0</v>
      </c>
      <c r="R97" s="89">
        <f>SUM(E97,K97)</f>
        <v>0</v>
      </c>
      <c r="S97" s="175">
        <f t="shared" si="31"/>
        <v>0</v>
      </c>
      <c r="T97" s="76">
        <f t="shared" si="23"/>
        <v>0</v>
      </c>
      <c r="U97" s="74" t="e">
        <f t="shared" si="24"/>
        <v>#DIV/0!</v>
      </c>
      <c r="V97" s="28"/>
      <c r="W97" s="28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6" customFormat="1" ht="22.5" customHeight="1" hidden="1">
      <c r="A98" s="109"/>
      <c r="B98" s="192"/>
      <c r="C98" s="318" t="s">
        <v>238</v>
      </c>
      <c r="D98" s="193"/>
      <c r="E98" s="193"/>
      <c r="F98" s="193"/>
      <c r="G98" s="194"/>
      <c r="H98" s="195"/>
      <c r="I98" s="172"/>
      <c r="J98" s="196"/>
      <c r="K98" s="197"/>
      <c r="L98" s="198"/>
      <c r="M98" s="200"/>
      <c r="N98" s="175">
        <f>M98-L98</f>
        <v>0</v>
      </c>
      <c r="O98" s="199" t="e">
        <f>M98/L98</f>
        <v>#DIV/0!</v>
      </c>
      <c r="P98" s="88">
        <f>SUM(D98,J98)</f>
        <v>0</v>
      </c>
      <c r="Q98" s="89">
        <f aca="true" t="shared" si="37" ref="Q98:R102">SUM(D98,K98)</f>
        <v>0</v>
      </c>
      <c r="R98" s="89">
        <f t="shared" si="37"/>
        <v>0</v>
      </c>
      <c r="S98" s="175"/>
      <c r="T98" s="118">
        <f>S98-R98</f>
        <v>0</v>
      </c>
      <c r="U98" s="114" t="e">
        <f>S98/R98</f>
        <v>#DIV/0!</v>
      </c>
      <c r="V98" s="28"/>
      <c r="W98" s="28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6" customFormat="1" ht="22.5" customHeight="1">
      <c r="A99" s="109"/>
      <c r="B99" s="192"/>
      <c r="C99" s="322" t="s">
        <v>250</v>
      </c>
      <c r="D99" s="193"/>
      <c r="E99" s="193"/>
      <c r="F99" s="193"/>
      <c r="G99" s="194"/>
      <c r="H99" s="195"/>
      <c r="I99" s="172"/>
      <c r="J99" s="196">
        <v>114.5</v>
      </c>
      <c r="K99" s="197">
        <v>114.5</v>
      </c>
      <c r="L99" s="196">
        <v>114.5</v>
      </c>
      <c r="M99" s="200"/>
      <c r="N99" s="175"/>
      <c r="O99" s="199"/>
      <c r="P99" s="88">
        <f>SUM(D99,J99)</f>
        <v>114.5</v>
      </c>
      <c r="Q99" s="89">
        <f t="shared" si="37"/>
        <v>114.5</v>
      </c>
      <c r="R99" s="89">
        <f t="shared" si="37"/>
        <v>114.5</v>
      </c>
      <c r="S99" s="175"/>
      <c r="T99" s="118">
        <f>S99-R99</f>
        <v>-114.5</v>
      </c>
      <c r="U99" s="114">
        <f>S99/R99</f>
        <v>0</v>
      </c>
      <c r="V99" s="28"/>
      <c r="W99" s="2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6" customFormat="1" ht="22.5" customHeight="1">
      <c r="A100" s="109"/>
      <c r="B100" s="192"/>
      <c r="C100" s="322" t="s">
        <v>251</v>
      </c>
      <c r="D100" s="193"/>
      <c r="E100" s="193"/>
      <c r="F100" s="193"/>
      <c r="G100" s="194"/>
      <c r="H100" s="195"/>
      <c r="I100" s="172"/>
      <c r="J100" s="196">
        <v>114.4</v>
      </c>
      <c r="K100" s="197">
        <v>114.4</v>
      </c>
      <c r="L100" s="196">
        <v>114.4</v>
      </c>
      <c r="M100" s="200"/>
      <c r="N100" s="175"/>
      <c r="O100" s="199"/>
      <c r="P100" s="125">
        <f>SUM(D100,J100)</f>
        <v>114.4</v>
      </c>
      <c r="Q100" s="126">
        <f t="shared" si="37"/>
        <v>114.4</v>
      </c>
      <c r="R100" s="126">
        <f t="shared" si="37"/>
        <v>114.4</v>
      </c>
      <c r="S100" s="175"/>
      <c r="T100" s="118">
        <f>S100-R100</f>
        <v>-114.4</v>
      </c>
      <c r="U100" s="114">
        <f>S100/R100</f>
        <v>0</v>
      </c>
      <c r="V100" s="28"/>
      <c r="W100" s="28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6" customFormat="1" ht="30" customHeight="1">
      <c r="A101" s="109"/>
      <c r="B101" s="192"/>
      <c r="C101" s="318" t="s">
        <v>239</v>
      </c>
      <c r="D101" s="193"/>
      <c r="E101" s="193"/>
      <c r="F101" s="193"/>
      <c r="G101" s="194"/>
      <c r="H101" s="195"/>
      <c r="I101" s="172"/>
      <c r="J101" s="196">
        <v>40</v>
      </c>
      <c r="K101" s="197">
        <v>40</v>
      </c>
      <c r="L101" s="196">
        <v>40</v>
      </c>
      <c r="M101" s="200"/>
      <c r="N101" s="175"/>
      <c r="O101" s="199"/>
      <c r="P101" s="88">
        <f t="shared" si="36"/>
        <v>40</v>
      </c>
      <c r="Q101" s="89">
        <f t="shared" si="37"/>
        <v>40</v>
      </c>
      <c r="R101" s="89">
        <f t="shared" si="37"/>
        <v>40</v>
      </c>
      <c r="S101" s="175"/>
      <c r="T101" s="118">
        <f t="shared" si="23"/>
        <v>-40</v>
      </c>
      <c r="U101" s="114">
        <f t="shared" si="24"/>
        <v>0</v>
      </c>
      <c r="V101" s="28"/>
      <c r="W101" s="2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6" customFormat="1" ht="31.5" customHeight="1">
      <c r="A102" s="109"/>
      <c r="B102" s="192"/>
      <c r="C102" s="318" t="s">
        <v>240</v>
      </c>
      <c r="D102" s="193"/>
      <c r="E102" s="193"/>
      <c r="F102" s="193"/>
      <c r="G102" s="194"/>
      <c r="H102" s="195"/>
      <c r="I102" s="172"/>
      <c r="J102" s="196">
        <v>150</v>
      </c>
      <c r="K102" s="197">
        <v>150</v>
      </c>
      <c r="L102" s="198"/>
      <c r="M102" s="200"/>
      <c r="N102" s="175"/>
      <c r="O102" s="199"/>
      <c r="P102" s="88">
        <f t="shared" si="36"/>
        <v>150</v>
      </c>
      <c r="Q102" s="126">
        <f t="shared" si="37"/>
        <v>150</v>
      </c>
      <c r="R102" s="175">
        <f t="shared" si="37"/>
        <v>0</v>
      </c>
      <c r="S102" s="175"/>
      <c r="T102" s="118">
        <f>S102-R102</f>
        <v>0</v>
      </c>
      <c r="U102" s="114" t="e">
        <f>S102/R102</f>
        <v>#DIV/0!</v>
      </c>
      <c r="V102" s="28"/>
      <c r="W102" s="28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43" customFormat="1" ht="17.25" customHeight="1" hidden="1">
      <c r="A103" s="109"/>
      <c r="B103" s="192"/>
      <c r="C103" s="323" t="s">
        <v>205</v>
      </c>
      <c r="D103" s="193"/>
      <c r="E103" s="193"/>
      <c r="F103" s="193"/>
      <c r="G103" s="194"/>
      <c r="H103" s="195"/>
      <c r="I103" s="172"/>
      <c r="J103" s="196"/>
      <c r="K103" s="197"/>
      <c r="L103" s="198"/>
      <c r="M103" s="197"/>
      <c r="N103" s="175">
        <f t="shared" si="34"/>
        <v>0</v>
      </c>
      <c r="O103" s="199" t="e">
        <f t="shared" si="35"/>
        <v>#DIV/0!</v>
      </c>
      <c r="P103" s="125">
        <f t="shared" si="36"/>
        <v>0</v>
      </c>
      <c r="Q103" s="126">
        <f aca="true" t="shared" si="38" ref="Q103:Q112">SUM(D103,J103)</f>
        <v>0</v>
      </c>
      <c r="R103" s="126">
        <f aca="true" t="shared" si="39" ref="R103:R112">SUM(E103,K103)</f>
        <v>0</v>
      </c>
      <c r="S103" s="175">
        <f t="shared" si="31"/>
        <v>0</v>
      </c>
      <c r="T103" s="195">
        <f t="shared" si="23"/>
        <v>0</v>
      </c>
      <c r="U103" s="172" t="e">
        <f t="shared" si="24"/>
        <v>#DIV/0!</v>
      </c>
      <c r="V103" s="28"/>
      <c r="W103" s="2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6" customFormat="1" ht="24" customHeight="1" hidden="1">
      <c r="A104" s="109"/>
      <c r="B104" s="192"/>
      <c r="C104" s="318" t="s">
        <v>211</v>
      </c>
      <c r="D104" s="193"/>
      <c r="E104" s="193"/>
      <c r="F104" s="193"/>
      <c r="G104" s="194"/>
      <c r="H104" s="195"/>
      <c r="I104" s="172"/>
      <c r="J104" s="196"/>
      <c r="K104" s="197"/>
      <c r="L104" s="121"/>
      <c r="M104" s="197"/>
      <c r="N104" s="175">
        <f>M104-L104</f>
        <v>0</v>
      </c>
      <c r="O104" s="199" t="e">
        <f t="shared" si="35"/>
        <v>#DIV/0!</v>
      </c>
      <c r="P104" s="125">
        <f t="shared" si="36"/>
        <v>0</v>
      </c>
      <c r="Q104" s="126">
        <f t="shared" si="38"/>
        <v>0</v>
      </c>
      <c r="R104" s="126">
        <f t="shared" si="39"/>
        <v>0</v>
      </c>
      <c r="S104" s="175">
        <f>SUM(F104,M104)</f>
        <v>0</v>
      </c>
      <c r="T104" s="195">
        <f t="shared" si="23"/>
        <v>0</v>
      </c>
      <c r="U104" s="172" t="e">
        <f t="shared" si="24"/>
        <v>#DIV/0!</v>
      </c>
      <c r="V104" s="28"/>
      <c r="W104" s="28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60" ht="30" customHeight="1" hidden="1">
      <c r="A105" s="109"/>
      <c r="B105" s="192"/>
      <c r="C105" s="318" t="s">
        <v>203</v>
      </c>
      <c r="D105" s="193"/>
      <c r="E105" s="193"/>
      <c r="F105" s="193"/>
      <c r="G105" s="194"/>
      <c r="H105" s="195"/>
      <c r="I105" s="172"/>
      <c r="J105" s="196"/>
      <c r="K105" s="197"/>
      <c r="L105" s="121"/>
      <c r="M105" s="197"/>
      <c r="N105" s="175">
        <f t="shared" si="34"/>
        <v>0</v>
      </c>
      <c r="O105" s="199" t="e">
        <f t="shared" si="35"/>
        <v>#DIV/0!</v>
      </c>
      <c r="P105" s="125">
        <f t="shared" si="36"/>
        <v>0</v>
      </c>
      <c r="Q105" s="126">
        <f t="shared" si="38"/>
        <v>0</v>
      </c>
      <c r="R105" s="126">
        <f t="shared" si="39"/>
        <v>0</v>
      </c>
      <c r="S105" s="175">
        <f t="shared" si="31"/>
        <v>0</v>
      </c>
      <c r="T105" s="195">
        <f t="shared" si="23"/>
        <v>0</v>
      </c>
      <c r="U105" s="172" t="e">
        <f t="shared" si="24"/>
        <v>#DIV/0!</v>
      </c>
      <c r="V105" s="28"/>
      <c r="W105" s="28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</row>
    <row r="106" spans="1:60" ht="18.75" customHeight="1">
      <c r="A106" s="109"/>
      <c r="B106" s="192"/>
      <c r="C106" s="318" t="s">
        <v>257</v>
      </c>
      <c r="D106" s="193"/>
      <c r="E106" s="193"/>
      <c r="F106" s="193"/>
      <c r="G106" s="194"/>
      <c r="H106" s="195"/>
      <c r="I106" s="172"/>
      <c r="J106" s="196">
        <v>243.1</v>
      </c>
      <c r="K106" s="197">
        <v>243.1</v>
      </c>
      <c r="L106" s="121">
        <v>243.1</v>
      </c>
      <c r="M106" s="200"/>
      <c r="N106" s="175">
        <f t="shared" si="34"/>
        <v>-243.1</v>
      </c>
      <c r="O106" s="199">
        <f t="shared" si="35"/>
        <v>0</v>
      </c>
      <c r="P106" s="125">
        <f t="shared" si="36"/>
        <v>243.1</v>
      </c>
      <c r="Q106" s="126">
        <f t="shared" si="38"/>
        <v>243.1</v>
      </c>
      <c r="R106" s="126">
        <f t="shared" si="39"/>
        <v>243.1</v>
      </c>
      <c r="S106" s="175">
        <f t="shared" si="31"/>
        <v>0</v>
      </c>
      <c r="T106" s="195">
        <f t="shared" si="23"/>
        <v>-243.1</v>
      </c>
      <c r="U106" s="172">
        <f t="shared" si="24"/>
        <v>0</v>
      </c>
      <c r="V106" s="28"/>
      <c r="W106" s="28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</row>
    <row r="107" spans="1:60" ht="15.75" customHeight="1" hidden="1">
      <c r="A107" s="109"/>
      <c r="B107" s="192"/>
      <c r="C107" s="318" t="s">
        <v>151</v>
      </c>
      <c r="D107" s="193"/>
      <c r="E107" s="193"/>
      <c r="F107" s="193"/>
      <c r="G107" s="194"/>
      <c r="H107" s="195"/>
      <c r="I107" s="172"/>
      <c r="J107" s="196"/>
      <c r="K107" s="197"/>
      <c r="L107" s="121"/>
      <c r="M107" s="200"/>
      <c r="N107" s="175">
        <f t="shared" si="34"/>
        <v>0</v>
      </c>
      <c r="O107" s="199" t="e">
        <f t="shared" si="35"/>
        <v>#DIV/0!</v>
      </c>
      <c r="P107" s="125">
        <f t="shared" si="36"/>
        <v>0</v>
      </c>
      <c r="Q107" s="126">
        <f t="shared" si="38"/>
        <v>0</v>
      </c>
      <c r="R107" s="126">
        <f t="shared" si="39"/>
        <v>0</v>
      </c>
      <c r="S107" s="175">
        <f t="shared" si="31"/>
        <v>0</v>
      </c>
      <c r="T107" s="195">
        <f t="shared" si="23"/>
        <v>0</v>
      </c>
      <c r="U107" s="172" t="e">
        <f t="shared" si="24"/>
        <v>#DIV/0!</v>
      </c>
      <c r="V107" s="28"/>
      <c r="W107" s="28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</row>
    <row r="108" spans="1:60" ht="21.75" customHeight="1" hidden="1">
      <c r="A108" s="109"/>
      <c r="B108" s="192"/>
      <c r="C108" s="318" t="s">
        <v>204</v>
      </c>
      <c r="D108" s="193"/>
      <c r="E108" s="193"/>
      <c r="F108" s="193"/>
      <c r="G108" s="194"/>
      <c r="H108" s="195"/>
      <c r="I108" s="172"/>
      <c r="J108" s="196"/>
      <c r="K108" s="197"/>
      <c r="L108" s="121"/>
      <c r="M108" s="197"/>
      <c r="N108" s="175">
        <f t="shared" si="34"/>
        <v>0</v>
      </c>
      <c r="O108" s="199" t="e">
        <f t="shared" si="35"/>
        <v>#DIV/0!</v>
      </c>
      <c r="P108" s="125">
        <f t="shared" si="36"/>
        <v>0</v>
      </c>
      <c r="Q108" s="126">
        <f t="shared" si="38"/>
        <v>0</v>
      </c>
      <c r="R108" s="126">
        <f t="shared" si="39"/>
        <v>0</v>
      </c>
      <c r="S108" s="175">
        <f t="shared" si="31"/>
        <v>0</v>
      </c>
      <c r="T108" s="195">
        <f t="shared" si="23"/>
        <v>0</v>
      </c>
      <c r="U108" s="172" t="e">
        <f t="shared" si="24"/>
        <v>#DIV/0!</v>
      </c>
      <c r="V108" s="28"/>
      <c r="W108" s="28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</row>
    <row r="109" spans="1:60" ht="25.5" customHeight="1" hidden="1">
      <c r="A109" s="109"/>
      <c r="B109" s="192"/>
      <c r="C109" s="318" t="s">
        <v>207</v>
      </c>
      <c r="D109" s="193"/>
      <c r="E109" s="193"/>
      <c r="F109" s="193"/>
      <c r="G109" s="194"/>
      <c r="H109" s="195"/>
      <c r="I109" s="172"/>
      <c r="J109" s="196"/>
      <c r="K109" s="197"/>
      <c r="L109" s="121"/>
      <c r="M109" s="197"/>
      <c r="N109" s="175">
        <f t="shared" si="34"/>
        <v>0</v>
      </c>
      <c r="O109" s="199" t="e">
        <f t="shared" si="35"/>
        <v>#DIV/0!</v>
      </c>
      <c r="P109" s="125">
        <f t="shared" si="36"/>
        <v>0</v>
      </c>
      <c r="Q109" s="126">
        <f t="shared" si="38"/>
        <v>0</v>
      </c>
      <c r="R109" s="126">
        <f t="shared" si="39"/>
        <v>0</v>
      </c>
      <c r="S109" s="175">
        <f t="shared" si="31"/>
        <v>0</v>
      </c>
      <c r="T109" s="195">
        <f t="shared" si="23"/>
        <v>0</v>
      </c>
      <c r="U109" s="172" t="e">
        <f t="shared" si="24"/>
        <v>#DIV/0!</v>
      </c>
      <c r="V109" s="28"/>
      <c r="W109" s="28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</row>
    <row r="110" spans="1:60" ht="19.5" customHeight="1" hidden="1">
      <c r="A110" s="109"/>
      <c r="B110" s="192"/>
      <c r="C110" s="318" t="s">
        <v>206</v>
      </c>
      <c r="D110" s="193"/>
      <c r="E110" s="193"/>
      <c r="F110" s="193"/>
      <c r="G110" s="194"/>
      <c r="H110" s="195"/>
      <c r="I110" s="172"/>
      <c r="J110" s="196"/>
      <c r="K110" s="197"/>
      <c r="L110" s="121"/>
      <c r="M110" s="197"/>
      <c r="N110" s="175">
        <f>M110-L110</f>
        <v>0</v>
      </c>
      <c r="O110" s="199" t="e">
        <f t="shared" si="35"/>
        <v>#DIV/0!</v>
      </c>
      <c r="P110" s="125">
        <f t="shared" si="36"/>
        <v>0</v>
      </c>
      <c r="Q110" s="126">
        <f t="shared" si="38"/>
        <v>0</v>
      </c>
      <c r="R110" s="126">
        <f t="shared" si="39"/>
        <v>0</v>
      </c>
      <c r="S110" s="175">
        <f>SUM(F110,M110)</f>
        <v>0</v>
      </c>
      <c r="T110" s="195">
        <f t="shared" si="23"/>
        <v>0</v>
      </c>
      <c r="U110" s="172" t="e">
        <f t="shared" si="24"/>
        <v>#DIV/0!</v>
      </c>
      <c r="V110" s="28"/>
      <c r="W110" s="28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</row>
    <row r="111" spans="1:60" ht="25.5" customHeight="1" hidden="1">
      <c r="A111" s="109"/>
      <c r="B111" s="192"/>
      <c r="C111" s="318" t="s">
        <v>212</v>
      </c>
      <c r="D111" s="193"/>
      <c r="E111" s="193"/>
      <c r="F111" s="193"/>
      <c r="G111" s="194"/>
      <c r="H111" s="195"/>
      <c r="I111" s="172"/>
      <c r="J111" s="196"/>
      <c r="K111" s="197"/>
      <c r="L111" s="121"/>
      <c r="M111" s="197"/>
      <c r="N111" s="175">
        <f>M111-L111</f>
        <v>0</v>
      </c>
      <c r="O111" s="199" t="e">
        <f>M111/L111</f>
        <v>#DIV/0!</v>
      </c>
      <c r="P111" s="125">
        <f t="shared" si="36"/>
        <v>0</v>
      </c>
      <c r="Q111" s="126">
        <f t="shared" si="38"/>
        <v>0</v>
      </c>
      <c r="R111" s="126">
        <f t="shared" si="39"/>
        <v>0</v>
      </c>
      <c r="S111" s="175">
        <f>SUM(F111,M111)</f>
        <v>0</v>
      </c>
      <c r="T111" s="195">
        <f t="shared" si="23"/>
        <v>0</v>
      </c>
      <c r="U111" s="172" t="e">
        <f t="shared" si="24"/>
        <v>#DIV/0!</v>
      </c>
      <c r="V111" s="28"/>
      <c r="W111" s="28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</row>
    <row r="112" spans="1:60" ht="18.75" customHeight="1" hidden="1">
      <c r="A112" s="109"/>
      <c r="B112" s="192"/>
      <c r="C112" s="318" t="s">
        <v>172</v>
      </c>
      <c r="D112" s="193"/>
      <c r="E112" s="193"/>
      <c r="F112" s="193"/>
      <c r="G112" s="194"/>
      <c r="H112" s="195"/>
      <c r="I112" s="172"/>
      <c r="J112" s="196"/>
      <c r="K112" s="200"/>
      <c r="L112" s="121"/>
      <c r="M112" s="197"/>
      <c r="N112" s="175">
        <f t="shared" si="34"/>
        <v>0</v>
      </c>
      <c r="O112" s="199" t="e">
        <f>M112/L112</f>
        <v>#DIV/0!</v>
      </c>
      <c r="P112" s="125">
        <f t="shared" si="36"/>
        <v>0</v>
      </c>
      <c r="Q112" s="126">
        <f t="shared" si="38"/>
        <v>0</v>
      </c>
      <c r="R112" s="126">
        <f t="shared" si="39"/>
        <v>0</v>
      </c>
      <c r="S112" s="175">
        <f t="shared" si="31"/>
        <v>0</v>
      </c>
      <c r="T112" s="195">
        <f t="shared" si="23"/>
        <v>0</v>
      </c>
      <c r="U112" s="172" t="e">
        <f t="shared" si="24"/>
        <v>#DIV/0!</v>
      </c>
      <c r="V112" s="28"/>
      <c r="W112" s="28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</row>
    <row r="113" spans="1:60" ht="27" customHeight="1" thickBot="1">
      <c r="A113" s="201">
        <v>9</v>
      </c>
      <c r="B113" s="202">
        <v>150118</v>
      </c>
      <c r="C113" s="324" t="s">
        <v>193</v>
      </c>
      <c r="D113" s="203"/>
      <c r="E113" s="203"/>
      <c r="F113" s="203"/>
      <c r="G113" s="204"/>
      <c r="H113" s="205"/>
      <c r="I113" s="206"/>
      <c r="J113" s="207">
        <v>600</v>
      </c>
      <c r="K113" s="208">
        <v>600</v>
      </c>
      <c r="L113" s="209">
        <v>600</v>
      </c>
      <c r="M113" s="209"/>
      <c r="N113" s="209">
        <f>M113-L113</f>
        <v>-600</v>
      </c>
      <c r="O113" s="210">
        <f>M113/L113</f>
        <v>0</v>
      </c>
      <c r="P113" s="211">
        <f t="shared" si="36"/>
        <v>600</v>
      </c>
      <c r="Q113" s="212">
        <f aca="true" t="shared" si="40" ref="Q113:R139">SUM(D113,K113)</f>
        <v>600</v>
      </c>
      <c r="R113" s="213">
        <f t="shared" si="40"/>
        <v>600</v>
      </c>
      <c r="S113" s="214">
        <f t="shared" si="31"/>
        <v>0</v>
      </c>
      <c r="T113" s="205">
        <f t="shared" si="23"/>
        <v>-600</v>
      </c>
      <c r="U113" s="206">
        <f t="shared" si="24"/>
        <v>0</v>
      </c>
      <c r="V113" s="28"/>
      <c r="W113" s="28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</row>
    <row r="114" spans="1:60" ht="25.5" customHeight="1" thickBot="1">
      <c r="A114" s="79">
        <v>10</v>
      </c>
      <c r="B114" s="215">
        <v>160101</v>
      </c>
      <c r="C114" s="60" t="s">
        <v>196</v>
      </c>
      <c r="D114" s="178">
        <v>47.3</v>
      </c>
      <c r="E114" s="216">
        <v>47.3</v>
      </c>
      <c r="F114" s="216"/>
      <c r="G114" s="217">
        <f>F114/F6</f>
        <v>0</v>
      </c>
      <c r="H114" s="162">
        <f>F114-E114</f>
        <v>-47.3</v>
      </c>
      <c r="I114" s="96">
        <f>F114/E114</f>
        <v>0</v>
      </c>
      <c r="J114" s="146"/>
      <c r="K114" s="218"/>
      <c r="L114" s="93"/>
      <c r="M114" s="93"/>
      <c r="N114" s="95"/>
      <c r="O114" s="142"/>
      <c r="P114" s="167">
        <f t="shared" si="36"/>
        <v>47.3</v>
      </c>
      <c r="Q114" s="168">
        <f t="shared" si="40"/>
        <v>47.3</v>
      </c>
      <c r="R114" s="169">
        <f t="shared" si="40"/>
        <v>47.3</v>
      </c>
      <c r="S114" s="165">
        <f t="shared" si="31"/>
        <v>0</v>
      </c>
      <c r="T114" s="76">
        <f t="shared" si="23"/>
        <v>-47.3</v>
      </c>
      <c r="U114" s="74">
        <f t="shared" si="24"/>
        <v>0</v>
      </c>
      <c r="V114" s="28"/>
      <c r="W114" s="28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</row>
    <row r="115" spans="1:60" ht="33" customHeight="1" thickBot="1">
      <c r="A115" s="79">
        <v>11</v>
      </c>
      <c r="B115" s="158" t="s">
        <v>43</v>
      </c>
      <c r="C115" s="325" t="s">
        <v>137</v>
      </c>
      <c r="D115" s="93">
        <v>398.2</v>
      </c>
      <c r="E115" s="218">
        <v>166</v>
      </c>
      <c r="F115" s="218">
        <v>58.6</v>
      </c>
      <c r="G115" s="217">
        <f>F115/F6</f>
        <v>0.0006387450077608608</v>
      </c>
      <c r="H115" s="165">
        <f>F115-E115</f>
        <v>-107.4</v>
      </c>
      <c r="I115" s="96">
        <f>F115/E115</f>
        <v>0.3530120481927711</v>
      </c>
      <c r="J115" s="163"/>
      <c r="K115" s="164"/>
      <c r="L115" s="164"/>
      <c r="M115" s="93"/>
      <c r="N115" s="95"/>
      <c r="O115" s="142"/>
      <c r="P115" s="167">
        <f t="shared" si="36"/>
        <v>398.2</v>
      </c>
      <c r="Q115" s="168">
        <f t="shared" si="40"/>
        <v>398.2</v>
      </c>
      <c r="R115" s="219">
        <f t="shared" si="40"/>
        <v>166</v>
      </c>
      <c r="S115" s="95">
        <f aca="true" t="shared" si="41" ref="S115:S138">SUM(F115,M115)</f>
        <v>58.6</v>
      </c>
      <c r="T115" s="76">
        <f t="shared" si="23"/>
        <v>-107.4</v>
      </c>
      <c r="U115" s="74">
        <f t="shared" si="24"/>
        <v>0.3530120481927711</v>
      </c>
      <c r="V115" s="28"/>
      <c r="W115" s="28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</row>
    <row r="116" spans="1:60" ht="29.25" customHeight="1" hidden="1" thickBot="1">
      <c r="A116" s="79"/>
      <c r="B116" s="158" t="s">
        <v>58</v>
      </c>
      <c r="C116" s="325" t="s">
        <v>59</v>
      </c>
      <c r="D116" s="93"/>
      <c r="E116" s="93"/>
      <c r="F116" s="93"/>
      <c r="G116" s="220">
        <f>F116/F58</f>
        <v>0</v>
      </c>
      <c r="H116" s="95"/>
      <c r="I116" s="96"/>
      <c r="J116" s="163"/>
      <c r="K116" s="164"/>
      <c r="L116" s="164"/>
      <c r="M116" s="93"/>
      <c r="N116" s="95">
        <f t="shared" si="34"/>
        <v>0</v>
      </c>
      <c r="O116" s="142" t="e">
        <f>M116/L116</f>
        <v>#DIV/0!</v>
      </c>
      <c r="P116" s="167">
        <f t="shared" si="36"/>
        <v>0</v>
      </c>
      <c r="Q116" s="168">
        <f t="shared" si="40"/>
        <v>0</v>
      </c>
      <c r="R116" s="221">
        <f t="shared" si="40"/>
        <v>0</v>
      </c>
      <c r="S116" s="95">
        <f t="shared" si="41"/>
        <v>0</v>
      </c>
      <c r="T116" s="76">
        <f t="shared" si="23"/>
        <v>0</v>
      </c>
      <c r="U116" s="74" t="e">
        <f t="shared" si="24"/>
        <v>#DIV/0!</v>
      </c>
      <c r="V116" s="28"/>
      <c r="W116" s="28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17" spans="1:60" ht="35.25" customHeight="1" thickBot="1">
      <c r="A117" s="79">
        <v>12</v>
      </c>
      <c r="B117" s="215">
        <v>170703</v>
      </c>
      <c r="C117" s="60" t="s">
        <v>143</v>
      </c>
      <c r="D117" s="222">
        <v>1525.5</v>
      </c>
      <c r="E117" s="222">
        <v>1525.5</v>
      </c>
      <c r="F117" s="222">
        <v>168.9</v>
      </c>
      <c r="G117" s="217">
        <f>F117/F6</f>
        <v>0.0018410244336315596</v>
      </c>
      <c r="H117" s="165">
        <f>F117-E117</f>
        <v>-1356.6</v>
      </c>
      <c r="I117" s="96">
        <f>F117/E117</f>
        <v>0.11071779744346116</v>
      </c>
      <c r="J117" s="183">
        <v>3025</v>
      </c>
      <c r="K117" s="164">
        <v>3025</v>
      </c>
      <c r="L117" s="164">
        <v>800</v>
      </c>
      <c r="M117" s="164">
        <v>53.3</v>
      </c>
      <c r="N117" s="95">
        <f t="shared" si="34"/>
        <v>-746.7</v>
      </c>
      <c r="O117" s="142">
        <f>M117/L117</f>
        <v>0.06662499999999999</v>
      </c>
      <c r="P117" s="167">
        <f t="shared" si="36"/>
        <v>4550.5</v>
      </c>
      <c r="Q117" s="168">
        <f t="shared" si="40"/>
        <v>4550.5</v>
      </c>
      <c r="R117" s="169">
        <f t="shared" si="40"/>
        <v>2325.5</v>
      </c>
      <c r="S117" s="95">
        <f t="shared" si="41"/>
        <v>222.2</v>
      </c>
      <c r="T117" s="95">
        <f t="shared" si="23"/>
        <v>-2103.3</v>
      </c>
      <c r="U117" s="96">
        <f t="shared" si="24"/>
        <v>0.09554934422704794</v>
      </c>
      <c r="V117" s="28"/>
      <c r="W117" s="28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</row>
    <row r="118" spans="1:60" s="39" customFormat="1" ht="30.75" customHeight="1" hidden="1" thickBot="1">
      <c r="A118" s="98"/>
      <c r="B118" s="223"/>
      <c r="C118" s="321" t="s">
        <v>187</v>
      </c>
      <c r="D118" s="224"/>
      <c r="E118" s="224"/>
      <c r="F118" s="224"/>
      <c r="G118" s="225"/>
      <c r="H118" s="226"/>
      <c r="I118" s="170"/>
      <c r="J118" s="227"/>
      <c r="K118" s="189"/>
      <c r="L118" s="189"/>
      <c r="M118" s="189"/>
      <c r="N118" s="228">
        <f t="shared" si="34"/>
        <v>0</v>
      </c>
      <c r="O118" s="229" t="e">
        <f>M118/L118</f>
        <v>#DIV/0!</v>
      </c>
      <c r="P118" s="88">
        <f t="shared" si="36"/>
        <v>0</v>
      </c>
      <c r="Q118" s="168">
        <f t="shared" si="40"/>
        <v>0</v>
      </c>
      <c r="R118" s="169">
        <f t="shared" si="40"/>
        <v>0</v>
      </c>
      <c r="S118" s="230">
        <f>SUM(F118,M118)</f>
        <v>0</v>
      </c>
      <c r="T118" s="76">
        <f t="shared" si="23"/>
        <v>0</v>
      </c>
      <c r="U118" s="74" t="e">
        <f t="shared" si="24"/>
        <v>#DIV/0!</v>
      </c>
      <c r="V118" s="44"/>
      <c r="W118" s="44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</row>
    <row r="119" spans="1:60" ht="31.5" customHeight="1" hidden="1" thickBot="1">
      <c r="A119" s="109"/>
      <c r="B119" s="231"/>
      <c r="C119" s="54" t="s">
        <v>177</v>
      </c>
      <c r="D119" s="232"/>
      <c r="E119" s="232"/>
      <c r="F119" s="232"/>
      <c r="G119" s="194"/>
      <c r="H119" s="195"/>
      <c r="I119" s="172"/>
      <c r="J119" s="233"/>
      <c r="K119" s="234"/>
      <c r="L119" s="234"/>
      <c r="M119" s="234"/>
      <c r="N119" s="175">
        <f>M119-L119</f>
        <v>0</v>
      </c>
      <c r="O119" s="199" t="e">
        <f>M119/L119</f>
        <v>#DIV/0!</v>
      </c>
      <c r="P119" s="125" t="e">
        <f>SUM(#REF!,K119)</f>
        <v>#REF!</v>
      </c>
      <c r="Q119" s="168">
        <f t="shared" si="40"/>
        <v>0</v>
      </c>
      <c r="R119" s="169">
        <f t="shared" si="40"/>
        <v>0</v>
      </c>
      <c r="S119" s="113">
        <f t="shared" si="41"/>
        <v>0</v>
      </c>
      <c r="T119" s="76">
        <f t="shared" si="23"/>
        <v>0</v>
      </c>
      <c r="U119" s="74" t="e">
        <f t="shared" si="24"/>
        <v>#DIV/0!</v>
      </c>
      <c r="V119" s="28"/>
      <c r="W119" s="28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</row>
    <row r="120" spans="1:60" s="7" customFormat="1" ht="27" customHeight="1" hidden="1" thickBot="1">
      <c r="A120" s="109">
        <v>14</v>
      </c>
      <c r="B120" s="231">
        <v>180000</v>
      </c>
      <c r="C120" s="326" t="s">
        <v>197</v>
      </c>
      <c r="D120" s="232"/>
      <c r="E120" s="232">
        <f>SUM(E121:E124)</f>
        <v>50</v>
      </c>
      <c r="F120" s="232">
        <f>SUM(F121:F124)</f>
        <v>30</v>
      </c>
      <c r="G120" s="194"/>
      <c r="H120" s="195"/>
      <c r="I120" s="172"/>
      <c r="J120" s="235"/>
      <c r="K120" s="236"/>
      <c r="L120" s="236"/>
      <c r="M120" s="193"/>
      <c r="N120" s="195"/>
      <c r="O120" s="237"/>
      <c r="P120" s="238"/>
      <c r="Q120" s="168">
        <f t="shared" si="40"/>
        <v>0</v>
      </c>
      <c r="R120" s="169">
        <f t="shared" si="40"/>
        <v>50</v>
      </c>
      <c r="S120" s="195"/>
      <c r="T120" s="76">
        <f t="shared" si="23"/>
        <v>-50</v>
      </c>
      <c r="U120" s="74">
        <f t="shared" si="24"/>
        <v>0</v>
      </c>
      <c r="V120" s="46"/>
      <c r="W120" s="46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</row>
    <row r="121" spans="1:60" ht="27" customHeight="1" thickBot="1">
      <c r="A121" s="109">
        <v>13</v>
      </c>
      <c r="B121" s="231">
        <v>180107</v>
      </c>
      <c r="C121" s="326" t="s">
        <v>118</v>
      </c>
      <c r="D121" s="232">
        <v>50</v>
      </c>
      <c r="E121" s="232">
        <v>50</v>
      </c>
      <c r="F121" s="232">
        <v>30</v>
      </c>
      <c r="G121" s="217">
        <f>F121/F6</f>
        <v>0.00032700256370009936</v>
      </c>
      <c r="H121" s="165">
        <f>F121-E121</f>
        <v>-20</v>
      </c>
      <c r="I121" s="96">
        <f>F121/E121</f>
        <v>0.6</v>
      </c>
      <c r="J121" s="239"/>
      <c r="K121" s="240"/>
      <c r="L121" s="240"/>
      <c r="M121" s="232"/>
      <c r="N121" s="195"/>
      <c r="O121" s="237"/>
      <c r="P121" s="167">
        <f>SUM(D121,J121)</f>
        <v>50</v>
      </c>
      <c r="Q121" s="168">
        <f t="shared" si="40"/>
        <v>50</v>
      </c>
      <c r="R121" s="169">
        <f t="shared" si="40"/>
        <v>50</v>
      </c>
      <c r="S121" s="195">
        <f t="shared" si="41"/>
        <v>30</v>
      </c>
      <c r="T121" s="76">
        <f t="shared" si="23"/>
        <v>-20</v>
      </c>
      <c r="U121" s="74">
        <f t="shared" si="24"/>
        <v>0.6</v>
      </c>
      <c r="V121" s="28"/>
      <c r="W121" s="28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</row>
    <row r="122" spans="1:60" ht="27" customHeight="1" hidden="1" thickBot="1">
      <c r="A122" s="109"/>
      <c r="B122" s="231"/>
      <c r="C122" s="318" t="s">
        <v>119</v>
      </c>
      <c r="D122" s="241"/>
      <c r="E122" s="241"/>
      <c r="F122" s="241"/>
      <c r="G122" s="342">
        <f>F122/F6</f>
        <v>0</v>
      </c>
      <c r="H122" s="175"/>
      <c r="I122" s="172"/>
      <c r="J122" s="239"/>
      <c r="K122" s="240"/>
      <c r="L122" s="240"/>
      <c r="M122" s="232"/>
      <c r="N122" s="195"/>
      <c r="O122" s="237"/>
      <c r="P122" s="242" t="e">
        <f>SUM(#REF!,K122)</f>
        <v>#REF!</v>
      </c>
      <c r="Q122" s="168">
        <f t="shared" si="40"/>
        <v>0</v>
      </c>
      <c r="R122" s="169">
        <f t="shared" si="40"/>
        <v>0</v>
      </c>
      <c r="S122" s="175">
        <f t="shared" si="41"/>
        <v>0</v>
      </c>
      <c r="T122" s="76">
        <f t="shared" si="23"/>
        <v>0</v>
      </c>
      <c r="U122" s="74" t="e">
        <f t="shared" si="24"/>
        <v>#DIV/0!</v>
      </c>
      <c r="V122" s="28"/>
      <c r="W122" s="28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</row>
    <row r="123" spans="1:60" ht="27" customHeight="1" hidden="1" thickBot="1">
      <c r="A123" s="109">
        <v>16</v>
      </c>
      <c r="B123" s="231">
        <v>180404</v>
      </c>
      <c r="C123" s="326" t="s">
        <v>44</v>
      </c>
      <c r="D123" s="232"/>
      <c r="E123" s="232"/>
      <c r="F123" s="232"/>
      <c r="G123" s="243">
        <f>F123/F6</f>
        <v>0</v>
      </c>
      <c r="H123" s="195"/>
      <c r="I123" s="172"/>
      <c r="J123" s="239"/>
      <c r="K123" s="240"/>
      <c r="L123" s="240"/>
      <c r="M123" s="232"/>
      <c r="N123" s="195"/>
      <c r="O123" s="237"/>
      <c r="P123" s="238" t="e">
        <f>SUM(#REF!,K123)</f>
        <v>#REF!</v>
      </c>
      <c r="Q123" s="168">
        <f t="shared" si="40"/>
        <v>0</v>
      </c>
      <c r="R123" s="169">
        <f t="shared" si="40"/>
        <v>0</v>
      </c>
      <c r="S123" s="195">
        <f t="shared" si="41"/>
        <v>0</v>
      </c>
      <c r="T123" s="76">
        <f t="shared" si="23"/>
        <v>0</v>
      </c>
      <c r="U123" s="74" t="e">
        <f t="shared" si="24"/>
        <v>#DIV/0!</v>
      </c>
      <c r="V123" s="28"/>
      <c r="W123" s="28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</row>
    <row r="124" spans="1:60" s="39" customFormat="1" ht="27" customHeight="1" hidden="1" thickBot="1">
      <c r="A124" s="109">
        <v>13</v>
      </c>
      <c r="B124" s="244">
        <v>180409</v>
      </c>
      <c r="C124" s="326" t="s">
        <v>123</v>
      </c>
      <c r="D124" s="245"/>
      <c r="E124" s="245"/>
      <c r="F124" s="232"/>
      <c r="G124" s="246"/>
      <c r="H124" s="236"/>
      <c r="I124" s="172"/>
      <c r="J124" s="239">
        <f>SUM(J125:J128)</f>
        <v>0</v>
      </c>
      <c r="K124" s="247">
        <f>SUM(K125:K128)</f>
        <v>0</v>
      </c>
      <c r="L124" s="240"/>
      <c r="M124" s="240"/>
      <c r="N124" s="236">
        <f t="shared" si="34"/>
        <v>0</v>
      </c>
      <c r="O124" s="248" t="e">
        <f aca="true" t="shared" si="42" ref="O124:O133">M124/L124</f>
        <v>#DIV/0!</v>
      </c>
      <c r="P124" s="249" t="e">
        <f>SUM(#REF!,K124)</f>
        <v>#REF!</v>
      </c>
      <c r="Q124" s="168">
        <f t="shared" si="40"/>
        <v>0</v>
      </c>
      <c r="R124" s="169">
        <f t="shared" si="40"/>
        <v>0</v>
      </c>
      <c r="S124" s="236">
        <f t="shared" si="41"/>
        <v>0</v>
      </c>
      <c r="T124" s="76">
        <f t="shared" si="23"/>
        <v>0</v>
      </c>
      <c r="U124" s="74" t="e">
        <f t="shared" si="24"/>
        <v>#DIV/0!</v>
      </c>
      <c r="V124" s="44"/>
      <c r="W124" s="44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</row>
    <row r="125" spans="1:60" ht="23.25" customHeight="1" hidden="1" thickBot="1">
      <c r="A125" s="109"/>
      <c r="B125" s="231"/>
      <c r="C125" s="318" t="s">
        <v>127</v>
      </c>
      <c r="D125" s="245"/>
      <c r="E125" s="245"/>
      <c r="F125" s="232"/>
      <c r="G125" s="194"/>
      <c r="H125" s="195"/>
      <c r="I125" s="172"/>
      <c r="J125" s="233"/>
      <c r="K125" s="234"/>
      <c r="L125" s="234"/>
      <c r="M125" s="241"/>
      <c r="N125" s="113">
        <f t="shared" si="34"/>
        <v>0</v>
      </c>
      <c r="O125" s="117" t="e">
        <f t="shared" si="42"/>
        <v>#DIV/0!</v>
      </c>
      <c r="P125" s="242" t="e">
        <f>SUM(#REF!,K125)</f>
        <v>#REF!</v>
      </c>
      <c r="Q125" s="168">
        <f t="shared" si="40"/>
        <v>0</v>
      </c>
      <c r="R125" s="169">
        <f t="shared" si="40"/>
        <v>0</v>
      </c>
      <c r="S125" s="175">
        <f t="shared" si="41"/>
        <v>0</v>
      </c>
      <c r="T125" s="76">
        <f t="shared" si="23"/>
        <v>0</v>
      </c>
      <c r="U125" s="74" t="e">
        <f t="shared" si="24"/>
        <v>#DIV/0!</v>
      </c>
      <c r="V125" s="28"/>
      <c r="W125" s="28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1:60" ht="27" customHeight="1" hidden="1" thickBot="1">
      <c r="A126" s="109"/>
      <c r="B126" s="231"/>
      <c r="C126" s="318" t="s">
        <v>128</v>
      </c>
      <c r="D126" s="245"/>
      <c r="E126" s="245"/>
      <c r="F126" s="232"/>
      <c r="G126" s="194"/>
      <c r="H126" s="195"/>
      <c r="I126" s="172"/>
      <c r="J126" s="233"/>
      <c r="K126" s="234"/>
      <c r="L126" s="234"/>
      <c r="M126" s="241"/>
      <c r="N126" s="113">
        <f t="shared" si="34"/>
        <v>0</v>
      </c>
      <c r="O126" s="117" t="e">
        <f t="shared" si="42"/>
        <v>#DIV/0!</v>
      </c>
      <c r="P126" s="242" t="e">
        <f>SUM(#REF!,K126)</f>
        <v>#REF!</v>
      </c>
      <c r="Q126" s="168">
        <f t="shared" si="40"/>
        <v>0</v>
      </c>
      <c r="R126" s="169">
        <f t="shared" si="40"/>
        <v>0</v>
      </c>
      <c r="S126" s="175">
        <f t="shared" si="41"/>
        <v>0</v>
      </c>
      <c r="T126" s="76">
        <f t="shared" si="23"/>
        <v>0</v>
      </c>
      <c r="U126" s="74" t="e">
        <f t="shared" si="24"/>
        <v>#DIV/0!</v>
      </c>
      <c r="V126" s="28"/>
      <c r="W126" s="28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</row>
    <row r="127" spans="1:60" ht="20.25" customHeight="1" hidden="1" thickBot="1">
      <c r="A127" s="109"/>
      <c r="B127" s="231"/>
      <c r="C127" s="318" t="s">
        <v>129</v>
      </c>
      <c r="D127" s="245"/>
      <c r="E127" s="245"/>
      <c r="F127" s="232"/>
      <c r="G127" s="194"/>
      <c r="H127" s="195"/>
      <c r="I127" s="172"/>
      <c r="J127" s="233"/>
      <c r="K127" s="234"/>
      <c r="L127" s="234"/>
      <c r="M127" s="241"/>
      <c r="N127" s="113">
        <f t="shared" si="34"/>
        <v>0</v>
      </c>
      <c r="O127" s="117" t="e">
        <f t="shared" si="42"/>
        <v>#DIV/0!</v>
      </c>
      <c r="P127" s="242" t="e">
        <f>SUM(#REF!,K127)</f>
        <v>#REF!</v>
      </c>
      <c r="Q127" s="168">
        <f t="shared" si="40"/>
        <v>0</v>
      </c>
      <c r="R127" s="169">
        <f t="shared" si="40"/>
        <v>0</v>
      </c>
      <c r="S127" s="175">
        <f t="shared" si="41"/>
        <v>0</v>
      </c>
      <c r="T127" s="76">
        <f t="shared" si="23"/>
        <v>0</v>
      </c>
      <c r="U127" s="74" t="e">
        <f t="shared" si="24"/>
        <v>#DIV/0!</v>
      </c>
      <c r="V127" s="28"/>
      <c r="W127" s="28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</row>
    <row r="128" spans="1:60" ht="21.75" customHeight="1" hidden="1" thickBot="1">
      <c r="A128" s="109"/>
      <c r="B128" s="231"/>
      <c r="C128" s="318" t="s">
        <v>130</v>
      </c>
      <c r="D128" s="245"/>
      <c r="E128" s="245"/>
      <c r="F128" s="232"/>
      <c r="G128" s="194"/>
      <c r="H128" s="195"/>
      <c r="I128" s="172"/>
      <c r="J128" s="233"/>
      <c r="K128" s="234"/>
      <c r="L128" s="234"/>
      <c r="M128" s="241"/>
      <c r="N128" s="113">
        <f t="shared" si="34"/>
        <v>0</v>
      </c>
      <c r="O128" s="117" t="e">
        <f t="shared" si="42"/>
        <v>#DIV/0!</v>
      </c>
      <c r="P128" s="242" t="e">
        <f>SUM(#REF!,K128)</f>
        <v>#REF!</v>
      </c>
      <c r="Q128" s="168">
        <f t="shared" si="40"/>
        <v>0</v>
      </c>
      <c r="R128" s="169">
        <f t="shared" si="40"/>
        <v>0</v>
      </c>
      <c r="S128" s="175">
        <f t="shared" si="41"/>
        <v>0</v>
      </c>
      <c r="T128" s="76">
        <f t="shared" si="23"/>
        <v>0</v>
      </c>
      <c r="U128" s="74" t="e">
        <f t="shared" si="24"/>
        <v>#DIV/0!</v>
      </c>
      <c r="V128" s="28"/>
      <c r="W128" s="28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</row>
    <row r="129" spans="1:60" ht="21" customHeight="1" hidden="1" thickBot="1">
      <c r="A129" s="131">
        <v>14</v>
      </c>
      <c r="B129" s="250" t="s">
        <v>57</v>
      </c>
      <c r="C129" s="327" t="s">
        <v>179</v>
      </c>
      <c r="D129" s="251"/>
      <c r="E129" s="251"/>
      <c r="F129" s="251"/>
      <c r="G129" s="252">
        <f>F129/F6</f>
        <v>0</v>
      </c>
      <c r="H129" s="253"/>
      <c r="I129" s="177"/>
      <c r="J129" s="254"/>
      <c r="K129" s="255"/>
      <c r="L129" s="255"/>
      <c r="M129" s="251"/>
      <c r="N129" s="253">
        <f>M129-L129</f>
        <v>0</v>
      </c>
      <c r="O129" s="256"/>
      <c r="P129" s="257" t="e">
        <f>SUM(#REF!,K129)</f>
        <v>#REF!</v>
      </c>
      <c r="Q129" s="168">
        <f t="shared" si="40"/>
        <v>0</v>
      </c>
      <c r="R129" s="169">
        <f t="shared" si="40"/>
        <v>0</v>
      </c>
      <c r="S129" s="253">
        <f>SUM(F129,M129)</f>
        <v>0</v>
      </c>
      <c r="T129" s="76">
        <f t="shared" si="23"/>
        <v>0</v>
      </c>
      <c r="U129" s="74" t="e">
        <f t="shared" si="24"/>
        <v>#DIV/0!</v>
      </c>
      <c r="V129" s="28"/>
      <c r="W129" s="28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</row>
    <row r="130" spans="1:60" ht="38.25" customHeight="1" hidden="1" thickBot="1">
      <c r="A130" s="79">
        <v>13</v>
      </c>
      <c r="B130" s="158" t="s">
        <v>184</v>
      </c>
      <c r="C130" s="60" t="s">
        <v>208</v>
      </c>
      <c r="D130" s="222"/>
      <c r="E130" s="222"/>
      <c r="F130" s="222"/>
      <c r="G130" s="94"/>
      <c r="H130" s="95"/>
      <c r="I130" s="96"/>
      <c r="J130" s="163"/>
      <c r="K130" s="164"/>
      <c r="L130" s="93"/>
      <c r="M130" s="178"/>
      <c r="N130" s="95">
        <f>M130-L130</f>
        <v>0</v>
      </c>
      <c r="O130" s="142" t="e">
        <f>M130/L130</f>
        <v>#DIV/0!</v>
      </c>
      <c r="P130" s="167">
        <f>SUM(D130,J130)</f>
        <v>0</v>
      </c>
      <c r="Q130" s="168">
        <f t="shared" si="40"/>
        <v>0</v>
      </c>
      <c r="R130" s="169">
        <f t="shared" si="40"/>
        <v>0</v>
      </c>
      <c r="S130" s="95">
        <f>SUM(F130,M130)</f>
        <v>0</v>
      </c>
      <c r="T130" s="76">
        <f t="shared" si="23"/>
        <v>0</v>
      </c>
      <c r="U130" s="74" t="e">
        <f t="shared" si="24"/>
        <v>#DIV/0!</v>
      </c>
      <c r="V130" s="28"/>
      <c r="W130" s="28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</row>
    <row r="131" spans="1:60" ht="23.25" customHeight="1" thickBot="1">
      <c r="A131" s="79">
        <v>14</v>
      </c>
      <c r="B131" s="158" t="s">
        <v>247</v>
      </c>
      <c r="C131" s="60" t="s">
        <v>248</v>
      </c>
      <c r="D131" s="222">
        <v>45</v>
      </c>
      <c r="E131" s="222">
        <v>45</v>
      </c>
      <c r="F131" s="222">
        <v>32.5</v>
      </c>
      <c r="G131" s="217">
        <f>F131/F6</f>
        <v>0.00035425277734177433</v>
      </c>
      <c r="H131" s="165">
        <f>F131-E131</f>
        <v>-12.5</v>
      </c>
      <c r="I131" s="96">
        <f>F131/E131</f>
        <v>0.7222222222222222</v>
      </c>
      <c r="J131" s="163"/>
      <c r="K131" s="164"/>
      <c r="L131" s="93"/>
      <c r="M131" s="178"/>
      <c r="N131" s="95"/>
      <c r="O131" s="142"/>
      <c r="P131" s="167">
        <f>SUM(D131,J131)</f>
        <v>45</v>
      </c>
      <c r="Q131" s="168">
        <f>SUM(D131,K131)</f>
        <v>45</v>
      </c>
      <c r="R131" s="169">
        <f>SUM(E131,L131)</f>
        <v>45</v>
      </c>
      <c r="S131" s="95">
        <f>SUM(F131,M131)</f>
        <v>32.5</v>
      </c>
      <c r="T131" s="76">
        <f>S131-R131</f>
        <v>-12.5</v>
      </c>
      <c r="U131" s="74">
        <f>S131/R131</f>
        <v>0.7222222222222222</v>
      </c>
      <c r="V131" s="28"/>
      <c r="W131" s="28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</row>
    <row r="132" spans="1:60" ht="33" customHeight="1" hidden="1" thickBot="1">
      <c r="A132" s="79">
        <v>14</v>
      </c>
      <c r="B132" s="158" t="s">
        <v>45</v>
      </c>
      <c r="C132" s="325" t="s">
        <v>121</v>
      </c>
      <c r="D132" s="178"/>
      <c r="E132" s="178"/>
      <c r="F132" s="178"/>
      <c r="G132" s="220"/>
      <c r="H132" s="95"/>
      <c r="I132" s="96"/>
      <c r="J132" s="97"/>
      <c r="K132" s="93"/>
      <c r="L132" s="93"/>
      <c r="M132" s="178"/>
      <c r="N132" s="95">
        <f t="shared" si="34"/>
        <v>0</v>
      </c>
      <c r="O132" s="142" t="e">
        <f t="shared" si="42"/>
        <v>#DIV/0!</v>
      </c>
      <c r="P132" s="167">
        <f>SUM(D132,J132)</f>
        <v>0</v>
      </c>
      <c r="Q132" s="168">
        <f t="shared" si="40"/>
        <v>0</v>
      </c>
      <c r="R132" s="169">
        <f t="shared" si="40"/>
        <v>0</v>
      </c>
      <c r="S132" s="95">
        <f t="shared" si="41"/>
        <v>0</v>
      </c>
      <c r="T132" s="76">
        <f t="shared" si="23"/>
        <v>0</v>
      </c>
      <c r="U132" s="74" t="e">
        <f t="shared" si="24"/>
        <v>#DIV/0!</v>
      </c>
      <c r="V132" s="28"/>
      <c r="W132" s="28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</row>
    <row r="133" spans="1:60" ht="30.75" customHeight="1" thickBot="1">
      <c r="A133" s="79">
        <v>15</v>
      </c>
      <c r="B133" s="158" t="s">
        <v>46</v>
      </c>
      <c r="C133" s="61" t="s">
        <v>47</v>
      </c>
      <c r="D133" s="82"/>
      <c r="E133" s="82"/>
      <c r="F133" s="178"/>
      <c r="G133" s="220"/>
      <c r="H133" s="165">
        <f>F133-E133</f>
        <v>0</v>
      </c>
      <c r="I133" s="96"/>
      <c r="J133" s="97">
        <v>10</v>
      </c>
      <c r="K133" s="93">
        <v>10</v>
      </c>
      <c r="L133" s="93">
        <v>5.3</v>
      </c>
      <c r="M133" s="178">
        <v>2.2</v>
      </c>
      <c r="N133" s="95">
        <f t="shared" si="34"/>
        <v>-3.0999999999999996</v>
      </c>
      <c r="O133" s="142">
        <f t="shared" si="42"/>
        <v>0.4150943396226416</v>
      </c>
      <c r="P133" s="167">
        <f>SUM(D133,J133)</f>
        <v>10</v>
      </c>
      <c r="Q133" s="168">
        <f t="shared" si="40"/>
        <v>10</v>
      </c>
      <c r="R133" s="169">
        <f t="shared" si="40"/>
        <v>5.3</v>
      </c>
      <c r="S133" s="95">
        <f t="shared" si="41"/>
        <v>2.2</v>
      </c>
      <c r="T133" s="76">
        <f t="shared" si="23"/>
        <v>-3.0999999999999996</v>
      </c>
      <c r="U133" s="74">
        <f t="shared" si="24"/>
        <v>0.4150943396226416</v>
      </c>
      <c r="V133" s="28"/>
      <c r="W133" s="28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</row>
    <row r="134" spans="1:60" ht="29.25" customHeight="1" thickBot="1">
      <c r="A134" s="79">
        <v>16</v>
      </c>
      <c r="B134" s="158" t="s">
        <v>48</v>
      </c>
      <c r="C134" s="62" t="s">
        <v>49</v>
      </c>
      <c r="D134" s="178">
        <v>2000</v>
      </c>
      <c r="E134" s="178">
        <v>1300</v>
      </c>
      <c r="F134" s="178">
        <v>0</v>
      </c>
      <c r="G134" s="194">
        <f>F134/F6</f>
        <v>0</v>
      </c>
      <c r="H134" s="165">
        <f aca="true" t="shared" si="43" ref="H134:H139">F134-E134</f>
        <v>-1300</v>
      </c>
      <c r="I134" s="96">
        <f>F134/E134</f>
        <v>0</v>
      </c>
      <c r="J134" s="146"/>
      <c r="K134" s="93"/>
      <c r="L134" s="93"/>
      <c r="M134" s="178"/>
      <c r="N134" s="95"/>
      <c r="O134" s="258"/>
      <c r="P134" s="167">
        <f>SUM(D134,J134)</f>
        <v>2000</v>
      </c>
      <c r="Q134" s="168">
        <f t="shared" si="40"/>
        <v>2000</v>
      </c>
      <c r="R134" s="169">
        <f t="shared" si="40"/>
        <v>1300</v>
      </c>
      <c r="S134" s="95">
        <f t="shared" si="41"/>
        <v>0</v>
      </c>
      <c r="T134" s="76">
        <f t="shared" si="23"/>
        <v>-1300</v>
      </c>
      <c r="U134" s="74">
        <f t="shared" si="24"/>
        <v>0</v>
      </c>
      <c r="V134" s="28"/>
      <c r="W134" s="28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</row>
    <row r="135" spans="1:45" s="6" customFormat="1" ht="27" customHeight="1" hidden="1" thickBot="1">
      <c r="A135" s="79">
        <v>19</v>
      </c>
      <c r="B135" s="158" t="s">
        <v>144</v>
      </c>
      <c r="C135" s="61" t="s">
        <v>145</v>
      </c>
      <c r="D135" s="178"/>
      <c r="E135" s="178"/>
      <c r="F135" s="178"/>
      <c r="G135" s="94">
        <f>F135/F6</f>
        <v>0</v>
      </c>
      <c r="H135" s="162">
        <f t="shared" si="43"/>
        <v>0</v>
      </c>
      <c r="I135" s="96"/>
      <c r="J135" s="146"/>
      <c r="K135" s="93"/>
      <c r="L135" s="93"/>
      <c r="M135" s="178"/>
      <c r="N135" s="95"/>
      <c r="O135" s="258"/>
      <c r="P135" s="167" t="e">
        <f>SUM(#REF!,K135)</f>
        <v>#REF!</v>
      </c>
      <c r="Q135" s="168">
        <f t="shared" si="40"/>
        <v>0</v>
      </c>
      <c r="R135" s="169">
        <f t="shared" si="40"/>
        <v>0</v>
      </c>
      <c r="S135" s="95">
        <f t="shared" si="41"/>
        <v>0</v>
      </c>
      <c r="T135" s="76">
        <f t="shared" si="23"/>
        <v>0</v>
      </c>
      <c r="U135" s="74" t="e">
        <f t="shared" si="24"/>
        <v>#DIV/0!</v>
      </c>
      <c r="V135" s="28"/>
      <c r="W135" s="28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:45" s="6" customFormat="1" ht="28.5" customHeight="1" thickBot="1">
      <c r="A136" s="79">
        <v>17</v>
      </c>
      <c r="B136" s="158" t="s">
        <v>50</v>
      </c>
      <c r="C136" s="61" t="s">
        <v>234</v>
      </c>
      <c r="D136" s="178">
        <v>33220.5</v>
      </c>
      <c r="E136" s="178">
        <v>13842</v>
      </c>
      <c r="F136" s="178">
        <v>13842</v>
      </c>
      <c r="G136" s="94">
        <f>F136/F6</f>
        <v>0.15087898289122587</v>
      </c>
      <c r="H136" s="162">
        <f t="shared" si="43"/>
        <v>0</v>
      </c>
      <c r="I136" s="96">
        <f>F136/E136</f>
        <v>1</v>
      </c>
      <c r="J136" s="146"/>
      <c r="K136" s="93"/>
      <c r="L136" s="93"/>
      <c r="M136" s="178"/>
      <c r="N136" s="95"/>
      <c r="O136" s="258"/>
      <c r="P136" s="167">
        <f>SUM(D136,J136)</f>
        <v>33220.5</v>
      </c>
      <c r="Q136" s="168">
        <f t="shared" si="40"/>
        <v>33220.5</v>
      </c>
      <c r="R136" s="169">
        <f t="shared" si="40"/>
        <v>13842</v>
      </c>
      <c r="S136" s="95">
        <f t="shared" si="41"/>
        <v>13842</v>
      </c>
      <c r="T136" s="76">
        <f t="shared" si="23"/>
        <v>0</v>
      </c>
      <c r="U136" s="74">
        <f t="shared" si="24"/>
        <v>1</v>
      </c>
      <c r="V136" s="28"/>
      <c r="W136" s="28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s="6" customFormat="1" ht="21" customHeight="1" hidden="1" thickBot="1">
      <c r="A137" s="79">
        <v>18</v>
      </c>
      <c r="B137" s="158" t="s">
        <v>56</v>
      </c>
      <c r="C137" s="61" t="s">
        <v>113</v>
      </c>
      <c r="D137" s="178"/>
      <c r="E137" s="178"/>
      <c r="F137" s="178"/>
      <c r="G137" s="94">
        <f>F137/F6</f>
        <v>0</v>
      </c>
      <c r="H137" s="162">
        <f t="shared" si="43"/>
        <v>0</v>
      </c>
      <c r="I137" s="96"/>
      <c r="J137" s="146"/>
      <c r="K137" s="93"/>
      <c r="L137" s="93"/>
      <c r="M137" s="178"/>
      <c r="N137" s="95"/>
      <c r="O137" s="142"/>
      <c r="P137" s="167" t="e">
        <f>SUM(#REF!,K137)</f>
        <v>#REF!</v>
      </c>
      <c r="Q137" s="168">
        <f t="shared" si="40"/>
        <v>0</v>
      </c>
      <c r="R137" s="219">
        <f t="shared" si="40"/>
        <v>0</v>
      </c>
      <c r="S137" s="95">
        <f t="shared" si="41"/>
        <v>0</v>
      </c>
      <c r="T137" s="76">
        <f t="shared" si="23"/>
        <v>0</v>
      </c>
      <c r="U137" s="74" t="e">
        <f t="shared" si="24"/>
        <v>#DIV/0!</v>
      </c>
      <c r="V137" s="28"/>
      <c r="W137" s="28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s="6" customFormat="1" ht="26.25" customHeight="1" hidden="1" thickBot="1">
      <c r="A138" s="79"/>
      <c r="B138" s="141"/>
      <c r="C138" s="328" t="s">
        <v>112</v>
      </c>
      <c r="D138" s="259"/>
      <c r="E138" s="259"/>
      <c r="F138" s="259"/>
      <c r="G138" s="260">
        <f>F138/F6</f>
        <v>0</v>
      </c>
      <c r="H138" s="162">
        <f t="shared" si="43"/>
        <v>0</v>
      </c>
      <c r="I138" s="96"/>
      <c r="J138" s="85"/>
      <c r="K138" s="82"/>
      <c r="L138" s="82"/>
      <c r="M138" s="259"/>
      <c r="N138" s="162"/>
      <c r="O138" s="261"/>
      <c r="P138" s="262" t="e">
        <f>SUM(#REF!,K138)</f>
        <v>#REF!</v>
      </c>
      <c r="Q138" s="168">
        <f t="shared" si="40"/>
        <v>0</v>
      </c>
      <c r="R138" s="219">
        <f t="shared" si="40"/>
        <v>0</v>
      </c>
      <c r="S138" s="263">
        <f t="shared" si="41"/>
        <v>0</v>
      </c>
      <c r="T138" s="76">
        <f t="shared" si="23"/>
        <v>0</v>
      </c>
      <c r="U138" s="74" t="e">
        <f t="shared" si="24"/>
        <v>#DIV/0!</v>
      </c>
      <c r="V138" s="28"/>
      <c r="W138" s="28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:45" s="9" customFormat="1" ht="42.75" customHeight="1" thickBot="1">
      <c r="A139" s="79">
        <v>18</v>
      </c>
      <c r="B139" s="158" t="s">
        <v>194</v>
      </c>
      <c r="C139" s="61" t="s">
        <v>202</v>
      </c>
      <c r="D139" s="178">
        <v>50</v>
      </c>
      <c r="E139" s="178">
        <v>50</v>
      </c>
      <c r="F139" s="178">
        <v>20</v>
      </c>
      <c r="G139" s="94">
        <f>F139/F6</f>
        <v>0.00021800170913339957</v>
      </c>
      <c r="H139" s="162">
        <f t="shared" si="43"/>
        <v>-30</v>
      </c>
      <c r="I139" s="96">
        <f aca="true" t="shared" si="44" ref="I139:I150">F139/E139</f>
        <v>0.4</v>
      </c>
      <c r="J139" s="146"/>
      <c r="K139" s="93"/>
      <c r="L139" s="93"/>
      <c r="M139" s="178"/>
      <c r="N139" s="95">
        <f>M139-L139</f>
        <v>0</v>
      </c>
      <c r="O139" s="142"/>
      <c r="P139" s="167">
        <f aca="true" t="shared" si="45" ref="P139:P153">SUM(D139,J139)</f>
        <v>50</v>
      </c>
      <c r="Q139" s="168">
        <f t="shared" si="40"/>
        <v>50</v>
      </c>
      <c r="R139" s="219">
        <f t="shared" si="40"/>
        <v>50</v>
      </c>
      <c r="S139" s="95">
        <f aca="true" t="shared" si="46" ref="S139:S154">SUM(F139,M139)</f>
        <v>20</v>
      </c>
      <c r="T139" s="76">
        <f aca="true" t="shared" si="47" ref="T139:T158">S139-R139</f>
        <v>-30</v>
      </c>
      <c r="U139" s="74">
        <f aca="true" t="shared" si="48" ref="U139:U158">S139/R139</f>
        <v>0.4</v>
      </c>
      <c r="V139" s="46"/>
      <c r="W139" s="46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</row>
    <row r="140" spans="1:45" s="6" customFormat="1" ht="33" customHeight="1" hidden="1" thickBot="1">
      <c r="A140" s="79">
        <v>17</v>
      </c>
      <c r="B140" s="158" t="s">
        <v>101</v>
      </c>
      <c r="C140" s="61" t="s">
        <v>171</v>
      </c>
      <c r="D140" s="178">
        <f>SUM(D141:D142)</f>
        <v>0</v>
      </c>
      <c r="E140" s="178">
        <f>SUM(E141:E142)</f>
        <v>0</v>
      </c>
      <c r="F140" s="178">
        <f>SUM(F141:F142)</f>
        <v>0</v>
      </c>
      <c r="G140" s="94">
        <f>F140/F10</f>
        <v>0</v>
      </c>
      <c r="H140" s="95"/>
      <c r="I140" s="96"/>
      <c r="J140" s="264">
        <f>SUM(J141:J142)</f>
        <v>0</v>
      </c>
      <c r="K140" s="178">
        <f>SUM(K141:K142)</f>
        <v>0</v>
      </c>
      <c r="L140" s="178">
        <f>SUM(L141:L142)</f>
        <v>0</v>
      </c>
      <c r="M140" s="178">
        <f>SUM(M141:M142)</f>
        <v>0</v>
      </c>
      <c r="N140" s="95">
        <f>M140-L140</f>
        <v>0</v>
      </c>
      <c r="O140" s="142"/>
      <c r="P140" s="167">
        <f t="shared" si="45"/>
        <v>0</v>
      </c>
      <c r="Q140" s="168">
        <f aca="true" t="shared" si="49" ref="Q140:R145">SUM(D140,J140)</f>
        <v>0</v>
      </c>
      <c r="R140" s="168">
        <f t="shared" si="49"/>
        <v>0</v>
      </c>
      <c r="S140" s="95">
        <f t="shared" si="46"/>
        <v>0</v>
      </c>
      <c r="T140" s="76">
        <f t="shared" si="47"/>
        <v>0</v>
      </c>
      <c r="U140" s="74" t="e">
        <f t="shared" si="48"/>
        <v>#DIV/0!</v>
      </c>
      <c r="V140" s="28"/>
      <c r="W140" s="28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:45" s="25" customFormat="1" ht="24.75" customHeight="1" hidden="1" thickBot="1">
      <c r="A141" s="79"/>
      <c r="B141" s="141"/>
      <c r="C141" s="328" t="s">
        <v>109</v>
      </c>
      <c r="D141" s="265"/>
      <c r="E141" s="265"/>
      <c r="F141" s="265">
        <v>0</v>
      </c>
      <c r="G141" s="94" t="e">
        <f>F141/F11</f>
        <v>#DIV/0!</v>
      </c>
      <c r="H141" s="95"/>
      <c r="I141" s="96"/>
      <c r="J141" s="266"/>
      <c r="K141" s="86"/>
      <c r="L141" s="82"/>
      <c r="M141" s="265"/>
      <c r="N141" s="263">
        <f>M141-L141</f>
        <v>0</v>
      </c>
      <c r="O141" s="267"/>
      <c r="P141" s="167">
        <f t="shared" si="45"/>
        <v>0</v>
      </c>
      <c r="Q141" s="168">
        <f t="shared" si="49"/>
        <v>0</v>
      </c>
      <c r="R141" s="168">
        <f t="shared" si="49"/>
        <v>0</v>
      </c>
      <c r="S141" s="263">
        <f t="shared" si="46"/>
        <v>0</v>
      </c>
      <c r="T141" s="76">
        <f t="shared" si="47"/>
        <v>0</v>
      </c>
      <c r="U141" s="74" t="e">
        <f t="shared" si="48"/>
        <v>#DIV/0!</v>
      </c>
      <c r="V141" s="28"/>
      <c r="W141" s="28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</row>
    <row r="142" spans="1:45" s="25" customFormat="1" ht="29.25" customHeight="1" hidden="1" thickBot="1">
      <c r="A142" s="79"/>
      <c r="B142" s="141"/>
      <c r="C142" s="328" t="s">
        <v>147</v>
      </c>
      <c r="D142" s="265"/>
      <c r="E142" s="265"/>
      <c r="F142" s="265"/>
      <c r="G142" s="94">
        <f>F142/F12</f>
        <v>0</v>
      </c>
      <c r="H142" s="95"/>
      <c r="I142" s="96"/>
      <c r="J142" s="266"/>
      <c r="K142" s="86"/>
      <c r="L142" s="82"/>
      <c r="M142" s="265"/>
      <c r="N142" s="263"/>
      <c r="O142" s="267"/>
      <c r="P142" s="167">
        <f t="shared" si="45"/>
        <v>0</v>
      </c>
      <c r="Q142" s="168">
        <f t="shared" si="49"/>
        <v>0</v>
      </c>
      <c r="R142" s="168">
        <f t="shared" si="49"/>
        <v>0</v>
      </c>
      <c r="S142" s="263">
        <f t="shared" si="46"/>
        <v>0</v>
      </c>
      <c r="T142" s="76">
        <f t="shared" si="47"/>
        <v>0</v>
      </c>
      <c r="U142" s="74" t="e">
        <f t="shared" si="48"/>
        <v>#DIV/0!</v>
      </c>
      <c r="V142" s="28"/>
      <c r="W142" s="28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</row>
    <row r="143" spans="1:45" s="23" customFormat="1" ht="43.5" customHeight="1" hidden="1" thickBot="1">
      <c r="A143" s="79">
        <v>22</v>
      </c>
      <c r="B143" s="158" t="s">
        <v>195</v>
      </c>
      <c r="C143" s="61" t="s">
        <v>201</v>
      </c>
      <c r="D143" s="216"/>
      <c r="E143" s="216"/>
      <c r="F143" s="216"/>
      <c r="G143" s="94">
        <f>F143/F6</f>
        <v>0</v>
      </c>
      <c r="H143" s="95"/>
      <c r="I143" s="96"/>
      <c r="J143" s="268"/>
      <c r="K143" s="218"/>
      <c r="L143" s="93"/>
      <c r="M143" s="216"/>
      <c r="N143" s="165"/>
      <c r="O143" s="166"/>
      <c r="P143" s="167">
        <f t="shared" si="45"/>
        <v>0</v>
      </c>
      <c r="Q143" s="168">
        <f t="shared" si="49"/>
        <v>0</v>
      </c>
      <c r="R143" s="168">
        <f t="shared" si="49"/>
        <v>0</v>
      </c>
      <c r="S143" s="95">
        <f t="shared" si="46"/>
        <v>0</v>
      </c>
      <c r="T143" s="76">
        <f t="shared" si="47"/>
        <v>0</v>
      </c>
      <c r="U143" s="74" t="e">
        <f t="shared" si="48"/>
        <v>#DIV/0!</v>
      </c>
      <c r="V143" s="46"/>
      <c r="W143" s="46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</row>
    <row r="144" spans="1:45" s="25" customFormat="1" ht="30" customHeight="1" hidden="1" thickBot="1">
      <c r="A144" s="79">
        <v>19</v>
      </c>
      <c r="B144" s="158" t="s">
        <v>120</v>
      </c>
      <c r="C144" s="60" t="s">
        <v>218</v>
      </c>
      <c r="D144" s="216">
        <f>SUM(D145)</f>
        <v>0</v>
      </c>
      <c r="E144" s="216">
        <f>SUM(E145)</f>
        <v>0</v>
      </c>
      <c r="F144" s="178">
        <f>SUM(F145)</f>
        <v>0</v>
      </c>
      <c r="G144" s="94">
        <f>F144/F6</f>
        <v>0</v>
      </c>
      <c r="H144" s="95">
        <f>SUM(H145)</f>
        <v>0</v>
      </c>
      <c r="I144" s="96" t="e">
        <f t="shared" si="44"/>
        <v>#DIV/0!</v>
      </c>
      <c r="J144" s="268"/>
      <c r="K144" s="218"/>
      <c r="L144" s="93"/>
      <c r="M144" s="216"/>
      <c r="N144" s="165">
        <f>M144-L144</f>
        <v>0</v>
      </c>
      <c r="O144" s="166"/>
      <c r="P144" s="167">
        <f t="shared" si="45"/>
        <v>0</v>
      </c>
      <c r="Q144" s="168">
        <f t="shared" si="49"/>
        <v>0</v>
      </c>
      <c r="R144" s="168">
        <f t="shared" si="49"/>
        <v>0</v>
      </c>
      <c r="S144" s="165">
        <f t="shared" si="46"/>
        <v>0</v>
      </c>
      <c r="T144" s="76">
        <f t="shared" si="47"/>
        <v>0</v>
      </c>
      <c r="U144" s="74" t="e">
        <f t="shared" si="48"/>
        <v>#DIV/0!</v>
      </c>
      <c r="V144" s="28"/>
      <c r="W144" s="28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</row>
    <row r="145" spans="1:45" s="25" customFormat="1" ht="32.25" customHeight="1" hidden="1" thickBot="1">
      <c r="A145" s="269"/>
      <c r="B145" s="270"/>
      <c r="C145" s="329" t="s">
        <v>219</v>
      </c>
      <c r="D145" s="271"/>
      <c r="E145" s="271"/>
      <c r="F145" s="271"/>
      <c r="G145" s="272">
        <f>F145/F6</f>
        <v>0</v>
      </c>
      <c r="H145" s="273">
        <f>F145-E145</f>
        <v>0</v>
      </c>
      <c r="I145" s="174" t="e">
        <f t="shared" si="44"/>
        <v>#DIV/0!</v>
      </c>
      <c r="J145" s="274"/>
      <c r="K145" s="275"/>
      <c r="L145" s="275"/>
      <c r="M145" s="271"/>
      <c r="N145" s="276"/>
      <c r="O145" s="277"/>
      <c r="P145" s="262">
        <f t="shared" si="45"/>
        <v>0</v>
      </c>
      <c r="Q145" s="278">
        <f t="shared" si="49"/>
        <v>0</v>
      </c>
      <c r="R145" s="278">
        <f t="shared" si="49"/>
        <v>0</v>
      </c>
      <c r="S145" s="276">
        <f t="shared" si="46"/>
        <v>0</v>
      </c>
      <c r="T145" s="76">
        <f t="shared" si="47"/>
        <v>0</v>
      </c>
      <c r="U145" s="74" t="e">
        <f t="shared" si="48"/>
        <v>#DIV/0!</v>
      </c>
      <c r="V145" s="28"/>
      <c r="W145" s="28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</row>
    <row r="146" spans="1:45" s="49" customFormat="1" ht="27.75" customHeight="1" thickBot="1">
      <c r="A146" s="79">
        <v>19</v>
      </c>
      <c r="B146" s="144" t="s">
        <v>51</v>
      </c>
      <c r="C146" s="60" t="s">
        <v>110</v>
      </c>
      <c r="D146" s="178">
        <f>SUM(D147:D152)</f>
        <v>778.1</v>
      </c>
      <c r="E146" s="178">
        <f>SUM(E147:E152)</f>
        <v>603.3</v>
      </c>
      <c r="F146" s="279">
        <f>SUM(F147:F152)</f>
        <v>216.7</v>
      </c>
      <c r="G146" s="145">
        <f>F146/F6</f>
        <v>0.0023620485184603843</v>
      </c>
      <c r="H146" s="178">
        <f>SUM(H147:H153)</f>
        <v>-386.6</v>
      </c>
      <c r="I146" s="96">
        <f t="shared" si="44"/>
        <v>0.35919111553124483</v>
      </c>
      <c r="J146" s="264"/>
      <c r="K146" s="178"/>
      <c r="L146" s="178">
        <f>SUM(L147:L153)</f>
        <v>0</v>
      </c>
      <c r="M146" s="178">
        <f>SUM(M147:M153)</f>
        <v>0</v>
      </c>
      <c r="N146" s="95">
        <f>M146-L146</f>
        <v>0</v>
      </c>
      <c r="O146" s="142" t="e">
        <f>M146/L146</f>
        <v>#DIV/0!</v>
      </c>
      <c r="P146" s="167">
        <f>SUM(P147:P153)</f>
        <v>778.1</v>
      </c>
      <c r="Q146" s="168">
        <f>SUM(Q147:Q153)</f>
        <v>778.1</v>
      </c>
      <c r="R146" s="168">
        <f>SUM(R147:R153)</f>
        <v>603.3</v>
      </c>
      <c r="S146" s="93">
        <f t="shared" si="46"/>
        <v>216.7</v>
      </c>
      <c r="T146" s="76">
        <f t="shared" si="47"/>
        <v>-386.59999999999997</v>
      </c>
      <c r="U146" s="74">
        <f t="shared" si="48"/>
        <v>0.35919111553124483</v>
      </c>
      <c r="V146" s="35"/>
      <c r="W146" s="35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</row>
    <row r="147" spans="1:45" s="6" customFormat="1" ht="21" customHeight="1">
      <c r="A147" s="98"/>
      <c r="B147" s="99"/>
      <c r="C147" s="316" t="s">
        <v>158</v>
      </c>
      <c r="D147" s="100">
        <v>100</v>
      </c>
      <c r="E147" s="100">
        <v>40</v>
      </c>
      <c r="F147" s="100">
        <v>19.3</v>
      </c>
      <c r="G147" s="101">
        <f>F147/F6</f>
        <v>0.0002103716493137306</v>
      </c>
      <c r="H147" s="102">
        <f aca="true" t="shared" si="50" ref="H147:H152">F147-E147</f>
        <v>-20.7</v>
      </c>
      <c r="I147" s="103">
        <f t="shared" si="44"/>
        <v>0.48250000000000004</v>
      </c>
      <c r="J147" s="280"/>
      <c r="K147" s="159"/>
      <c r="L147" s="159"/>
      <c r="M147" s="100"/>
      <c r="N147" s="187"/>
      <c r="O147" s="281"/>
      <c r="P147" s="88">
        <f t="shared" si="45"/>
        <v>100</v>
      </c>
      <c r="Q147" s="89">
        <f aca="true" t="shared" si="51" ref="Q147:R152">SUM(D147,K147)</f>
        <v>100</v>
      </c>
      <c r="R147" s="282">
        <f t="shared" si="51"/>
        <v>40</v>
      </c>
      <c r="S147" s="102">
        <f t="shared" si="46"/>
        <v>19.3</v>
      </c>
      <c r="T147" s="107">
        <f t="shared" si="47"/>
        <v>-20.7</v>
      </c>
      <c r="U147" s="108">
        <f t="shared" si="48"/>
        <v>0.48250000000000004</v>
      </c>
      <c r="V147" s="28"/>
      <c r="W147" s="28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1:45" s="6" customFormat="1" ht="21" customHeight="1">
      <c r="A148" s="109"/>
      <c r="B148" s="110"/>
      <c r="C148" s="54" t="s">
        <v>176</v>
      </c>
      <c r="D148" s="111">
        <v>94.9</v>
      </c>
      <c r="E148" s="111">
        <v>94.9</v>
      </c>
      <c r="F148" s="111">
        <v>54.9</v>
      </c>
      <c r="G148" s="112">
        <f>F148/F6</f>
        <v>0.0005984146915711819</v>
      </c>
      <c r="H148" s="113">
        <f t="shared" si="50"/>
        <v>-40.00000000000001</v>
      </c>
      <c r="I148" s="114">
        <f t="shared" si="44"/>
        <v>0.5785036880927291</v>
      </c>
      <c r="J148" s="120"/>
      <c r="K148" s="121"/>
      <c r="L148" s="121"/>
      <c r="M148" s="111"/>
      <c r="N148" s="195"/>
      <c r="O148" s="237"/>
      <c r="P148" s="88">
        <f t="shared" si="45"/>
        <v>94.9</v>
      </c>
      <c r="Q148" s="89">
        <f t="shared" si="51"/>
        <v>94.9</v>
      </c>
      <c r="R148" s="282">
        <f t="shared" si="51"/>
        <v>94.9</v>
      </c>
      <c r="S148" s="113">
        <f t="shared" si="46"/>
        <v>54.9</v>
      </c>
      <c r="T148" s="118">
        <f t="shared" si="47"/>
        <v>-40.00000000000001</v>
      </c>
      <c r="U148" s="114">
        <f t="shared" si="48"/>
        <v>0.5785036880927291</v>
      </c>
      <c r="V148" s="28"/>
      <c r="W148" s="28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:45" s="6" customFormat="1" ht="21.75" customHeight="1">
      <c r="A149" s="109"/>
      <c r="B149" s="110"/>
      <c r="C149" s="54" t="s">
        <v>256</v>
      </c>
      <c r="D149" s="111">
        <v>22.7</v>
      </c>
      <c r="E149" s="111">
        <v>22.7</v>
      </c>
      <c r="F149" s="111"/>
      <c r="G149" s="112">
        <f>F149/F6</f>
        <v>0</v>
      </c>
      <c r="H149" s="113">
        <f t="shared" si="50"/>
        <v>-22.7</v>
      </c>
      <c r="I149" s="114">
        <f t="shared" si="44"/>
        <v>0</v>
      </c>
      <c r="J149" s="120"/>
      <c r="K149" s="121"/>
      <c r="L149" s="121"/>
      <c r="M149" s="111"/>
      <c r="N149" s="195"/>
      <c r="O149" s="237"/>
      <c r="P149" s="88">
        <f t="shared" si="45"/>
        <v>22.7</v>
      </c>
      <c r="Q149" s="89">
        <f t="shared" si="51"/>
        <v>22.7</v>
      </c>
      <c r="R149" s="282">
        <f t="shared" si="51"/>
        <v>22.7</v>
      </c>
      <c r="S149" s="113">
        <f t="shared" si="46"/>
        <v>0</v>
      </c>
      <c r="T149" s="118">
        <f t="shared" si="47"/>
        <v>-22.7</v>
      </c>
      <c r="U149" s="114">
        <f t="shared" si="48"/>
        <v>0</v>
      </c>
      <c r="V149" s="28"/>
      <c r="W149" s="28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:45" s="6" customFormat="1" ht="32.25" customHeight="1">
      <c r="A150" s="109"/>
      <c r="B150" s="110"/>
      <c r="C150" s="54" t="s">
        <v>220</v>
      </c>
      <c r="D150" s="111">
        <v>63.5</v>
      </c>
      <c r="E150" s="111">
        <v>63.5</v>
      </c>
      <c r="F150" s="283">
        <v>63.5</v>
      </c>
      <c r="G150" s="112">
        <f>F150/F6</f>
        <v>0.0006921554264985437</v>
      </c>
      <c r="H150" s="113">
        <f t="shared" si="50"/>
        <v>0</v>
      </c>
      <c r="I150" s="114">
        <f t="shared" si="44"/>
        <v>1</v>
      </c>
      <c r="J150" s="120"/>
      <c r="K150" s="121"/>
      <c r="L150" s="121"/>
      <c r="M150" s="111"/>
      <c r="N150" s="195"/>
      <c r="O150" s="237"/>
      <c r="P150" s="88">
        <f t="shared" si="45"/>
        <v>63.5</v>
      </c>
      <c r="Q150" s="89">
        <f t="shared" si="51"/>
        <v>63.5</v>
      </c>
      <c r="R150" s="282">
        <f t="shared" si="51"/>
        <v>63.5</v>
      </c>
      <c r="S150" s="113">
        <f t="shared" si="46"/>
        <v>63.5</v>
      </c>
      <c r="T150" s="118">
        <f t="shared" si="47"/>
        <v>0</v>
      </c>
      <c r="U150" s="114">
        <f t="shared" si="48"/>
        <v>1</v>
      </c>
      <c r="V150" s="28"/>
      <c r="W150" s="28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45" s="6" customFormat="1" ht="31.5" customHeight="1">
      <c r="A151" s="109"/>
      <c r="B151" s="110"/>
      <c r="C151" s="54" t="s">
        <v>221</v>
      </c>
      <c r="D151" s="111">
        <v>197</v>
      </c>
      <c r="E151" s="111">
        <v>82.2</v>
      </c>
      <c r="F151" s="111">
        <v>79</v>
      </c>
      <c r="G151" s="112">
        <f>F151/F6</f>
        <v>0.0008611067510769283</v>
      </c>
      <c r="H151" s="113">
        <f t="shared" si="50"/>
        <v>-3.200000000000003</v>
      </c>
      <c r="I151" s="114">
        <f>F151/E151</f>
        <v>0.9610705596107055</v>
      </c>
      <c r="J151" s="120"/>
      <c r="K151" s="121"/>
      <c r="L151" s="121"/>
      <c r="M151" s="111"/>
      <c r="N151" s="195"/>
      <c r="O151" s="237"/>
      <c r="P151" s="88">
        <f t="shared" si="45"/>
        <v>197</v>
      </c>
      <c r="Q151" s="89">
        <f t="shared" si="51"/>
        <v>197</v>
      </c>
      <c r="R151" s="282">
        <f t="shared" si="51"/>
        <v>82.2</v>
      </c>
      <c r="S151" s="113">
        <f t="shared" si="46"/>
        <v>79</v>
      </c>
      <c r="T151" s="118">
        <f t="shared" si="47"/>
        <v>-3.200000000000003</v>
      </c>
      <c r="U151" s="114">
        <f t="shared" si="48"/>
        <v>0.9610705596107055</v>
      </c>
      <c r="V151" s="28"/>
      <c r="W151" s="28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:45" s="6" customFormat="1" ht="24.75" customHeight="1" thickBot="1">
      <c r="A152" s="109"/>
      <c r="B152" s="110"/>
      <c r="C152" s="54" t="s">
        <v>198</v>
      </c>
      <c r="D152" s="111">
        <v>300</v>
      </c>
      <c r="E152" s="111">
        <v>300</v>
      </c>
      <c r="F152" s="284"/>
      <c r="G152" s="112">
        <f>F152/F6</f>
        <v>0</v>
      </c>
      <c r="H152" s="113">
        <f t="shared" si="50"/>
        <v>-300</v>
      </c>
      <c r="I152" s="114">
        <f>F152/E152</f>
        <v>0</v>
      </c>
      <c r="J152" s="120"/>
      <c r="K152" s="121"/>
      <c r="L152" s="121"/>
      <c r="M152" s="111"/>
      <c r="N152" s="175"/>
      <c r="O152" s="237"/>
      <c r="P152" s="88">
        <f t="shared" si="45"/>
        <v>300</v>
      </c>
      <c r="Q152" s="89">
        <f t="shared" si="51"/>
        <v>300</v>
      </c>
      <c r="R152" s="282">
        <f t="shared" si="51"/>
        <v>300</v>
      </c>
      <c r="S152" s="113">
        <f t="shared" si="46"/>
        <v>0</v>
      </c>
      <c r="T152" s="128">
        <f t="shared" si="47"/>
        <v>-300</v>
      </c>
      <c r="U152" s="129">
        <f t="shared" si="48"/>
        <v>0</v>
      </c>
      <c r="V152" s="28"/>
      <c r="W152" s="28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s="6" customFormat="1" ht="18" customHeight="1" hidden="1" thickBot="1">
      <c r="A153" s="109"/>
      <c r="B153" s="110"/>
      <c r="C153" s="176" t="s">
        <v>215</v>
      </c>
      <c r="D153" s="111"/>
      <c r="E153" s="111"/>
      <c r="F153" s="111"/>
      <c r="G153" s="112">
        <f>F153/F9</f>
        <v>0</v>
      </c>
      <c r="H153" s="113"/>
      <c r="I153" s="172"/>
      <c r="J153" s="120"/>
      <c r="K153" s="121"/>
      <c r="L153" s="121"/>
      <c r="M153" s="111"/>
      <c r="N153" s="175"/>
      <c r="O153" s="237" t="e">
        <f>M153/L153</f>
        <v>#DIV/0!</v>
      </c>
      <c r="P153" s="88">
        <f t="shared" si="45"/>
        <v>0</v>
      </c>
      <c r="Q153" s="89">
        <f>SUM(D153,J153)</f>
        <v>0</v>
      </c>
      <c r="R153" s="89">
        <f>SUM(E153,K153)</f>
        <v>0</v>
      </c>
      <c r="S153" s="113">
        <f t="shared" si="46"/>
        <v>0</v>
      </c>
      <c r="T153" s="76">
        <f t="shared" si="47"/>
        <v>0</v>
      </c>
      <c r="U153" s="74" t="e">
        <f t="shared" si="48"/>
        <v>#DIV/0!</v>
      </c>
      <c r="V153" s="28"/>
      <c r="W153" s="28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:45" s="23" customFormat="1" ht="23.25" customHeight="1" hidden="1" thickBot="1">
      <c r="A154" s="131">
        <v>20</v>
      </c>
      <c r="B154" s="250" t="s">
        <v>78</v>
      </c>
      <c r="C154" s="285" t="s">
        <v>108</v>
      </c>
      <c r="D154" s="286"/>
      <c r="E154" s="286"/>
      <c r="F154" s="286"/>
      <c r="G154" s="287">
        <f>F154/F6</f>
        <v>0</v>
      </c>
      <c r="H154" s="288"/>
      <c r="I154" s="177" t="e">
        <f>F154/E154</f>
        <v>#DIV/0!</v>
      </c>
      <c r="J154" s="289"/>
      <c r="K154" s="290"/>
      <c r="L154" s="290"/>
      <c r="M154" s="286"/>
      <c r="N154" s="288"/>
      <c r="O154" s="291"/>
      <c r="P154" s="292" t="e">
        <f>SUM(#REF!,K154)</f>
        <v>#REF!</v>
      </c>
      <c r="Q154" s="293" t="e">
        <f>SUM(#REF!,K154)</f>
        <v>#REF!</v>
      </c>
      <c r="R154" s="293" t="e">
        <f>SUM(#REF!,L154)</f>
        <v>#REF!</v>
      </c>
      <c r="S154" s="288">
        <f t="shared" si="46"/>
        <v>0</v>
      </c>
      <c r="T154" s="76" t="e">
        <f t="shared" si="47"/>
        <v>#REF!</v>
      </c>
      <c r="U154" s="74" t="e">
        <f t="shared" si="48"/>
        <v>#REF!</v>
      </c>
      <c r="V154" s="28"/>
      <c r="W154" s="28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</row>
    <row r="155" spans="1:45" s="6" customFormat="1" ht="27.75" customHeight="1" thickBot="1">
      <c r="A155" s="343" t="s">
        <v>6</v>
      </c>
      <c r="B155" s="344"/>
      <c r="C155" s="344"/>
      <c r="D155" s="294">
        <f>SUM(D8,D46,D78,D79,D94,D114,D115,D117,D121,D123,D124,D129,D131,D134,D135,D136,D137,D139,D140,D144,D146,D154,)</f>
        <v>256378.20000000004</v>
      </c>
      <c r="E155" s="294">
        <f>SUM(E8,E46,E78,E79,E94,E114,E115,E117,E121,E123,E124,E129,E131,E134,E135,E136,E137,E139,E140,E144,E146,E154,)</f>
        <v>102062.30000000002</v>
      </c>
      <c r="F155" s="294">
        <f>SUM(F8,F46,F78,F79,F94,F114,F115,F117,F121,F123,F124,F129,F131,F134,F135,F136,F137,F139,F140,F144,F146,F154,)</f>
        <v>91742.40000000001</v>
      </c>
      <c r="G155" s="295">
        <f>F155/F6</f>
        <v>1</v>
      </c>
      <c r="H155" s="294">
        <f>SUM(H8,H46,H78,H79,H94,H114,H115,H117,H121,H123,H124,H129,H131,H134,H135,H136,H137,H139,H140,H144,H146,H154,)</f>
        <v>-10319.900000000001</v>
      </c>
      <c r="I155" s="96">
        <f>F155/E155</f>
        <v>0.8988862684850331</v>
      </c>
      <c r="J155" s="296">
        <f>SUM(J8,J46,J78,J79,J95,J117,J124,J129,J132,J133,J140,J130,J139,J113,J144,J146)</f>
        <v>18995.9</v>
      </c>
      <c r="K155" s="294">
        <f>SUM(K8,K46,K78,K79,K94,K95,K117,K124,K129,K132,K133,K140,K130,K139,K113,K144,K146)</f>
        <v>21423.6</v>
      </c>
      <c r="L155" s="294">
        <f>SUM(L8,L46,L78,L79,L94,L95,L117,L124,L129,L132,L133,L140,L130,L139,L113,L144,L146)</f>
        <v>10189</v>
      </c>
      <c r="M155" s="294">
        <f>SUM(M8,M46,M78,M79,M94,M95,M117,M124,M129,M132,M133,M140,M130,M139,M113,M144,M146)</f>
        <v>6110.299999999999</v>
      </c>
      <c r="N155" s="294">
        <f>SUM(N8,N46,N78,N79,N95,N117,N124,N129,N132,N133,N140,N130,N139,N113,N144)</f>
        <v>-4078.7000000000003</v>
      </c>
      <c r="O155" s="297">
        <f>M155/L155</f>
        <v>0.5996957503189714</v>
      </c>
      <c r="P155" s="298">
        <f>SUM(P8,P46,P78,P79,P94,P95,P113,P114,P115,P117,P121,P130,P131,P132,P133,P134,P136,P139,P144,P146)</f>
        <v>275374.1</v>
      </c>
      <c r="Q155" s="296">
        <f>SUM(Q8,Q46,Q78,Q79,Q94,Q95,Q113,Q114,Q115,Q117,Q121,Q130,Q131,Q132,Q133,Q134,Q136,Q139,Q144,Q146)</f>
        <v>277801.8</v>
      </c>
      <c r="R155" s="296">
        <f>SUM(R8,R46,R78,R79,R94,R95,R113,R114,R115,R117,R121,R130,R131,R132,R133,R134,R136,R139,R144,R146)</f>
        <v>112251.3</v>
      </c>
      <c r="S155" s="296">
        <f>SUM(S8,S46,S78,S79,S94,S95,S113,S114,S115,S117,S121,S130,S131,S132,S133,S134,S136,S139,S144,S146)</f>
        <v>97852.7</v>
      </c>
      <c r="T155" s="95">
        <f t="shared" si="47"/>
        <v>-14398.600000000006</v>
      </c>
      <c r="U155" s="96">
        <f t="shared" si="48"/>
        <v>0.871728879754622</v>
      </c>
      <c r="V155" s="28"/>
      <c r="W155" s="28"/>
      <c r="X155" s="338"/>
      <c r="Y155" s="338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1:45" s="2" customFormat="1" ht="40.5" customHeight="1" thickBot="1">
      <c r="A156" s="79">
        <v>20</v>
      </c>
      <c r="B156" s="215">
        <v>250908</v>
      </c>
      <c r="C156" s="60" t="s">
        <v>52</v>
      </c>
      <c r="D156" s="259"/>
      <c r="E156" s="259"/>
      <c r="F156" s="259"/>
      <c r="G156" s="217"/>
      <c r="H156" s="263"/>
      <c r="I156" s="96"/>
      <c r="J156" s="266">
        <v>86.5</v>
      </c>
      <c r="K156" s="86">
        <v>86.5</v>
      </c>
      <c r="L156" s="299">
        <v>86.5</v>
      </c>
      <c r="M156" s="259"/>
      <c r="N156" s="162">
        <f>M156-L156</f>
        <v>-86.5</v>
      </c>
      <c r="O156" s="142">
        <f>M156/L156</f>
        <v>0</v>
      </c>
      <c r="P156" s="300">
        <f>SUM(D156,J156)</f>
        <v>86.5</v>
      </c>
      <c r="Q156" s="301">
        <f>SUM(D156,J156)</f>
        <v>86.5</v>
      </c>
      <c r="R156" s="301">
        <f>SUM(E156,K156)</f>
        <v>86.5</v>
      </c>
      <c r="S156" s="162">
        <f>SUM(F156,M156)</f>
        <v>0</v>
      </c>
      <c r="T156" s="263">
        <f t="shared" si="47"/>
        <v>-86.5</v>
      </c>
      <c r="U156" s="96">
        <f t="shared" si="48"/>
        <v>0</v>
      </c>
      <c r="V156" s="28"/>
      <c r="W156" s="28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41.25" customHeight="1" thickBot="1">
      <c r="A157" s="79">
        <v>21</v>
      </c>
      <c r="B157" s="215">
        <v>250909</v>
      </c>
      <c r="C157" s="60" t="s">
        <v>100</v>
      </c>
      <c r="D157" s="216"/>
      <c r="E157" s="216"/>
      <c r="F157" s="216"/>
      <c r="G157" s="302"/>
      <c r="H157" s="303"/>
      <c r="I157" s="96"/>
      <c r="J157" s="266"/>
      <c r="K157" s="86"/>
      <c r="L157" s="299"/>
      <c r="M157" s="259">
        <v>-31.3</v>
      </c>
      <c r="N157" s="263">
        <f>M157-L157</f>
        <v>-31.3</v>
      </c>
      <c r="O157" s="267" t="e">
        <f>M157/L157</f>
        <v>#DIV/0!</v>
      </c>
      <c r="P157" s="304">
        <f>SUM(D157,J157)</f>
        <v>0</v>
      </c>
      <c r="Q157" s="89">
        <f>SUM(D157,K157)</f>
        <v>0</v>
      </c>
      <c r="R157" s="282">
        <f>SUM(E157,L157)</f>
        <v>0</v>
      </c>
      <c r="S157" s="305">
        <f>SUM(F157,M157)</f>
        <v>-31.3</v>
      </c>
      <c r="T157" s="90">
        <f t="shared" si="47"/>
        <v>-31.3</v>
      </c>
      <c r="U157" s="91" t="e">
        <f t="shared" si="48"/>
        <v>#DIV/0!</v>
      </c>
      <c r="V157" s="28"/>
      <c r="W157" s="28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</row>
    <row r="158" spans="1:45" s="1" customFormat="1" ht="42" customHeight="1" thickBot="1">
      <c r="A158" s="306"/>
      <c r="B158" s="215"/>
      <c r="C158" s="307" t="s">
        <v>126</v>
      </c>
      <c r="D158" s="308">
        <f>SUM(D155,D156,D157)</f>
        <v>256378.20000000004</v>
      </c>
      <c r="E158" s="308">
        <f>SUM(E155,E156,E157)</f>
        <v>102062.30000000002</v>
      </c>
      <c r="F158" s="308">
        <f>SUM(F155,F156,F157)</f>
        <v>91742.40000000001</v>
      </c>
      <c r="G158" s="295">
        <v>1</v>
      </c>
      <c r="H158" s="308">
        <f>SUM(H155,H156,H157)</f>
        <v>-10319.900000000001</v>
      </c>
      <c r="I158" s="96">
        <f>F158/E158</f>
        <v>0.8988862684850331</v>
      </c>
      <c r="J158" s="308">
        <f>SUM(J155,J156,J157)</f>
        <v>19082.4</v>
      </c>
      <c r="K158" s="308">
        <f>SUM(K155,K156,K157)</f>
        <v>21510.1</v>
      </c>
      <c r="L158" s="308">
        <f>SUM(L155,L156,L157)</f>
        <v>10275.5</v>
      </c>
      <c r="M158" s="308">
        <f>SUM(M155,M156,M157)</f>
        <v>6078.999999999999</v>
      </c>
      <c r="N158" s="308">
        <f>SUM(N155,N156,N157)</f>
        <v>-4196.500000000001</v>
      </c>
      <c r="O158" s="297">
        <f>M158/L158</f>
        <v>0.5916013819278866</v>
      </c>
      <c r="P158" s="341">
        <f>SUM(P155,P156,P157)</f>
        <v>275460.6</v>
      </c>
      <c r="Q158" s="308">
        <f>SUM(Q155,Q156,Q157)</f>
        <v>277888.3</v>
      </c>
      <c r="R158" s="308">
        <f>SUM(R155,R156,R157)</f>
        <v>112337.8</v>
      </c>
      <c r="S158" s="308">
        <f>SUM(S155,S156,S157)</f>
        <v>97821.4</v>
      </c>
      <c r="T158" s="76">
        <f t="shared" si="47"/>
        <v>-14516.400000000009</v>
      </c>
      <c r="U158" s="74">
        <f t="shared" si="48"/>
        <v>0.8707790254037375</v>
      </c>
      <c r="V158" s="28"/>
      <c r="W158" s="28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</row>
    <row r="159" spans="3:45" ht="60.75" customHeight="1">
      <c r="C159" s="33" t="s">
        <v>213</v>
      </c>
      <c r="D159" s="36"/>
      <c r="E159" s="36"/>
      <c r="F159" s="45"/>
      <c r="G159" s="26"/>
      <c r="H159" s="26"/>
      <c r="I159" s="34"/>
      <c r="J159" s="40"/>
      <c r="K159" s="33" t="s">
        <v>214</v>
      </c>
      <c r="L159" s="40"/>
      <c r="M159" s="40"/>
      <c r="N159" s="31"/>
      <c r="O159" s="3"/>
      <c r="P159" s="3"/>
      <c r="Q159" s="3"/>
      <c r="S159" s="3"/>
      <c r="T159" s="3"/>
      <c r="U159" s="3"/>
      <c r="V159" s="3"/>
      <c r="W159" s="3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</row>
    <row r="160" spans="4:45" ht="12.75">
      <c r="D160" s="37"/>
      <c r="E160" s="37"/>
      <c r="F160" s="40"/>
      <c r="G160" s="3"/>
      <c r="H160" s="3"/>
      <c r="I160" s="19"/>
      <c r="J160" s="40"/>
      <c r="K160" s="3"/>
      <c r="L160" s="40"/>
      <c r="M160" s="40"/>
      <c r="N160" s="31"/>
      <c r="O160" s="3"/>
      <c r="P160" s="3"/>
      <c r="Q160" s="3"/>
      <c r="R160" s="3"/>
      <c r="S160" s="3"/>
      <c r="T160" s="3"/>
      <c r="U160" s="3"/>
      <c r="V160" s="3"/>
      <c r="W160" s="3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4:45" ht="12.75">
      <c r="D161" s="37"/>
      <c r="E161" s="37"/>
      <c r="F161" s="40"/>
      <c r="G161" s="3"/>
      <c r="H161" s="3"/>
      <c r="I161" s="19"/>
      <c r="J161" s="40"/>
      <c r="K161" s="3"/>
      <c r="L161" s="40"/>
      <c r="M161" s="47"/>
      <c r="N161" s="31"/>
      <c r="O161" s="3"/>
      <c r="P161" s="3"/>
      <c r="Q161" s="3"/>
      <c r="R161" s="27"/>
      <c r="S161" s="3"/>
      <c r="T161" s="3"/>
      <c r="U161" s="3"/>
      <c r="V161" s="3"/>
      <c r="W161" s="3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4:45" ht="12.75">
      <c r="D162" s="37"/>
      <c r="E162" s="37"/>
      <c r="F162" s="40"/>
      <c r="G162" s="3"/>
      <c r="H162" s="3"/>
      <c r="I162" s="19"/>
      <c r="J162" s="40"/>
      <c r="K162" s="3"/>
      <c r="L162" s="40"/>
      <c r="M162" s="40"/>
      <c r="N162" s="31"/>
      <c r="O162" s="3"/>
      <c r="P162" s="3"/>
      <c r="Q162" s="3"/>
      <c r="R162" s="3"/>
      <c r="S162" s="3"/>
      <c r="T162" s="3"/>
      <c r="U162" s="3"/>
      <c r="V162" s="3"/>
      <c r="W162" s="3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</row>
    <row r="163" spans="4:45" ht="12.75">
      <c r="D163" s="37"/>
      <c r="E163" s="37"/>
      <c r="F163" s="40"/>
      <c r="G163" s="3"/>
      <c r="H163" s="3"/>
      <c r="I163" s="19"/>
      <c r="J163" s="40"/>
      <c r="K163" s="3"/>
      <c r="L163" s="40"/>
      <c r="M163" s="40"/>
      <c r="N163" s="31"/>
      <c r="O163" s="3"/>
      <c r="P163" s="3"/>
      <c r="Q163" s="3"/>
      <c r="R163" s="3"/>
      <c r="S163" s="3"/>
      <c r="T163" s="3"/>
      <c r="U163" s="3"/>
      <c r="V163" s="3"/>
      <c r="W163" s="3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4:45" ht="12.75">
      <c r="D164" s="37"/>
      <c r="E164" s="37"/>
      <c r="F164" s="40"/>
      <c r="G164" s="3"/>
      <c r="H164" s="3"/>
      <c r="I164" s="19"/>
      <c r="J164" s="40"/>
      <c r="K164" s="3"/>
      <c r="L164" s="40"/>
      <c r="M164" s="40"/>
      <c r="N164" s="31"/>
      <c r="O164" s="3"/>
      <c r="P164" s="3"/>
      <c r="Q164" s="3"/>
      <c r="R164" s="3"/>
      <c r="S164" s="3"/>
      <c r="T164" s="3"/>
      <c r="U164" s="3"/>
      <c r="V164" s="3"/>
      <c r="W164" s="3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4:45" ht="12.75">
      <c r="D165" s="37"/>
      <c r="E165" s="37"/>
      <c r="F165" s="40"/>
      <c r="G165" s="3"/>
      <c r="H165" s="3"/>
      <c r="I165" s="19"/>
      <c r="J165" s="40"/>
      <c r="K165" s="3"/>
      <c r="L165" s="40"/>
      <c r="M165" s="40"/>
      <c r="N165" s="31"/>
      <c r="O165" s="3"/>
      <c r="P165" s="3"/>
      <c r="Q165" s="3"/>
      <c r="R165" s="3"/>
      <c r="S165" s="3"/>
      <c r="T165" s="3"/>
      <c r="U165" s="3"/>
      <c r="V165" s="3"/>
      <c r="W165" s="3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</row>
    <row r="166" spans="4:45" ht="12.75">
      <c r="D166" s="37"/>
      <c r="E166" s="37"/>
      <c r="F166" s="40"/>
      <c r="G166" s="3"/>
      <c r="H166" s="3"/>
      <c r="I166" s="19"/>
      <c r="J166" s="40"/>
      <c r="K166" s="3"/>
      <c r="L166" s="40"/>
      <c r="M166" s="40"/>
      <c r="N166" s="31"/>
      <c r="O166" s="3"/>
      <c r="P166" s="3"/>
      <c r="Q166" s="3"/>
      <c r="R166" s="3"/>
      <c r="S166" s="3"/>
      <c r="T166" s="3"/>
      <c r="U166" s="3"/>
      <c r="V166" s="3"/>
      <c r="W166" s="3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</row>
    <row r="167" spans="4:45" ht="12.75">
      <c r="D167" s="37"/>
      <c r="E167" s="37"/>
      <c r="F167" s="40"/>
      <c r="G167" s="3"/>
      <c r="H167" s="3"/>
      <c r="I167" s="19"/>
      <c r="J167" s="40"/>
      <c r="K167" s="3"/>
      <c r="L167" s="40"/>
      <c r="M167" s="40"/>
      <c r="N167" s="31"/>
      <c r="O167" s="3"/>
      <c r="P167" s="3"/>
      <c r="Q167" s="3"/>
      <c r="R167" s="3"/>
      <c r="S167" s="3"/>
      <c r="T167" s="3"/>
      <c r="U167" s="3"/>
      <c r="V167" s="3"/>
      <c r="W167" s="3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4:45" ht="12.75">
      <c r="D168" s="37"/>
      <c r="E168" s="37"/>
      <c r="F168" s="40"/>
      <c r="G168" s="3"/>
      <c r="H168" s="3"/>
      <c r="I168" s="19"/>
      <c r="J168" s="40"/>
      <c r="K168" s="3"/>
      <c r="L168" s="40"/>
      <c r="M168" s="40"/>
      <c r="N168" s="31"/>
      <c r="O168" s="3"/>
      <c r="P168" s="3"/>
      <c r="Q168" s="3"/>
      <c r="R168" s="3"/>
      <c r="S168" s="3"/>
      <c r="T168" s="3"/>
      <c r="U168" s="3"/>
      <c r="V168" s="3"/>
      <c r="W168" s="3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</row>
    <row r="169" spans="4:45" ht="12.75">
      <c r="D169" s="37"/>
      <c r="E169" s="37"/>
      <c r="F169" s="40"/>
      <c r="G169" s="3"/>
      <c r="H169" s="3"/>
      <c r="I169" s="19"/>
      <c r="J169" s="40"/>
      <c r="K169" s="3"/>
      <c r="L169" s="40"/>
      <c r="M169" s="40"/>
      <c r="N169" s="31"/>
      <c r="O169" s="3"/>
      <c r="P169" s="3"/>
      <c r="Q169" s="3"/>
      <c r="R169" s="3"/>
      <c r="S169" s="3"/>
      <c r="T169" s="3"/>
      <c r="U169" s="3"/>
      <c r="V169" s="3"/>
      <c r="W169" s="3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</row>
    <row r="170" spans="4:45" ht="12.75">
      <c r="D170" s="37"/>
      <c r="E170" s="37"/>
      <c r="F170" s="40"/>
      <c r="G170" s="3"/>
      <c r="H170" s="3"/>
      <c r="I170" s="19"/>
      <c r="J170" s="40"/>
      <c r="K170" s="3"/>
      <c r="L170" s="40"/>
      <c r="M170" s="40"/>
      <c r="N170" s="31"/>
      <c r="O170" s="3"/>
      <c r="P170" s="3"/>
      <c r="Q170" s="3"/>
      <c r="R170" s="3"/>
      <c r="S170" s="3"/>
      <c r="T170" s="3"/>
      <c r="U170" s="3"/>
      <c r="V170" s="3"/>
      <c r="W170" s="3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</row>
    <row r="171" spans="4:45" ht="12.75">
      <c r="D171" s="37"/>
      <c r="E171" s="37"/>
      <c r="F171" s="40"/>
      <c r="G171" s="3"/>
      <c r="H171" s="3"/>
      <c r="I171" s="19"/>
      <c r="J171" s="40"/>
      <c r="K171" s="3"/>
      <c r="L171" s="40"/>
      <c r="M171" s="40"/>
      <c r="N171" s="31"/>
      <c r="O171" s="3"/>
      <c r="P171" s="3"/>
      <c r="Q171" s="3"/>
      <c r="R171" s="3"/>
      <c r="S171" s="3"/>
      <c r="T171" s="3"/>
      <c r="U171" s="3"/>
      <c r="V171" s="3"/>
      <c r="W171" s="3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</row>
    <row r="172" spans="4:45" ht="12.75">
      <c r="D172" s="37"/>
      <c r="E172" s="37"/>
      <c r="F172" s="40"/>
      <c r="G172" s="3"/>
      <c r="H172" s="3"/>
      <c r="I172" s="19"/>
      <c r="J172" s="40"/>
      <c r="K172" s="3"/>
      <c r="L172" s="40"/>
      <c r="M172" s="40"/>
      <c r="N172" s="31"/>
      <c r="O172" s="3"/>
      <c r="P172" s="3"/>
      <c r="Q172" s="3"/>
      <c r="R172" s="3"/>
      <c r="S172" s="3"/>
      <c r="T172" s="3"/>
      <c r="U172" s="3"/>
      <c r="V172" s="3"/>
      <c r="W172" s="3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</row>
    <row r="173" spans="4:45" ht="12.75">
      <c r="D173" s="37"/>
      <c r="E173" s="37"/>
      <c r="F173" s="40"/>
      <c r="G173" s="3"/>
      <c r="H173" s="3"/>
      <c r="I173" s="19"/>
      <c r="J173" s="40"/>
      <c r="K173" s="3"/>
      <c r="L173" s="40"/>
      <c r="M173" s="40"/>
      <c r="N173" s="31"/>
      <c r="O173" s="3"/>
      <c r="P173" s="3"/>
      <c r="Q173" s="3"/>
      <c r="R173" s="3"/>
      <c r="S173" s="3"/>
      <c r="T173" s="3"/>
      <c r="U173" s="3"/>
      <c r="V173" s="3"/>
      <c r="W173" s="3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74" spans="4:45" ht="12.75">
      <c r="D174" s="37"/>
      <c r="E174" s="37"/>
      <c r="F174" s="40"/>
      <c r="G174" s="3"/>
      <c r="H174" s="3"/>
      <c r="I174" s="19"/>
      <c r="J174" s="40"/>
      <c r="K174" s="3"/>
      <c r="L174" s="40"/>
      <c r="M174" s="40"/>
      <c r="N174" s="31"/>
      <c r="O174" s="3"/>
      <c r="P174" s="3"/>
      <c r="Q174" s="3"/>
      <c r="R174" s="3"/>
      <c r="S174" s="3"/>
      <c r="T174" s="3"/>
      <c r="U174" s="3"/>
      <c r="V174" s="3"/>
      <c r="W174" s="3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</row>
    <row r="175" spans="4:45" ht="12.75">
      <c r="D175" s="37"/>
      <c r="E175" s="37"/>
      <c r="F175" s="40"/>
      <c r="G175" s="3"/>
      <c r="H175" s="3"/>
      <c r="I175" s="19"/>
      <c r="J175" s="40"/>
      <c r="K175" s="3"/>
      <c r="L175" s="40"/>
      <c r="M175" s="40"/>
      <c r="N175" s="31"/>
      <c r="O175" s="3"/>
      <c r="P175" s="3"/>
      <c r="Q175" s="3"/>
      <c r="R175" s="3"/>
      <c r="S175" s="3"/>
      <c r="T175" s="3"/>
      <c r="U175" s="3"/>
      <c r="V175" s="3"/>
      <c r="W175" s="3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</row>
    <row r="176" spans="4:45" ht="12.75">
      <c r="D176" s="37"/>
      <c r="E176" s="37"/>
      <c r="F176" s="40"/>
      <c r="G176" s="3"/>
      <c r="H176" s="3"/>
      <c r="I176" s="19"/>
      <c r="J176" s="40"/>
      <c r="K176" s="3"/>
      <c r="L176" s="40"/>
      <c r="M176" s="40"/>
      <c r="N176" s="31"/>
      <c r="O176" s="3"/>
      <c r="P176" s="3"/>
      <c r="Q176" s="3"/>
      <c r="R176" s="3"/>
      <c r="S176" s="3"/>
      <c r="T176" s="3"/>
      <c r="U176" s="3"/>
      <c r="V176" s="3"/>
      <c r="W176" s="3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</row>
    <row r="177" spans="4:45" ht="12.75">
      <c r="D177" s="37"/>
      <c r="E177" s="37"/>
      <c r="F177" s="40"/>
      <c r="G177" s="3"/>
      <c r="H177" s="3"/>
      <c r="I177" s="19"/>
      <c r="J177" s="40"/>
      <c r="K177" s="3"/>
      <c r="L177" s="40"/>
      <c r="M177" s="40"/>
      <c r="N177" s="31"/>
      <c r="O177" s="3"/>
      <c r="P177" s="3"/>
      <c r="Q177" s="3"/>
      <c r="R177" s="3"/>
      <c r="S177" s="3"/>
      <c r="T177" s="3"/>
      <c r="U177" s="3"/>
      <c r="V177" s="3"/>
      <c r="W177" s="3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</row>
    <row r="178" spans="4:45" ht="12.75">
      <c r="D178" s="37"/>
      <c r="E178" s="37"/>
      <c r="F178" s="40"/>
      <c r="G178" s="3"/>
      <c r="H178" s="3"/>
      <c r="I178" s="19"/>
      <c r="J178" s="40"/>
      <c r="K178" s="3"/>
      <c r="L178" s="40"/>
      <c r="M178" s="40"/>
      <c r="N178" s="31"/>
      <c r="O178" s="3"/>
      <c r="P178" s="3"/>
      <c r="Q178" s="3"/>
      <c r="R178" s="3"/>
      <c r="S178" s="3"/>
      <c r="T178" s="3"/>
      <c r="U178" s="3"/>
      <c r="V178" s="3"/>
      <c r="W178" s="3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</row>
    <row r="179" spans="4:45" ht="12.75">
      <c r="D179" s="37"/>
      <c r="E179" s="37"/>
      <c r="F179" s="40"/>
      <c r="G179" s="3"/>
      <c r="H179" s="3"/>
      <c r="I179" s="19"/>
      <c r="J179" s="40"/>
      <c r="K179" s="3"/>
      <c r="L179" s="40"/>
      <c r="M179" s="40"/>
      <c r="N179" s="31"/>
      <c r="O179" s="3"/>
      <c r="P179" s="3"/>
      <c r="Q179" s="3"/>
      <c r="R179" s="3"/>
      <c r="S179" s="3"/>
      <c r="T179" s="3"/>
      <c r="U179" s="3"/>
      <c r="V179" s="3"/>
      <c r="W179" s="3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</row>
    <row r="180" spans="4:45" ht="12.75">
      <c r="D180" s="37"/>
      <c r="E180" s="37"/>
      <c r="F180" s="40"/>
      <c r="G180" s="3"/>
      <c r="H180" s="3"/>
      <c r="I180" s="19"/>
      <c r="J180" s="40"/>
      <c r="K180" s="3"/>
      <c r="L180" s="40"/>
      <c r="M180" s="40"/>
      <c r="N180" s="31"/>
      <c r="O180" s="3"/>
      <c r="P180" s="3"/>
      <c r="Q180" s="3"/>
      <c r="R180" s="3"/>
      <c r="S180" s="3"/>
      <c r="T180" s="3"/>
      <c r="U180" s="3"/>
      <c r="V180" s="3"/>
      <c r="W180" s="3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</row>
    <row r="181" spans="4:45" ht="12.75">
      <c r="D181" s="37"/>
      <c r="E181" s="37"/>
      <c r="F181" s="40"/>
      <c r="G181" s="3"/>
      <c r="H181" s="3"/>
      <c r="I181" s="19"/>
      <c r="J181" s="40"/>
      <c r="K181" s="3"/>
      <c r="L181" s="40"/>
      <c r="M181" s="40"/>
      <c r="N181" s="31"/>
      <c r="O181" s="3"/>
      <c r="P181" s="3"/>
      <c r="Q181" s="3"/>
      <c r="R181" s="3"/>
      <c r="S181" s="3"/>
      <c r="T181" s="3"/>
      <c r="U181" s="3"/>
      <c r="V181" s="3"/>
      <c r="W181" s="3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</row>
    <row r="182" spans="4:45" ht="12.75">
      <c r="D182" s="37"/>
      <c r="E182" s="37"/>
      <c r="F182" s="40"/>
      <c r="G182" s="3"/>
      <c r="H182" s="3"/>
      <c r="I182" s="19"/>
      <c r="J182" s="40"/>
      <c r="K182" s="3"/>
      <c r="L182" s="40"/>
      <c r="M182" s="40"/>
      <c r="N182" s="31"/>
      <c r="O182" s="3"/>
      <c r="P182" s="3"/>
      <c r="Q182" s="3"/>
      <c r="R182" s="3"/>
      <c r="S182" s="3"/>
      <c r="T182" s="3"/>
      <c r="U182" s="3"/>
      <c r="V182" s="3"/>
      <c r="W182" s="3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</row>
    <row r="183" spans="4:45" ht="12.75">
      <c r="D183" s="37"/>
      <c r="E183" s="37"/>
      <c r="F183" s="40"/>
      <c r="G183" s="3"/>
      <c r="H183" s="3"/>
      <c r="I183" s="19"/>
      <c r="J183" s="40"/>
      <c r="K183" s="3"/>
      <c r="L183" s="40"/>
      <c r="M183" s="40"/>
      <c r="N183" s="31"/>
      <c r="O183" s="3"/>
      <c r="P183" s="3"/>
      <c r="Q183" s="3"/>
      <c r="R183" s="3"/>
      <c r="S183" s="3"/>
      <c r="T183" s="3"/>
      <c r="U183" s="3"/>
      <c r="V183" s="3"/>
      <c r="W183" s="3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</row>
    <row r="184" spans="4:45" ht="12.75">
      <c r="D184" s="37"/>
      <c r="E184" s="37"/>
      <c r="F184" s="40"/>
      <c r="G184" s="3"/>
      <c r="H184" s="3"/>
      <c r="I184" s="19"/>
      <c r="J184" s="40"/>
      <c r="K184" s="3"/>
      <c r="L184" s="40"/>
      <c r="M184" s="40"/>
      <c r="N184" s="31"/>
      <c r="O184" s="3"/>
      <c r="P184" s="3"/>
      <c r="Q184" s="3"/>
      <c r="R184" s="3"/>
      <c r="S184" s="3"/>
      <c r="T184" s="3"/>
      <c r="U184" s="3"/>
      <c r="V184" s="3"/>
      <c r="W184" s="3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</row>
    <row r="185" spans="4:45" ht="12.75">
      <c r="D185" s="37"/>
      <c r="E185" s="37"/>
      <c r="F185" s="40"/>
      <c r="G185" s="3"/>
      <c r="H185" s="3"/>
      <c r="I185" s="19"/>
      <c r="J185" s="40"/>
      <c r="K185" s="3"/>
      <c r="L185" s="40"/>
      <c r="M185" s="40"/>
      <c r="N185" s="31"/>
      <c r="O185" s="3"/>
      <c r="P185" s="3"/>
      <c r="Q185" s="3"/>
      <c r="R185" s="3"/>
      <c r="S185" s="3"/>
      <c r="T185" s="3"/>
      <c r="U185" s="3"/>
      <c r="V185" s="3"/>
      <c r="W185" s="3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</row>
    <row r="186" spans="4:45" ht="12.75">
      <c r="D186" s="37"/>
      <c r="E186" s="37"/>
      <c r="F186" s="40"/>
      <c r="G186" s="3"/>
      <c r="H186" s="3"/>
      <c r="I186" s="19"/>
      <c r="J186" s="40"/>
      <c r="K186" s="3"/>
      <c r="L186" s="40"/>
      <c r="M186" s="40"/>
      <c r="N186" s="31"/>
      <c r="O186" s="3"/>
      <c r="P186" s="3"/>
      <c r="Q186" s="3"/>
      <c r="R186" s="3"/>
      <c r="S186" s="3"/>
      <c r="T186" s="3"/>
      <c r="U186" s="3"/>
      <c r="V186" s="3"/>
      <c r="W186" s="3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</row>
    <row r="187" spans="4:45" ht="12.75">
      <c r="D187" s="37"/>
      <c r="E187" s="37"/>
      <c r="F187" s="40"/>
      <c r="G187" s="3"/>
      <c r="H187" s="3"/>
      <c r="I187" s="19"/>
      <c r="J187" s="40"/>
      <c r="K187" s="3"/>
      <c r="L187" s="40"/>
      <c r="M187" s="40"/>
      <c r="N187" s="31"/>
      <c r="O187" s="3"/>
      <c r="P187" s="3"/>
      <c r="Q187" s="3"/>
      <c r="R187" s="3"/>
      <c r="S187" s="3"/>
      <c r="T187" s="3"/>
      <c r="U187" s="3"/>
      <c r="V187" s="3"/>
      <c r="W187" s="3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</row>
    <row r="188" spans="4:45" ht="12.75">
      <c r="D188" s="37"/>
      <c r="E188" s="37"/>
      <c r="F188" s="40"/>
      <c r="G188" s="3"/>
      <c r="H188" s="3"/>
      <c r="I188" s="19"/>
      <c r="J188" s="40"/>
      <c r="K188" s="3"/>
      <c r="L188" s="40"/>
      <c r="M188" s="40"/>
      <c r="N188" s="31"/>
      <c r="O188" s="3"/>
      <c r="P188" s="3"/>
      <c r="Q188" s="3"/>
      <c r="R188" s="3"/>
      <c r="S188" s="3"/>
      <c r="T188" s="3"/>
      <c r="U188" s="3"/>
      <c r="V188" s="3"/>
      <c r="W188" s="3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</row>
    <row r="189" spans="4:45" ht="12.75">
      <c r="D189" s="37"/>
      <c r="E189" s="37"/>
      <c r="F189" s="40"/>
      <c r="G189" s="3"/>
      <c r="H189" s="3"/>
      <c r="I189" s="19"/>
      <c r="J189" s="40"/>
      <c r="K189" s="3"/>
      <c r="L189" s="40"/>
      <c r="M189" s="40"/>
      <c r="N189" s="31"/>
      <c r="O189" s="3"/>
      <c r="P189" s="3"/>
      <c r="Q189" s="3"/>
      <c r="R189" s="3"/>
      <c r="S189" s="3"/>
      <c r="T189" s="3"/>
      <c r="U189" s="3"/>
      <c r="V189" s="3"/>
      <c r="W189" s="3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</row>
    <row r="190" spans="4:45" ht="12.75">
      <c r="D190" s="37"/>
      <c r="E190" s="37"/>
      <c r="F190" s="40"/>
      <c r="G190" s="3"/>
      <c r="H190" s="3"/>
      <c r="I190" s="19"/>
      <c r="J190" s="40"/>
      <c r="K190" s="3"/>
      <c r="L190" s="40"/>
      <c r="M190" s="40"/>
      <c r="N190" s="31"/>
      <c r="O190" s="3"/>
      <c r="P190" s="3"/>
      <c r="Q190" s="3"/>
      <c r="R190" s="3"/>
      <c r="S190" s="3"/>
      <c r="T190" s="3"/>
      <c r="U190" s="3"/>
      <c r="V190" s="3"/>
      <c r="W190" s="3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</row>
    <row r="191" spans="4:45" ht="12.75">
      <c r="D191" s="37"/>
      <c r="E191" s="37"/>
      <c r="F191" s="40"/>
      <c r="G191" s="3"/>
      <c r="H191" s="3"/>
      <c r="I191" s="19"/>
      <c r="J191" s="40"/>
      <c r="K191" s="3"/>
      <c r="L191" s="40"/>
      <c r="M191" s="40"/>
      <c r="N191" s="31"/>
      <c r="O191" s="3"/>
      <c r="P191" s="3"/>
      <c r="Q191" s="3"/>
      <c r="R191" s="3"/>
      <c r="S191" s="3"/>
      <c r="T191" s="3"/>
      <c r="U191" s="3"/>
      <c r="V191" s="3"/>
      <c r="W191" s="3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</row>
    <row r="192" spans="4:45" ht="12.75">
      <c r="D192" s="37"/>
      <c r="E192" s="37"/>
      <c r="F192" s="40"/>
      <c r="G192" s="3"/>
      <c r="H192" s="3"/>
      <c r="I192" s="19"/>
      <c r="J192" s="40"/>
      <c r="K192" s="3"/>
      <c r="L192" s="40"/>
      <c r="M192" s="40"/>
      <c r="N192" s="31"/>
      <c r="O192" s="3"/>
      <c r="P192" s="3"/>
      <c r="Q192" s="3"/>
      <c r="R192" s="3"/>
      <c r="S192" s="3"/>
      <c r="T192" s="3"/>
      <c r="U192" s="3"/>
      <c r="V192" s="3"/>
      <c r="W192" s="3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</row>
    <row r="193" spans="4:45" ht="12.75">
      <c r="D193" s="37"/>
      <c r="E193" s="37"/>
      <c r="F193" s="40"/>
      <c r="G193" s="3"/>
      <c r="H193" s="3"/>
      <c r="I193" s="19"/>
      <c r="J193" s="40"/>
      <c r="K193" s="3"/>
      <c r="L193" s="40"/>
      <c r="M193" s="40"/>
      <c r="N193" s="31"/>
      <c r="O193" s="3"/>
      <c r="P193" s="3"/>
      <c r="Q193" s="3"/>
      <c r="R193" s="3"/>
      <c r="S193" s="3"/>
      <c r="T193" s="3"/>
      <c r="U193" s="3"/>
      <c r="V193" s="3"/>
      <c r="W193" s="3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</row>
    <row r="194" spans="4:45" ht="12.75">
      <c r="D194" s="37"/>
      <c r="E194" s="37"/>
      <c r="F194" s="40"/>
      <c r="G194" s="3"/>
      <c r="H194" s="3"/>
      <c r="I194" s="19"/>
      <c r="J194" s="40"/>
      <c r="K194" s="3"/>
      <c r="L194" s="40"/>
      <c r="M194" s="40"/>
      <c r="N194" s="31"/>
      <c r="O194" s="3"/>
      <c r="P194" s="3"/>
      <c r="Q194" s="3"/>
      <c r="R194" s="3"/>
      <c r="S194" s="3"/>
      <c r="T194" s="3"/>
      <c r="U194" s="3"/>
      <c r="V194" s="3"/>
      <c r="W194" s="3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</row>
    <row r="195" spans="4:45" ht="12.75">
      <c r="D195" s="37"/>
      <c r="E195" s="37"/>
      <c r="F195" s="40"/>
      <c r="G195" s="3"/>
      <c r="H195" s="3"/>
      <c r="I195" s="19"/>
      <c r="J195" s="40"/>
      <c r="K195" s="3"/>
      <c r="L195" s="40"/>
      <c r="M195" s="40"/>
      <c r="N195" s="31"/>
      <c r="O195" s="3"/>
      <c r="P195" s="3"/>
      <c r="Q195" s="3"/>
      <c r="R195" s="3"/>
      <c r="S195" s="3"/>
      <c r="T195" s="3"/>
      <c r="U195" s="3"/>
      <c r="V195" s="3"/>
      <c r="W195" s="3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</row>
    <row r="196" spans="4:45" ht="12.75">
      <c r="D196" s="37"/>
      <c r="E196" s="37"/>
      <c r="F196" s="40"/>
      <c r="G196" s="3"/>
      <c r="H196" s="3"/>
      <c r="I196" s="19"/>
      <c r="J196" s="40"/>
      <c r="K196" s="3"/>
      <c r="L196" s="40"/>
      <c r="M196" s="40"/>
      <c r="N196" s="31"/>
      <c r="O196" s="3"/>
      <c r="P196" s="3"/>
      <c r="Q196" s="3"/>
      <c r="R196" s="3"/>
      <c r="S196" s="3"/>
      <c r="T196" s="3"/>
      <c r="U196" s="3"/>
      <c r="V196" s="3"/>
      <c r="W196" s="3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4:45" ht="12.75">
      <c r="D197" s="37"/>
      <c r="E197" s="37"/>
      <c r="F197" s="40"/>
      <c r="G197" s="3"/>
      <c r="H197" s="3"/>
      <c r="I197" s="19"/>
      <c r="J197" s="40"/>
      <c r="K197" s="3"/>
      <c r="L197" s="40"/>
      <c r="M197" s="40"/>
      <c r="N197" s="31"/>
      <c r="O197" s="3"/>
      <c r="P197" s="3"/>
      <c r="Q197" s="3"/>
      <c r="R197" s="3"/>
      <c r="S197" s="3"/>
      <c r="T197" s="3"/>
      <c r="U197" s="3"/>
      <c r="V197" s="3"/>
      <c r="W197" s="3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</row>
    <row r="198" spans="4:45" ht="12.75">
      <c r="D198" s="37"/>
      <c r="E198" s="37"/>
      <c r="F198" s="40"/>
      <c r="G198" s="3"/>
      <c r="H198" s="3"/>
      <c r="I198" s="19"/>
      <c r="J198" s="40"/>
      <c r="K198" s="3"/>
      <c r="L198" s="40"/>
      <c r="M198" s="40"/>
      <c r="N198" s="31"/>
      <c r="O198" s="3"/>
      <c r="P198" s="3"/>
      <c r="Q198" s="3"/>
      <c r="R198" s="3"/>
      <c r="S198" s="3"/>
      <c r="T198" s="3"/>
      <c r="U198" s="3"/>
      <c r="V198" s="3"/>
      <c r="W198" s="3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4:45" ht="12.75">
      <c r="D199" s="37"/>
      <c r="E199" s="37"/>
      <c r="F199" s="40"/>
      <c r="G199" s="3"/>
      <c r="H199" s="3"/>
      <c r="I199" s="19"/>
      <c r="J199" s="40"/>
      <c r="K199" s="3"/>
      <c r="L199" s="40"/>
      <c r="M199" s="40"/>
      <c r="N199" s="31"/>
      <c r="O199" s="3"/>
      <c r="P199" s="3"/>
      <c r="Q199" s="3"/>
      <c r="R199" s="3"/>
      <c r="S199" s="3"/>
      <c r="T199" s="3"/>
      <c r="U199" s="3"/>
      <c r="V199" s="3"/>
      <c r="W199" s="3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</row>
    <row r="200" spans="4:45" ht="12.75">
      <c r="D200" s="37"/>
      <c r="E200" s="37"/>
      <c r="F200" s="40"/>
      <c r="G200" s="3"/>
      <c r="H200" s="3"/>
      <c r="I200" s="19"/>
      <c r="J200" s="40"/>
      <c r="K200" s="3"/>
      <c r="L200" s="40"/>
      <c r="M200" s="40"/>
      <c r="N200" s="31"/>
      <c r="O200" s="3"/>
      <c r="P200" s="3"/>
      <c r="Q200" s="3"/>
      <c r="R200" s="3"/>
      <c r="S200" s="3"/>
      <c r="T200" s="3"/>
      <c r="U200" s="3"/>
      <c r="V200" s="3"/>
      <c r="W200" s="3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4:45" ht="12.75">
      <c r="D201" s="37"/>
      <c r="E201" s="37"/>
      <c r="F201" s="40"/>
      <c r="G201" s="3"/>
      <c r="H201" s="3"/>
      <c r="I201" s="19"/>
      <c r="J201" s="40"/>
      <c r="K201" s="3"/>
      <c r="L201" s="40"/>
      <c r="M201" s="40"/>
      <c r="N201" s="31"/>
      <c r="O201" s="3"/>
      <c r="P201" s="3"/>
      <c r="Q201" s="3"/>
      <c r="R201" s="3"/>
      <c r="S201" s="3"/>
      <c r="T201" s="3"/>
      <c r="U201" s="3"/>
      <c r="V201" s="3"/>
      <c r="W201" s="3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</row>
    <row r="202" spans="4:45" ht="12.75">
      <c r="D202" s="37"/>
      <c r="E202" s="37"/>
      <c r="F202" s="40"/>
      <c r="G202" s="3"/>
      <c r="H202" s="3"/>
      <c r="I202" s="19"/>
      <c r="J202" s="40"/>
      <c r="K202" s="3"/>
      <c r="L202" s="40"/>
      <c r="M202" s="40"/>
      <c r="N202" s="31"/>
      <c r="O202" s="3"/>
      <c r="P202" s="3"/>
      <c r="Q202" s="3"/>
      <c r="R202" s="3"/>
      <c r="S202" s="3"/>
      <c r="T202" s="3"/>
      <c r="U202" s="3"/>
      <c r="V202" s="3"/>
      <c r="W202" s="3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4:45" ht="12.75">
      <c r="D203" s="37"/>
      <c r="E203" s="37"/>
      <c r="F203" s="40"/>
      <c r="G203" s="3"/>
      <c r="H203" s="3"/>
      <c r="I203" s="19"/>
      <c r="J203" s="40"/>
      <c r="K203" s="3"/>
      <c r="L203" s="40"/>
      <c r="M203" s="40"/>
      <c r="N203" s="31"/>
      <c r="O203" s="3"/>
      <c r="P203" s="3"/>
      <c r="Q203" s="3"/>
      <c r="R203" s="3"/>
      <c r="S203" s="3"/>
      <c r="T203" s="3"/>
      <c r="U203" s="3"/>
      <c r="V203" s="3"/>
      <c r="W203" s="3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</row>
    <row r="204" spans="4:45" ht="12.75">
      <c r="D204" s="37"/>
      <c r="E204" s="37"/>
      <c r="F204" s="40"/>
      <c r="G204" s="3"/>
      <c r="H204" s="3"/>
      <c r="I204" s="19"/>
      <c r="J204" s="40"/>
      <c r="K204" s="3"/>
      <c r="L204" s="40"/>
      <c r="M204" s="40"/>
      <c r="N204" s="31"/>
      <c r="O204" s="3"/>
      <c r="P204" s="3"/>
      <c r="Q204" s="3"/>
      <c r="R204" s="3"/>
      <c r="S204" s="3"/>
      <c r="T204" s="3"/>
      <c r="U204" s="3"/>
      <c r="V204" s="3"/>
      <c r="W204" s="3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4:45" ht="12.75">
      <c r="D205" s="37"/>
      <c r="E205" s="37"/>
      <c r="F205" s="40"/>
      <c r="G205" s="3"/>
      <c r="H205" s="3"/>
      <c r="I205" s="19"/>
      <c r="J205" s="40"/>
      <c r="K205" s="3"/>
      <c r="L205" s="40"/>
      <c r="M205" s="40"/>
      <c r="N205" s="31"/>
      <c r="O205" s="3"/>
      <c r="P205" s="3"/>
      <c r="Q205" s="3"/>
      <c r="R205" s="3"/>
      <c r="S205" s="3"/>
      <c r="T205" s="3"/>
      <c r="U205" s="3"/>
      <c r="V205" s="3"/>
      <c r="W205" s="3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</row>
    <row r="206" spans="4:45" ht="12.75">
      <c r="D206" s="37"/>
      <c r="E206" s="37"/>
      <c r="F206" s="40"/>
      <c r="G206" s="3"/>
      <c r="H206" s="3"/>
      <c r="I206" s="19"/>
      <c r="J206" s="40"/>
      <c r="K206" s="3"/>
      <c r="L206" s="40"/>
      <c r="M206" s="40"/>
      <c r="N206" s="31"/>
      <c r="O206" s="3"/>
      <c r="P206" s="3"/>
      <c r="Q206" s="3"/>
      <c r="R206" s="3"/>
      <c r="S206" s="3"/>
      <c r="T206" s="3"/>
      <c r="U206" s="3"/>
      <c r="V206" s="3"/>
      <c r="W206" s="3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4:45" ht="12.75">
      <c r="D207" s="37"/>
      <c r="E207" s="37"/>
      <c r="F207" s="40"/>
      <c r="G207" s="3"/>
      <c r="H207" s="3"/>
      <c r="I207" s="19"/>
      <c r="J207" s="40"/>
      <c r="K207" s="3"/>
      <c r="L207" s="40"/>
      <c r="M207" s="40"/>
      <c r="N207" s="31"/>
      <c r="O207" s="3"/>
      <c r="P207" s="3"/>
      <c r="Q207" s="3"/>
      <c r="R207" s="3"/>
      <c r="S207" s="3"/>
      <c r="T207" s="3"/>
      <c r="U207" s="3"/>
      <c r="V207" s="3"/>
      <c r="W207" s="3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</row>
    <row r="208" spans="4:45" ht="12.75">
      <c r="D208" s="37"/>
      <c r="E208" s="37"/>
      <c r="F208" s="40"/>
      <c r="G208" s="3"/>
      <c r="H208" s="3"/>
      <c r="I208" s="19"/>
      <c r="J208" s="40"/>
      <c r="K208" s="3"/>
      <c r="L208" s="40"/>
      <c r="M208" s="40"/>
      <c r="N208" s="31"/>
      <c r="O208" s="3"/>
      <c r="P208" s="3"/>
      <c r="Q208" s="3"/>
      <c r="R208" s="3"/>
      <c r="S208" s="3"/>
      <c r="T208" s="3"/>
      <c r="U208" s="3"/>
      <c r="V208" s="3"/>
      <c r="W208" s="3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4:45" ht="12.75">
      <c r="D209" s="37"/>
      <c r="E209" s="37"/>
      <c r="F209" s="40"/>
      <c r="G209" s="3"/>
      <c r="H209" s="3"/>
      <c r="I209" s="19"/>
      <c r="J209" s="40"/>
      <c r="K209" s="3"/>
      <c r="L209" s="40"/>
      <c r="M209" s="40"/>
      <c r="N209" s="31"/>
      <c r="O209" s="3"/>
      <c r="P209" s="3"/>
      <c r="Q209" s="3"/>
      <c r="R209" s="3"/>
      <c r="S209" s="3"/>
      <c r="T209" s="3"/>
      <c r="U209" s="3"/>
      <c r="V209" s="3"/>
      <c r="W209" s="3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</row>
    <row r="210" spans="4:45" ht="12.75">
      <c r="D210" s="37"/>
      <c r="E210" s="37"/>
      <c r="F210" s="40"/>
      <c r="G210" s="3"/>
      <c r="H210" s="3"/>
      <c r="I210" s="19"/>
      <c r="J210" s="40"/>
      <c r="K210" s="3"/>
      <c r="L210" s="40"/>
      <c r="M210" s="40"/>
      <c r="N210" s="31"/>
      <c r="O210" s="3"/>
      <c r="P210" s="3"/>
      <c r="Q210" s="3"/>
      <c r="R210" s="3"/>
      <c r="S210" s="3"/>
      <c r="T210" s="3"/>
      <c r="U210" s="3"/>
      <c r="V210" s="3"/>
      <c r="W210" s="3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4:45" ht="12.75">
      <c r="D211" s="37"/>
      <c r="E211" s="37"/>
      <c r="F211" s="40"/>
      <c r="G211" s="3"/>
      <c r="H211" s="3"/>
      <c r="I211" s="19"/>
      <c r="J211" s="40"/>
      <c r="K211" s="3"/>
      <c r="L211" s="40"/>
      <c r="M211" s="40"/>
      <c r="N211" s="31"/>
      <c r="O211" s="3"/>
      <c r="P211" s="3"/>
      <c r="Q211" s="3"/>
      <c r="R211" s="3"/>
      <c r="S211" s="3"/>
      <c r="T211" s="3"/>
      <c r="U211" s="3"/>
      <c r="V211" s="3"/>
      <c r="W211" s="3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4:45" ht="12.75">
      <c r="D212" s="37"/>
      <c r="E212" s="37"/>
      <c r="F212" s="40"/>
      <c r="G212" s="3"/>
      <c r="H212" s="3"/>
      <c r="I212" s="19"/>
      <c r="J212" s="40"/>
      <c r="K212" s="3"/>
      <c r="L212" s="40"/>
      <c r="M212" s="40"/>
      <c r="N212" s="31"/>
      <c r="O212" s="3"/>
      <c r="P212" s="3"/>
      <c r="Q212" s="3"/>
      <c r="R212" s="3"/>
      <c r="S212" s="3"/>
      <c r="T212" s="3"/>
      <c r="U212" s="3"/>
      <c r="V212" s="3"/>
      <c r="W212" s="3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4:45" ht="12.75">
      <c r="D213" s="37"/>
      <c r="E213" s="37"/>
      <c r="F213" s="40"/>
      <c r="G213" s="3"/>
      <c r="H213" s="3"/>
      <c r="I213" s="19"/>
      <c r="J213" s="40"/>
      <c r="K213" s="3"/>
      <c r="L213" s="40"/>
      <c r="M213" s="40"/>
      <c r="N213" s="31"/>
      <c r="O213" s="3"/>
      <c r="P213" s="3"/>
      <c r="Q213" s="3"/>
      <c r="R213" s="3"/>
      <c r="S213" s="3"/>
      <c r="T213" s="3"/>
      <c r="U213" s="3"/>
      <c r="V213" s="3"/>
      <c r="W213" s="3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4:45" ht="12.75">
      <c r="D214" s="37"/>
      <c r="E214" s="37"/>
      <c r="F214" s="40"/>
      <c r="G214" s="3"/>
      <c r="H214" s="3"/>
      <c r="I214" s="19"/>
      <c r="J214" s="40"/>
      <c r="K214" s="3"/>
      <c r="L214" s="40"/>
      <c r="M214" s="40"/>
      <c r="N214" s="31"/>
      <c r="O214" s="3"/>
      <c r="P214" s="3"/>
      <c r="Q214" s="3"/>
      <c r="R214" s="3"/>
      <c r="S214" s="3"/>
      <c r="T214" s="3"/>
      <c r="U214" s="3"/>
      <c r="V214" s="3"/>
      <c r="W214" s="3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4:45" ht="12.75">
      <c r="D215" s="37"/>
      <c r="E215" s="37"/>
      <c r="F215" s="40"/>
      <c r="G215" s="3"/>
      <c r="H215" s="3"/>
      <c r="I215" s="19"/>
      <c r="J215" s="40"/>
      <c r="K215" s="3"/>
      <c r="L215" s="40"/>
      <c r="M215" s="40"/>
      <c r="N215" s="31"/>
      <c r="O215" s="3"/>
      <c r="P215" s="3"/>
      <c r="Q215" s="3"/>
      <c r="R215" s="3"/>
      <c r="S215" s="3"/>
      <c r="T215" s="3"/>
      <c r="U215" s="3"/>
      <c r="V215" s="3"/>
      <c r="W215" s="3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</row>
    <row r="216" spans="4:23" ht="12.75">
      <c r="D216" s="37"/>
      <c r="E216" s="37"/>
      <c r="F216" s="40"/>
      <c r="G216" s="3"/>
      <c r="H216" s="3"/>
      <c r="I216" s="19"/>
      <c r="J216" s="40"/>
      <c r="K216" s="3"/>
      <c r="L216" s="40"/>
      <c r="M216" s="40"/>
      <c r="N216" s="31"/>
      <c r="O216" s="3"/>
      <c r="P216" s="3"/>
      <c r="Q216" s="3"/>
      <c r="R216" s="3"/>
      <c r="S216" s="3"/>
      <c r="T216" s="3"/>
      <c r="U216" s="3"/>
      <c r="V216" s="3"/>
      <c r="W216" s="3"/>
    </row>
    <row r="217" spans="4:23" ht="12.75">
      <c r="D217" s="37"/>
      <c r="E217" s="37"/>
      <c r="F217" s="40"/>
      <c r="G217" s="3"/>
      <c r="H217" s="3"/>
      <c r="I217" s="19"/>
      <c r="J217" s="40"/>
      <c r="K217" s="3"/>
      <c r="L217" s="40"/>
      <c r="M217" s="40"/>
      <c r="N217" s="31"/>
      <c r="O217" s="3"/>
      <c r="P217" s="3"/>
      <c r="Q217" s="3"/>
      <c r="R217" s="3"/>
      <c r="S217" s="3"/>
      <c r="T217" s="3"/>
      <c r="U217" s="3"/>
      <c r="V217" s="3"/>
      <c r="W217" s="3"/>
    </row>
    <row r="218" spans="4:23" ht="12.75">
      <c r="D218" s="37"/>
      <c r="E218" s="37"/>
      <c r="F218" s="40"/>
      <c r="G218" s="3"/>
      <c r="H218" s="3"/>
      <c r="I218" s="19"/>
      <c r="J218" s="40"/>
      <c r="K218" s="3"/>
      <c r="L218" s="40"/>
      <c r="M218" s="40"/>
      <c r="N218" s="31"/>
      <c r="O218" s="3"/>
      <c r="P218" s="3"/>
      <c r="Q218" s="3"/>
      <c r="R218" s="3"/>
      <c r="S218" s="3"/>
      <c r="T218" s="3"/>
      <c r="U218" s="3"/>
      <c r="V218" s="3"/>
      <c r="W218" s="3"/>
    </row>
    <row r="219" spans="4:23" ht="12.75">
      <c r="D219" s="37"/>
      <c r="E219" s="37"/>
      <c r="F219" s="40"/>
      <c r="G219" s="3"/>
      <c r="H219" s="3"/>
      <c r="I219" s="19"/>
      <c r="J219" s="40"/>
      <c r="K219" s="3"/>
      <c r="L219" s="40"/>
      <c r="M219" s="40"/>
      <c r="N219" s="31"/>
      <c r="O219" s="3"/>
      <c r="P219" s="3"/>
      <c r="Q219" s="3"/>
      <c r="R219" s="3"/>
      <c r="S219" s="3"/>
      <c r="T219" s="3"/>
      <c r="U219" s="3"/>
      <c r="V219" s="3"/>
      <c r="W219" s="3"/>
    </row>
    <row r="220" spans="4:23" ht="12.75">
      <c r="D220" s="37"/>
      <c r="E220" s="37"/>
      <c r="F220" s="40"/>
      <c r="G220" s="3"/>
      <c r="H220" s="3"/>
      <c r="I220" s="19"/>
      <c r="J220" s="40"/>
      <c r="K220" s="3"/>
      <c r="L220" s="40"/>
      <c r="M220" s="40"/>
      <c r="N220" s="31"/>
      <c r="O220" s="3"/>
      <c r="P220" s="3"/>
      <c r="Q220" s="3"/>
      <c r="R220" s="3"/>
      <c r="S220" s="3"/>
      <c r="T220" s="3"/>
      <c r="U220" s="3"/>
      <c r="V220" s="3"/>
      <c r="W220" s="3"/>
    </row>
    <row r="221" spans="4:23" ht="12.75">
      <c r="D221" s="37"/>
      <c r="E221" s="37"/>
      <c r="F221" s="40"/>
      <c r="G221" s="3"/>
      <c r="H221" s="3"/>
      <c r="I221" s="19"/>
      <c r="J221" s="40"/>
      <c r="K221" s="3"/>
      <c r="L221" s="40"/>
      <c r="M221" s="40"/>
      <c r="N221" s="31"/>
      <c r="O221" s="3"/>
      <c r="P221" s="3"/>
      <c r="Q221" s="3"/>
      <c r="R221" s="3"/>
      <c r="S221" s="3"/>
      <c r="T221" s="3"/>
      <c r="U221" s="3"/>
      <c r="V221" s="3"/>
      <c r="W221" s="3"/>
    </row>
    <row r="222" spans="4:23" ht="12.75">
      <c r="D222" s="37"/>
      <c r="E222" s="37"/>
      <c r="F222" s="40"/>
      <c r="G222" s="3"/>
      <c r="H222" s="3"/>
      <c r="I222" s="19"/>
      <c r="J222" s="40"/>
      <c r="K222" s="3"/>
      <c r="L222" s="40"/>
      <c r="M222" s="40"/>
      <c r="N222" s="31"/>
      <c r="O222" s="3"/>
      <c r="P222" s="3"/>
      <c r="Q222" s="3"/>
      <c r="R222" s="3"/>
      <c r="S222" s="3"/>
      <c r="T222" s="3"/>
      <c r="U222" s="3"/>
      <c r="V222" s="3"/>
      <c r="W222" s="3"/>
    </row>
    <row r="223" spans="4:23" ht="12.75">
      <c r="D223" s="37"/>
      <c r="E223" s="37"/>
      <c r="F223" s="40"/>
      <c r="G223" s="3"/>
      <c r="H223" s="3"/>
      <c r="I223" s="19"/>
      <c r="J223" s="40"/>
      <c r="K223" s="3"/>
      <c r="L223" s="40"/>
      <c r="M223" s="40"/>
      <c r="N223" s="31"/>
      <c r="O223" s="3"/>
      <c r="P223" s="3"/>
      <c r="Q223" s="3"/>
      <c r="R223" s="3"/>
      <c r="S223" s="3"/>
      <c r="T223" s="3"/>
      <c r="U223" s="3"/>
      <c r="V223" s="3"/>
      <c r="W223" s="3"/>
    </row>
    <row r="224" spans="4:23" ht="12.75">
      <c r="D224" s="37"/>
      <c r="E224" s="37"/>
      <c r="F224" s="40"/>
      <c r="G224" s="3"/>
      <c r="H224" s="3"/>
      <c r="I224" s="19"/>
      <c r="J224" s="40"/>
      <c r="K224" s="3"/>
      <c r="L224" s="40"/>
      <c r="M224" s="40"/>
      <c r="N224" s="31"/>
      <c r="O224" s="3"/>
      <c r="P224" s="3"/>
      <c r="Q224" s="3"/>
      <c r="R224" s="3"/>
      <c r="S224" s="3"/>
      <c r="T224" s="3"/>
      <c r="U224" s="3"/>
      <c r="V224" s="3"/>
      <c r="W224" s="3"/>
    </row>
    <row r="225" spans="4:23" ht="12.75">
      <c r="D225" s="37"/>
      <c r="E225" s="37"/>
      <c r="F225" s="40"/>
      <c r="G225" s="3"/>
      <c r="H225" s="3"/>
      <c r="I225" s="19"/>
      <c r="J225" s="40"/>
      <c r="K225" s="3"/>
      <c r="L225" s="40"/>
      <c r="M225" s="40"/>
      <c r="N225" s="31"/>
      <c r="O225" s="3"/>
      <c r="P225" s="3"/>
      <c r="Q225" s="3"/>
      <c r="R225" s="3"/>
      <c r="S225" s="3"/>
      <c r="T225" s="3"/>
      <c r="U225" s="3"/>
      <c r="V225" s="3"/>
      <c r="W225" s="3"/>
    </row>
    <row r="226" spans="4:23" ht="12.75">
      <c r="D226" s="37"/>
      <c r="E226" s="37"/>
      <c r="F226" s="40"/>
      <c r="G226" s="3"/>
      <c r="H226" s="3"/>
      <c r="I226" s="19"/>
      <c r="J226" s="40"/>
      <c r="K226" s="3"/>
      <c r="L226" s="40"/>
      <c r="M226" s="40"/>
      <c r="N226" s="31"/>
      <c r="O226" s="3"/>
      <c r="P226" s="3"/>
      <c r="Q226" s="3"/>
      <c r="R226" s="3"/>
      <c r="S226" s="3"/>
      <c r="T226" s="3"/>
      <c r="U226" s="3"/>
      <c r="V226" s="3"/>
      <c r="W226" s="3"/>
    </row>
    <row r="227" spans="4:23" ht="12.75">
      <c r="D227" s="37"/>
      <c r="E227" s="37"/>
      <c r="F227" s="40"/>
      <c r="G227" s="3"/>
      <c r="H227" s="3"/>
      <c r="I227" s="19"/>
      <c r="J227" s="40"/>
      <c r="K227" s="3"/>
      <c r="L227" s="40"/>
      <c r="M227" s="40"/>
      <c r="N227" s="31"/>
      <c r="O227" s="3"/>
      <c r="P227" s="3"/>
      <c r="Q227" s="3"/>
      <c r="R227" s="3"/>
      <c r="S227" s="3"/>
      <c r="T227" s="3"/>
      <c r="U227" s="3"/>
      <c r="V227" s="3"/>
      <c r="W227" s="3"/>
    </row>
    <row r="228" spans="4:23" ht="12.75">
      <c r="D228" s="37"/>
      <c r="E228" s="37"/>
      <c r="F228" s="40"/>
      <c r="G228" s="3"/>
      <c r="H228" s="3"/>
      <c r="I228" s="19"/>
      <c r="J228" s="40"/>
      <c r="K228" s="3"/>
      <c r="L228" s="40"/>
      <c r="M228" s="40"/>
      <c r="N228" s="31"/>
      <c r="O228" s="3"/>
      <c r="P228" s="3"/>
      <c r="Q228" s="3"/>
      <c r="R228" s="3"/>
      <c r="S228" s="3"/>
      <c r="T228" s="3"/>
      <c r="U228" s="3"/>
      <c r="V228" s="3"/>
      <c r="W228" s="3"/>
    </row>
    <row r="229" spans="4:23" ht="12.75">
      <c r="D229" s="37"/>
      <c r="E229" s="37"/>
      <c r="F229" s="40"/>
      <c r="G229" s="3"/>
      <c r="H229" s="3"/>
      <c r="I229" s="19"/>
      <c r="J229" s="40"/>
      <c r="K229" s="3"/>
      <c r="L229" s="40"/>
      <c r="M229" s="40"/>
      <c r="N229" s="31"/>
      <c r="O229" s="3"/>
      <c r="P229" s="3"/>
      <c r="Q229" s="3"/>
      <c r="R229" s="3"/>
      <c r="S229" s="3"/>
      <c r="T229" s="3"/>
      <c r="U229" s="3"/>
      <c r="V229" s="3"/>
      <c r="W229" s="3"/>
    </row>
    <row r="230" spans="4:23" ht="12.75">
      <c r="D230" s="37"/>
      <c r="E230" s="37"/>
      <c r="F230" s="40"/>
      <c r="G230" s="3"/>
      <c r="H230" s="3"/>
      <c r="I230" s="19"/>
      <c r="J230" s="40"/>
      <c r="K230" s="3"/>
      <c r="L230" s="40"/>
      <c r="M230" s="40"/>
      <c r="N230" s="31"/>
      <c r="O230" s="3"/>
      <c r="P230" s="3"/>
      <c r="Q230" s="3"/>
      <c r="R230" s="3"/>
      <c r="S230" s="3"/>
      <c r="T230" s="3"/>
      <c r="U230" s="3"/>
      <c r="V230" s="3"/>
      <c r="W230" s="3"/>
    </row>
    <row r="231" spans="4:23" ht="12.75">
      <c r="D231" s="37"/>
      <c r="E231" s="37"/>
      <c r="F231" s="40"/>
      <c r="G231" s="3"/>
      <c r="H231" s="3"/>
      <c r="I231" s="19"/>
      <c r="J231" s="40"/>
      <c r="K231" s="3"/>
      <c r="L231" s="40"/>
      <c r="M231" s="40"/>
      <c r="N231" s="31"/>
      <c r="O231" s="3"/>
      <c r="P231" s="3"/>
      <c r="Q231" s="3"/>
      <c r="R231" s="3"/>
      <c r="S231" s="3"/>
      <c r="T231" s="3"/>
      <c r="U231" s="3"/>
      <c r="V231" s="3"/>
      <c r="W231" s="3"/>
    </row>
    <row r="232" spans="4:23" ht="12.75">
      <c r="D232" s="37"/>
      <c r="E232" s="37"/>
      <c r="F232" s="40"/>
      <c r="G232" s="3"/>
      <c r="H232" s="3"/>
      <c r="I232" s="19"/>
      <c r="J232" s="40"/>
      <c r="K232" s="3"/>
      <c r="L232" s="40"/>
      <c r="M232" s="40"/>
      <c r="N232" s="31"/>
      <c r="O232" s="3"/>
      <c r="P232" s="3"/>
      <c r="Q232" s="3"/>
      <c r="R232" s="3"/>
      <c r="S232" s="3"/>
      <c r="T232" s="3"/>
      <c r="U232" s="3"/>
      <c r="V232" s="3"/>
      <c r="W232" s="3"/>
    </row>
    <row r="233" spans="4:23" ht="12.75">
      <c r="D233" s="37"/>
      <c r="E233" s="37"/>
      <c r="F233" s="40"/>
      <c r="G233" s="3"/>
      <c r="H233" s="3"/>
      <c r="I233" s="19"/>
      <c r="J233" s="40"/>
      <c r="K233" s="3"/>
      <c r="L233" s="40"/>
      <c r="M233" s="40"/>
      <c r="N233" s="31"/>
      <c r="O233" s="3"/>
      <c r="P233" s="3"/>
      <c r="Q233" s="3"/>
      <c r="R233" s="3"/>
      <c r="S233" s="3"/>
      <c r="T233" s="3"/>
      <c r="U233" s="3"/>
      <c r="V233" s="3"/>
      <c r="W233" s="3"/>
    </row>
    <row r="234" spans="4:23" ht="12.75">
      <c r="D234" s="37"/>
      <c r="E234" s="37"/>
      <c r="F234" s="40"/>
      <c r="G234" s="3"/>
      <c r="H234" s="3"/>
      <c r="I234" s="19"/>
      <c r="J234" s="40"/>
      <c r="K234" s="3"/>
      <c r="L234" s="40"/>
      <c r="M234" s="40"/>
      <c r="N234" s="31"/>
      <c r="O234" s="3"/>
      <c r="P234" s="3"/>
      <c r="Q234" s="3"/>
      <c r="R234" s="3"/>
      <c r="S234" s="3"/>
      <c r="T234" s="3"/>
      <c r="U234" s="3"/>
      <c r="V234" s="3"/>
      <c r="W234" s="3"/>
    </row>
    <row r="235" spans="4:23" ht="12.75">
      <c r="D235" s="37"/>
      <c r="E235" s="37"/>
      <c r="F235" s="40"/>
      <c r="G235" s="3"/>
      <c r="H235" s="3"/>
      <c r="I235" s="19"/>
      <c r="J235" s="40"/>
      <c r="K235" s="3"/>
      <c r="L235" s="40"/>
      <c r="M235" s="40"/>
      <c r="N235" s="31"/>
      <c r="O235" s="3"/>
      <c r="P235" s="3"/>
      <c r="Q235" s="3"/>
      <c r="R235" s="3"/>
      <c r="S235" s="3"/>
      <c r="T235" s="3"/>
      <c r="U235" s="3"/>
      <c r="V235" s="3"/>
      <c r="W235" s="3"/>
    </row>
    <row r="236" spans="4:23" ht="12.75">
      <c r="D236" s="37"/>
      <c r="E236" s="37"/>
      <c r="F236" s="40"/>
      <c r="G236" s="3"/>
      <c r="H236" s="3"/>
      <c r="I236" s="19"/>
      <c r="J236" s="40"/>
      <c r="K236" s="3"/>
      <c r="L236" s="40"/>
      <c r="M236" s="40"/>
      <c r="N236" s="31"/>
      <c r="O236" s="3"/>
      <c r="P236" s="3"/>
      <c r="Q236" s="3"/>
      <c r="R236" s="3"/>
      <c r="S236" s="3"/>
      <c r="T236" s="3"/>
      <c r="U236" s="3"/>
      <c r="V236" s="3"/>
      <c r="W236" s="3"/>
    </row>
    <row r="237" spans="4:23" ht="12.75">
      <c r="D237" s="37"/>
      <c r="E237" s="37"/>
      <c r="F237" s="40"/>
      <c r="G237" s="3"/>
      <c r="H237" s="3"/>
      <c r="I237" s="19"/>
      <c r="J237" s="40"/>
      <c r="K237" s="3"/>
      <c r="L237" s="40"/>
      <c r="M237" s="40"/>
      <c r="N237" s="31"/>
      <c r="O237" s="3"/>
      <c r="P237" s="3"/>
      <c r="Q237" s="3"/>
      <c r="R237" s="3"/>
      <c r="S237" s="3"/>
      <c r="T237" s="3"/>
      <c r="U237" s="3"/>
      <c r="V237" s="3"/>
      <c r="W237" s="3"/>
    </row>
    <row r="238" spans="4:23" ht="12.75">
      <c r="D238" s="37"/>
      <c r="E238" s="37"/>
      <c r="F238" s="40"/>
      <c r="G238" s="3"/>
      <c r="H238" s="3"/>
      <c r="I238" s="19"/>
      <c r="J238" s="40"/>
      <c r="K238" s="3"/>
      <c r="L238" s="40"/>
      <c r="M238" s="40"/>
      <c r="N238" s="31"/>
      <c r="O238" s="3"/>
      <c r="P238" s="3"/>
      <c r="Q238" s="3"/>
      <c r="R238" s="3"/>
      <c r="S238" s="3"/>
      <c r="T238" s="3"/>
      <c r="U238" s="3"/>
      <c r="V238" s="3"/>
      <c r="W238" s="3"/>
    </row>
    <row r="239" spans="4:23" ht="12.75">
      <c r="D239" s="37"/>
      <c r="E239" s="37"/>
      <c r="F239" s="40"/>
      <c r="G239" s="3"/>
      <c r="H239" s="3"/>
      <c r="I239" s="19"/>
      <c r="J239" s="40"/>
      <c r="K239" s="3"/>
      <c r="L239" s="40"/>
      <c r="M239" s="40"/>
      <c r="N239" s="31"/>
      <c r="O239" s="3"/>
      <c r="P239" s="3"/>
      <c r="Q239" s="3"/>
      <c r="R239" s="3"/>
      <c r="S239" s="3"/>
      <c r="T239" s="3"/>
      <c r="U239" s="3"/>
      <c r="V239" s="3"/>
      <c r="W239" s="3"/>
    </row>
    <row r="240" spans="4:23" ht="12.75">
      <c r="D240" s="37"/>
      <c r="E240" s="37"/>
      <c r="F240" s="40"/>
      <c r="G240" s="3"/>
      <c r="H240" s="3"/>
      <c r="I240" s="19"/>
      <c r="J240" s="40"/>
      <c r="K240" s="3"/>
      <c r="L240" s="40"/>
      <c r="M240" s="40"/>
      <c r="N240" s="31"/>
      <c r="O240" s="3"/>
      <c r="P240" s="3"/>
      <c r="Q240" s="3"/>
      <c r="R240" s="3"/>
      <c r="S240" s="3"/>
      <c r="T240" s="3"/>
      <c r="U240" s="3"/>
      <c r="V240" s="3"/>
      <c r="W240" s="3"/>
    </row>
    <row r="241" spans="4:23" ht="12.75">
      <c r="D241" s="37"/>
      <c r="E241" s="37"/>
      <c r="F241" s="40"/>
      <c r="G241" s="3"/>
      <c r="H241" s="3"/>
      <c r="I241" s="19"/>
      <c r="J241" s="40"/>
      <c r="K241" s="3"/>
      <c r="L241" s="40"/>
      <c r="M241" s="40"/>
      <c r="N241" s="31"/>
      <c r="O241" s="3"/>
      <c r="P241" s="3"/>
      <c r="Q241" s="3"/>
      <c r="R241" s="3"/>
      <c r="S241" s="3"/>
      <c r="T241" s="3"/>
      <c r="U241" s="3"/>
      <c r="V241" s="3"/>
      <c r="W241" s="3"/>
    </row>
    <row r="242" spans="4:23" ht="12.75">
      <c r="D242" s="37"/>
      <c r="E242" s="37"/>
      <c r="F242" s="40"/>
      <c r="G242" s="3"/>
      <c r="H242" s="3"/>
      <c r="I242" s="19"/>
      <c r="J242" s="40"/>
      <c r="K242" s="3"/>
      <c r="L242" s="40"/>
      <c r="M242" s="40"/>
      <c r="N242" s="31"/>
      <c r="O242" s="3"/>
      <c r="P242" s="3"/>
      <c r="Q242" s="3"/>
      <c r="R242" s="3"/>
      <c r="S242" s="3"/>
      <c r="T242" s="3"/>
      <c r="U242" s="3"/>
      <c r="V242" s="3"/>
      <c r="W242" s="3"/>
    </row>
    <row r="243" spans="4:23" ht="12.75">
      <c r="D243" s="37"/>
      <c r="E243" s="37"/>
      <c r="F243" s="40"/>
      <c r="G243" s="3"/>
      <c r="H243" s="3"/>
      <c r="I243" s="19"/>
      <c r="J243" s="40"/>
      <c r="K243" s="3"/>
      <c r="L243" s="40"/>
      <c r="M243" s="40"/>
      <c r="N243" s="31"/>
      <c r="O243" s="3"/>
      <c r="P243" s="3"/>
      <c r="Q243" s="3"/>
      <c r="R243" s="3"/>
      <c r="S243" s="3"/>
      <c r="T243" s="3"/>
      <c r="U243" s="3"/>
      <c r="V243" s="3"/>
      <c r="W243" s="3"/>
    </row>
    <row r="244" spans="4:23" ht="12.75">
      <c r="D244" s="37"/>
      <c r="E244" s="37"/>
      <c r="F244" s="40"/>
      <c r="G244" s="3"/>
      <c r="H244" s="3"/>
      <c r="I244" s="19"/>
      <c r="J244" s="40"/>
      <c r="K244" s="3"/>
      <c r="L244" s="40"/>
      <c r="M244" s="40"/>
      <c r="N244" s="31"/>
      <c r="O244" s="3"/>
      <c r="P244" s="3"/>
      <c r="Q244" s="3"/>
      <c r="R244" s="3"/>
      <c r="S244" s="3"/>
      <c r="T244" s="3"/>
      <c r="U244" s="3"/>
      <c r="V244" s="3"/>
      <c r="W244" s="3"/>
    </row>
    <row r="245" spans="4:23" ht="12.75">
      <c r="D245" s="37"/>
      <c r="E245" s="37"/>
      <c r="F245" s="40"/>
      <c r="G245" s="3"/>
      <c r="H245" s="3"/>
      <c r="I245" s="19"/>
      <c r="J245" s="40"/>
      <c r="K245" s="3"/>
      <c r="L245" s="40"/>
      <c r="M245" s="40"/>
      <c r="N245" s="31"/>
      <c r="O245" s="3"/>
      <c r="P245" s="3"/>
      <c r="Q245" s="3"/>
      <c r="R245" s="3"/>
      <c r="S245" s="3"/>
      <c r="T245" s="3"/>
      <c r="U245" s="3"/>
      <c r="V245" s="3"/>
      <c r="W245" s="3"/>
    </row>
    <row r="246" spans="4:23" ht="12.75">
      <c r="D246" s="37"/>
      <c r="E246" s="37"/>
      <c r="F246" s="40"/>
      <c r="G246" s="3"/>
      <c r="H246" s="3"/>
      <c r="I246" s="19"/>
      <c r="J246" s="40"/>
      <c r="K246" s="3"/>
      <c r="L246" s="40"/>
      <c r="M246" s="40"/>
      <c r="N246" s="31"/>
      <c r="O246" s="3"/>
      <c r="P246" s="3"/>
      <c r="Q246" s="3"/>
      <c r="R246" s="3"/>
      <c r="S246" s="3"/>
      <c r="T246" s="3"/>
      <c r="U246" s="3"/>
      <c r="V246" s="3"/>
      <c r="W246" s="3"/>
    </row>
    <row r="247" spans="4:23" ht="12.75">
      <c r="D247" s="37"/>
      <c r="E247" s="37"/>
      <c r="F247" s="40"/>
      <c r="G247" s="3"/>
      <c r="H247" s="3"/>
      <c r="I247" s="19"/>
      <c r="J247" s="40"/>
      <c r="K247" s="3"/>
      <c r="L247" s="40"/>
      <c r="M247" s="40"/>
      <c r="N247" s="31"/>
      <c r="O247" s="3"/>
      <c r="P247" s="3"/>
      <c r="Q247" s="3"/>
      <c r="R247" s="3"/>
      <c r="S247" s="3"/>
      <c r="T247" s="3"/>
      <c r="U247" s="3"/>
      <c r="V247" s="3"/>
      <c r="W247" s="3"/>
    </row>
    <row r="248" spans="4:23" ht="12.75">
      <c r="D248" s="37"/>
      <c r="E248" s="37"/>
      <c r="F248" s="40"/>
      <c r="G248" s="3"/>
      <c r="H248" s="3"/>
      <c r="I248" s="19"/>
      <c r="J248" s="40"/>
      <c r="K248" s="3"/>
      <c r="L248" s="40"/>
      <c r="M248" s="40"/>
      <c r="N248" s="31"/>
      <c r="O248" s="3"/>
      <c r="P248" s="3"/>
      <c r="Q248" s="3"/>
      <c r="R248" s="3"/>
      <c r="S248" s="3"/>
      <c r="T248" s="3"/>
      <c r="U248" s="3"/>
      <c r="V248" s="3"/>
      <c r="W248" s="3"/>
    </row>
    <row r="249" spans="4:23" ht="12.75">
      <c r="D249" s="37"/>
      <c r="E249" s="37"/>
      <c r="F249" s="40"/>
      <c r="G249" s="3"/>
      <c r="H249" s="3"/>
      <c r="I249" s="19"/>
      <c r="J249" s="40"/>
      <c r="K249" s="3"/>
      <c r="L249" s="40"/>
      <c r="M249" s="40"/>
      <c r="N249" s="31"/>
      <c r="O249" s="3"/>
      <c r="P249" s="3"/>
      <c r="Q249" s="3"/>
      <c r="R249" s="3"/>
      <c r="S249" s="3"/>
      <c r="T249" s="3"/>
      <c r="U249" s="3"/>
      <c r="V249" s="3"/>
      <c r="W249" s="3"/>
    </row>
    <row r="250" spans="4:23" ht="12.75">
      <c r="D250" s="37"/>
      <c r="E250" s="37"/>
      <c r="F250" s="40"/>
      <c r="G250" s="3"/>
      <c r="H250" s="3"/>
      <c r="I250" s="19"/>
      <c r="J250" s="40"/>
      <c r="K250" s="3"/>
      <c r="L250" s="40"/>
      <c r="M250" s="40"/>
      <c r="N250" s="31"/>
      <c r="O250" s="3"/>
      <c r="P250" s="3"/>
      <c r="Q250" s="3"/>
      <c r="R250" s="3"/>
      <c r="S250" s="3"/>
      <c r="T250" s="3"/>
      <c r="U250" s="3"/>
      <c r="V250" s="3"/>
      <c r="W250" s="3"/>
    </row>
    <row r="251" spans="4:23" ht="12.75">
      <c r="D251" s="37"/>
      <c r="E251" s="37"/>
      <c r="F251" s="40"/>
      <c r="G251" s="3"/>
      <c r="H251" s="3"/>
      <c r="I251" s="19"/>
      <c r="J251" s="40"/>
      <c r="K251" s="3"/>
      <c r="L251" s="40"/>
      <c r="M251" s="40"/>
      <c r="N251" s="31"/>
      <c r="O251" s="3"/>
      <c r="P251" s="3"/>
      <c r="Q251" s="3"/>
      <c r="R251" s="3"/>
      <c r="S251" s="3"/>
      <c r="T251" s="3"/>
      <c r="U251" s="3"/>
      <c r="V251" s="3"/>
      <c r="W251" s="3"/>
    </row>
    <row r="252" spans="4:23" ht="12.75">
      <c r="D252" s="37"/>
      <c r="E252" s="37"/>
      <c r="F252" s="40"/>
      <c r="G252" s="3"/>
      <c r="H252" s="3"/>
      <c r="I252" s="19"/>
      <c r="J252" s="40"/>
      <c r="K252" s="3"/>
      <c r="L252" s="40"/>
      <c r="M252" s="40"/>
      <c r="N252" s="31"/>
      <c r="O252" s="3"/>
      <c r="P252" s="3"/>
      <c r="Q252" s="3"/>
      <c r="R252" s="3"/>
      <c r="S252" s="3"/>
      <c r="T252" s="3"/>
      <c r="U252" s="3"/>
      <c r="V252" s="3"/>
      <c r="W252" s="3"/>
    </row>
    <row r="253" spans="4:23" ht="12.75">
      <c r="D253" s="37"/>
      <c r="E253" s="37"/>
      <c r="F253" s="40"/>
      <c r="G253" s="3"/>
      <c r="H253" s="3"/>
      <c r="I253" s="19"/>
      <c r="J253" s="40"/>
      <c r="K253" s="3"/>
      <c r="L253" s="40"/>
      <c r="M253" s="40"/>
      <c r="N253" s="31"/>
      <c r="O253" s="3"/>
      <c r="P253" s="3"/>
      <c r="Q253" s="3"/>
      <c r="R253" s="3"/>
      <c r="S253" s="3"/>
      <c r="T253" s="3"/>
      <c r="U253" s="3"/>
      <c r="V253" s="3"/>
      <c r="W253" s="3"/>
    </row>
    <row r="254" spans="4:23" ht="12.75">
      <c r="D254" s="37"/>
      <c r="E254" s="37"/>
      <c r="F254" s="40"/>
      <c r="G254" s="3"/>
      <c r="H254" s="3"/>
      <c r="I254" s="19"/>
      <c r="J254" s="40"/>
      <c r="K254" s="3"/>
      <c r="L254" s="40"/>
      <c r="M254" s="40"/>
      <c r="N254" s="31"/>
      <c r="O254" s="3"/>
      <c r="P254" s="3"/>
      <c r="Q254" s="3"/>
      <c r="R254" s="3"/>
      <c r="S254" s="3"/>
      <c r="T254" s="3"/>
      <c r="U254" s="3"/>
      <c r="V254" s="3"/>
      <c r="W254" s="3"/>
    </row>
    <row r="255" spans="4:23" ht="12.75">
      <c r="D255" s="37"/>
      <c r="E255" s="37"/>
      <c r="F255" s="40"/>
      <c r="G255" s="3"/>
      <c r="H255" s="3"/>
      <c r="I255" s="19"/>
      <c r="J255" s="40"/>
      <c r="K255" s="3"/>
      <c r="L255" s="40"/>
      <c r="M255" s="40"/>
      <c r="N255" s="31"/>
      <c r="O255" s="3"/>
      <c r="P255" s="3"/>
      <c r="Q255" s="3"/>
      <c r="R255" s="3"/>
      <c r="S255" s="3"/>
      <c r="T255" s="3"/>
      <c r="U255" s="3"/>
      <c r="V255" s="3"/>
      <c r="W255" s="3"/>
    </row>
    <row r="256" spans="4:23" ht="12.75">
      <c r="D256" s="37"/>
      <c r="E256" s="37"/>
      <c r="F256" s="40"/>
      <c r="G256" s="3"/>
      <c r="H256" s="3"/>
      <c r="I256" s="19"/>
      <c r="J256" s="40"/>
      <c r="K256" s="3"/>
      <c r="L256" s="40"/>
      <c r="M256" s="40"/>
      <c r="N256" s="31"/>
      <c r="O256" s="3"/>
      <c r="P256" s="3"/>
      <c r="Q256" s="3"/>
      <c r="R256" s="3"/>
      <c r="S256" s="3"/>
      <c r="T256" s="3"/>
      <c r="U256" s="3"/>
      <c r="V256" s="3"/>
      <c r="W256" s="3"/>
    </row>
    <row r="257" spans="4:23" ht="12.75">
      <c r="D257" s="37"/>
      <c r="E257" s="37"/>
      <c r="F257" s="40"/>
      <c r="G257" s="3"/>
      <c r="H257" s="3"/>
      <c r="I257" s="19"/>
      <c r="J257" s="40"/>
      <c r="K257" s="3"/>
      <c r="L257" s="40"/>
      <c r="M257" s="40"/>
      <c r="N257" s="31"/>
      <c r="O257" s="3"/>
      <c r="P257" s="3"/>
      <c r="Q257" s="3"/>
      <c r="R257" s="3"/>
      <c r="S257" s="3"/>
      <c r="T257" s="3"/>
      <c r="U257" s="3"/>
      <c r="V257" s="3"/>
      <c r="W257" s="3"/>
    </row>
    <row r="258" spans="4:23" ht="12.75">
      <c r="D258" s="37"/>
      <c r="E258" s="37"/>
      <c r="F258" s="40"/>
      <c r="G258" s="3"/>
      <c r="H258" s="3"/>
      <c r="I258" s="19"/>
      <c r="J258" s="40"/>
      <c r="K258" s="3"/>
      <c r="L258" s="40"/>
      <c r="M258" s="40"/>
      <c r="N258" s="31"/>
      <c r="O258" s="3"/>
      <c r="P258" s="3"/>
      <c r="Q258" s="3"/>
      <c r="R258" s="3"/>
      <c r="S258" s="3"/>
      <c r="T258" s="3"/>
      <c r="U258" s="3"/>
      <c r="V258" s="3"/>
      <c r="W258" s="3"/>
    </row>
    <row r="259" spans="4:23" ht="12.75">
      <c r="D259" s="37"/>
      <c r="E259" s="37"/>
      <c r="F259" s="40"/>
      <c r="G259" s="3"/>
      <c r="H259" s="3"/>
      <c r="I259" s="19"/>
      <c r="J259" s="40"/>
      <c r="K259" s="3"/>
      <c r="L259" s="40"/>
      <c r="M259" s="40"/>
      <c r="N259" s="31"/>
      <c r="O259" s="3"/>
      <c r="P259" s="3"/>
      <c r="Q259" s="3"/>
      <c r="R259" s="3"/>
      <c r="S259" s="3"/>
      <c r="T259" s="3"/>
      <c r="U259" s="3"/>
      <c r="V259" s="3"/>
      <c r="W259" s="3"/>
    </row>
    <row r="260" spans="4:23" ht="12.75">
      <c r="D260" s="37"/>
      <c r="E260" s="37"/>
      <c r="F260" s="40"/>
      <c r="G260" s="3"/>
      <c r="H260" s="3"/>
      <c r="I260" s="19"/>
      <c r="J260" s="40"/>
      <c r="K260" s="3"/>
      <c r="L260" s="40"/>
      <c r="M260" s="40"/>
      <c r="N260" s="31"/>
      <c r="O260" s="3"/>
      <c r="P260" s="3"/>
      <c r="Q260" s="3"/>
      <c r="R260" s="3"/>
      <c r="S260" s="3"/>
      <c r="T260" s="3"/>
      <c r="U260" s="3"/>
      <c r="V260" s="3"/>
      <c r="W260" s="3"/>
    </row>
    <row r="261" spans="4:23" ht="12.75">
      <c r="D261" s="37"/>
      <c r="E261" s="37"/>
      <c r="F261" s="40"/>
      <c r="G261" s="3"/>
      <c r="H261" s="3"/>
      <c r="I261" s="19"/>
      <c r="J261" s="40"/>
      <c r="K261" s="3"/>
      <c r="L261" s="40"/>
      <c r="M261" s="40"/>
      <c r="N261" s="31"/>
      <c r="O261" s="3"/>
      <c r="P261" s="3"/>
      <c r="Q261" s="3"/>
      <c r="R261" s="3"/>
      <c r="S261" s="3"/>
      <c r="T261" s="3"/>
      <c r="U261" s="3"/>
      <c r="V261" s="3"/>
      <c r="W261" s="3"/>
    </row>
    <row r="262" spans="4:23" ht="12.75">
      <c r="D262" s="37"/>
      <c r="E262" s="37"/>
      <c r="F262" s="40"/>
      <c r="G262" s="3"/>
      <c r="H262" s="3"/>
      <c r="I262" s="19"/>
      <c r="J262" s="40"/>
      <c r="K262" s="3"/>
      <c r="L262" s="40"/>
      <c r="M262" s="40"/>
      <c r="N262" s="31"/>
      <c r="O262" s="3"/>
      <c r="P262" s="3"/>
      <c r="Q262" s="3"/>
      <c r="R262" s="3"/>
      <c r="S262" s="3"/>
      <c r="T262" s="3"/>
      <c r="U262" s="3"/>
      <c r="V262" s="3"/>
      <c r="W262" s="3"/>
    </row>
    <row r="263" spans="4:23" ht="12.75">
      <c r="D263" s="37"/>
      <c r="E263" s="37"/>
      <c r="F263" s="40"/>
      <c r="G263" s="3"/>
      <c r="H263" s="3"/>
      <c r="I263" s="19"/>
      <c r="J263" s="40"/>
      <c r="K263" s="3"/>
      <c r="L263" s="40"/>
      <c r="M263" s="40"/>
      <c r="N263" s="31"/>
      <c r="O263" s="3"/>
      <c r="P263" s="3"/>
      <c r="Q263" s="3"/>
      <c r="R263" s="3"/>
      <c r="S263" s="3"/>
      <c r="T263" s="3"/>
      <c r="U263" s="3"/>
      <c r="V263" s="3"/>
      <c r="W263" s="3"/>
    </row>
    <row r="264" spans="4:23" ht="12.75">
      <c r="D264" s="37"/>
      <c r="E264" s="37"/>
      <c r="F264" s="40"/>
      <c r="G264" s="3"/>
      <c r="H264" s="3"/>
      <c r="I264" s="19"/>
      <c r="J264" s="40"/>
      <c r="K264" s="3"/>
      <c r="L264" s="40"/>
      <c r="M264" s="40"/>
      <c r="N264" s="31"/>
      <c r="O264" s="3"/>
      <c r="P264" s="3"/>
      <c r="Q264" s="3"/>
      <c r="R264" s="3"/>
      <c r="S264" s="3"/>
      <c r="T264" s="3"/>
      <c r="U264" s="3"/>
      <c r="V264" s="3"/>
      <c r="W264" s="3"/>
    </row>
    <row r="265" spans="4:23" ht="12.75">
      <c r="D265" s="37"/>
      <c r="E265" s="37"/>
      <c r="F265" s="40"/>
      <c r="G265" s="3"/>
      <c r="H265" s="3"/>
      <c r="I265" s="19"/>
      <c r="J265" s="40"/>
      <c r="K265" s="3"/>
      <c r="L265" s="40"/>
      <c r="M265" s="40"/>
      <c r="N265" s="31"/>
      <c r="O265" s="3"/>
      <c r="P265" s="3"/>
      <c r="Q265" s="3"/>
      <c r="R265" s="3"/>
      <c r="S265" s="3"/>
      <c r="T265" s="3"/>
      <c r="U265" s="3"/>
      <c r="V265" s="3"/>
      <c r="W265" s="3"/>
    </row>
    <row r="266" spans="4:23" ht="12.75">
      <c r="D266" s="37"/>
      <c r="E266" s="37"/>
      <c r="F266" s="40"/>
      <c r="G266" s="3"/>
      <c r="H266" s="3"/>
      <c r="I266" s="19"/>
      <c r="J266" s="40"/>
      <c r="K266" s="3"/>
      <c r="L266" s="40"/>
      <c r="M266" s="40"/>
      <c r="N266" s="31"/>
      <c r="O266" s="3"/>
      <c r="P266" s="3"/>
      <c r="Q266" s="3"/>
      <c r="R266" s="3"/>
      <c r="S266" s="3"/>
      <c r="T266" s="3"/>
      <c r="U266" s="3"/>
      <c r="V266" s="3"/>
      <c r="W266" s="3"/>
    </row>
    <row r="267" spans="4:23" ht="12.75">
      <c r="D267" s="37"/>
      <c r="E267" s="37"/>
      <c r="F267" s="40"/>
      <c r="G267" s="3"/>
      <c r="H267" s="3"/>
      <c r="I267" s="19"/>
      <c r="J267" s="40"/>
      <c r="K267" s="3"/>
      <c r="L267" s="40"/>
      <c r="M267" s="40"/>
      <c r="N267" s="31"/>
      <c r="O267" s="3"/>
      <c r="P267" s="3"/>
      <c r="Q267" s="3"/>
      <c r="R267" s="3"/>
      <c r="S267" s="3"/>
      <c r="T267" s="3"/>
      <c r="U267" s="3"/>
      <c r="V267" s="3"/>
      <c r="W267" s="3"/>
    </row>
    <row r="268" spans="4:23" ht="12.75">
      <c r="D268" s="37"/>
      <c r="E268" s="37"/>
      <c r="F268" s="40"/>
      <c r="G268" s="3"/>
      <c r="H268" s="3"/>
      <c r="I268" s="19"/>
      <c r="J268" s="40"/>
      <c r="K268" s="3"/>
      <c r="L268" s="40"/>
      <c r="M268" s="40"/>
      <c r="N268" s="31"/>
      <c r="O268" s="3"/>
      <c r="P268" s="3"/>
      <c r="Q268" s="3"/>
      <c r="R268" s="3"/>
      <c r="S268" s="3"/>
      <c r="T268" s="3"/>
      <c r="U268" s="3"/>
      <c r="V268" s="3"/>
      <c r="W268" s="3"/>
    </row>
    <row r="269" spans="4:23" ht="12.75">
      <c r="D269" s="37"/>
      <c r="E269" s="37"/>
      <c r="F269" s="40"/>
      <c r="G269" s="3"/>
      <c r="H269" s="3"/>
      <c r="I269" s="19"/>
      <c r="J269" s="40"/>
      <c r="K269" s="3"/>
      <c r="L269" s="40"/>
      <c r="M269" s="40"/>
      <c r="N269" s="31"/>
      <c r="O269" s="3"/>
      <c r="P269" s="3"/>
      <c r="Q269" s="3"/>
      <c r="R269" s="3"/>
      <c r="S269" s="3"/>
      <c r="T269" s="3"/>
      <c r="U269" s="3"/>
      <c r="V269" s="3"/>
      <c r="W269" s="3"/>
    </row>
    <row r="270" spans="4:23" ht="12.75">
      <c r="D270" s="37"/>
      <c r="E270" s="37"/>
      <c r="F270" s="40"/>
      <c r="G270" s="3"/>
      <c r="H270" s="3"/>
      <c r="I270" s="19"/>
      <c r="J270" s="40"/>
      <c r="K270" s="3"/>
      <c r="L270" s="40"/>
      <c r="M270" s="40"/>
      <c r="N270" s="31"/>
      <c r="O270" s="3"/>
      <c r="P270" s="3"/>
      <c r="Q270" s="3"/>
      <c r="R270" s="3"/>
      <c r="S270" s="3"/>
      <c r="T270" s="3"/>
      <c r="U270" s="3"/>
      <c r="V270" s="3"/>
      <c r="W270" s="3"/>
    </row>
    <row r="271" spans="4:23" ht="12.75">
      <c r="D271" s="37"/>
      <c r="E271" s="37"/>
      <c r="F271" s="40"/>
      <c r="G271" s="3"/>
      <c r="H271" s="3"/>
      <c r="I271" s="19"/>
      <c r="J271" s="40"/>
      <c r="K271" s="3"/>
      <c r="L271" s="40"/>
      <c r="M271" s="40"/>
      <c r="N271" s="31"/>
      <c r="O271" s="3"/>
      <c r="P271" s="3"/>
      <c r="Q271" s="3"/>
      <c r="R271" s="3"/>
      <c r="S271" s="3"/>
      <c r="T271" s="3"/>
      <c r="U271" s="3"/>
      <c r="V271" s="3"/>
      <c r="W271" s="3"/>
    </row>
    <row r="272" spans="4:23" ht="12.75">
      <c r="D272" s="37"/>
      <c r="E272" s="37"/>
      <c r="F272" s="40"/>
      <c r="G272" s="3"/>
      <c r="H272" s="3"/>
      <c r="I272" s="19"/>
      <c r="J272" s="40"/>
      <c r="K272" s="3"/>
      <c r="L272" s="40"/>
      <c r="M272" s="40"/>
      <c r="N272" s="31"/>
      <c r="O272" s="3"/>
      <c r="P272" s="3"/>
      <c r="Q272" s="3"/>
      <c r="R272" s="3"/>
      <c r="S272" s="3"/>
      <c r="T272" s="3"/>
      <c r="U272" s="3"/>
      <c r="V272" s="3"/>
      <c r="W272" s="3"/>
    </row>
    <row r="273" spans="4:23" ht="12.75">
      <c r="D273" s="37"/>
      <c r="E273" s="37"/>
      <c r="F273" s="40"/>
      <c r="G273" s="3"/>
      <c r="H273" s="3"/>
      <c r="I273" s="19"/>
      <c r="J273" s="40"/>
      <c r="K273" s="3"/>
      <c r="L273" s="40"/>
      <c r="M273" s="40"/>
      <c r="N273" s="31"/>
      <c r="O273" s="3"/>
      <c r="P273" s="3"/>
      <c r="Q273" s="3"/>
      <c r="R273" s="3"/>
      <c r="S273" s="3"/>
      <c r="T273" s="3"/>
      <c r="U273" s="3"/>
      <c r="V273" s="3"/>
      <c r="W273" s="3"/>
    </row>
    <row r="274" spans="4:23" ht="12.75">
      <c r="D274" s="37"/>
      <c r="E274" s="37"/>
      <c r="F274" s="40"/>
      <c r="G274" s="3"/>
      <c r="H274" s="3"/>
      <c r="I274" s="19"/>
      <c r="J274" s="40"/>
      <c r="K274" s="3"/>
      <c r="L274" s="40"/>
      <c r="M274" s="40"/>
      <c r="N274" s="31"/>
      <c r="O274" s="3"/>
      <c r="P274" s="3"/>
      <c r="Q274" s="3"/>
      <c r="R274" s="3"/>
      <c r="S274" s="3"/>
      <c r="T274" s="3"/>
      <c r="U274" s="3"/>
      <c r="V274" s="3"/>
      <c r="W274" s="3"/>
    </row>
    <row r="275" spans="4:23" ht="12.75">
      <c r="D275" s="37"/>
      <c r="E275" s="37"/>
      <c r="F275" s="40"/>
      <c r="G275" s="3"/>
      <c r="H275" s="3"/>
      <c r="I275" s="19"/>
      <c r="J275" s="40"/>
      <c r="K275" s="3"/>
      <c r="L275" s="40"/>
      <c r="M275" s="40"/>
      <c r="N275" s="31"/>
      <c r="O275" s="3"/>
      <c r="P275" s="3"/>
      <c r="Q275" s="3"/>
      <c r="R275" s="3"/>
      <c r="S275" s="3"/>
      <c r="T275" s="3"/>
      <c r="U275" s="3"/>
      <c r="V275" s="3"/>
      <c r="W275" s="3"/>
    </row>
    <row r="276" spans="4:23" ht="12.75">
      <c r="D276" s="37"/>
      <c r="E276" s="37"/>
      <c r="F276" s="40"/>
      <c r="G276" s="3"/>
      <c r="H276" s="3"/>
      <c r="I276" s="19"/>
      <c r="J276" s="40"/>
      <c r="K276" s="3"/>
      <c r="L276" s="40"/>
      <c r="M276" s="40"/>
      <c r="N276" s="31"/>
      <c r="O276" s="3"/>
      <c r="P276" s="3"/>
      <c r="Q276" s="3"/>
      <c r="R276" s="3"/>
      <c r="S276" s="3"/>
      <c r="T276" s="3"/>
      <c r="U276" s="3"/>
      <c r="V276" s="3"/>
      <c r="W276" s="3"/>
    </row>
    <row r="277" spans="4:23" ht="12.75">
      <c r="D277" s="37"/>
      <c r="E277" s="37"/>
      <c r="F277" s="40"/>
      <c r="G277" s="3"/>
      <c r="H277" s="3"/>
      <c r="I277" s="19"/>
      <c r="J277" s="40"/>
      <c r="K277" s="3"/>
      <c r="L277" s="40"/>
      <c r="M277" s="40"/>
      <c r="N277" s="31"/>
      <c r="O277" s="3"/>
      <c r="P277" s="3"/>
      <c r="Q277" s="3"/>
      <c r="R277" s="3"/>
      <c r="S277" s="3"/>
      <c r="T277" s="3"/>
      <c r="U277" s="3"/>
      <c r="V277" s="3"/>
      <c r="W277" s="3"/>
    </row>
    <row r="278" spans="4:23" ht="12.75">
      <c r="D278" s="37"/>
      <c r="E278" s="37"/>
      <c r="F278" s="40"/>
      <c r="G278" s="3"/>
      <c r="H278" s="3"/>
      <c r="I278" s="19"/>
      <c r="J278" s="40"/>
      <c r="K278" s="3"/>
      <c r="L278" s="40"/>
      <c r="M278" s="40"/>
      <c r="N278" s="31"/>
      <c r="O278" s="3"/>
      <c r="P278" s="3"/>
      <c r="Q278" s="3"/>
      <c r="R278" s="3"/>
      <c r="S278" s="3"/>
      <c r="T278" s="3"/>
      <c r="U278" s="3"/>
      <c r="V278" s="3"/>
      <c r="W278" s="3"/>
    </row>
    <row r="279" spans="4:23" ht="12.75">
      <c r="D279" s="37"/>
      <c r="E279" s="37"/>
      <c r="F279" s="40"/>
      <c r="G279" s="3"/>
      <c r="H279" s="3"/>
      <c r="I279" s="19"/>
      <c r="J279" s="40"/>
      <c r="K279" s="3"/>
      <c r="L279" s="40"/>
      <c r="M279" s="40"/>
      <c r="N279" s="31"/>
      <c r="O279" s="3"/>
      <c r="P279" s="3"/>
      <c r="Q279" s="3"/>
      <c r="R279" s="3"/>
      <c r="S279" s="3"/>
      <c r="T279" s="3"/>
      <c r="U279" s="3"/>
      <c r="V279" s="3"/>
      <c r="W279" s="3"/>
    </row>
    <row r="280" spans="4:23" ht="12.75">
      <c r="D280" s="37"/>
      <c r="E280" s="37"/>
      <c r="F280" s="40"/>
      <c r="G280" s="3"/>
      <c r="H280" s="3"/>
      <c r="I280" s="19"/>
      <c r="J280" s="40"/>
      <c r="K280" s="3"/>
      <c r="L280" s="40"/>
      <c r="M280" s="40"/>
      <c r="N280" s="31"/>
      <c r="O280" s="3"/>
      <c r="P280" s="3"/>
      <c r="Q280" s="3"/>
      <c r="R280" s="3"/>
      <c r="S280" s="3"/>
      <c r="T280" s="3"/>
      <c r="U280" s="3"/>
      <c r="V280" s="3"/>
      <c r="W280" s="3"/>
    </row>
    <row r="281" spans="4:23" ht="12.75">
      <c r="D281" s="37"/>
      <c r="E281" s="37"/>
      <c r="F281" s="40"/>
      <c r="G281" s="3"/>
      <c r="H281" s="3"/>
      <c r="I281" s="19"/>
      <c r="J281" s="40"/>
      <c r="K281" s="3"/>
      <c r="L281" s="40"/>
      <c r="M281" s="40"/>
      <c r="N281" s="31"/>
      <c r="O281" s="3"/>
      <c r="P281" s="3"/>
      <c r="Q281" s="3"/>
      <c r="R281" s="3"/>
      <c r="S281" s="3"/>
      <c r="T281" s="3"/>
      <c r="U281" s="3"/>
      <c r="V281" s="3"/>
      <c r="W281" s="3"/>
    </row>
    <row r="282" spans="4:23" ht="12.75">
      <c r="D282" s="37"/>
      <c r="E282" s="37"/>
      <c r="F282" s="40"/>
      <c r="G282" s="3"/>
      <c r="H282" s="3"/>
      <c r="I282" s="19"/>
      <c r="J282" s="40"/>
      <c r="K282" s="3"/>
      <c r="L282" s="40"/>
      <c r="M282" s="40"/>
      <c r="N282" s="31"/>
      <c r="O282" s="3"/>
      <c r="P282" s="3"/>
      <c r="Q282" s="3"/>
      <c r="R282" s="3"/>
      <c r="S282" s="3"/>
      <c r="T282" s="3"/>
      <c r="U282" s="3"/>
      <c r="V282" s="3"/>
      <c r="W282" s="3"/>
    </row>
    <row r="283" spans="4:23" ht="12.75">
      <c r="D283" s="37"/>
      <c r="E283" s="37"/>
      <c r="F283" s="40"/>
      <c r="G283" s="3"/>
      <c r="H283" s="3"/>
      <c r="I283" s="19"/>
      <c r="J283" s="40"/>
      <c r="K283" s="3"/>
      <c r="L283" s="40"/>
      <c r="M283" s="40"/>
      <c r="N283" s="31"/>
      <c r="O283" s="3"/>
      <c r="P283" s="3"/>
      <c r="Q283" s="3"/>
      <c r="R283" s="3"/>
      <c r="S283" s="3"/>
      <c r="T283" s="3"/>
      <c r="U283" s="3"/>
      <c r="V283" s="3"/>
      <c r="W283" s="3"/>
    </row>
    <row r="284" spans="4:23" ht="12.75">
      <c r="D284" s="37"/>
      <c r="E284" s="37"/>
      <c r="F284" s="40"/>
      <c r="G284" s="3"/>
      <c r="H284" s="3"/>
      <c r="I284" s="19"/>
      <c r="J284" s="40"/>
      <c r="K284" s="3"/>
      <c r="L284" s="40"/>
      <c r="M284" s="40"/>
      <c r="N284" s="31"/>
      <c r="O284" s="3"/>
      <c r="P284" s="3"/>
      <c r="Q284" s="3"/>
      <c r="R284" s="3"/>
      <c r="S284" s="3"/>
      <c r="T284" s="3"/>
      <c r="U284" s="3"/>
      <c r="V284" s="3"/>
      <c r="W284" s="3"/>
    </row>
    <row r="285" spans="4:23" ht="12.75">
      <c r="D285" s="37"/>
      <c r="E285" s="37"/>
      <c r="F285" s="40"/>
      <c r="G285" s="3"/>
      <c r="H285" s="3"/>
      <c r="I285" s="19"/>
      <c r="J285" s="40"/>
      <c r="K285" s="3"/>
      <c r="L285" s="40"/>
      <c r="M285" s="40"/>
      <c r="N285" s="31"/>
      <c r="O285" s="3"/>
      <c r="P285" s="3"/>
      <c r="Q285" s="3"/>
      <c r="R285" s="3"/>
      <c r="S285" s="3"/>
      <c r="T285" s="3"/>
      <c r="U285" s="3"/>
      <c r="V285" s="3"/>
      <c r="W285" s="3"/>
    </row>
    <row r="286" spans="4:23" ht="12.75">
      <c r="D286" s="37"/>
      <c r="E286" s="37"/>
      <c r="F286" s="40"/>
      <c r="G286" s="3"/>
      <c r="H286" s="3"/>
      <c r="I286" s="19"/>
      <c r="J286" s="40"/>
      <c r="K286" s="3"/>
      <c r="L286" s="40"/>
      <c r="M286" s="40"/>
      <c r="N286" s="31"/>
      <c r="O286" s="3"/>
      <c r="P286" s="3"/>
      <c r="Q286" s="3"/>
      <c r="R286" s="3"/>
      <c r="S286" s="3"/>
      <c r="T286" s="3"/>
      <c r="U286" s="3"/>
      <c r="V286" s="3"/>
      <c r="W286" s="3"/>
    </row>
    <row r="287" spans="4:23" ht="12.75">
      <c r="D287" s="37"/>
      <c r="E287" s="37"/>
      <c r="F287" s="40"/>
      <c r="G287" s="3"/>
      <c r="H287" s="3"/>
      <c r="I287" s="19"/>
      <c r="J287" s="40"/>
      <c r="K287" s="3"/>
      <c r="L287" s="40"/>
      <c r="M287" s="40"/>
      <c r="N287" s="31"/>
      <c r="O287" s="3"/>
      <c r="P287" s="3"/>
      <c r="Q287" s="3"/>
      <c r="R287" s="3"/>
      <c r="S287" s="3"/>
      <c r="T287" s="3"/>
      <c r="U287" s="3"/>
      <c r="V287" s="3"/>
      <c r="W287" s="3"/>
    </row>
    <row r="288" spans="4:23" ht="12.75">
      <c r="D288" s="37"/>
      <c r="E288" s="37"/>
      <c r="F288" s="40"/>
      <c r="G288" s="3"/>
      <c r="H288" s="3"/>
      <c r="I288" s="19"/>
      <c r="J288" s="40"/>
      <c r="K288" s="3"/>
      <c r="L288" s="40"/>
      <c r="M288" s="40"/>
      <c r="N288" s="31"/>
      <c r="O288" s="3"/>
      <c r="P288" s="3"/>
      <c r="Q288" s="3"/>
      <c r="R288" s="3"/>
      <c r="S288" s="3"/>
      <c r="T288" s="3"/>
      <c r="U288" s="3"/>
      <c r="V288" s="3"/>
      <c r="W288" s="3"/>
    </row>
    <row r="289" spans="4:23" ht="12.75">
      <c r="D289" s="37"/>
      <c r="E289" s="37"/>
      <c r="F289" s="40"/>
      <c r="G289" s="3"/>
      <c r="H289" s="3"/>
      <c r="I289" s="19"/>
      <c r="J289" s="40"/>
      <c r="K289" s="3"/>
      <c r="L289" s="40"/>
      <c r="M289" s="40"/>
      <c r="N289" s="31"/>
      <c r="O289" s="3"/>
      <c r="P289" s="3"/>
      <c r="Q289" s="3"/>
      <c r="R289" s="3"/>
      <c r="S289" s="3"/>
      <c r="T289" s="3"/>
      <c r="U289" s="3"/>
      <c r="V289" s="3"/>
      <c r="W289" s="3"/>
    </row>
    <row r="290" spans="4:23" ht="12.75">
      <c r="D290" s="37"/>
      <c r="E290" s="37"/>
      <c r="F290" s="40"/>
      <c r="G290" s="3"/>
      <c r="H290" s="3"/>
      <c r="I290" s="19"/>
      <c r="J290" s="40"/>
      <c r="K290" s="3"/>
      <c r="L290" s="40"/>
      <c r="M290" s="40"/>
      <c r="N290" s="31"/>
      <c r="O290" s="3"/>
      <c r="P290" s="3"/>
      <c r="Q290" s="3"/>
      <c r="R290" s="3"/>
      <c r="S290" s="3"/>
      <c r="T290" s="3"/>
      <c r="U290" s="3"/>
      <c r="V290" s="3"/>
      <c r="W290" s="3"/>
    </row>
    <row r="291" spans="4:23" ht="12.75">
      <c r="D291" s="37"/>
      <c r="E291" s="37"/>
      <c r="F291" s="40"/>
      <c r="G291" s="3"/>
      <c r="H291" s="3"/>
      <c r="I291" s="19"/>
      <c r="J291" s="40"/>
      <c r="K291" s="3"/>
      <c r="L291" s="40"/>
      <c r="M291" s="40"/>
      <c r="N291" s="31"/>
      <c r="O291" s="3"/>
      <c r="P291" s="3"/>
      <c r="Q291" s="3"/>
      <c r="R291" s="3"/>
      <c r="S291" s="3"/>
      <c r="T291" s="3"/>
      <c r="U291" s="3"/>
      <c r="V291" s="3"/>
      <c r="W291" s="3"/>
    </row>
    <row r="292" spans="4:23" ht="12.75">
      <c r="D292" s="37"/>
      <c r="E292" s="37"/>
      <c r="F292" s="40"/>
      <c r="G292" s="3"/>
      <c r="H292" s="3"/>
      <c r="I292" s="19"/>
      <c r="J292" s="40"/>
      <c r="K292" s="3"/>
      <c r="L292" s="40"/>
      <c r="M292" s="40"/>
      <c r="N292" s="31"/>
      <c r="O292" s="3"/>
      <c r="P292" s="3"/>
      <c r="Q292" s="3"/>
      <c r="R292" s="3"/>
      <c r="S292" s="3"/>
      <c r="T292" s="3"/>
      <c r="U292" s="3"/>
      <c r="V292" s="3"/>
      <c r="W292" s="3"/>
    </row>
    <row r="293" spans="4:23" ht="12.75">
      <c r="D293" s="37"/>
      <c r="E293" s="37"/>
      <c r="F293" s="40"/>
      <c r="G293" s="3"/>
      <c r="H293" s="3"/>
      <c r="I293" s="19"/>
      <c r="J293" s="40"/>
      <c r="K293" s="3"/>
      <c r="L293" s="40"/>
      <c r="M293" s="40"/>
      <c r="N293" s="31"/>
      <c r="O293" s="3"/>
      <c r="P293" s="3"/>
      <c r="Q293" s="3"/>
      <c r="R293" s="3"/>
      <c r="S293" s="3"/>
      <c r="T293" s="3"/>
      <c r="U293" s="3"/>
      <c r="V293" s="3"/>
      <c r="W293" s="3"/>
    </row>
    <row r="294" spans="4:23" ht="12.75">
      <c r="D294" s="37"/>
      <c r="E294" s="37"/>
      <c r="F294" s="40"/>
      <c r="G294" s="3"/>
      <c r="H294" s="3"/>
      <c r="I294" s="19"/>
      <c r="J294" s="40"/>
      <c r="K294" s="3"/>
      <c r="L294" s="40"/>
      <c r="M294" s="40"/>
      <c r="N294" s="31"/>
      <c r="O294" s="3"/>
      <c r="P294" s="3"/>
      <c r="Q294" s="3"/>
      <c r="R294" s="3"/>
      <c r="S294" s="3"/>
      <c r="T294" s="3"/>
      <c r="U294" s="3"/>
      <c r="V294" s="3"/>
      <c r="W294" s="3"/>
    </row>
    <row r="295" spans="4:23" ht="12.75">
      <c r="D295" s="37"/>
      <c r="E295" s="37"/>
      <c r="F295" s="40"/>
      <c r="G295" s="3"/>
      <c r="H295" s="3"/>
      <c r="I295" s="19"/>
      <c r="J295" s="40"/>
      <c r="K295" s="3"/>
      <c r="L295" s="40"/>
      <c r="M295" s="40"/>
      <c r="N295" s="31"/>
      <c r="O295" s="3"/>
      <c r="P295" s="3"/>
      <c r="Q295" s="3"/>
      <c r="R295" s="3"/>
      <c r="S295" s="3"/>
      <c r="T295" s="3"/>
      <c r="U295" s="3"/>
      <c r="V295" s="3"/>
      <c r="W295" s="3"/>
    </row>
    <row r="296" spans="4:23" ht="12.75">
      <c r="D296" s="37"/>
      <c r="E296" s="37"/>
      <c r="F296" s="40"/>
      <c r="G296" s="3"/>
      <c r="H296" s="3"/>
      <c r="I296" s="19"/>
      <c r="J296" s="40"/>
      <c r="K296" s="3"/>
      <c r="L296" s="40"/>
      <c r="M296" s="40"/>
      <c r="N296" s="31"/>
      <c r="O296" s="3"/>
      <c r="P296" s="3"/>
      <c r="Q296" s="3"/>
      <c r="R296" s="3"/>
      <c r="S296" s="3"/>
      <c r="T296" s="3"/>
      <c r="U296" s="3"/>
      <c r="V296" s="3"/>
      <c r="W296" s="3"/>
    </row>
    <row r="297" spans="4:23" ht="12.75">
      <c r="D297" s="37"/>
      <c r="E297" s="37"/>
      <c r="F297" s="40"/>
      <c r="G297" s="3"/>
      <c r="H297" s="3"/>
      <c r="I297" s="19"/>
      <c r="J297" s="40"/>
      <c r="K297" s="3"/>
      <c r="L297" s="40"/>
      <c r="M297" s="40"/>
      <c r="N297" s="31"/>
      <c r="O297" s="3"/>
      <c r="P297" s="3"/>
      <c r="Q297" s="3"/>
      <c r="R297" s="3"/>
      <c r="S297" s="3"/>
      <c r="T297" s="3"/>
      <c r="U297" s="3"/>
      <c r="V297" s="3"/>
      <c r="W297" s="3"/>
    </row>
    <row r="298" spans="4:23" ht="12.75">
      <c r="D298" s="37"/>
      <c r="E298" s="37"/>
      <c r="F298" s="40"/>
      <c r="G298" s="3"/>
      <c r="H298" s="3"/>
      <c r="I298" s="19"/>
      <c r="J298" s="40"/>
      <c r="K298" s="3"/>
      <c r="L298" s="40"/>
      <c r="M298" s="40"/>
      <c r="N298" s="31"/>
      <c r="O298" s="3"/>
      <c r="P298" s="3"/>
      <c r="Q298" s="3"/>
      <c r="R298" s="3"/>
      <c r="S298" s="3"/>
      <c r="T298" s="3"/>
      <c r="U298" s="3"/>
      <c r="V298" s="3"/>
      <c r="W298" s="3"/>
    </row>
    <row r="299" spans="4:23" ht="12.75">
      <c r="D299" s="37"/>
      <c r="E299" s="37"/>
      <c r="F299" s="40"/>
      <c r="G299" s="3"/>
      <c r="H299" s="3"/>
      <c r="I299" s="19"/>
      <c r="J299" s="40"/>
      <c r="K299" s="3"/>
      <c r="L299" s="40"/>
      <c r="M299" s="40"/>
      <c r="N299" s="31"/>
      <c r="O299" s="3"/>
      <c r="P299" s="3"/>
      <c r="Q299" s="3"/>
      <c r="R299" s="3"/>
      <c r="S299" s="3"/>
      <c r="T299" s="3"/>
      <c r="U299" s="3"/>
      <c r="V299" s="3"/>
      <c r="W299" s="3"/>
    </row>
    <row r="300" spans="4:23" ht="12.75">
      <c r="D300" s="37"/>
      <c r="E300" s="37"/>
      <c r="F300" s="40"/>
      <c r="G300" s="3"/>
      <c r="H300" s="3"/>
      <c r="I300" s="19"/>
      <c r="J300" s="40"/>
      <c r="K300" s="3"/>
      <c r="L300" s="40"/>
      <c r="M300" s="40"/>
      <c r="N300" s="31"/>
      <c r="O300" s="3"/>
      <c r="P300" s="3"/>
      <c r="Q300" s="3"/>
      <c r="R300" s="3"/>
      <c r="S300" s="3"/>
      <c r="T300" s="3"/>
      <c r="U300" s="3"/>
      <c r="V300" s="3"/>
      <c r="W300" s="3"/>
    </row>
    <row r="301" spans="4:23" ht="12.75">
      <c r="D301" s="37"/>
      <c r="E301" s="37"/>
      <c r="F301" s="40"/>
      <c r="G301" s="3"/>
      <c r="H301" s="3"/>
      <c r="I301" s="19"/>
      <c r="J301" s="40"/>
      <c r="K301" s="3"/>
      <c r="L301" s="40"/>
      <c r="M301" s="40"/>
      <c r="N301" s="31"/>
      <c r="O301" s="3"/>
      <c r="P301" s="3"/>
      <c r="Q301" s="3"/>
      <c r="R301" s="3"/>
      <c r="S301" s="3"/>
      <c r="T301" s="3"/>
      <c r="U301" s="3"/>
      <c r="V301" s="3"/>
      <c r="W301" s="3"/>
    </row>
    <row r="302" spans="4:23" ht="12.75">
      <c r="D302" s="37"/>
      <c r="E302" s="37"/>
      <c r="F302" s="40"/>
      <c r="G302" s="3"/>
      <c r="H302" s="3"/>
      <c r="I302" s="19"/>
      <c r="J302" s="40"/>
      <c r="K302" s="3"/>
      <c r="L302" s="40"/>
      <c r="M302" s="40"/>
      <c r="N302" s="31"/>
      <c r="O302" s="3"/>
      <c r="P302" s="3"/>
      <c r="Q302" s="3"/>
      <c r="R302" s="3"/>
      <c r="S302" s="3"/>
      <c r="T302" s="3"/>
      <c r="U302" s="3"/>
      <c r="V302" s="3"/>
      <c r="W302" s="3"/>
    </row>
    <row r="303" spans="4:23" ht="12.75">
      <c r="D303" s="37"/>
      <c r="E303" s="37"/>
      <c r="F303" s="40"/>
      <c r="G303" s="3"/>
      <c r="H303" s="3"/>
      <c r="I303" s="19"/>
      <c r="J303" s="40"/>
      <c r="K303" s="3"/>
      <c r="L303" s="40"/>
      <c r="M303" s="40"/>
      <c r="N303" s="31"/>
      <c r="O303" s="3"/>
      <c r="P303" s="3"/>
      <c r="Q303" s="3"/>
      <c r="R303" s="3"/>
      <c r="S303" s="3"/>
      <c r="T303" s="3"/>
      <c r="U303" s="3"/>
      <c r="V303" s="3"/>
      <c r="W303" s="3"/>
    </row>
    <row r="304" spans="4:23" ht="12.75">
      <c r="D304" s="37"/>
      <c r="E304" s="37"/>
      <c r="F304" s="40"/>
      <c r="G304" s="3"/>
      <c r="H304" s="3"/>
      <c r="I304" s="19"/>
      <c r="J304" s="40"/>
      <c r="K304" s="3"/>
      <c r="L304" s="40"/>
      <c r="M304" s="40"/>
      <c r="N304" s="31"/>
      <c r="O304" s="3"/>
      <c r="P304" s="3"/>
      <c r="Q304" s="3"/>
      <c r="R304" s="3"/>
      <c r="S304" s="3"/>
      <c r="T304" s="3"/>
      <c r="U304" s="3"/>
      <c r="V304" s="3"/>
      <c r="W304" s="3"/>
    </row>
    <row r="305" spans="4:23" ht="12.75">
      <c r="D305" s="37"/>
      <c r="E305" s="37"/>
      <c r="F305" s="40"/>
      <c r="G305" s="3"/>
      <c r="H305" s="3"/>
      <c r="I305" s="19"/>
      <c r="J305" s="40"/>
      <c r="K305" s="3"/>
      <c r="L305" s="40"/>
      <c r="M305" s="40"/>
      <c r="N305" s="31"/>
      <c r="O305" s="3"/>
      <c r="P305" s="3"/>
      <c r="Q305" s="3"/>
      <c r="R305" s="3"/>
      <c r="S305" s="3"/>
      <c r="T305" s="3"/>
      <c r="U305" s="3"/>
      <c r="V305" s="3"/>
      <c r="W305" s="3"/>
    </row>
    <row r="306" spans="4:23" ht="12.75">
      <c r="D306" s="37"/>
      <c r="E306" s="37"/>
      <c r="F306" s="40"/>
      <c r="G306" s="3"/>
      <c r="H306" s="3"/>
      <c r="I306" s="19"/>
      <c r="J306" s="40"/>
      <c r="K306" s="3"/>
      <c r="L306" s="40"/>
      <c r="M306" s="40"/>
      <c r="N306" s="31"/>
      <c r="O306" s="3"/>
      <c r="P306" s="3"/>
      <c r="Q306" s="3"/>
      <c r="R306" s="3"/>
      <c r="S306" s="3"/>
      <c r="T306" s="3"/>
      <c r="U306" s="3"/>
      <c r="V306" s="3"/>
      <c r="W306" s="3"/>
    </row>
    <row r="307" spans="4:23" ht="12.75">
      <c r="D307" s="37"/>
      <c r="E307" s="37"/>
      <c r="F307" s="40"/>
      <c r="G307" s="3"/>
      <c r="H307" s="3"/>
      <c r="I307" s="19"/>
      <c r="J307" s="40"/>
      <c r="K307" s="3"/>
      <c r="L307" s="40"/>
      <c r="M307" s="40"/>
      <c r="N307" s="31"/>
      <c r="O307" s="3"/>
      <c r="P307" s="3"/>
      <c r="Q307" s="3"/>
      <c r="R307" s="3"/>
      <c r="S307" s="3"/>
      <c r="T307" s="3"/>
      <c r="U307" s="3"/>
      <c r="V307" s="3"/>
      <c r="W307" s="3"/>
    </row>
    <row r="308" spans="4:23" ht="12.75">
      <c r="D308" s="37"/>
      <c r="E308" s="37"/>
      <c r="F308" s="40"/>
      <c r="G308" s="3"/>
      <c r="H308" s="3"/>
      <c r="I308" s="19"/>
      <c r="J308" s="40"/>
      <c r="K308" s="3"/>
      <c r="L308" s="40"/>
      <c r="M308" s="40"/>
      <c r="N308" s="31"/>
      <c r="O308" s="3"/>
      <c r="P308" s="3"/>
      <c r="Q308" s="3"/>
      <c r="R308" s="3"/>
      <c r="S308" s="3"/>
      <c r="T308" s="3"/>
      <c r="U308" s="3"/>
      <c r="V308" s="3"/>
      <c r="W308" s="3"/>
    </row>
    <row r="309" spans="4:23" ht="12.75">
      <c r="D309" s="37"/>
      <c r="E309" s="37"/>
      <c r="F309" s="40"/>
      <c r="G309" s="3"/>
      <c r="H309" s="3"/>
      <c r="I309" s="19"/>
      <c r="J309" s="40"/>
      <c r="K309" s="3"/>
      <c r="L309" s="40"/>
      <c r="M309" s="40"/>
      <c r="N309" s="31"/>
      <c r="O309" s="3"/>
      <c r="P309" s="3"/>
      <c r="Q309" s="3"/>
      <c r="R309" s="3"/>
      <c r="S309" s="3"/>
      <c r="T309" s="3"/>
      <c r="U309" s="3"/>
      <c r="V309" s="3"/>
      <c r="W309" s="3"/>
    </row>
    <row r="310" spans="4:23" ht="12.75">
      <c r="D310" s="37"/>
      <c r="E310" s="37"/>
      <c r="F310" s="40"/>
      <c r="G310" s="3"/>
      <c r="H310" s="3"/>
      <c r="I310" s="19"/>
      <c r="J310" s="40"/>
      <c r="K310" s="3"/>
      <c r="L310" s="40"/>
      <c r="M310" s="40"/>
      <c r="N310" s="31"/>
      <c r="O310" s="3"/>
      <c r="P310" s="3"/>
      <c r="Q310" s="3"/>
      <c r="R310" s="3"/>
      <c r="S310" s="3"/>
      <c r="T310" s="3"/>
      <c r="U310" s="3"/>
      <c r="V310" s="3"/>
      <c r="W310" s="3"/>
    </row>
    <row r="311" spans="4:23" ht="12.75">
      <c r="D311" s="37"/>
      <c r="E311" s="37"/>
      <c r="F311" s="40"/>
      <c r="G311" s="3"/>
      <c r="H311" s="3"/>
      <c r="I311" s="19"/>
      <c r="J311" s="40"/>
      <c r="K311" s="3"/>
      <c r="L311" s="40"/>
      <c r="M311" s="40"/>
      <c r="N311" s="31"/>
      <c r="O311" s="3"/>
      <c r="P311" s="3"/>
      <c r="Q311" s="3"/>
      <c r="R311" s="3"/>
      <c r="S311" s="3"/>
      <c r="T311" s="3"/>
      <c r="U311" s="3"/>
      <c r="V311" s="3"/>
      <c r="W311" s="3"/>
    </row>
    <row r="312" spans="4:23" ht="12.75">
      <c r="D312" s="37"/>
      <c r="E312" s="37"/>
      <c r="F312" s="40"/>
      <c r="G312" s="3"/>
      <c r="H312" s="3"/>
      <c r="I312" s="19"/>
      <c r="J312" s="40"/>
      <c r="K312" s="3"/>
      <c r="L312" s="40"/>
      <c r="M312" s="40"/>
      <c r="N312" s="31"/>
      <c r="O312" s="3"/>
      <c r="P312" s="3"/>
      <c r="Q312" s="3"/>
      <c r="R312" s="3"/>
      <c r="S312" s="3"/>
      <c r="T312" s="3"/>
      <c r="U312" s="3"/>
      <c r="V312" s="3"/>
      <c r="W312" s="3"/>
    </row>
    <row r="313" spans="4:23" ht="12.75">
      <c r="D313" s="37"/>
      <c r="E313" s="37"/>
      <c r="F313" s="40"/>
      <c r="G313" s="3"/>
      <c r="H313" s="3"/>
      <c r="I313" s="19"/>
      <c r="J313" s="40"/>
      <c r="K313" s="3"/>
      <c r="L313" s="40"/>
      <c r="M313" s="40"/>
      <c r="N313" s="31"/>
      <c r="O313" s="3"/>
      <c r="P313" s="3"/>
      <c r="Q313" s="3"/>
      <c r="R313" s="3"/>
      <c r="S313" s="3"/>
      <c r="T313" s="3"/>
      <c r="U313" s="3"/>
      <c r="V313" s="3"/>
      <c r="W313" s="3"/>
    </row>
    <row r="314" spans="4:23" ht="12.75">
      <c r="D314" s="37"/>
      <c r="E314" s="37"/>
      <c r="F314" s="40"/>
      <c r="G314" s="3"/>
      <c r="H314" s="3"/>
      <c r="I314" s="19"/>
      <c r="J314" s="40"/>
      <c r="K314" s="3"/>
      <c r="L314" s="40"/>
      <c r="M314" s="40"/>
      <c r="N314" s="31"/>
      <c r="O314" s="3"/>
      <c r="P314" s="3"/>
      <c r="Q314" s="3"/>
      <c r="R314" s="3"/>
      <c r="S314" s="3"/>
      <c r="T314" s="3"/>
      <c r="U314" s="3"/>
      <c r="V314" s="3"/>
      <c r="W314" s="3"/>
    </row>
    <row r="315" spans="4:23" ht="12.75">
      <c r="D315" s="37"/>
      <c r="E315" s="37"/>
      <c r="F315" s="40"/>
      <c r="G315" s="3"/>
      <c r="H315" s="3"/>
      <c r="I315" s="19"/>
      <c r="J315" s="40"/>
      <c r="K315" s="3"/>
      <c r="L315" s="40"/>
      <c r="M315" s="40"/>
      <c r="N315" s="31"/>
      <c r="O315" s="3"/>
      <c r="P315" s="3"/>
      <c r="Q315" s="3"/>
      <c r="R315" s="3"/>
      <c r="S315" s="3"/>
      <c r="T315" s="3"/>
      <c r="U315" s="3"/>
      <c r="V315" s="3"/>
      <c r="W315" s="3"/>
    </row>
    <row r="316" spans="4:23" ht="12.75">
      <c r="D316" s="37"/>
      <c r="E316" s="37"/>
      <c r="F316" s="40"/>
      <c r="G316" s="3"/>
      <c r="H316" s="3"/>
      <c r="I316" s="19"/>
      <c r="J316" s="40"/>
      <c r="K316" s="3"/>
      <c r="L316" s="40"/>
      <c r="M316" s="40"/>
      <c r="N316" s="31"/>
      <c r="O316" s="3"/>
      <c r="P316" s="3"/>
      <c r="Q316" s="3"/>
      <c r="R316" s="3"/>
      <c r="S316" s="3"/>
      <c r="T316" s="3"/>
      <c r="U316" s="3"/>
      <c r="V316" s="3"/>
      <c r="W316" s="3"/>
    </row>
    <row r="317" spans="4:23" ht="12.75">
      <c r="D317" s="37"/>
      <c r="E317" s="37"/>
      <c r="F317" s="40"/>
      <c r="G317" s="3"/>
      <c r="H317" s="3"/>
      <c r="I317" s="19"/>
      <c r="J317" s="40"/>
      <c r="K317" s="3"/>
      <c r="L317" s="40"/>
      <c r="M317" s="40"/>
      <c r="N317" s="31"/>
      <c r="O317" s="3"/>
      <c r="P317" s="3"/>
      <c r="Q317" s="3"/>
      <c r="R317" s="3"/>
      <c r="S317" s="3"/>
      <c r="T317" s="3"/>
      <c r="U317" s="3"/>
      <c r="V317" s="3"/>
      <c r="W317" s="3"/>
    </row>
    <row r="318" spans="4:23" ht="12.75">
      <c r="D318" s="37"/>
      <c r="E318" s="37"/>
      <c r="F318" s="40"/>
      <c r="G318" s="3"/>
      <c r="H318" s="3"/>
      <c r="I318" s="19"/>
      <c r="J318" s="40"/>
      <c r="K318" s="3"/>
      <c r="L318" s="40"/>
      <c r="M318" s="40"/>
      <c r="N318" s="31"/>
      <c r="O318" s="3"/>
      <c r="P318" s="3"/>
      <c r="Q318" s="3"/>
      <c r="R318" s="3"/>
      <c r="S318" s="3"/>
      <c r="T318" s="3"/>
      <c r="U318" s="3"/>
      <c r="V318" s="3"/>
      <c r="W318" s="3"/>
    </row>
    <row r="319" spans="4:23" ht="12.75">
      <c r="D319" s="37"/>
      <c r="E319" s="37"/>
      <c r="F319" s="40"/>
      <c r="G319" s="3"/>
      <c r="H319" s="3"/>
      <c r="I319" s="19"/>
      <c r="J319" s="40"/>
      <c r="K319" s="3"/>
      <c r="L319" s="40"/>
      <c r="M319" s="40"/>
      <c r="N319" s="31"/>
      <c r="O319" s="3"/>
      <c r="P319" s="3"/>
      <c r="Q319" s="3"/>
      <c r="R319" s="3"/>
      <c r="S319" s="3"/>
      <c r="T319" s="3"/>
      <c r="U319" s="3"/>
      <c r="V319" s="3"/>
      <c r="W319" s="3"/>
    </row>
    <row r="320" spans="4:23" ht="12.75">
      <c r="D320" s="37"/>
      <c r="E320" s="37"/>
      <c r="F320" s="40"/>
      <c r="G320" s="3"/>
      <c r="H320" s="3"/>
      <c r="I320" s="19"/>
      <c r="J320" s="40"/>
      <c r="K320" s="3"/>
      <c r="L320" s="40"/>
      <c r="M320" s="40"/>
      <c r="N320" s="31"/>
      <c r="O320" s="3"/>
      <c r="P320" s="3"/>
      <c r="Q320" s="3"/>
      <c r="R320" s="3"/>
      <c r="S320" s="3"/>
      <c r="T320" s="3"/>
      <c r="U320" s="3"/>
      <c r="V320" s="3"/>
      <c r="W320" s="3"/>
    </row>
    <row r="321" spans="4:23" ht="12.75">
      <c r="D321" s="37"/>
      <c r="E321" s="37"/>
      <c r="F321" s="40"/>
      <c r="G321" s="3"/>
      <c r="H321" s="3"/>
      <c r="I321" s="19"/>
      <c r="J321" s="40"/>
      <c r="K321" s="3"/>
      <c r="L321" s="40"/>
      <c r="M321" s="40"/>
      <c r="N321" s="31"/>
      <c r="O321" s="3"/>
      <c r="P321" s="3"/>
      <c r="Q321" s="3"/>
      <c r="R321" s="3"/>
      <c r="S321" s="3"/>
      <c r="T321" s="3"/>
      <c r="U321" s="3"/>
      <c r="V321" s="3"/>
      <c r="W321" s="3"/>
    </row>
    <row r="322" spans="4:23" ht="12.75">
      <c r="D322" s="37"/>
      <c r="E322" s="37"/>
      <c r="F322" s="40"/>
      <c r="G322" s="3"/>
      <c r="H322" s="3"/>
      <c r="I322" s="19"/>
      <c r="J322" s="40"/>
      <c r="K322" s="3"/>
      <c r="L322" s="40"/>
      <c r="M322" s="40"/>
      <c r="N322" s="31"/>
      <c r="O322" s="3"/>
      <c r="P322" s="3"/>
      <c r="Q322" s="3"/>
      <c r="R322" s="3"/>
      <c r="S322" s="3"/>
      <c r="T322" s="3"/>
      <c r="U322" s="3"/>
      <c r="V322" s="3"/>
      <c r="W322" s="3"/>
    </row>
    <row r="323" spans="4:23" ht="12.75">
      <c r="D323" s="37"/>
      <c r="E323" s="37"/>
      <c r="F323" s="40"/>
      <c r="G323" s="3"/>
      <c r="H323" s="3"/>
      <c r="I323" s="19"/>
      <c r="J323" s="40"/>
      <c r="K323" s="3"/>
      <c r="L323" s="40"/>
      <c r="M323" s="40"/>
      <c r="N323" s="31"/>
      <c r="O323" s="3"/>
      <c r="P323" s="3"/>
      <c r="Q323" s="3"/>
      <c r="R323" s="3"/>
      <c r="S323" s="3"/>
      <c r="T323" s="3"/>
      <c r="U323" s="3"/>
      <c r="V323" s="3"/>
      <c r="W323" s="3"/>
    </row>
    <row r="324" spans="4:23" ht="12.75">
      <c r="D324" s="37"/>
      <c r="E324" s="37"/>
      <c r="F324" s="40"/>
      <c r="G324" s="3"/>
      <c r="H324" s="3"/>
      <c r="I324" s="19"/>
      <c r="J324" s="40"/>
      <c r="K324" s="3"/>
      <c r="L324" s="40"/>
      <c r="M324" s="40"/>
      <c r="N324" s="31"/>
      <c r="O324" s="3"/>
      <c r="P324" s="3"/>
      <c r="Q324" s="3"/>
      <c r="R324" s="3"/>
      <c r="S324" s="3"/>
      <c r="T324" s="3"/>
      <c r="U324" s="3"/>
      <c r="V324" s="3"/>
      <c r="W324" s="3"/>
    </row>
    <row r="325" spans="4:23" ht="12.75">
      <c r="D325" s="37"/>
      <c r="E325" s="37"/>
      <c r="F325" s="40"/>
      <c r="G325" s="3"/>
      <c r="H325" s="3"/>
      <c r="I325" s="19"/>
      <c r="J325" s="40"/>
      <c r="K325" s="3"/>
      <c r="L325" s="40"/>
      <c r="M325" s="40"/>
      <c r="N325" s="31"/>
      <c r="O325" s="3"/>
      <c r="P325" s="3"/>
      <c r="Q325" s="3"/>
      <c r="R325" s="3"/>
      <c r="S325" s="3"/>
      <c r="T325" s="3"/>
      <c r="U325" s="3"/>
      <c r="V325" s="3"/>
      <c r="W325" s="3"/>
    </row>
    <row r="326" spans="4:23" ht="12.75">
      <c r="D326" s="37"/>
      <c r="E326" s="37"/>
      <c r="F326" s="40"/>
      <c r="G326" s="3"/>
      <c r="H326" s="3"/>
      <c r="I326" s="19"/>
      <c r="J326" s="40"/>
      <c r="K326" s="3"/>
      <c r="L326" s="40"/>
      <c r="M326" s="40"/>
      <c r="N326" s="31"/>
      <c r="O326" s="3"/>
      <c r="P326" s="3"/>
      <c r="Q326" s="3"/>
      <c r="R326" s="3"/>
      <c r="S326" s="3"/>
      <c r="T326" s="3"/>
      <c r="U326" s="3"/>
      <c r="V326" s="3"/>
      <c r="W326" s="3"/>
    </row>
    <row r="327" spans="4:23" ht="12.75">
      <c r="D327" s="37"/>
      <c r="E327" s="37"/>
      <c r="F327" s="40"/>
      <c r="G327" s="3"/>
      <c r="H327" s="3"/>
      <c r="I327" s="19"/>
      <c r="J327" s="40"/>
      <c r="K327" s="3"/>
      <c r="L327" s="40"/>
      <c r="M327" s="40"/>
      <c r="N327" s="31"/>
      <c r="O327" s="3"/>
      <c r="P327" s="3"/>
      <c r="Q327" s="3"/>
      <c r="R327" s="3"/>
      <c r="S327" s="3"/>
      <c r="T327" s="3"/>
      <c r="U327" s="3"/>
      <c r="V327" s="3"/>
      <c r="W327" s="3"/>
    </row>
    <row r="328" spans="4:23" ht="12.75">
      <c r="D328" s="37"/>
      <c r="E328" s="37"/>
      <c r="F328" s="40"/>
      <c r="G328" s="3"/>
      <c r="H328" s="3"/>
      <c r="I328" s="19"/>
      <c r="J328" s="40"/>
      <c r="K328" s="3"/>
      <c r="L328" s="40"/>
      <c r="M328" s="40"/>
      <c r="N328" s="31"/>
      <c r="O328" s="3"/>
      <c r="P328" s="3"/>
      <c r="Q328" s="3"/>
      <c r="R328" s="3"/>
      <c r="S328" s="3"/>
      <c r="T328" s="3"/>
      <c r="U328" s="3"/>
      <c r="V328" s="3"/>
      <c r="W328" s="3"/>
    </row>
    <row r="329" spans="4:23" ht="12.75">
      <c r="D329" s="37"/>
      <c r="E329" s="37"/>
      <c r="F329" s="40"/>
      <c r="G329" s="3"/>
      <c r="H329" s="3"/>
      <c r="I329" s="19"/>
      <c r="J329" s="40"/>
      <c r="K329" s="3"/>
      <c r="L329" s="40"/>
      <c r="M329" s="40"/>
      <c r="N329" s="31"/>
      <c r="O329" s="3"/>
      <c r="P329" s="3"/>
      <c r="Q329" s="3"/>
      <c r="R329" s="3"/>
      <c r="S329" s="3"/>
      <c r="T329" s="3"/>
      <c r="U329" s="3"/>
      <c r="V329" s="3"/>
      <c r="W329" s="3"/>
    </row>
    <row r="330" spans="4:23" ht="12.75">
      <c r="D330" s="37"/>
      <c r="E330" s="37"/>
      <c r="F330" s="40"/>
      <c r="G330" s="3"/>
      <c r="H330" s="3"/>
      <c r="I330" s="19"/>
      <c r="J330" s="40"/>
      <c r="K330" s="3"/>
      <c r="L330" s="40"/>
      <c r="M330" s="40"/>
      <c r="N330" s="31"/>
      <c r="O330" s="3"/>
      <c r="P330" s="3"/>
      <c r="Q330" s="3"/>
      <c r="R330" s="3"/>
      <c r="S330" s="3"/>
      <c r="T330" s="3"/>
      <c r="U330" s="3"/>
      <c r="V330" s="3"/>
      <c r="W330" s="3"/>
    </row>
    <row r="331" spans="4:23" ht="12.75">
      <c r="D331" s="37"/>
      <c r="E331" s="37"/>
      <c r="F331" s="40"/>
      <c r="G331" s="3"/>
      <c r="H331" s="3"/>
      <c r="I331" s="19"/>
      <c r="J331" s="40"/>
      <c r="K331" s="3"/>
      <c r="L331" s="40"/>
      <c r="M331" s="40"/>
      <c r="N331" s="31"/>
      <c r="O331" s="3"/>
      <c r="P331" s="3"/>
      <c r="Q331" s="3"/>
      <c r="R331" s="3"/>
      <c r="S331" s="3"/>
      <c r="T331" s="3"/>
      <c r="U331" s="3"/>
      <c r="V331" s="3"/>
      <c r="W331" s="3"/>
    </row>
    <row r="332" spans="4:23" ht="12.75">
      <c r="D332" s="37"/>
      <c r="E332" s="37"/>
      <c r="F332" s="40"/>
      <c r="G332" s="3"/>
      <c r="H332" s="3"/>
      <c r="I332" s="19"/>
      <c r="J332" s="40"/>
      <c r="K332" s="3"/>
      <c r="L332" s="40"/>
      <c r="M332" s="40"/>
      <c r="N332" s="31"/>
      <c r="O332" s="3"/>
      <c r="P332" s="3"/>
      <c r="Q332" s="3"/>
      <c r="R332" s="3"/>
      <c r="S332" s="3"/>
      <c r="T332" s="3"/>
      <c r="U332" s="3"/>
      <c r="V332" s="3"/>
      <c r="W332" s="3"/>
    </row>
    <row r="333" spans="4:23" ht="12.75">
      <c r="D333" s="37"/>
      <c r="E333" s="37"/>
      <c r="F333" s="40"/>
      <c r="G333" s="3"/>
      <c r="H333" s="3"/>
      <c r="I333" s="19"/>
      <c r="J333" s="40"/>
      <c r="K333" s="3"/>
      <c r="L333" s="40"/>
      <c r="M333" s="40"/>
      <c r="N333" s="31"/>
      <c r="O333" s="3"/>
      <c r="P333" s="3"/>
      <c r="Q333" s="3"/>
      <c r="R333" s="3"/>
      <c r="S333" s="3"/>
      <c r="T333" s="3"/>
      <c r="U333" s="3"/>
      <c r="V333" s="3"/>
      <c r="W333" s="3"/>
    </row>
    <row r="334" spans="4:23" ht="12.75">
      <c r="D334" s="37"/>
      <c r="E334" s="37"/>
      <c r="F334" s="40"/>
      <c r="G334" s="3"/>
      <c r="H334" s="3"/>
      <c r="I334" s="19"/>
      <c r="J334" s="40"/>
      <c r="K334" s="3"/>
      <c r="L334" s="40"/>
      <c r="M334" s="40"/>
      <c r="N334" s="31"/>
      <c r="O334" s="3"/>
      <c r="P334" s="3"/>
      <c r="Q334" s="3"/>
      <c r="R334" s="3"/>
      <c r="S334" s="3"/>
      <c r="T334" s="3"/>
      <c r="U334" s="3"/>
      <c r="V334" s="3"/>
      <c r="W334" s="3"/>
    </row>
    <row r="335" spans="4:23" ht="12.75">
      <c r="D335" s="37"/>
      <c r="E335" s="37"/>
      <c r="F335" s="40"/>
      <c r="G335" s="3"/>
      <c r="H335" s="3"/>
      <c r="I335" s="19"/>
      <c r="J335" s="40"/>
      <c r="K335" s="3"/>
      <c r="L335" s="40"/>
      <c r="M335" s="40"/>
      <c r="N335" s="31"/>
      <c r="O335" s="3"/>
      <c r="P335" s="3"/>
      <c r="Q335" s="3"/>
      <c r="R335" s="3"/>
      <c r="S335" s="3"/>
      <c r="T335" s="3"/>
      <c r="U335" s="3"/>
      <c r="V335" s="3"/>
      <c r="W335" s="3"/>
    </row>
    <row r="336" spans="4:23" ht="12.75">
      <c r="D336" s="37"/>
      <c r="E336" s="37"/>
      <c r="F336" s="40"/>
      <c r="G336" s="3"/>
      <c r="H336" s="3"/>
      <c r="I336" s="19"/>
      <c r="J336" s="40"/>
      <c r="K336" s="3"/>
      <c r="L336" s="40"/>
      <c r="M336" s="40"/>
      <c r="N336" s="31"/>
      <c r="O336" s="3"/>
      <c r="P336" s="3"/>
      <c r="Q336" s="3"/>
      <c r="R336" s="3"/>
      <c r="S336" s="3"/>
      <c r="T336" s="3"/>
      <c r="U336" s="3"/>
      <c r="V336" s="3"/>
      <c r="W336" s="3"/>
    </row>
    <row r="337" spans="4:23" ht="12.75">
      <c r="D337" s="37"/>
      <c r="E337" s="37"/>
      <c r="F337" s="40"/>
      <c r="G337" s="3"/>
      <c r="H337" s="3"/>
      <c r="I337" s="19"/>
      <c r="J337" s="40"/>
      <c r="K337" s="3"/>
      <c r="L337" s="40"/>
      <c r="M337" s="40"/>
      <c r="N337" s="31"/>
      <c r="O337" s="3"/>
      <c r="P337" s="3"/>
      <c r="Q337" s="3"/>
      <c r="R337" s="3"/>
      <c r="S337" s="3"/>
      <c r="T337" s="3"/>
      <c r="U337" s="3"/>
      <c r="V337" s="3"/>
      <c r="W337" s="3"/>
    </row>
    <row r="338" spans="4:23" ht="12.75">
      <c r="D338" s="37"/>
      <c r="E338" s="37"/>
      <c r="F338" s="40"/>
      <c r="G338" s="3"/>
      <c r="H338" s="3"/>
      <c r="I338" s="19"/>
      <c r="J338" s="40"/>
      <c r="K338" s="3"/>
      <c r="L338" s="40"/>
      <c r="M338" s="40"/>
      <c r="N338" s="31"/>
      <c r="O338" s="3"/>
      <c r="P338" s="3"/>
      <c r="Q338" s="3"/>
      <c r="R338" s="3"/>
      <c r="S338" s="3"/>
      <c r="T338" s="3"/>
      <c r="U338" s="3"/>
      <c r="V338" s="3"/>
      <c r="W338" s="3"/>
    </row>
    <row r="339" spans="4:23" ht="12.75">
      <c r="D339" s="37"/>
      <c r="E339" s="37"/>
      <c r="F339" s="40"/>
      <c r="G339" s="3"/>
      <c r="H339" s="3"/>
      <c r="I339" s="19"/>
      <c r="J339" s="40"/>
      <c r="K339" s="3"/>
      <c r="L339" s="40"/>
      <c r="M339" s="40"/>
      <c r="N339" s="31"/>
      <c r="O339" s="3"/>
      <c r="P339" s="3"/>
      <c r="Q339" s="3"/>
      <c r="R339" s="3"/>
      <c r="S339" s="3"/>
      <c r="T339" s="3"/>
      <c r="U339" s="3"/>
      <c r="V339" s="3"/>
      <c r="W339" s="3"/>
    </row>
    <row r="340" spans="4:23" ht="12.75">
      <c r="D340" s="37"/>
      <c r="E340" s="37"/>
      <c r="F340" s="40"/>
      <c r="G340" s="3"/>
      <c r="H340" s="3"/>
      <c r="I340" s="19"/>
      <c r="J340" s="40"/>
      <c r="K340" s="3"/>
      <c r="L340" s="40"/>
      <c r="M340" s="40"/>
      <c r="N340" s="31"/>
      <c r="O340" s="3"/>
      <c r="P340" s="3"/>
      <c r="Q340" s="3"/>
      <c r="R340" s="3"/>
      <c r="S340" s="3"/>
      <c r="T340" s="3"/>
      <c r="U340" s="3"/>
      <c r="V340" s="3"/>
      <c r="W340" s="3"/>
    </row>
    <row r="341" spans="4:23" ht="12.75">
      <c r="D341" s="37"/>
      <c r="E341" s="37"/>
      <c r="F341" s="40"/>
      <c r="G341" s="3"/>
      <c r="H341" s="3"/>
      <c r="I341" s="19"/>
      <c r="J341" s="40"/>
      <c r="K341" s="3"/>
      <c r="L341" s="40"/>
      <c r="M341" s="40"/>
      <c r="N341" s="31"/>
      <c r="O341" s="3"/>
      <c r="P341" s="3"/>
      <c r="Q341" s="3"/>
      <c r="R341" s="3"/>
      <c r="S341" s="3"/>
      <c r="T341" s="3"/>
      <c r="U341" s="3"/>
      <c r="V341" s="3"/>
      <c r="W341" s="3"/>
    </row>
    <row r="342" spans="4:23" ht="12.75">
      <c r="D342" s="37"/>
      <c r="E342" s="37"/>
      <c r="F342" s="40"/>
      <c r="G342" s="3"/>
      <c r="H342" s="3"/>
      <c r="I342" s="19"/>
      <c r="J342" s="40"/>
      <c r="K342" s="3"/>
      <c r="L342" s="40"/>
      <c r="M342" s="40"/>
      <c r="N342" s="31"/>
      <c r="O342" s="3"/>
      <c r="P342" s="3"/>
      <c r="Q342" s="3"/>
      <c r="R342" s="3"/>
      <c r="S342" s="3"/>
      <c r="T342" s="3"/>
      <c r="U342" s="3"/>
      <c r="V342" s="3"/>
      <c r="W342" s="3"/>
    </row>
    <row r="343" spans="4:23" ht="12.75">
      <c r="D343" s="37"/>
      <c r="E343" s="37"/>
      <c r="F343" s="40"/>
      <c r="G343" s="3"/>
      <c r="H343" s="3"/>
      <c r="I343" s="19"/>
      <c r="J343" s="40"/>
      <c r="K343" s="3"/>
      <c r="L343" s="40"/>
      <c r="M343" s="40"/>
      <c r="N343" s="31"/>
      <c r="O343" s="3"/>
      <c r="P343" s="3"/>
      <c r="Q343" s="3"/>
      <c r="R343" s="3"/>
      <c r="S343" s="3"/>
      <c r="T343" s="3"/>
      <c r="U343" s="3"/>
      <c r="V343" s="3"/>
      <c r="W343" s="3"/>
    </row>
    <row r="344" spans="4:23" ht="12.75">
      <c r="D344" s="37"/>
      <c r="E344" s="37"/>
      <c r="F344" s="40"/>
      <c r="G344" s="3"/>
      <c r="H344" s="3"/>
      <c r="I344" s="19"/>
      <c r="J344" s="40"/>
      <c r="K344" s="3"/>
      <c r="L344" s="40"/>
      <c r="M344" s="40"/>
      <c r="N344" s="31"/>
      <c r="O344" s="3"/>
      <c r="P344" s="3"/>
      <c r="Q344" s="3"/>
      <c r="R344" s="3"/>
      <c r="S344" s="3"/>
      <c r="T344" s="3"/>
      <c r="U344" s="3"/>
      <c r="V344" s="3"/>
      <c r="W344" s="3"/>
    </row>
    <row r="345" spans="4:23" ht="12.75">
      <c r="D345" s="37"/>
      <c r="E345" s="37"/>
      <c r="F345" s="40"/>
      <c r="G345" s="3"/>
      <c r="H345" s="3"/>
      <c r="I345" s="19"/>
      <c r="J345" s="40"/>
      <c r="K345" s="3"/>
      <c r="L345" s="40"/>
      <c r="M345" s="40"/>
      <c r="N345" s="31"/>
      <c r="O345" s="3"/>
      <c r="P345" s="3"/>
      <c r="Q345" s="3"/>
      <c r="R345" s="3"/>
      <c r="S345" s="3"/>
      <c r="T345" s="3"/>
      <c r="U345" s="3"/>
      <c r="V345" s="3"/>
      <c r="W345" s="3"/>
    </row>
    <row r="346" spans="4:23" ht="12.75">
      <c r="D346" s="37"/>
      <c r="E346" s="37"/>
      <c r="F346" s="40"/>
      <c r="G346" s="3"/>
      <c r="H346" s="3"/>
      <c r="I346" s="19"/>
      <c r="J346" s="40"/>
      <c r="K346" s="3"/>
      <c r="L346" s="40"/>
      <c r="M346" s="40"/>
      <c r="N346" s="31"/>
      <c r="O346" s="3"/>
      <c r="P346" s="3"/>
      <c r="Q346" s="3"/>
      <c r="R346" s="3"/>
      <c r="S346" s="3"/>
      <c r="T346" s="3"/>
      <c r="U346" s="3"/>
      <c r="V346" s="3"/>
      <c r="W346" s="3"/>
    </row>
    <row r="347" spans="4:23" ht="12.75">
      <c r="D347" s="37"/>
      <c r="E347" s="37"/>
      <c r="F347" s="40"/>
      <c r="G347" s="3"/>
      <c r="H347" s="3"/>
      <c r="I347" s="19"/>
      <c r="J347" s="40"/>
      <c r="K347" s="3"/>
      <c r="L347" s="40"/>
      <c r="M347" s="40"/>
      <c r="N347" s="31"/>
      <c r="O347" s="3"/>
      <c r="P347" s="3"/>
      <c r="Q347" s="3"/>
      <c r="R347" s="3"/>
      <c r="S347" s="3"/>
      <c r="T347" s="3"/>
      <c r="U347" s="3"/>
      <c r="V347" s="3"/>
      <c r="W347" s="3"/>
    </row>
    <row r="348" spans="4:23" ht="12.75">
      <c r="D348" s="37"/>
      <c r="E348" s="37"/>
      <c r="F348" s="40"/>
      <c r="G348" s="3"/>
      <c r="H348" s="3"/>
      <c r="I348" s="19"/>
      <c r="J348" s="40"/>
      <c r="K348" s="3"/>
      <c r="L348" s="40"/>
      <c r="M348" s="40"/>
      <c r="N348" s="31"/>
      <c r="O348" s="3"/>
      <c r="P348" s="3"/>
      <c r="Q348" s="3"/>
      <c r="R348" s="3"/>
      <c r="S348" s="3"/>
      <c r="T348" s="3"/>
      <c r="U348" s="3"/>
      <c r="V348" s="3"/>
      <c r="W348" s="3"/>
    </row>
    <row r="349" spans="4:23" ht="12.75">
      <c r="D349" s="37"/>
      <c r="E349" s="37"/>
      <c r="F349" s="40"/>
      <c r="G349" s="3"/>
      <c r="H349" s="3"/>
      <c r="I349" s="19"/>
      <c r="J349" s="40"/>
      <c r="K349" s="3"/>
      <c r="L349" s="40"/>
      <c r="M349" s="40"/>
      <c r="N349" s="31"/>
      <c r="O349" s="3"/>
      <c r="P349" s="3"/>
      <c r="Q349" s="3"/>
      <c r="R349" s="3"/>
      <c r="S349" s="3"/>
      <c r="T349" s="3"/>
      <c r="U349" s="3"/>
      <c r="V349" s="3"/>
      <c r="W349" s="3"/>
    </row>
    <row r="350" spans="4:23" ht="12.75">
      <c r="D350" s="37"/>
      <c r="E350" s="37"/>
      <c r="F350" s="40"/>
      <c r="G350" s="3"/>
      <c r="H350" s="3"/>
      <c r="I350" s="19"/>
      <c r="J350" s="40"/>
      <c r="K350" s="3"/>
      <c r="L350" s="40"/>
      <c r="M350" s="40"/>
      <c r="N350" s="31"/>
      <c r="O350" s="3"/>
      <c r="P350" s="3"/>
      <c r="Q350" s="3"/>
      <c r="R350" s="3"/>
      <c r="S350" s="3"/>
      <c r="T350" s="3"/>
      <c r="U350" s="3"/>
      <c r="V350" s="3"/>
      <c r="W350" s="3"/>
    </row>
    <row r="351" spans="4:23" ht="12.75">
      <c r="D351" s="37"/>
      <c r="E351" s="37"/>
      <c r="F351" s="40"/>
      <c r="G351" s="3"/>
      <c r="H351" s="3"/>
      <c r="I351" s="19"/>
      <c r="J351" s="40"/>
      <c r="K351" s="3"/>
      <c r="L351" s="40"/>
      <c r="M351" s="40"/>
      <c r="N351" s="31"/>
      <c r="O351" s="3"/>
      <c r="P351" s="3"/>
      <c r="Q351" s="3"/>
      <c r="R351" s="3"/>
      <c r="S351" s="3"/>
      <c r="T351" s="3"/>
      <c r="U351" s="3"/>
      <c r="V351" s="3"/>
      <c r="W351" s="3"/>
    </row>
    <row r="352" spans="4:23" ht="12.75">
      <c r="D352" s="37"/>
      <c r="E352" s="37"/>
      <c r="F352" s="40"/>
      <c r="G352" s="3"/>
      <c r="H352" s="3"/>
      <c r="I352" s="19"/>
      <c r="J352" s="40"/>
      <c r="K352" s="3"/>
      <c r="L352" s="40"/>
      <c r="M352" s="40"/>
      <c r="N352" s="31"/>
      <c r="O352" s="3"/>
      <c r="P352" s="3"/>
      <c r="Q352" s="3"/>
      <c r="R352" s="3"/>
      <c r="S352" s="3"/>
      <c r="T352" s="3"/>
      <c r="U352" s="3"/>
      <c r="V352" s="3"/>
      <c r="W352" s="3"/>
    </row>
    <row r="353" spans="4:23" ht="12.75">
      <c r="D353" s="37"/>
      <c r="E353" s="37"/>
      <c r="F353" s="40"/>
      <c r="G353" s="3"/>
      <c r="H353" s="3"/>
      <c r="I353" s="19"/>
      <c r="J353" s="40"/>
      <c r="K353" s="3"/>
      <c r="L353" s="40"/>
      <c r="M353" s="40"/>
      <c r="N353" s="31"/>
      <c r="O353" s="3"/>
      <c r="P353" s="3"/>
      <c r="Q353" s="3"/>
      <c r="R353" s="3"/>
      <c r="S353" s="3"/>
      <c r="T353" s="3"/>
      <c r="U353" s="3"/>
      <c r="V353" s="3"/>
      <c r="W353" s="3"/>
    </row>
    <row r="354" spans="4:23" ht="12.75">
      <c r="D354" s="37"/>
      <c r="E354" s="37"/>
      <c r="F354" s="40"/>
      <c r="G354" s="3"/>
      <c r="H354" s="3"/>
      <c r="I354" s="19"/>
      <c r="J354" s="40"/>
      <c r="K354" s="3"/>
      <c r="L354" s="40"/>
      <c r="M354" s="40"/>
      <c r="N354" s="31"/>
      <c r="O354" s="3"/>
      <c r="P354" s="3"/>
      <c r="Q354" s="3"/>
      <c r="R354" s="3"/>
      <c r="S354" s="3"/>
      <c r="T354" s="3"/>
      <c r="U354" s="3"/>
      <c r="V354" s="3"/>
      <c r="W354" s="3"/>
    </row>
    <row r="355" spans="4:23" ht="12.75">
      <c r="D355" s="37"/>
      <c r="E355" s="37"/>
      <c r="F355" s="40"/>
      <c r="G355" s="3"/>
      <c r="H355" s="3"/>
      <c r="I355" s="19"/>
      <c r="J355" s="40"/>
      <c r="K355" s="3"/>
      <c r="L355" s="40"/>
      <c r="M355" s="40"/>
      <c r="N355" s="31"/>
      <c r="O355" s="3"/>
      <c r="P355" s="3"/>
      <c r="Q355" s="3"/>
      <c r="R355" s="3"/>
      <c r="S355" s="3"/>
      <c r="T355" s="3"/>
      <c r="U355" s="3"/>
      <c r="V355" s="3"/>
      <c r="W355" s="3"/>
    </row>
    <row r="356" spans="4:23" ht="12.75">
      <c r="D356" s="37"/>
      <c r="E356" s="37"/>
      <c r="F356" s="40"/>
      <c r="G356" s="3"/>
      <c r="H356" s="3"/>
      <c r="I356" s="19"/>
      <c r="J356" s="40"/>
      <c r="K356" s="3"/>
      <c r="L356" s="40"/>
      <c r="M356" s="40"/>
      <c r="N356" s="31"/>
      <c r="O356" s="3"/>
      <c r="P356" s="3"/>
      <c r="Q356" s="3"/>
      <c r="R356" s="3"/>
      <c r="S356" s="3"/>
      <c r="T356" s="3"/>
      <c r="U356" s="3"/>
      <c r="V356" s="3"/>
      <c r="W356" s="3"/>
    </row>
    <row r="357" spans="4:23" ht="12.75">
      <c r="D357" s="37"/>
      <c r="E357" s="37"/>
      <c r="F357" s="40"/>
      <c r="G357" s="3"/>
      <c r="H357" s="3"/>
      <c r="I357" s="19"/>
      <c r="J357" s="40"/>
      <c r="K357" s="3"/>
      <c r="L357" s="40"/>
      <c r="M357" s="40"/>
      <c r="N357" s="31"/>
      <c r="O357" s="3"/>
      <c r="P357" s="3"/>
      <c r="Q357" s="3"/>
      <c r="R357" s="3"/>
      <c r="S357" s="3"/>
      <c r="T357" s="3"/>
      <c r="U357" s="3"/>
      <c r="V357" s="3"/>
      <c r="W357" s="3"/>
    </row>
    <row r="358" spans="4:23" ht="12.75">
      <c r="D358" s="37"/>
      <c r="E358" s="37"/>
      <c r="F358" s="40"/>
      <c r="G358" s="3"/>
      <c r="H358" s="3"/>
      <c r="I358" s="19"/>
      <c r="J358" s="40"/>
      <c r="K358" s="3"/>
      <c r="L358" s="40"/>
      <c r="M358" s="40"/>
      <c r="N358" s="31"/>
      <c r="O358" s="3"/>
      <c r="P358" s="3"/>
      <c r="Q358" s="3"/>
      <c r="R358" s="3"/>
      <c r="S358" s="3"/>
      <c r="T358" s="3"/>
      <c r="U358" s="3"/>
      <c r="V358" s="3"/>
      <c r="W358" s="3"/>
    </row>
    <row r="359" spans="4:23" ht="12.75">
      <c r="D359" s="37"/>
      <c r="E359" s="37"/>
      <c r="F359" s="40"/>
      <c r="G359" s="3"/>
      <c r="H359" s="3"/>
      <c r="I359" s="19"/>
      <c r="J359" s="40"/>
      <c r="K359" s="3"/>
      <c r="L359" s="40"/>
      <c r="M359" s="40"/>
      <c r="N359" s="31"/>
      <c r="O359" s="3"/>
      <c r="P359" s="3"/>
      <c r="Q359" s="3"/>
      <c r="R359" s="3"/>
      <c r="S359" s="3"/>
      <c r="T359" s="3"/>
      <c r="U359" s="3"/>
      <c r="V359" s="3"/>
      <c r="W359" s="3"/>
    </row>
    <row r="360" spans="4:5" ht="12.75">
      <c r="D360" s="38"/>
      <c r="E360" s="38"/>
    </row>
    <row r="361" spans="4:5" ht="12.75">
      <c r="D361" s="38"/>
      <c r="E361" s="38"/>
    </row>
    <row r="362" spans="4:5" ht="12.75">
      <c r="D362" s="38"/>
      <c r="E362" s="38"/>
    </row>
    <row r="363" spans="4:5" ht="12.75">
      <c r="D363" s="38"/>
      <c r="E363" s="38"/>
    </row>
    <row r="364" spans="4:5" ht="12.75">
      <c r="D364" s="38"/>
      <c r="E364" s="38"/>
    </row>
    <row r="365" spans="4:5" ht="12.75">
      <c r="D365" s="38"/>
      <c r="E365" s="38"/>
    </row>
    <row r="366" spans="4:5" ht="12.75">
      <c r="D366" s="38"/>
      <c r="E366" s="38"/>
    </row>
    <row r="367" spans="4:5" ht="12.75">
      <c r="D367" s="38"/>
      <c r="E367" s="38"/>
    </row>
    <row r="368" spans="4:5" ht="12.75">
      <c r="D368" s="38"/>
      <c r="E368" s="38"/>
    </row>
    <row r="369" spans="4:5" ht="12.75">
      <c r="D369" s="38"/>
      <c r="E369" s="38"/>
    </row>
    <row r="370" spans="4:5" ht="12.75">
      <c r="D370" s="38"/>
      <c r="E370" s="38"/>
    </row>
    <row r="371" spans="4:5" ht="12.75">
      <c r="D371" s="38"/>
      <c r="E371" s="38"/>
    </row>
    <row r="372" spans="4:5" ht="12.75">
      <c r="D372" s="38"/>
      <c r="E372" s="38"/>
    </row>
    <row r="373" spans="4:5" ht="12.75">
      <c r="D373" s="38"/>
      <c r="E373" s="38"/>
    </row>
    <row r="374" spans="4:5" ht="12.75">
      <c r="D374" s="38"/>
      <c r="E374" s="38"/>
    </row>
    <row r="375" spans="4:5" ht="12.75">
      <c r="D375" s="38"/>
      <c r="E375" s="38"/>
    </row>
    <row r="376" spans="4:5" ht="12.75">
      <c r="D376" s="38"/>
      <c r="E376" s="38"/>
    </row>
    <row r="377" spans="4:5" ht="12.75">
      <c r="D377" s="38"/>
      <c r="E377" s="38"/>
    </row>
    <row r="378" spans="4:5" ht="12.75">
      <c r="D378" s="38"/>
      <c r="E378" s="38"/>
    </row>
    <row r="379" spans="4:5" ht="12.75">
      <c r="D379" s="38"/>
      <c r="E379" s="38"/>
    </row>
    <row r="380" spans="4:5" ht="12.75">
      <c r="D380" s="38"/>
      <c r="E380" s="38"/>
    </row>
    <row r="381" spans="4:5" ht="12.75">
      <c r="D381" s="38"/>
      <c r="E381" s="38"/>
    </row>
    <row r="382" spans="4:5" ht="12.75">
      <c r="D382" s="38"/>
      <c r="E382" s="38"/>
    </row>
    <row r="383" spans="4:5" ht="12.75">
      <c r="D383" s="38"/>
      <c r="E383" s="38"/>
    </row>
    <row r="384" spans="4:5" ht="12.75">
      <c r="D384" s="38"/>
      <c r="E384" s="38"/>
    </row>
    <row r="385" spans="4:5" ht="12.75">
      <c r="D385" s="38"/>
      <c r="E385" s="38"/>
    </row>
    <row r="386" spans="4:5" ht="12.75">
      <c r="D386" s="38"/>
      <c r="E386" s="38"/>
    </row>
    <row r="387" spans="4:5" ht="12.75">
      <c r="D387" s="38"/>
      <c r="E387" s="38"/>
    </row>
    <row r="388" spans="4:5" ht="12.75">
      <c r="D388" s="38"/>
      <c r="E388" s="38"/>
    </row>
    <row r="389" spans="4:5" ht="12.75">
      <c r="D389" s="38"/>
      <c r="E389" s="38"/>
    </row>
    <row r="390" spans="4:5" ht="12.75">
      <c r="D390" s="38"/>
      <c r="E390" s="38"/>
    </row>
    <row r="391" spans="4:5" ht="12.75">
      <c r="D391" s="38"/>
      <c r="E391" s="38"/>
    </row>
    <row r="392" spans="4:5" ht="12.75">
      <c r="D392" s="38"/>
      <c r="E392" s="38"/>
    </row>
    <row r="393" spans="4:5" ht="12.75">
      <c r="D393" s="38"/>
      <c r="E393" s="38"/>
    </row>
    <row r="394" spans="4:5" ht="12.75">
      <c r="D394" s="38"/>
      <c r="E394" s="38"/>
    </row>
    <row r="395" spans="4:5" ht="12.75">
      <c r="D395" s="38"/>
      <c r="E395" s="38"/>
    </row>
    <row r="396" spans="4:5" ht="12.75">
      <c r="D396" s="38"/>
      <c r="E396" s="38"/>
    </row>
    <row r="397" spans="4:5" ht="12.75">
      <c r="D397" s="38"/>
      <c r="E397" s="38"/>
    </row>
    <row r="398" spans="4:5" ht="12.75">
      <c r="D398" s="38"/>
      <c r="E398" s="38"/>
    </row>
    <row r="399" spans="4:5" ht="12.75">
      <c r="D399" s="38"/>
      <c r="E399" s="38"/>
    </row>
    <row r="400" spans="4:5" ht="12.75">
      <c r="D400" s="38"/>
      <c r="E400" s="38"/>
    </row>
    <row r="401" spans="4:5" ht="12.75">
      <c r="D401" s="38"/>
      <c r="E401" s="38"/>
    </row>
    <row r="402" spans="4:5" ht="12.75">
      <c r="D402" s="38"/>
      <c r="E402" s="38"/>
    </row>
    <row r="403" spans="4:5" ht="12.75">
      <c r="D403" s="38"/>
      <c r="E403" s="38"/>
    </row>
    <row r="404" spans="4:5" ht="12.75">
      <c r="D404" s="38"/>
      <c r="E404" s="38"/>
    </row>
    <row r="405" spans="4:5" ht="12.75">
      <c r="D405" s="38"/>
      <c r="E405" s="38"/>
    </row>
    <row r="406" spans="4:5" ht="12.75">
      <c r="D406" s="38"/>
      <c r="E406" s="38"/>
    </row>
    <row r="407" spans="4:5" ht="12.75">
      <c r="D407" s="38"/>
      <c r="E407" s="38"/>
    </row>
    <row r="408" spans="4:5" ht="12.75">
      <c r="D408" s="38"/>
      <c r="E408" s="38"/>
    </row>
    <row r="409" spans="4:5" ht="12.75">
      <c r="D409" s="38"/>
      <c r="E409" s="38"/>
    </row>
    <row r="410" spans="4:5" ht="12.75">
      <c r="D410" s="38"/>
      <c r="E410" s="38"/>
    </row>
    <row r="411" spans="4:5" ht="12.75">
      <c r="D411" s="38"/>
      <c r="E411" s="38"/>
    </row>
    <row r="412" spans="4:5" ht="12.75">
      <c r="D412" s="38"/>
      <c r="E412" s="38"/>
    </row>
    <row r="413" spans="4:5" ht="12.75">
      <c r="D413" s="38"/>
      <c r="E413" s="38"/>
    </row>
    <row r="414" spans="4:5" ht="12.75">
      <c r="D414" s="38"/>
      <c r="E414" s="38"/>
    </row>
    <row r="415" spans="4:5" ht="12.75">
      <c r="D415" s="38"/>
      <c r="E415" s="38"/>
    </row>
    <row r="416" spans="4:5" ht="12.75">
      <c r="D416" s="38"/>
      <c r="E416" s="38"/>
    </row>
    <row r="417" spans="4:5" ht="12.75">
      <c r="D417" s="38"/>
      <c r="E417" s="38"/>
    </row>
    <row r="418" spans="4:5" ht="12.75">
      <c r="D418" s="38"/>
      <c r="E418" s="38"/>
    </row>
    <row r="419" spans="4:5" ht="12.75">
      <c r="D419" s="38"/>
      <c r="E419" s="38"/>
    </row>
    <row r="420" spans="4:5" ht="12.75">
      <c r="D420" s="38"/>
      <c r="E420" s="38"/>
    </row>
    <row r="421" spans="4:5" ht="12.75">
      <c r="D421" s="38"/>
      <c r="E421" s="38"/>
    </row>
    <row r="422" spans="4:5" ht="12.75">
      <c r="D422" s="38"/>
      <c r="E422" s="38"/>
    </row>
    <row r="423" spans="4:5" ht="12.75">
      <c r="D423" s="38"/>
      <c r="E423" s="38"/>
    </row>
    <row r="424" spans="4:5" ht="12.75">
      <c r="D424" s="38"/>
      <c r="E424" s="38"/>
    </row>
    <row r="425" spans="4:5" ht="12.75">
      <c r="D425" s="38"/>
      <c r="E425" s="38"/>
    </row>
    <row r="426" spans="4:5" ht="12.75">
      <c r="D426" s="38"/>
      <c r="E426" s="38"/>
    </row>
    <row r="427" spans="4:5" ht="12.75">
      <c r="D427" s="38"/>
      <c r="E427" s="38"/>
    </row>
    <row r="428" spans="4:5" ht="12.75">
      <c r="D428" s="38"/>
      <c r="E428" s="38"/>
    </row>
    <row r="429" spans="4:5" ht="12.75">
      <c r="D429" s="38"/>
      <c r="E429" s="38"/>
    </row>
    <row r="430" spans="4:5" ht="12.75">
      <c r="D430" s="38"/>
      <c r="E430" s="38"/>
    </row>
    <row r="431" spans="4:5" ht="12.75">
      <c r="D431" s="38"/>
      <c r="E431" s="38"/>
    </row>
    <row r="432" spans="4:5" ht="12.75">
      <c r="D432" s="38"/>
      <c r="E432" s="38"/>
    </row>
    <row r="433" spans="4:5" ht="12.75">
      <c r="D433" s="38"/>
      <c r="E433" s="38"/>
    </row>
    <row r="434" spans="4:5" ht="12.75">
      <c r="D434" s="38"/>
      <c r="E434" s="38"/>
    </row>
    <row r="435" spans="4:5" ht="12.75">
      <c r="D435" s="38"/>
      <c r="E435" s="38"/>
    </row>
    <row r="436" spans="4:5" ht="12.75">
      <c r="D436" s="38"/>
      <c r="E436" s="38"/>
    </row>
    <row r="437" spans="4:5" ht="12.75">
      <c r="D437" s="38"/>
      <c r="E437" s="38"/>
    </row>
    <row r="438" spans="4:5" ht="12.75">
      <c r="D438" s="38"/>
      <c r="E438" s="38"/>
    </row>
    <row r="439" spans="4:5" ht="12.75">
      <c r="D439" s="38"/>
      <c r="E439" s="38"/>
    </row>
    <row r="440" spans="4:5" ht="12.75">
      <c r="D440" s="38"/>
      <c r="E440" s="38"/>
    </row>
    <row r="441" spans="4:5" ht="12.75">
      <c r="D441" s="38"/>
      <c r="E441" s="38"/>
    </row>
    <row r="442" spans="4:5" ht="12.75">
      <c r="D442" s="38"/>
      <c r="E442" s="38"/>
    </row>
    <row r="443" spans="4:5" ht="12.75">
      <c r="D443" s="38"/>
      <c r="E443" s="38"/>
    </row>
    <row r="444" spans="4:5" ht="12.75">
      <c r="D444" s="38"/>
      <c r="E444" s="38"/>
    </row>
    <row r="445" spans="4:5" ht="12.75">
      <c r="D445" s="38"/>
      <c r="E445" s="38"/>
    </row>
    <row r="446" spans="4:5" ht="12.75">
      <c r="D446" s="38"/>
      <c r="E446" s="38"/>
    </row>
    <row r="447" spans="4:5" ht="12.75">
      <c r="D447" s="38"/>
      <c r="E447" s="38"/>
    </row>
    <row r="448" spans="4:5" ht="12.75">
      <c r="D448" s="38"/>
      <c r="E448" s="38"/>
    </row>
    <row r="449" spans="4:5" ht="12.75">
      <c r="D449" s="38"/>
      <c r="E449" s="38"/>
    </row>
    <row r="450" spans="4:5" ht="12.75">
      <c r="D450" s="38"/>
      <c r="E450" s="38"/>
    </row>
    <row r="451" spans="4:5" ht="12.75">
      <c r="D451" s="38"/>
      <c r="E451" s="38"/>
    </row>
    <row r="452" spans="4:5" ht="12.75">
      <c r="D452" s="38"/>
      <c r="E452" s="38"/>
    </row>
    <row r="453" spans="4:5" ht="12.75">
      <c r="D453" s="38"/>
      <c r="E453" s="38"/>
    </row>
    <row r="454" spans="4:5" ht="12.75">
      <c r="D454" s="38"/>
      <c r="E454" s="38"/>
    </row>
    <row r="455" spans="4:5" ht="12.75">
      <c r="D455" s="38"/>
      <c r="E455" s="38"/>
    </row>
    <row r="456" spans="4:5" ht="12.75">
      <c r="D456" s="38"/>
      <c r="E456" s="38"/>
    </row>
    <row r="457" spans="4:5" ht="12.75">
      <c r="D457" s="38"/>
      <c r="E457" s="38"/>
    </row>
    <row r="458" spans="4:5" ht="12.75">
      <c r="D458" s="38"/>
      <c r="E458" s="38"/>
    </row>
    <row r="459" spans="4:5" ht="12.75">
      <c r="D459" s="38"/>
      <c r="E459" s="38"/>
    </row>
    <row r="460" spans="4:5" ht="12.75">
      <c r="D460" s="38"/>
      <c r="E460" s="38"/>
    </row>
    <row r="461" spans="4:5" ht="12.75">
      <c r="D461" s="38"/>
      <c r="E461" s="38"/>
    </row>
    <row r="462" spans="4:5" ht="12.75">
      <c r="D462" s="38"/>
      <c r="E462" s="38"/>
    </row>
    <row r="463" spans="4:5" ht="12.75">
      <c r="D463" s="38"/>
      <c r="E463" s="38"/>
    </row>
    <row r="464" spans="4:5" ht="12.75">
      <c r="D464" s="38"/>
      <c r="E464" s="38"/>
    </row>
    <row r="465" spans="4:5" ht="12.75">
      <c r="D465" s="38"/>
      <c r="E465" s="38"/>
    </row>
    <row r="466" spans="4:5" ht="12.75">
      <c r="D466" s="38"/>
      <c r="E466" s="38"/>
    </row>
    <row r="467" spans="4:5" ht="12.75">
      <c r="D467" s="38"/>
      <c r="E467" s="38"/>
    </row>
    <row r="468" spans="4:5" ht="12.75">
      <c r="D468" s="38"/>
      <c r="E468" s="38"/>
    </row>
    <row r="469" spans="4:5" ht="12.75">
      <c r="D469" s="38"/>
      <c r="E469" s="38"/>
    </row>
    <row r="470" spans="4:5" ht="12.75">
      <c r="D470" s="38"/>
      <c r="E470" s="38"/>
    </row>
    <row r="471" spans="4:5" ht="12.75">
      <c r="D471" s="38"/>
      <c r="E471" s="38"/>
    </row>
    <row r="472" spans="4:5" ht="12.75">
      <c r="D472" s="38"/>
      <c r="E472" s="38"/>
    </row>
    <row r="473" spans="4:5" ht="12.75">
      <c r="D473" s="38"/>
      <c r="E473" s="38"/>
    </row>
    <row r="474" spans="4:5" ht="12.75">
      <c r="D474" s="38"/>
      <c r="E474" s="38"/>
    </row>
    <row r="475" spans="4:5" ht="12.75">
      <c r="D475" s="38"/>
      <c r="E475" s="38"/>
    </row>
    <row r="476" spans="4:5" ht="12.75">
      <c r="D476" s="38"/>
      <c r="E476" s="38"/>
    </row>
    <row r="477" spans="4:5" ht="12.75">
      <c r="D477" s="38"/>
      <c r="E477" s="38"/>
    </row>
    <row r="478" spans="4:5" ht="12.75">
      <c r="D478" s="38"/>
      <c r="E478" s="38"/>
    </row>
    <row r="479" spans="4:5" ht="12.75">
      <c r="D479" s="38"/>
      <c r="E479" s="38"/>
    </row>
    <row r="480" spans="4:5" ht="12.75">
      <c r="D480" s="38"/>
      <c r="E480" s="38"/>
    </row>
    <row r="481" spans="4:5" ht="12.75">
      <c r="D481" s="38"/>
      <c r="E481" s="38"/>
    </row>
    <row r="482" spans="4:5" ht="12.75">
      <c r="D482" s="38"/>
      <c r="E482" s="38"/>
    </row>
    <row r="483" spans="4:5" ht="12.75">
      <c r="D483" s="38"/>
      <c r="E483" s="38"/>
    </row>
    <row r="484" spans="4:5" ht="12.75">
      <c r="D484" s="38"/>
      <c r="E484" s="38"/>
    </row>
    <row r="485" spans="4:5" ht="12.75">
      <c r="D485" s="38"/>
      <c r="E485" s="38"/>
    </row>
    <row r="486" spans="4:5" ht="12.75">
      <c r="D486" s="38"/>
      <c r="E486" s="38"/>
    </row>
    <row r="487" spans="4:5" ht="12.75">
      <c r="D487" s="38"/>
      <c r="E487" s="38"/>
    </row>
    <row r="488" spans="4:5" ht="12.75">
      <c r="D488" s="38"/>
      <c r="E488" s="38"/>
    </row>
    <row r="489" spans="4:5" ht="12.75">
      <c r="D489" s="38"/>
      <c r="E489" s="38"/>
    </row>
    <row r="490" spans="4:5" ht="12.75">
      <c r="D490" s="38"/>
      <c r="E490" s="38"/>
    </row>
    <row r="491" spans="4:5" ht="12.75">
      <c r="D491" s="38"/>
      <c r="E491" s="38"/>
    </row>
    <row r="492" spans="4:5" ht="12.75">
      <c r="D492" s="38"/>
      <c r="E492" s="38"/>
    </row>
    <row r="493" spans="4:5" ht="12.75">
      <c r="D493" s="38"/>
      <c r="E493" s="38"/>
    </row>
    <row r="494" spans="4:5" ht="12.75">
      <c r="D494" s="38"/>
      <c r="E494" s="38"/>
    </row>
    <row r="495" spans="4:5" ht="12.75">
      <c r="D495" s="38"/>
      <c r="E495" s="38"/>
    </row>
    <row r="496" spans="4:5" ht="12.75">
      <c r="D496" s="38"/>
      <c r="E496" s="38"/>
    </row>
    <row r="497" spans="4:5" ht="12.75">
      <c r="D497" s="38"/>
      <c r="E497" s="38"/>
    </row>
    <row r="498" spans="4:5" ht="12.75">
      <c r="D498" s="38"/>
      <c r="E498" s="38"/>
    </row>
    <row r="499" spans="4:5" ht="12.75">
      <c r="D499" s="38"/>
      <c r="E499" s="38"/>
    </row>
    <row r="500" spans="4:5" ht="12.75">
      <c r="D500" s="38"/>
      <c r="E500" s="38"/>
    </row>
    <row r="501" spans="4:5" ht="12.75">
      <c r="D501" s="38"/>
      <c r="E501" s="38"/>
    </row>
    <row r="502" spans="4:5" ht="12.75">
      <c r="D502" s="38"/>
      <c r="E502" s="38"/>
    </row>
    <row r="503" spans="4:5" ht="12.75">
      <c r="D503" s="38"/>
      <c r="E503" s="38"/>
    </row>
    <row r="504" spans="4:5" ht="12.75">
      <c r="D504" s="38"/>
      <c r="E504" s="38"/>
    </row>
    <row r="505" spans="4:5" ht="12.75">
      <c r="D505" s="38"/>
      <c r="E505" s="38"/>
    </row>
    <row r="506" spans="4:5" ht="12.75">
      <c r="D506" s="38"/>
      <c r="E506" s="38"/>
    </row>
    <row r="507" spans="4:5" ht="12.75">
      <c r="D507" s="38"/>
      <c r="E507" s="38"/>
    </row>
    <row r="508" spans="4:5" ht="12.75">
      <c r="D508" s="38"/>
      <c r="E508" s="38"/>
    </row>
    <row r="509" spans="4:5" ht="12.75">
      <c r="D509" s="38"/>
      <c r="E509" s="38"/>
    </row>
    <row r="510" spans="4:5" ht="12.75">
      <c r="D510" s="38"/>
      <c r="E510" s="38"/>
    </row>
    <row r="511" spans="4:5" ht="12.75">
      <c r="D511" s="38"/>
      <c r="E511" s="38"/>
    </row>
    <row r="512" spans="4:5" ht="12.75">
      <c r="D512" s="38"/>
      <c r="E512" s="38"/>
    </row>
    <row r="513" spans="4:5" ht="12.75">
      <c r="D513" s="38"/>
      <c r="E513" s="38"/>
    </row>
    <row r="514" spans="4:5" ht="12.75">
      <c r="D514" s="38"/>
      <c r="E514" s="38"/>
    </row>
    <row r="515" spans="4:5" ht="12.75">
      <c r="D515" s="38"/>
      <c r="E515" s="38"/>
    </row>
    <row r="516" spans="4:5" ht="12.75">
      <c r="D516" s="38"/>
      <c r="E516" s="38"/>
    </row>
    <row r="517" spans="4:5" ht="12.75">
      <c r="D517" s="38"/>
      <c r="E517" s="38"/>
    </row>
    <row r="518" spans="4:5" ht="12.75">
      <c r="D518" s="38"/>
      <c r="E518" s="38"/>
    </row>
    <row r="519" spans="4:5" ht="12.75">
      <c r="D519" s="38"/>
      <c r="E519" s="38"/>
    </row>
    <row r="520" spans="4:5" ht="12.75">
      <c r="D520" s="38"/>
      <c r="E520" s="38"/>
    </row>
    <row r="521" spans="4:5" ht="12.75">
      <c r="D521" s="38"/>
      <c r="E521" s="38"/>
    </row>
    <row r="522" spans="4:5" ht="12.75">
      <c r="D522" s="38"/>
      <c r="E522" s="38"/>
    </row>
    <row r="523" spans="4:5" ht="12.75">
      <c r="D523" s="38"/>
      <c r="E523" s="38"/>
    </row>
    <row r="524" spans="4:5" ht="12.75">
      <c r="D524" s="38"/>
      <c r="E524" s="38"/>
    </row>
    <row r="525" spans="4:5" ht="12.75">
      <c r="D525" s="38"/>
      <c r="E525" s="38"/>
    </row>
    <row r="526" spans="4:5" ht="12.75">
      <c r="D526" s="38"/>
      <c r="E526" s="38"/>
    </row>
    <row r="527" spans="4:5" ht="12.75">
      <c r="D527" s="38"/>
      <c r="E527" s="38"/>
    </row>
    <row r="528" spans="4:5" ht="12.75">
      <c r="D528" s="38"/>
      <c r="E528" s="38"/>
    </row>
    <row r="529" spans="4:5" ht="12.75">
      <c r="D529" s="38"/>
      <c r="E529" s="38"/>
    </row>
    <row r="530" spans="4:5" ht="12.75">
      <c r="D530" s="38"/>
      <c r="E530" s="38"/>
    </row>
    <row r="531" spans="4:5" ht="12.75">
      <c r="D531" s="38"/>
      <c r="E531" s="38"/>
    </row>
    <row r="532" spans="4:5" ht="12.75">
      <c r="D532" s="38"/>
      <c r="E532" s="38"/>
    </row>
    <row r="533" spans="4:5" ht="12.75">
      <c r="D533" s="38"/>
      <c r="E533" s="38"/>
    </row>
    <row r="534" spans="4:5" ht="12.75">
      <c r="D534" s="38"/>
      <c r="E534" s="38"/>
    </row>
    <row r="535" spans="4:5" ht="12.75">
      <c r="D535" s="38"/>
      <c r="E535" s="38"/>
    </row>
    <row r="536" spans="4:5" ht="12.75">
      <c r="D536" s="38"/>
      <c r="E536" s="38"/>
    </row>
    <row r="537" spans="4:5" ht="12.75">
      <c r="D537" s="38"/>
      <c r="E537" s="38"/>
    </row>
    <row r="538" spans="4:5" ht="12.75">
      <c r="D538" s="38"/>
      <c r="E538" s="38"/>
    </row>
    <row r="539" spans="4:5" ht="12.75">
      <c r="D539" s="38"/>
      <c r="E539" s="38"/>
    </row>
    <row r="540" spans="4:5" ht="12.75">
      <c r="D540" s="38"/>
      <c r="E540" s="38"/>
    </row>
    <row r="541" spans="4:5" ht="12.75">
      <c r="D541" s="38"/>
      <c r="E541" s="38"/>
    </row>
    <row r="542" spans="4:5" ht="12.75">
      <c r="D542" s="38"/>
      <c r="E542" s="38"/>
    </row>
    <row r="543" spans="4:5" ht="12.75">
      <c r="D543" s="38"/>
      <c r="E543" s="38"/>
    </row>
    <row r="544" spans="4:5" ht="12.75">
      <c r="D544" s="38"/>
      <c r="E544" s="38"/>
    </row>
    <row r="545" spans="4:5" ht="12.75">
      <c r="D545" s="38"/>
      <c r="E545" s="38"/>
    </row>
    <row r="546" spans="4:5" ht="12.75">
      <c r="D546" s="38"/>
      <c r="E546" s="38"/>
    </row>
    <row r="547" spans="4:5" ht="12.75">
      <c r="D547" s="38"/>
      <c r="E547" s="38"/>
    </row>
    <row r="548" spans="4:5" ht="12.75">
      <c r="D548" s="38"/>
      <c r="E548" s="38"/>
    </row>
    <row r="549" spans="4:5" ht="12.75">
      <c r="D549" s="38"/>
      <c r="E549" s="38"/>
    </row>
    <row r="550" spans="4:5" ht="12.75">
      <c r="D550" s="38"/>
      <c r="E550" s="38"/>
    </row>
    <row r="551" spans="4:5" ht="12.75">
      <c r="D551" s="38"/>
      <c r="E551" s="38"/>
    </row>
    <row r="552" spans="4:5" ht="12.75">
      <c r="D552" s="38"/>
      <c r="E552" s="38"/>
    </row>
    <row r="553" spans="4:5" ht="12.75">
      <c r="D553" s="38"/>
      <c r="E553" s="38"/>
    </row>
    <row r="554" spans="4:5" ht="12.75">
      <c r="D554" s="38"/>
      <c r="E554" s="38"/>
    </row>
    <row r="555" spans="4:5" ht="12.75">
      <c r="D555" s="38"/>
      <c r="E555" s="38"/>
    </row>
    <row r="556" spans="4:5" ht="12.75">
      <c r="D556" s="38"/>
      <c r="E556" s="38"/>
    </row>
    <row r="557" spans="4:5" ht="12.75">
      <c r="D557" s="38"/>
      <c r="E557" s="38"/>
    </row>
    <row r="558" spans="4:5" ht="12.75">
      <c r="D558" s="38"/>
      <c r="E558" s="38"/>
    </row>
    <row r="559" spans="4:5" ht="12.75">
      <c r="D559" s="38"/>
      <c r="E559" s="38"/>
    </row>
    <row r="560" spans="4:5" ht="12.75">
      <c r="D560" s="38"/>
      <c r="E560" s="38"/>
    </row>
    <row r="561" spans="4:5" ht="12.75">
      <c r="D561" s="38"/>
      <c r="E561" s="38"/>
    </row>
    <row r="562" spans="4:5" ht="12.75">
      <c r="D562" s="38"/>
      <c r="E562" s="38"/>
    </row>
    <row r="563" spans="4:5" ht="12.75">
      <c r="D563" s="38"/>
      <c r="E563" s="38"/>
    </row>
    <row r="564" spans="4:5" ht="12.75">
      <c r="D564" s="38"/>
      <c r="E564" s="38"/>
    </row>
    <row r="565" spans="4:5" ht="12.75">
      <c r="D565" s="38"/>
      <c r="E565" s="38"/>
    </row>
    <row r="566" spans="4:5" ht="12.75">
      <c r="D566" s="38"/>
      <c r="E566" s="38"/>
    </row>
    <row r="567" spans="4:5" ht="12.75">
      <c r="D567" s="38"/>
      <c r="E567" s="38"/>
    </row>
    <row r="568" spans="4:5" ht="12.75">
      <c r="D568" s="38"/>
      <c r="E568" s="38"/>
    </row>
    <row r="569" spans="4:5" ht="12.75">
      <c r="D569" s="38"/>
      <c r="E569" s="38"/>
    </row>
    <row r="570" spans="4:5" ht="12.75">
      <c r="D570" s="38"/>
      <c r="E570" s="38"/>
    </row>
    <row r="571" spans="4:5" ht="12.75">
      <c r="D571" s="38"/>
      <c r="E571" s="38"/>
    </row>
    <row r="572" spans="4:5" ht="12.75">
      <c r="D572" s="38"/>
      <c r="E572" s="38"/>
    </row>
    <row r="573" spans="4:5" ht="12.75">
      <c r="D573" s="38"/>
      <c r="E573" s="38"/>
    </row>
    <row r="574" spans="4:5" ht="12.75">
      <c r="D574" s="38"/>
      <c r="E574" s="38"/>
    </row>
    <row r="575" spans="4:5" ht="12.75">
      <c r="D575" s="38"/>
      <c r="E575" s="38"/>
    </row>
    <row r="576" spans="4:5" ht="12.75">
      <c r="D576" s="38"/>
      <c r="E576" s="38"/>
    </row>
    <row r="577" spans="4:5" ht="12.75">
      <c r="D577" s="38"/>
      <c r="E577" s="38"/>
    </row>
    <row r="578" spans="4:5" ht="12.75">
      <c r="D578" s="38"/>
      <c r="E578" s="38"/>
    </row>
    <row r="579" spans="4:5" ht="12.75">
      <c r="D579" s="38"/>
      <c r="E579" s="38"/>
    </row>
    <row r="580" spans="4:5" ht="12.75">
      <c r="D580" s="38"/>
      <c r="E580" s="38"/>
    </row>
    <row r="581" spans="4:5" ht="12.75">
      <c r="D581" s="38"/>
      <c r="E581" s="38"/>
    </row>
    <row r="582" spans="4:5" ht="12.75">
      <c r="D582" s="38"/>
      <c r="E582" s="38"/>
    </row>
    <row r="583" spans="4:5" ht="12.75">
      <c r="D583" s="38"/>
      <c r="E583" s="38"/>
    </row>
    <row r="584" spans="4:5" ht="12.75">
      <c r="D584" s="38"/>
      <c r="E584" s="38"/>
    </row>
    <row r="585" spans="4:5" ht="12.75">
      <c r="D585" s="38"/>
      <c r="E585" s="38"/>
    </row>
    <row r="586" spans="4:5" ht="12.75">
      <c r="D586" s="38"/>
      <c r="E586" s="38"/>
    </row>
    <row r="587" spans="4:5" ht="12.75">
      <c r="D587" s="38"/>
      <c r="E587" s="38"/>
    </row>
    <row r="588" spans="4:5" ht="12.75">
      <c r="D588" s="38"/>
      <c r="E588" s="38"/>
    </row>
    <row r="589" spans="4:5" ht="12.75">
      <c r="D589" s="38"/>
      <c r="E589" s="38"/>
    </row>
    <row r="590" spans="4:5" ht="12.75">
      <c r="D590" s="38"/>
      <c r="E590" s="38"/>
    </row>
    <row r="591" spans="4:5" ht="12.75">
      <c r="D591" s="38"/>
      <c r="E591" s="38"/>
    </row>
    <row r="592" spans="4:5" ht="12.75">
      <c r="D592" s="38"/>
      <c r="E592" s="38"/>
    </row>
    <row r="593" spans="4:5" ht="12.75">
      <c r="D593" s="38"/>
      <c r="E593" s="38"/>
    </row>
    <row r="594" spans="4:5" ht="12.75">
      <c r="D594" s="38"/>
      <c r="E594" s="38"/>
    </row>
    <row r="595" spans="4:5" ht="12.75">
      <c r="D595" s="38"/>
      <c r="E595" s="38"/>
    </row>
    <row r="596" spans="4:5" ht="12.75">
      <c r="D596" s="38"/>
      <c r="E596" s="38"/>
    </row>
    <row r="597" spans="4:5" ht="12.75">
      <c r="D597" s="38"/>
      <c r="E597" s="38"/>
    </row>
    <row r="598" spans="4:5" ht="12.75">
      <c r="D598" s="38"/>
      <c r="E598" s="38"/>
    </row>
    <row r="599" spans="4:5" ht="12.75">
      <c r="D599" s="38"/>
      <c r="E599" s="38"/>
    </row>
    <row r="600" spans="4:5" ht="12.75">
      <c r="D600" s="38"/>
      <c r="E600" s="38"/>
    </row>
    <row r="601" spans="4:5" ht="12.75">
      <c r="D601" s="38"/>
      <c r="E601" s="38"/>
    </row>
    <row r="602" spans="4:5" ht="12.75">
      <c r="D602" s="38"/>
      <c r="E602" s="38"/>
    </row>
    <row r="603" spans="4:5" ht="12.75">
      <c r="D603" s="38"/>
      <c r="E603" s="38"/>
    </row>
    <row r="604" spans="4:5" ht="12.75">
      <c r="D604" s="38"/>
      <c r="E604" s="38"/>
    </row>
    <row r="605" spans="4:5" ht="12.75">
      <c r="D605" s="38"/>
      <c r="E605" s="38"/>
    </row>
    <row r="606" spans="4:5" ht="12.75">
      <c r="D606" s="38"/>
      <c r="E606" s="38"/>
    </row>
    <row r="607" spans="4:5" ht="12.75">
      <c r="D607" s="38"/>
      <c r="E607" s="38"/>
    </row>
    <row r="608" spans="4:5" ht="12.75">
      <c r="D608" s="38"/>
      <c r="E608" s="38"/>
    </row>
    <row r="609" spans="4:5" ht="12.75">
      <c r="D609" s="38"/>
      <c r="E609" s="38"/>
    </row>
    <row r="610" spans="4:5" ht="12.75">
      <c r="D610" s="38"/>
      <c r="E610" s="38"/>
    </row>
    <row r="611" spans="4:5" ht="12.75">
      <c r="D611" s="38"/>
      <c r="E611" s="38"/>
    </row>
    <row r="612" spans="4:5" ht="12.75">
      <c r="D612" s="38"/>
      <c r="E612" s="38"/>
    </row>
    <row r="613" spans="4:5" ht="12.75">
      <c r="D613" s="38"/>
      <c r="E613" s="38"/>
    </row>
    <row r="614" spans="4:5" ht="12.75">
      <c r="D614" s="38"/>
      <c r="E614" s="38"/>
    </row>
    <row r="615" spans="4:5" ht="12.75">
      <c r="D615" s="38"/>
      <c r="E615" s="38"/>
    </row>
    <row r="616" spans="4:5" ht="12.75">
      <c r="D616" s="38"/>
      <c r="E616" s="38"/>
    </row>
    <row r="617" spans="4:5" ht="12.75">
      <c r="D617" s="38"/>
      <c r="E617" s="38"/>
    </row>
    <row r="618" spans="4:5" ht="12.75">
      <c r="D618" s="38"/>
      <c r="E618" s="38"/>
    </row>
    <row r="619" spans="4:5" ht="12.75">
      <c r="D619" s="38"/>
      <c r="E619" s="38"/>
    </row>
    <row r="620" spans="4:5" ht="12.75">
      <c r="D620" s="38"/>
      <c r="E620" s="38"/>
    </row>
    <row r="621" spans="4:5" ht="12.75">
      <c r="D621" s="38"/>
      <c r="E621" s="38"/>
    </row>
    <row r="622" spans="4:5" ht="12.75">
      <c r="D622" s="38"/>
      <c r="E622" s="38"/>
    </row>
    <row r="623" spans="4:5" ht="12.75">
      <c r="D623" s="38"/>
      <c r="E623" s="38"/>
    </row>
    <row r="624" spans="4:5" ht="12.75">
      <c r="D624" s="38"/>
      <c r="E624" s="38"/>
    </row>
    <row r="625" spans="4:5" ht="12.75">
      <c r="D625" s="38"/>
      <c r="E625" s="38"/>
    </row>
    <row r="626" spans="4:5" ht="12.75">
      <c r="D626" s="38"/>
      <c r="E626" s="38"/>
    </row>
    <row r="627" spans="4:5" ht="12.75">
      <c r="D627" s="38"/>
      <c r="E627" s="38"/>
    </row>
    <row r="628" spans="4:5" ht="12.75">
      <c r="D628" s="38"/>
      <c r="E628" s="38"/>
    </row>
    <row r="629" spans="4:5" ht="12.75">
      <c r="D629" s="38"/>
      <c r="E629" s="38"/>
    </row>
    <row r="630" spans="4:5" ht="12.75">
      <c r="D630" s="38"/>
      <c r="E630" s="38"/>
    </row>
    <row r="631" spans="4:5" ht="12.75">
      <c r="D631" s="38"/>
      <c r="E631" s="38"/>
    </row>
    <row r="632" spans="4:5" ht="12.75">
      <c r="D632" s="38"/>
      <c r="E632" s="38"/>
    </row>
    <row r="633" spans="4:5" ht="12.75">
      <c r="D633" s="38"/>
      <c r="E633" s="38"/>
    </row>
    <row r="634" spans="4:5" ht="12.75">
      <c r="D634" s="38"/>
      <c r="E634" s="38"/>
    </row>
    <row r="635" spans="4:5" ht="12.75">
      <c r="D635" s="38"/>
      <c r="E635" s="38"/>
    </row>
    <row r="636" spans="4:5" ht="12.75">
      <c r="D636" s="38"/>
      <c r="E636" s="38"/>
    </row>
    <row r="637" spans="4:5" ht="12.75">
      <c r="D637" s="38"/>
      <c r="E637" s="38"/>
    </row>
    <row r="638" spans="4:5" ht="12.75">
      <c r="D638" s="38"/>
      <c r="E638" s="38"/>
    </row>
    <row r="639" spans="4:5" ht="12.75">
      <c r="D639" s="38"/>
      <c r="E639" s="38"/>
    </row>
    <row r="640" spans="4:5" ht="12.75">
      <c r="D640" s="38"/>
      <c r="E640" s="38"/>
    </row>
    <row r="641" spans="4:5" ht="12.75">
      <c r="D641" s="38"/>
      <c r="E641" s="38"/>
    </row>
    <row r="642" spans="4:5" ht="12.75">
      <c r="D642" s="38"/>
      <c r="E642" s="38"/>
    </row>
    <row r="643" spans="4:5" ht="12.75">
      <c r="D643" s="38"/>
      <c r="E643" s="38"/>
    </row>
    <row r="644" spans="4:5" ht="12.75">
      <c r="D644" s="38"/>
      <c r="E644" s="38"/>
    </row>
    <row r="645" spans="4:5" ht="12.75">
      <c r="D645" s="38"/>
      <c r="E645" s="38"/>
    </row>
    <row r="646" spans="4:5" ht="12.75">
      <c r="D646" s="38"/>
      <c r="E646" s="38"/>
    </row>
    <row r="647" spans="4:5" ht="12.75">
      <c r="D647" s="38"/>
      <c r="E647" s="38"/>
    </row>
    <row r="648" spans="4:5" ht="12.75">
      <c r="D648" s="38"/>
      <c r="E648" s="38"/>
    </row>
    <row r="649" spans="4:5" ht="12.75">
      <c r="D649" s="38"/>
      <c r="E649" s="38"/>
    </row>
    <row r="650" spans="4:5" ht="12.75">
      <c r="D650" s="38"/>
      <c r="E650" s="38"/>
    </row>
    <row r="651" spans="4:5" ht="12.75">
      <c r="D651" s="38"/>
      <c r="E651" s="38"/>
    </row>
    <row r="652" spans="4:5" ht="12.75">
      <c r="D652" s="38"/>
      <c r="E652" s="38"/>
    </row>
    <row r="653" spans="4:5" ht="12.75">
      <c r="D653" s="38"/>
      <c r="E653" s="38"/>
    </row>
    <row r="654" spans="4:5" ht="12.75">
      <c r="D654" s="38"/>
      <c r="E654" s="38"/>
    </row>
    <row r="655" spans="4:5" ht="12.75">
      <c r="D655" s="38"/>
      <c r="E655" s="38"/>
    </row>
    <row r="656" spans="4:5" ht="12.75">
      <c r="D656" s="38"/>
      <c r="E656" s="38"/>
    </row>
    <row r="657" spans="4:5" ht="12.75">
      <c r="D657" s="38"/>
      <c r="E657" s="38"/>
    </row>
    <row r="658" spans="4:5" ht="12.75">
      <c r="D658" s="38"/>
      <c r="E658" s="38"/>
    </row>
    <row r="659" spans="4:5" ht="12.75">
      <c r="D659" s="38"/>
      <c r="E659" s="38"/>
    </row>
    <row r="660" spans="4:5" ht="12.75">
      <c r="D660" s="38"/>
      <c r="E660" s="38"/>
    </row>
    <row r="661" spans="4:5" ht="12.75">
      <c r="D661" s="38"/>
      <c r="E661" s="38"/>
    </row>
    <row r="662" spans="4:5" ht="12.75">
      <c r="D662" s="38"/>
      <c r="E662" s="38"/>
    </row>
    <row r="663" spans="4:5" ht="12.75">
      <c r="D663" s="38"/>
      <c r="E663" s="38"/>
    </row>
    <row r="664" spans="4:5" ht="12.75">
      <c r="D664" s="38"/>
      <c r="E664" s="38"/>
    </row>
    <row r="665" spans="4:5" ht="12.75">
      <c r="D665" s="38"/>
      <c r="E665" s="38"/>
    </row>
    <row r="666" spans="4:5" ht="12.75">
      <c r="D666" s="38"/>
      <c r="E666" s="38"/>
    </row>
    <row r="667" spans="4:5" ht="12.75">
      <c r="D667" s="38"/>
      <c r="E667" s="38"/>
    </row>
    <row r="668" spans="4:5" ht="12.75">
      <c r="D668" s="38"/>
      <c r="E668" s="38"/>
    </row>
    <row r="669" spans="4:5" ht="12.75">
      <c r="D669" s="38"/>
      <c r="E669" s="38"/>
    </row>
    <row r="670" spans="4:5" ht="12.75">
      <c r="D670" s="38"/>
      <c r="E670" s="38"/>
    </row>
    <row r="671" spans="4:5" ht="12.75">
      <c r="D671" s="38"/>
      <c r="E671" s="38"/>
    </row>
    <row r="672" spans="4:5" ht="12.75">
      <c r="D672" s="38"/>
      <c r="E672" s="38"/>
    </row>
    <row r="673" spans="4:5" ht="12.75">
      <c r="D673" s="38"/>
      <c r="E673" s="38"/>
    </row>
    <row r="674" spans="4:5" ht="12.75">
      <c r="D674" s="38"/>
      <c r="E674" s="38"/>
    </row>
    <row r="675" spans="4:5" ht="12.75">
      <c r="D675" s="38"/>
      <c r="E675" s="38"/>
    </row>
    <row r="676" spans="4:5" ht="12.75">
      <c r="D676" s="38"/>
      <c r="E676" s="38"/>
    </row>
    <row r="677" spans="4:5" ht="12.75">
      <c r="D677" s="38"/>
      <c r="E677" s="38"/>
    </row>
    <row r="678" spans="4:5" ht="12.75">
      <c r="D678" s="38"/>
      <c r="E678" s="38"/>
    </row>
    <row r="679" spans="4:5" ht="12.75">
      <c r="D679" s="38"/>
      <c r="E679" s="38"/>
    </row>
    <row r="680" spans="4:5" ht="12.75">
      <c r="D680" s="38"/>
      <c r="E680" s="38"/>
    </row>
    <row r="681" spans="4:5" ht="12.75">
      <c r="D681" s="38"/>
      <c r="E681" s="38"/>
    </row>
    <row r="682" spans="4:5" ht="12.75">
      <c r="D682" s="38"/>
      <c r="E682" s="38"/>
    </row>
    <row r="683" spans="4:5" ht="12.75">
      <c r="D683" s="38"/>
      <c r="E683" s="38"/>
    </row>
    <row r="684" spans="4:5" ht="12.75">
      <c r="D684" s="38"/>
      <c r="E684" s="38"/>
    </row>
    <row r="685" spans="4:5" ht="12.75">
      <c r="D685" s="38"/>
      <c r="E685" s="38"/>
    </row>
    <row r="686" spans="4:5" ht="12.75">
      <c r="D686" s="38"/>
      <c r="E686" s="38"/>
    </row>
    <row r="687" spans="4:5" ht="12.75">
      <c r="D687" s="38"/>
      <c r="E687" s="38"/>
    </row>
    <row r="688" spans="4:5" ht="12.75">
      <c r="D688" s="38"/>
      <c r="E688" s="38"/>
    </row>
    <row r="689" spans="4:5" ht="12.75">
      <c r="D689" s="38"/>
      <c r="E689" s="38"/>
    </row>
    <row r="690" spans="4:5" ht="12.75">
      <c r="D690" s="38"/>
      <c r="E690" s="38"/>
    </row>
    <row r="691" spans="4:5" ht="12.75">
      <c r="D691" s="38"/>
      <c r="E691" s="38"/>
    </row>
    <row r="692" spans="4:5" ht="12.75">
      <c r="D692" s="38"/>
      <c r="E692" s="38"/>
    </row>
    <row r="693" spans="4:5" ht="12.75">
      <c r="D693" s="38"/>
      <c r="E693" s="38"/>
    </row>
    <row r="694" spans="4:5" ht="12.75">
      <c r="D694" s="38"/>
      <c r="E694" s="38"/>
    </row>
    <row r="695" spans="4:5" ht="12.75">
      <c r="D695" s="38"/>
      <c r="E695" s="38"/>
    </row>
    <row r="696" spans="4:5" ht="12.75">
      <c r="D696" s="38"/>
      <c r="E696" s="38"/>
    </row>
    <row r="697" spans="4:5" ht="12.75">
      <c r="D697" s="38"/>
      <c r="E697" s="38"/>
    </row>
    <row r="698" spans="4:5" ht="12.75">
      <c r="D698" s="38"/>
      <c r="E698" s="38"/>
    </row>
    <row r="699" spans="4:5" ht="12.75">
      <c r="D699" s="38"/>
      <c r="E699" s="38"/>
    </row>
    <row r="700" spans="4:5" ht="12.75">
      <c r="D700" s="38"/>
      <c r="E700" s="38"/>
    </row>
    <row r="701" spans="4:5" ht="12.75">
      <c r="D701" s="38"/>
      <c r="E701" s="38"/>
    </row>
    <row r="702" spans="4:5" ht="12.75">
      <c r="D702" s="38"/>
      <c r="E702" s="38"/>
    </row>
    <row r="703" spans="4:5" ht="12.75">
      <c r="D703" s="38"/>
      <c r="E703" s="38"/>
    </row>
    <row r="704" spans="4:5" ht="12.75">
      <c r="D704" s="38"/>
      <c r="E704" s="38"/>
    </row>
    <row r="705" spans="4:5" ht="12.75">
      <c r="D705" s="38"/>
      <c r="E705" s="38"/>
    </row>
    <row r="706" spans="4:5" ht="12.75">
      <c r="D706" s="38"/>
      <c r="E706" s="38"/>
    </row>
    <row r="707" spans="4:5" ht="12.75">
      <c r="D707" s="38"/>
      <c r="E707" s="38"/>
    </row>
    <row r="708" spans="4:5" ht="12.75">
      <c r="D708" s="38"/>
      <c r="E708" s="38"/>
    </row>
    <row r="709" spans="4:5" ht="12.75">
      <c r="D709" s="38"/>
      <c r="E709" s="38"/>
    </row>
    <row r="710" spans="4:5" ht="12.75">
      <c r="D710" s="38"/>
      <c r="E710" s="38"/>
    </row>
    <row r="711" spans="4:5" ht="12.75">
      <c r="D711" s="38"/>
      <c r="E711" s="38"/>
    </row>
    <row r="712" spans="4:5" ht="12.75">
      <c r="D712" s="38"/>
      <c r="E712" s="38"/>
    </row>
    <row r="713" spans="4:5" ht="12.75">
      <c r="D713" s="38"/>
      <c r="E713" s="38"/>
    </row>
    <row r="714" spans="4:5" ht="12.75">
      <c r="D714" s="38"/>
      <c r="E714" s="38"/>
    </row>
    <row r="715" spans="4:5" ht="12.75">
      <c r="D715" s="38"/>
      <c r="E715" s="38"/>
    </row>
    <row r="716" spans="4:5" ht="12.75">
      <c r="D716" s="38"/>
      <c r="E716" s="38"/>
    </row>
    <row r="717" spans="4:5" ht="12.75">
      <c r="D717" s="38"/>
      <c r="E717" s="38"/>
    </row>
    <row r="718" spans="4:5" ht="12.75">
      <c r="D718" s="38"/>
      <c r="E718" s="38"/>
    </row>
    <row r="719" spans="4:5" ht="12.75">
      <c r="D719" s="38"/>
      <c r="E719" s="38"/>
    </row>
    <row r="720" spans="4:5" ht="12.75">
      <c r="D720" s="38"/>
      <c r="E720" s="38"/>
    </row>
    <row r="721" spans="4:5" ht="12.75">
      <c r="D721" s="38"/>
      <c r="E721" s="38"/>
    </row>
    <row r="722" spans="4:5" ht="12.75">
      <c r="D722" s="38"/>
      <c r="E722" s="38"/>
    </row>
    <row r="723" spans="4:5" ht="12.75">
      <c r="D723" s="38"/>
      <c r="E723" s="38"/>
    </row>
    <row r="724" spans="4:5" ht="12.75">
      <c r="D724" s="38"/>
      <c r="E724" s="38"/>
    </row>
    <row r="725" spans="4:5" ht="12.75">
      <c r="D725" s="38"/>
      <c r="E725" s="38"/>
    </row>
    <row r="726" spans="4:5" ht="12.75">
      <c r="D726" s="38"/>
      <c r="E726" s="38"/>
    </row>
    <row r="727" spans="4:5" ht="12.75">
      <c r="D727" s="38"/>
      <c r="E727" s="38"/>
    </row>
    <row r="728" spans="4:5" ht="12.75">
      <c r="D728" s="38"/>
      <c r="E728" s="38"/>
    </row>
    <row r="729" spans="4:5" ht="12.75">
      <c r="D729" s="38"/>
      <c r="E729" s="38"/>
    </row>
    <row r="730" spans="4:5" ht="12.75">
      <c r="D730" s="38"/>
      <c r="E730" s="38"/>
    </row>
    <row r="731" spans="4:5" ht="12.75">
      <c r="D731" s="38"/>
      <c r="E731" s="38"/>
    </row>
    <row r="732" spans="4:5" ht="12.75">
      <c r="D732" s="38"/>
      <c r="E732" s="38"/>
    </row>
    <row r="733" spans="4:5" ht="12.75">
      <c r="D733" s="38"/>
      <c r="E733" s="38"/>
    </row>
    <row r="734" spans="4:5" ht="12.75">
      <c r="D734" s="38"/>
      <c r="E734" s="38"/>
    </row>
    <row r="735" spans="4:5" ht="12.75">
      <c r="D735" s="38"/>
      <c r="E735" s="38"/>
    </row>
    <row r="736" spans="4:5" ht="12.75">
      <c r="D736" s="38"/>
      <c r="E736" s="38"/>
    </row>
    <row r="737" spans="4:5" ht="12.75">
      <c r="D737" s="38"/>
      <c r="E737" s="38"/>
    </row>
    <row r="738" spans="4:5" ht="12.75">
      <c r="D738" s="38"/>
      <c r="E738" s="38"/>
    </row>
    <row r="739" spans="4:5" ht="12.75">
      <c r="D739" s="38"/>
      <c r="E739" s="38"/>
    </row>
    <row r="740" spans="4:5" ht="12.75">
      <c r="D740" s="38"/>
      <c r="E740" s="38"/>
    </row>
    <row r="741" spans="4:5" ht="12.75">
      <c r="D741" s="38"/>
      <c r="E741" s="38"/>
    </row>
    <row r="742" spans="4:5" ht="12.75">
      <c r="D742" s="38"/>
      <c r="E742" s="38"/>
    </row>
    <row r="743" spans="4:5" ht="12.75">
      <c r="D743" s="38"/>
      <c r="E743" s="38"/>
    </row>
    <row r="744" spans="4:5" ht="12.75">
      <c r="D744" s="38"/>
      <c r="E744" s="38"/>
    </row>
    <row r="745" spans="4:5" ht="12.75">
      <c r="D745" s="38"/>
      <c r="E745" s="38"/>
    </row>
    <row r="746" spans="4:5" ht="12.75">
      <c r="D746" s="38"/>
      <c r="E746" s="38"/>
    </row>
    <row r="747" spans="4:5" ht="12.75">
      <c r="D747" s="38"/>
      <c r="E747" s="38"/>
    </row>
    <row r="748" spans="4:5" ht="12.75">
      <c r="D748" s="38"/>
      <c r="E748" s="38"/>
    </row>
    <row r="749" spans="4:5" ht="12.75">
      <c r="D749" s="38"/>
      <c r="E749" s="38"/>
    </row>
    <row r="750" spans="4:5" ht="12.75">
      <c r="D750" s="38"/>
      <c r="E750" s="38"/>
    </row>
    <row r="751" spans="4:5" ht="12.75">
      <c r="D751" s="38"/>
      <c r="E751" s="38"/>
    </row>
    <row r="752" spans="4:5" ht="12.75">
      <c r="D752" s="38"/>
      <c r="E752" s="38"/>
    </row>
    <row r="753" spans="4:5" ht="12.75">
      <c r="D753" s="38"/>
      <c r="E753" s="38"/>
    </row>
    <row r="754" spans="4:5" ht="12.75">
      <c r="D754" s="38"/>
      <c r="E754" s="38"/>
    </row>
    <row r="755" spans="4:5" ht="12.75">
      <c r="D755" s="38"/>
      <c r="E755" s="38"/>
    </row>
    <row r="756" spans="4:5" ht="12.75">
      <c r="D756" s="38"/>
      <c r="E756" s="38"/>
    </row>
    <row r="757" spans="4:5" ht="12.75">
      <c r="D757" s="38"/>
      <c r="E757" s="38"/>
    </row>
    <row r="758" spans="4:5" ht="12.75">
      <c r="D758" s="38"/>
      <c r="E758" s="38"/>
    </row>
    <row r="759" spans="4:5" ht="12.75">
      <c r="D759" s="38"/>
      <c r="E759" s="38"/>
    </row>
    <row r="760" spans="4:5" ht="12.75">
      <c r="D760" s="38"/>
      <c r="E760" s="38"/>
    </row>
    <row r="761" spans="4:5" ht="12.75">
      <c r="D761" s="38"/>
      <c r="E761" s="38"/>
    </row>
    <row r="762" spans="4:5" ht="12.75">
      <c r="D762" s="38"/>
      <c r="E762" s="38"/>
    </row>
    <row r="763" spans="4:5" ht="12.75">
      <c r="D763" s="38"/>
      <c r="E763" s="38"/>
    </row>
    <row r="764" spans="4:5" ht="12.75">
      <c r="D764" s="38"/>
      <c r="E764" s="38"/>
    </row>
    <row r="765" spans="4:5" ht="12.75">
      <c r="D765" s="38"/>
      <c r="E765" s="38"/>
    </row>
    <row r="766" spans="4:5" ht="12.75">
      <c r="D766" s="38"/>
      <c r="E766" s="38"/>
    </row>
    <row r="767" spans="4:5" ht="12.75">
      <c r="D767" s="38"/>
      <c r="E767" s="38"/>
    </row>
    <row r="768" spans="4:5" ht="12.75">
      <c r="D768" s="38"/>
      <c r="E768" s="38"/>
    </row>
    <row r="769" spans="4:5" ht="12.75">
      <c r="D769" s="38"/>
      <c r="E769" s="38"/>
    </row>
    <row r="770" spans="4:5" ht="12.75">
      <c r="D770" s="38"/>
      <c r="E770" s="38"/>
    </row>
    <row r="771" spans="4:5" ht="12.75">
      <c r="D771" s="38"/>
      <c r="E771" s="38"/>
    </row>
    <row r="772" spans="4:5" ht="12.75">
      <c r="D772" s="38"/>
      <c r="E772" s="38"/>
    </row>
    <row r="773" spans="4:5" ht="12.75">
      <c r="D773" s="38"/>
      <c r="E773" s="38"/>
    </row>
    <row r="774" spans="4:5" ht="12.75">
      <c r="D774" s="38"/>
      <c r="E774" s="38"/>
    </row>
    <row r="775" spans="4:5" ht="12.75">
      <c r="D775" s="38"/>
      <c r="E775" s="38"/>
    </row>
    <row r="776" spans="4:5" ht="12.75">
      <c r="D776" s="38"/>
      <c r="E776" s="38"/>
    </row>
    <row r="777" spans="4:5" ht="12.75">
      <c r="D777" s="38"/>
      <c r="E777" s="38"/>
    </row>
    <row r="778" spans="4:5" ht="12.75">
      <c r="D778" s="38"/>
      <c r="E778" s="38"/>
    </row>
    <row r="779" spans="4:5" ht="12.75">
      <c r="D779" s="38"/>
      <c r="E779" s="38"/>
    </row>
    <row r="780" spans="4:5" ht="12.75">
      <c r="D780" s="38"/>
      <c r="E780" s="38"/>
    </row>
    <row r="781" spans="4:5" ht="12.75">
      <c r="D781" s="38"/>
      <c r="E781" s="38"/>
    </row>
    <row r="782" spans="4:5" ht="12.75">
      <c r="D782" s="38"/>
      <c r="E782" s="38"/>
    </row>
    <row r="783" spans="4:5" ht="12.75">
      <c r="D783" s="38"/>
      <c r="E783" s="38"/>
    </row>
    <row r="784" spans="4:5" ht="12.75">
      <c r="D784" s="38"/>
      <c r="E784" s="38"/>
    </row>
    <row r="785" spans="4:5" ht="12.75">
      <c r="D785" s="38"/>
      <c r="E785" s="38"/>
    </row>
    <row r="786" spans="4:5" ht="12.75">
      <c r="D786" s="38"/>
      <c r="E786" s="38"/>
    </row>
    <row r="787" spans="4:5" ht="12.75">
      <c r="D787" s="38"/>
      <c r="E787" s="38"/>
    </row>
    <row r="788" spans="4:5" ht="12.75">
      <c r="D788" s="38"/>
      <c r="E788" s="38"/>
    </row>
    <row r="789" spans="4:5" ht="12.75">
      <c r="D789" s="38"/>
      <c r="E789" s="38"/>
    </row>
    <row r="790" spans="4:5" ht="12.75">
      <c r="D790" s="38"/>
      <c r="E790" s="38"/>
    </row>
    <row r="791" spans="4:5" ht="12.75">
      <c r="D791" s="38"/>
      <c r="E791" s="38"/>
    </row>
    <row r="792" spans="4:5" ht="12.75">
      <c r="D792" s="38"/>
      <c r="E792" s="38"/>
    </row>
    <row r="793" spans="4:5" ht="12.75">
      <c r="D793" s="38"/>
      <c r="E793" s="38"/>
    </row>
    <row r="794" spans="4:5" ht="12.75">
      <c r="D794" s="38"/>
      <c r="E794" s="38"/>
    </row>
    <row r="795" spans="4:5" ht="12.75">
      <c r="D795" s="38"/>
      <c r="E795" s="38"/>
    </row>
    <row r="796" spans="4:5" ht="12.75">
      <c r="D796" s="38"/>
      <c r="E796" s="38"/>
    </row>
    <row r="797" spans="4:5" ht="12.75">
      <c r="D797" s="38"/>
      <c r="E797" s="38"/>
    </row>
    <row r="798" spans="4:5" ht="12.75">
      <c r="D798" s="38"/>
      <c r="E798" s="38"/>
    </row>
    <row r="799" spans="4:5" ht="12.75">
      <c r="D799" s="38"/>
      <c r="E799" s="38"/>
    </row>
    <row r="800" spans="4:5" ht="12.75">
      <c r="D800" s="38"/>
      <c r="E800" s="38"/>
    </row>
    <row r="801" spans="4:5" ht="12.75">
      <c r="D801" s="38"/>
      <c r="E801" s="38"/>
    </row>
    <row r="802" spans="4:5" ht="12.75">
      <c r="D802" s="38"/>
      <c r="E802" s="38"/>
    </row>
    <row r="803" spans="4:5" ht="12.75">
      <c r="D803" s="38"/>
      <c r="E803" s="38"/>
    </row>
    <row r="804" spans="4:5" ht="12.75">
      <c r="D804" s="38"/>
      <c r="E804" s="38"/>
    </row>
    <row r="805" spans="4:5" ht="12.75">
      <c r="D805" s="38"/>
      <c r="E805" s="38"/>
    </row>
    <row r="806" spans="4:5" ht="12.75">
      <c r="D806" s="38"/>
      <c r="E806" s="38"/>
    </row>
    <row r="807" spans="4:5" ht="12.75">
      <c r="D807" s="38"/>
      <c r="E807" s="38"/>
    </row>
    <row r="808" spans="4:5" ht="12.75">
      <c r="D808" s="38"/>
      <c r="E808" s="38"/>
    </row>
    <row r="809" spans="4:5" ht="12.75">
      <c r="D809" s="38"/>
      <c r="E809" s="38"/>
    </row>
    <row r="810" spans="4:5" ht="12.75">
      <c r="D810" s="38"/>
      <c r="E810" s="38"/>
    </row>
    <row r="811" spans="4:5" ht="12.75">
      <c r="D811" s="38"/>
      <c r="E811" s="38"/>
    </row>
    <row r="812" spans="4:5" ht="12.75">
      <c r="D812" s="38"/>
      <c r="E812" s="38"/>
    </row>
    <row r="813" spans="4:5" ht="12.75">
      <c r="D813" s="38"/>
      <c r="E813" s="38"/>
    </row>
    <row r="814" spans="4:5" ht="12.75">
      <c r="D814" s="38"/>
      <c r="E814" s="38"/>
    </row>
    <row r="815" spans="4:5" ht="12.75">
      <c r="D815" s="38"/>
      <c r="E815" s="38"/>
    </row>
    <row r="816" spans="4:5" ht="12.75">
      <c r="D816" s="38"/>
      <c r="E816" s="38"/>
    </row>
    <row r="817" spans="4:5" ht="12.75">
      <c r="D817" s="38"/>
      <c r="E817" s="38"/>
    </row>
    <row r="818" spans="4:5" ht="12.75">
      <c r="D818" s="38"/>
      <c r="E818" s="38"/>
    </row>
    <row r="819" spans="4:5" ht="12.75">
      <c r="D819" s="38"/>
      <c r="E819" s="38"/>
    </row>
    <row r="820" spans="4:5" ht="12.75">
      <c r="D820" s="38"/>
      <c r="E820" s="38"/>
    </row>
    <row r="821" spans="4:5" ht="12.75">
      <c r="D821" s="38"/>
      <c r="E821" s="38"/>
    </row>
    <row r="822" spans="4:5" ht="12.75">
      <c r="D822" s="38"/>
      <c r="E822" s="38"/>
    </row>
    <row r="823" spans="4:5" ht="12.75">
      <c r="D823" s="38"/>
      <c r="E823" s="38"/>
    </row>
    <row r="824" spans="4:5" ht="12.75">
      <c r="D824" s="38"/>
      <c r="E824" s="38"/>
    </row>
    <row r="825" spans="4:5" ht="12.75">
      <c r="D825" s="38"/>
      <c r="E825" s="38"/>
    </row>
    <row r="826" spans="4:5" ht="12.75">
      <c r="D826" s="38"/>
      <c r="E826" s="38"/>
    </row>
    <row r="827" spans="4:5" ht="12.75">
      <c r="D827" s="38"/>
      <c r="E827" s="38"/>
    </row>
    <row r="828" spans="4:5" ht="12.75">
      <c r="D828" s="38"/>
      <c r="E828" s="38"/>
    </row>
    <row r="829" spans="4:5" ht="12.75">
      <c r="D829" s="38"/>
      <c r="E829" s="38"/>
    </row>
    <row r="830" spans="4:5" ht="12.75">
      <c r="D830" s="38"/>
      <c r="E830" s="38"/>
    </row>
    <row r="831" spans="4:5" ht="12.75">
      <c r="D831" s="38"/>
      <c r="E831" s="38"/>
    </row>
    <row r="832" spans="4:5" ht="12.75">
      <c r="D832" s="38"/>
      <c r="E832" s="38"/>
    </row>
    <row r="833" spans="4:5" ht="12.75">
      <c r="D833" s="38"/>
      <c r="E833" s="38"/>
    </row>
    <row r="834" spans="4:5" ht="12.75">
      <c r="D834" s="38"/>
      <c r="E834" s="38"/>
    </row>
    <row r="835" spans="4:5" ht="12.75">
      <c r="D835" s="38"/>
      <c r="E835" s="38"/>
    </row>
    <row r="836" spans="4:5" ht="12.75">
      <c r="D836" s="38"/>
      <c r="E836" s="38"/>
    </row>
    <row r="837" spans="4:5" ht="12.75">
      <c r="D837" s="38"/>
      <c r="E837" s="38"/>
    </row>
    <row r="838" spans="4:5" ht="12.75">
      <c r="D838" s="38"/>
      <c r="E838" s="38"/>
    </row>
    <row r="839" spans="4:5" ht="12.75">
      <c r="D839" s="38"/>
      <c r="E839" s="38"/>
    </row>
    <row r="840" spans="4:5" ht="12.75">
      <c r="D840" s="38"/>
      <c r="E840" s="38"/>
    </row>
    <row r="841" spans="4:5" ht="12.75">
      <c r="D841" s="38"/>
      <c r="E841" s="38"/>
    </row>
    <row r="842" spans="4:5" ht="12.75">
      <c r="D842" s="38"/>
      <c r="E842" s="38"/>
    </row>
    <row r="843" spans="4:5" ht="12.75">
      <c r="D843" s="38"/>
      <c r="E843" s="38"/>
    </row>
    <row r="844" spans="4:5" ht="12.75">
      <c r="D844" s="38"/>
      <c r="E844" s="38"/>
    </row>
    <row r="845" spans="4:5" ht="12.75">
      <c r="D845" s="38"/>
      <c r="E845" s="38"/>
    </row>
    <row r="846" spans="4:5" ht="12.75">
      <c r="D846" s="38"/>
      <c r="E846" s="38"/>
    </row>
    <row r="847" spans="4:5" ht="12.75">
      <c r="D847" s="38"/>
      <c r="E847" s="38"/>
    </row>
    <row r="848" spans="4:5" ht="12.75">
      <c r="D848" s="38"/>
      <c r="E848" s="38"/>
    </row>
    <row r="849" spans="4:5" ht="12.75">
      <c r="D849" s="38"/>
      <c r="E849" s="38"/>
    </row>
    <row r="850" spans="4:5" ht="12.75">
      <c r="D850" s="38"/>
      <c r="E850" s="38"/>
    </row>
    <row r="851" spans="4:5" ht="12.75">
      <c r="D851" s="38"/>
      <c r="E851" s="38"/>
    </row>
    <row r="852" spans="4:5" ht="12.75">
      <c r="D852" s="38"/>
      <c r="E852" s="38"/>
    </row>
    <row r="853" spans="4:5" ht="12.75">
      <c r="D853" s="38"/>
      <c r="E853" s="38"/>
    </row>
    <row r="854" spans="4:5" ht="12.75">
      <c r="D854" s="38"/>
      <c r="E854" s="38"/>
    </row>
    <row r="855" spans="4:5" ht="12.75">
      <c r="D855" s="38"/>
      <c r="E855" s="38"/>
    </row>
    <row r="856" spans="4:5" ht="12.75">
      <c r="D856" s="38"/>
      <c r="E856" s="38"/>
    </row>
    <row r="857" spans="4:5" ht="12.75">
      <c r="D857" s="38"/>
      <c r="E857" s="38"/>
    </row>
    <row r="858" spans="4:5" ht="12.75">
      <c r="D858" s="38"/>
      <c r="E858" s="38"/>
    </row>
    <row r="859" spans="4:5" ht="12.75">
      <c r="D859" s="38"/>
      <c r="E859" s="38"/>
    </row>
    <row r="860" spans="4:5" ht="12.75">
      <c r="D860" s="38"/>
      <c r="E860" s="38"/>
    </row>
    <row r="861" spans="4:5" ht="12.75">
      <c r="D861" s="38"/>
      <c r="E861" s="38"/>
    </row>
    <row r="862" spans="4:5" ht="12.75">
      <c r="D862" s="38"/>
      <c r="E862" s="38"/>
    </row>
    <row r="863" spans="4:5" ht="12.75">
      <c r="D863" s="38"/>
      <c r="E863" s="38"/>
    </row>
    <row r="864" spans="4:5" ht="12.75">
      <c r="D864" s="38"/>
      <c r="E864" s="38"/>
    </row>
    <row r="865" spans="4:5" ht="12.75">
      <c r="D865" s="38"/>
      <c r="E865" s="38"/>
    </row>
    <row r="866" spans="4:5" ht="12.75">
      <c r="D866" s="38"/>
      <c r="E866" s="38"/>
    </row>
    <row r="867" spans="4:5" ht="12.75">
      <c r="D867" s="38"/>
      <c r="E867" s="38"/>
    </row>
    <row r="868" spans="4:5" ht="12.75">
      <c r="D868" s="38"/>
      <c r="E868" s="38"/>
    </row>
    <row r="869" spans="4:5" ht="12.75">
      <c r="D869" s="38"/>
      <c r="E869" s="38"/>
    </row>
    <row r="870" spans="4:5" ht="12.75">
      <c r="D870" s="38"/>
      <c r="E870" s="38"/>
    </row>
    <row r="871" spans="4:5" ht="12.75">
      <c r="D871" s="38"/>
      <c r="E871" s="38"/>
    </row>
    <row r="872" spans="4:5" ht="12.75">
      <c r="D872" s="38"/>
      <c r="E872" s="38"/>
    </row>
    <row r="873" spans="4:5" ht="12.75">
      <c r="D873" s="38"/>
      <c r="E873" s="38"/>
    </row>
    <row r="874" spans="4:5" ht="12.75">
      <c r="D874" s="38"/>
      <c r="E874" s="38"/>
    </row>
    <row r="875" spans="4:5" ht="12.75">
      <c r="D875" s="38"/>
      <c r="E875" s="38"/>
    </row>
    <row r="876" spans="4:5" ht="12.75">
      <c r="D876" s="38"/>
      <c r="E876" s="38"/>
    </row>
    <row r="877" spans="4:5" ht="12.75">
      <c r="D877" s="38"/>
      <c r="E877" s="38"/>
    </row>
    <row r="878" spans="4:5" ht="12.75">
      <c r="D878" s="38"/>
      <c r="E878" s="38"/>
    </row>
    <row r="879" spans="4:5" ht="12.75">
      <c r="D879" s="38"/>
      <c r="E879" s="38"/>
    </row>
    <row r="880" spans="4:5" ht="12.75">
      <c r="D880" s="38"/>
      <c r="E880" s="38"/>
    </row>
    <row r="881" spans="4:5" ht="12.75">
      <c r="D881" s="38"/>
      <c r="E881" s="38"/>
    </row>
    <row r="882" spans="4:5" ht="12.75">
      <c r="D882" s="38"/>
      <c r="E882" s="38"/>
    </row>
    <row r="883" spans="4:5" ht="12.75">
      <c r="D883" s="38"/>
      <c r="E883" s="38"/>
    </row>
    <row r="884" spans="4:5" ht="12.75">
      <c r="D884" s="38"/>
      <c r="E884" s="38"/>
    </row>
    <row r="885" spans="4:5" ht="12.75">
      <c r="D885" s="38"/>
      <c r="E885" s="38"/>
    </row>
    <row r="886" spans="4:5" ht="12.75">
      <c r="D886" s="38"/>
      <c r="E886" s="38"/>
    </row>
    <row r="887" spans="4:5" ht="12.75">
      <c r="D887" s="38"/>
      <c r="E887" s="38"/>
    </row>
    <row r="888" spans="4:5" ht="12.75">
      <c r="D888" s="38"/>
      <c r="E888" s="38"/>
    </row>
    <row r="889" spans="4:5" ht="12.75">
      <c r="D889" s="38"/>
      <c r="E889" s="38"/>
    </row>
    <row r="890" spans="4:5" ht="12.75">
      <c r="D890" s="38"/>
      <c r="E890" s="38"/>
    </row>
    <row r="891" spans="4:5" ht="12.75">
      <c r="D891" s="38"/>
      <c r="E891" s="38"/>
    </row>
    <row r="892" spans="4:5" ht="12.75">
      <c r="D892" s="38"/>
      <c r="E892" s="38"/>
    </row>
    <row r="893" spans="4:5" ht="12.75">
      <c r="D893" s="38"/>
      <c r="E893" s="38"/>
    </row>
    <row r="894" spans="4:5" ht="12.75">
      <c r="D894" s="38"/>
      <c r="E894" s="38"/>
    </row>
    <row r="895" spans="4:5" ht="12.75">
      <c r="D895" s="38"/>
      <c r="E895" s="38"/>
    </row>
    <row r="896" spans="4:5" ht="12.75">
      <c r="D896" s="38"/>
      <c r="E896" s="38"/>
    </row>
    <row r="897" spans="4:5" ht="12.75">
      <c r="D897" s="38"/>
      <c r="E897" s="38"/>
    </row>
    <row r="898" spans="4:5" ht="12.75">
      <c r="D898" s="38"/>
      <c r="E898" s="38"/>
    </row>
    <row r="899" spans="4:5" ht="12.75">
      <c r="D899" s="38"/>
      <c r="E899" s="38"/>
    </row>
    <row r="900" spans="4:5" ht="12.75">
      <c r="D900" s="38"/>
      <c r="E900" s="38"/>
    </row>
    <row r="901" spans="4:5" ht="12.75">
      <c r="D901" s="38"/>
      <c r="E901" s="38"/>
    </row>
    <row r="902" spans="4:5" ht="12.75">
      <c r="D902" s="38"/>
      <c r="E902" s="38"/>
    </row>
    <row r="903" spans="4:5" ht="12.75">
      <c r="D903" s="38"/>
      <c r="E903" s="38"/>
    </row>
    <row r="904" spans="4:5" ht="12.75">
      <c r="D904" s="38"/>
      <c r="E904" s="38"/>
    </row>
    <row r="905" spans="4:5" ht="12.75">
      <c r="D905" s="38"/>
      <c r="E905" s="38"/>
    </row>
    <row r="906" spans="4:5" ht="12.75">
      <c r="D906" s="38"/>
      <c r="E906" s="38"/>
    </row>
    <row r="907" spans="4:5" ht="12.75">
      <c r="D907" s="38"/>
      <c r="E907" s="38"/>
    </row>
    <row r="908" spans="4:5" ht="12.75">
      <c r="D908" s="38"/>
      <c r="E908" s="38"/>
    </row>
    <row r="909" spans="4:5" ht="12.75">
      <c r="D909" s="38"/>
      <c r="E909" s="38"/>
    </row>
    <row r="910" spans="4:5" ht="12.75">
      <c r="D910" s="38"/>
      <c r="E910" s="38"/>
    </row>
    <row r="911" spans="4:5" ht="12.75">
      <c r="D911" s="38"/>
      <c r="E911" s="38"/>
    </row>
    <row r="912" spans="4:5" ht="12.75">
      <c r="D912" s="38"/>
      <c r="E912" s="38"/>
    </row>
    <row r="913" spans="4:5" ht="12.75">
      <c r="D913" s="38"/>
      <c r="E913" s="38"/>
    </row>
    <row r="914" spans="4:5" ht="12.75">
      <c r="D914" s="38"/>
      <c r="E914" s="38"/>
    </row>
    <row r="915" spans="4:5" ht="12.75">
      <c r="D915" s="38"/>
      <c r="E915" s="38"/>
    </row>
    <row r="916" spans="4:5" ht="12.75">
      <c r="D916" s="38"/>
      <c r="E916" s="38"/>
    </row>
    <row r="917" spans="4:5" ht="12.75">
      <c r="D917" s="38"/>
      <c r="E917" s="38"/>
    </row>
    <row r="918" spans="4:5" ht="12.75">
      <c r="D918" s="38"/>
      <c r="E918" s="38"/>
    </row>
    <row r="919" spans="4:5" ht="12.75">
      <c r="D919" s="38"/>
      <c r="E919" s="38"/>
    </row>
    <row r="920" spans="4:5" ht="12.75">
      <c r="D920" s="38"/>
      <c r="E920" s="38"/>
    </row>
    <row r="921" spans="4:5" ht="12.75">
      <c r="D921" s="38"/>
      <c r="E921" s="38"/>
    </row>
    <row r="922" spans="4:5" ht="12.75">
      <c r="D922" s="38"/>
      <c r="E922" s="38"/>
    </row>
    <row r="923" spans="4:5" ht="12.75">
      <c r="D923" s="38"/>
      <c r="E923" s="38"/>
    </row>
    <row r="924" spans="4:5" ht="12.75">
      <c r="D924" s="38"/>
      <c r="E924" s="38"/>
    </row>
    <row r="925" spans="4:5" ht="12.75">
      <c r="D925" s="38"/>
      <c r="E925" s="38"/>
    </row>
    <row r="926" spans="4:5" ht="12.75">
      <c r="D926" s="38"/>
      <c r="E926" s="38"/>
    </row>
    <row r="927" spans="4:5" ht="12.75">
      <c r="D927" s="38"/>
      <c r="E927" s="38"/>
    </row>
    <row r="928" spans="4:5" ht="12.75">
      <c r="D928" s="38"/>
      <c r="E928" s="38"/>
    </row>
    <row r="929" spans="4:5" ht="12.75">
      <c r="D929" s="38"/>
      <c r="E929" s="38"/>
    </row>
    <row r="930" spans="4:5" ht="12.75">
      <c r="D930" s="38"/>
      <c r="E930" s="38"/>
    </row>
    <row r="931" spans="4:5" ht="12.75">
      <c r="D931" s="38"/>
      <c r="E931" s="38"/>
    </row>
    <row r="932" spans="4:5" ht="12.75">
      <c r="D932" s="38"/>
      <c r="E932" s="38"/>
    </row>
    <row r="933" spans="4:5" ht="12.75">
      <c r="D933" s="38"/>
      <c r="E933" s="38"/>
    </row>
    <row r="934" spans="4:5" ht="12.75">
      <c r="D934" s="38"/>
      <c r="E934" s="38"/>
    </row>
    <row r="935" spans="4:5" ht="12.75">
      <c r="D935" s="38"/>
      <c r="E935" s="38"/>
    </row>
    <row r="936" spans="4:5" ht="12.75">
      <c r="D936" s="38"/>
      <c r="E936" s="38"/>
    </row>
    <row r="937" spans="4:5" ht="12.75">
      <c r="D937" s="38"/>
      <c r="E937" s="38"/>
    </row>
    <row r="938" spans="4:5" ht="12.75">
      <c r="D938" s="38"/>
      <c r="E938" s="38"/>
    </row>
    <row r="939" spans="4:5" ht="12.75">
      <c r="D939" s="38"/>
      <c r="E939" s="38"/>
    </row>
    <row r="940" spans="4:5" ht="12.75">
      <c r="D940" s="38"/>
      <c r="E940" s="38"/>
    </row>
    <row r="941" spans="4:5" ht="12.75">
      <c r="D941" s="38"/>
      <c r="E941" s="38"/>
    </row>
    <row r="942" spans="4:5" ht="12.75">
      <c r="D942" s="38"/>
      <c r="E942" s="38"/>
    </row>
    <row r="943" spans="4:5" ht="12.75">
      <c r="D943" s="38"/>
      <c r="E943" s="38"/>
    </row>
    <row r="944" spans="4:5" ht="12.75">
      <c r="D944" s="38"/>
      <c r="E944" s="38"/>
    </row>
    <row r="945" spans="4:5" ht="12.75">
      <c r="D945" s="38"/>
      <c r="E945" s="38"/>
    </row>
    <row r="946" spans="4:5" ht="12.75">
      <c r="D946" s="38"/>
      <c r="E946" s="38"/>
    </row>
    <row r="947" spans="4:5" ht="12.75">
      <c r="D947" s="38"/>
      <c r="E947" s="38"/>
    </row>
    <row r="948" spans="4:5" ht="12.75">
      <c r="D948" s="38"/>
      <c r="E948" s="38"/>
    </row>
    <row r="949" spans="4:5" ht="12.75">
      <c r="D949" s="38"/>
      <c r="E949" s="38"/>
    </row>
    <row r="950" spans="4:5" ht="12.75">
      <c r="D950" s="38"/>
      <c r="E950" s="38"/>
    </row>
    <row r="951" spans="4:5" ht="12.75">
      <c r="D951" s="38"/>
      <c r="E951" s="38"/>
    </row>
    <row r="952" spans="4:5" ht="12.75">
      <c r="D952" s="38"/>
      <c r="E952" s="38"/>
    </row>
    <row r="953" spans="4:5" ht="12.75">
      <c r="D953" s="38"/>
      <c r="E953" s="38"/>
    </row>
    <row r="954" spans="4:5" ht="12.75">
      <c r="D954" s="38"/>
      <c r="E954" s="38"/>
    </row>
    <row r="955" spans="4:5" ht="12.75">
      <c r="D955" s="38"/>
      <c r="E955" s="38"/>
    </row>
    <row r="956" spans="4:5" ht="12.75">
      <c r="D956" s="38"/>
      <c r="E956" s="38"/>
    </row>
    <row r="957" spans="4:5" ht="12.75">
      <c r="D957" s="38"/>
      <c r="E957" s="38"/>
    </row>
    <row r="958" spans="4:5" ht="12.75">
      <c r="D958" s="38"/>
      <c r="E958" s="38"/>
    </row>
    <row r="959" spans="4:5" ht="12.75">
      <c r="D959" s="38"/>
      <c r="E959" s="38"/>
    </row>
    <row r="960" spans="4:5" ht="12.75">
      <c r="D960" s="38"/>
      <c r="E960" s="38"/>
    </row>
    <row r="961" spans="4:5" ht="12.75">
      <c r="D961" s="38"/>
      <c r="E961" s="38"/>
    </row>
    <row r="962" spans="4:5" ht="12.75">
      <c r="D962" s="38"/>
      <c r="E962" s="38"/>
    </row>
    <row r="963" spans="4:5" ht="12.75">
      <c r="D963" s="38"/>
      <c r="E963" s="38"/>
    </row>
    <row r="964" spans="4:5" ht="12.75">
      <c r="D964" s="38"/>
      <c r="E964" s="38"/>
    </row>
    <row r="965" spans="4:5" ht="12.75">
      <c r="D965" s="38"/>
      <c r="E965" s="38"/>
    </row>
    <row r="966" spans="4:5" ht="12.75">
      <c r="D966" s="38"/>
      <c r="E966" s="38"/>
    </row>
    <row r="967" spans="4:5" ht="12.75">
      <c r="D967" s="38"/>
      <c r="E967" s="38"/>
    </row>
    <row r="968" spans="4:5" ht="12.75">
      <c r="D968" s="38"/>
      <c r="E968" s="38"/>
    </row>
    <row r="969" spans="4:5" ht="12.75">
      <c r="D969" s="38"/>
      <c r="E969" s="38"/>
    </row>
    <row r="970" spans="4:5" ht="12.75">
      <c r="D970" s="38"/>
      <c r="E970" s="38"/>
    </row>
    <row r="971" spans="4:5" ht="12.75">
      <c r="D971" s="38"/>
      <c r="E971" s="38"/>
    </row>
    <row r="972" spans="4:5" ht="12.75">
      <c r="D972" s="38"/>
      <c r="E972" s="38"/>
    </row>
    <row r="973" spans="4:5" ht="12.75">
      <c r="D973" s="38"/>
      <c r="E973" s="38"/>
    </row>
    <row r="974" spans="4:5" ht="12.75">
      <c r="D974" s="38"/>
      <c r="E974" s="38"/>
    </row>
    <row r="975" spans="4:5" ht="12.75">
      <c r="D975" s="38"/>
      <c r="E975" s="38"/>
    </row>
    <row r="976" spans="4:5" ht="12.75">
      <c r="D976" s="38"/>
      <c r="E976" s="38"/>
    </row>
    <row r="977" spans="4:5" ht="12.75">
      <c r="D977" s="38"/>
      <c r="E977" s="38"/>
    </row>
    <row r="978" spans="4:5" ht="12.75">
      <c r="D978" s="38"/>
      <c r="E978" s="38"/>
    </row>
    <row r="979" spans="4:5" ht="12.75">
      <c r="D979" s="38"/>
      <c r="E979" s="38"/>
    </row>
    <row r="980" spans="4:5" ht="12.75">
      <c r="D980" s="38"/>
      <c r="E980" s="38"/>
    </row>
    <row r="981" spans="4:5" ht="12.75">
      <c r="D981" s="38"/>
      <c r="E981" s="38"/>
    </row>
    <row r="982" spans="4:5" ht="12.75">
      <c r="D982" s="38"/>
      <c r="E982" s="38"/>
    </row>
    <row r="983" spans="4:5" ht="12.75">
      <c r="D983" s="38"/>
      <c r="E983" s="38"/>
    </row>
    <row r="984" spans="4:5" ht="12.75">
      <c r="D984" s="38"/>
      <c r="E984" s="38"/>
    </row>
    <row r="985" spans="4:5" ht="12.75">
      <c r="D985" s="38"/>
      <c r="E985" s="38"/>
    </row>
    <row r="986" spans="4:5" ht="12.75">
      <c r="D986" s="38"/>
      <c r="E986" s="38"/>
    </row>
    <row r="987" spans="4:5" ht="12.75">
      <c r="D987" s="38"/>
      <c r="E987" s="38"/>
    </row>
    <row r="988" spans="4:5" ht="12.75">
      <c r="D988" s="38"/>
      <c r="E988" s="38"/>
    </row>
    <row r="989" spans="4:5" ht="12.75">
      <c r="D989" s="38"/>
      <c r="E989" s="38"/>
    </row>
    <row r="990" spans="4:5" ht="12.75">
      <c r="D990" s="38"/>
      <c r="E990" s="38"/>
    </row>
    <row r="991" spans="4:5" ht="12.75">
      <c r="D991" s="38"/>
      <c r="E991" s="38"/>
    </row>
    <row r="992" spans="4:5" ht="12.75">
      <c r="D992" s="38"/>
      <c r="E992" s="38"/>
    </row>
    <row r="993" spans="4:5" ht="12.75">
      <c r="D993" s="38"/>
      <c r="E993" s="38"/>
    </row>
    <row r="994" spans="4:5" ht="12.75">
      <c r="D994" s="38"/>
      <c r="E994" s="38"/>
    </row>
    <row r="995" spans="4:5" ht="12.75">
      <c r="D995" s="38"/>
      <c r="E995" s="38"/>
    </row>
    <row r="996" spans="4:5" ht="12.75">
      <c r="D996" s="38"/>
      <c r="E996" s="38"/>
    </row>
    <row r="997" spans="4:5" ht="12.75">
      <c r="D997" s="38"/>
      <c r="E997" s="38"/>
    </row>
    <row r="998" spans="4:5" ht="12.75">
      <c r="D998" s="38"/>
      <c r="E998" s="38"/>
    </row>
    <row r="999" spans="4:5" ht="12.75">
      <c r="D999" s="38"/>
      <c r="E999" s="38"/>
    </row>
    <row r="1000" spans="4:5" ht="12.75">
      <c r="D1000" s="38"/>
      <c r="E1000" s="38"/>
    </row>
    <row r="1001" spans="4:5" ht="12.75">
      <c r="D1001" s="38"/>
      <c r="E1001" s="38"/>
    </row>
    <row r="1002" spans="4:5" ht="12.75">
      <c r="D1002" s="38"/>
      <c r="E1002" s="38"/>
    </row>
    <row r="1003" spans="4:5" ht="12.75">
      <c r="D1003" s="38"/>
      <c r="E1003" s="38"/>
    </row>
    <row r="1004" spans="4:5" ht="12.75">
      <c r="D1004" s="38"/>
      <c r="E1004" s="38"/>
    </row>
    <row r="1005" spans="4:5" ht="12.75">
      <c r="D1005" s="38"/>
      <c r="E1005" s="38"/>
    </row>
    <row r="1006" spans="4:5" ht="12.75">
      <c r="D1006" s="38"/>
      <c r="E1006" s="38"/>
    </row>
    <row r="1007" spans="4:5" ht="12.75">
      <c r="D1007" s="38"/>
      <c r="E1007" s="38"/>
    </row>
    <row r="1008" spans="4:5" ht="12.75">
      <c r="D1008" s="38"/>
      <c r="E1008" s="38"/>
    </row>
    <row r="1009" spans="4:5" ht="12.75">
      <c r="D1009" s="38"/>
      <c r="E1009" s="38"/>
    </row>
    <row r="1010" spans="4:5" ht="12.75">
      <c r="D1010" s="38"/>
      <c r="E1010" s="38"/>
    </row>
    <row r="1011" spans="4:5" ht="12.75">
      <c r="D1011" s="38"/>
      <c r="E1011" s="38"/>
    </row>
    <row r="1012" spans="4:5" ht="12.75">
      <c r="D1012" s="38"/>
      <c r="E1012" s="38"/>
    </row>
    <row r="1013" spans="4:5" ht="12.75">
      <c r="D1013" s="38"/>
      <c r="E1013" s="38"/>
    </row>
    <row r="1014" spans="4:5" ht="12.75">
      <c r="D1014" s="38"/>
      <c r="E1014" s="38"/>
    </row>
    <row r="1015" spans="4:5" ht="12.75">
      <c r="D1015" s="38"/>
      <c r="E1015" s="38"/>
    </row>
    <row r="1016" spans="4:5" ht="12.75">
      <c r="D1016" s="38"/>
      <c r="E1016" s="38"/>
    </row>
    <row r="1017" spans="4:5" ht="12.75">
      <c r="D1017" s="38"/>
      <c r="E1017" s="38"/>
    </row>
    <row r="1018" spans="4:5" ht="12.75">
      <c r="D1018" s="38"/>
      <c r="E1018" s="38"/>
    </row>
    <row r="1019" spans="4:5" ht="12.75">
      <c r="D1019" s="38"/>
      <c r="E1019" s="38"/>
    </row>
    <row r="1020" spans="4:5" ht="12.75">
      <c r="D1020" s="38"/>
      <c r="E1020" s="38"/>
    </row>
    <row r="1021" spans="4:5" ht="12.75">
      <c r="D1021" s="38"/>
      <c r="E1021" s="38"/>
    </row>
    <row r="1022" spans="4:5" ht="12.75">
      <c r="D1022" s="38"/>
      <c r="E1022" s="38"/>
    </row>
    <row r="1023" spans="4:5" ht="12.75">
      <c r="D1023" s="38"/>
      <c r="E1023" s="38"/>
    </row>
    <row r="1024" spans="4:5" ht="12.75">
      <c r="D1024" s="38"/>
      <c r="E1024" s="38"/>
    </row>
    <row r="1025" spans="4:5" ht="12.75">
      <c r="D1025" s="38"/>
      <c r="E1025" s="38"/>
    </row>
    <row r="1026" spans="4:5" ht="12.75">
      <c r="D1026" s="38"/>
      <c r="E1026" s="38"/>
    </row>
    <row r="1027" spans="4:5" ht="12.75">
      <c r="D1027" s="38"/>
      <c r="E1027" s="38"/>
    </row>
    <row r="1028" spans="4:5" ht="12.75">
      <c r="D1028" s="38"/>
      <c r="E1028" s="38"/>
    </row>
    <row r="1029" spans="4:5" ht="12.75">
      <c r="D1029" s="38"/>
      <c r="E1029" s="38"/>
    </row>
    <row r="1030" spans="4:5" ht="12.75">
      <c r="D1030" s="38"/>
      <c r="E1030" s="38"/>
    </row>
    <row r="1031" spans="4:5" ht="12.75">
      <c r="D1031" s="38"/>
      <c r="E1031" s="38"/>
    </row>
    <row r="1032" spans="4:5" ht="12.75">
      <c r="D1032" s="38"/>
      <c r="E1032" s="38"/>
    </row>
    <row r="1033" spans="4:5" ht="12.75">
      <c r="D1033" s="38"/>
      <c r="E1033" s="38"/>
    </row>
    <row r="1034" spans="4:5" ht="12.75">
      <c r="D1034" s="38"/>
      <c r="E1034" s="38"/>
    </row>
    <row r="1035" spans="4:5" ht="12.75">
      <c r="D1035" s="38"/>
      <c r="E1035" s="38"/>
    </row>
    <row r="1036" spans="4:5" ht="12.75">
      <c r="D1036" s="38"/>
      <c r="E1036" s="38"/>
    </row>
    <row r="1037" spans="4:5" ht="12.75">
      <c r="D1037" s="38"/>
      <c r="E1037" s="38"/>
    </row>
    <row r="1038" spans="4:5" ht="12.75">
      <c r="D1038" s="38"/>
      <c r="E1038" s="38"/>
    </row>
    <row r="1039" spans="4:5" ht="12.75">
      <c r="D1039" s="38"/>
      <c r="E1039" s="38"/>
    </row>
    <row r="1040" spans="4:5" ht="12.75">
      <c r="D1040" s="38"/>
      <c r="E1040" s="38"/>
    </row>
    <row r="1041" spans="4:5" ht="12.75">
      <c r="D1041" s="38"/>
      <c r="E1041" s="38"/>
    </row>
    <row r="1042" spans="4:5" ht="12.75">
      <c r="D1042" s="38"/>
      <c r="E1042" s="38"/>
    </row>
    <row r="1043" spans="4:5" ht="12.75">
      <c r="D1043" s="38"/>
      <c r="E1043" s="38"/>
    </row>
    <row r="1044" spans="4:5" ht="12.75">
      <c r="D1044" s="38"/>
      <c r="E1044" s="38"/>
    </row>
    <row r="1045" spans="4:5" ht="12.75">
      <c r="D1045" s="38"/>
      <c r="E1045" s="38"/>
    </row>
    <row r="1046" spans="4:5" ht="12.75">
      <c r="D1046" s="38"/>
      <c r="E1046" s="38"/>
    </row>
    <row r="1047" spans="4:5" ht="12.75">
      <c r="D1047" s="38"/>
      <c r="E1047" s="38"/>
    </row>
    <row r="1048" spans="4:5" ht="12.75">
      <c r="D1048" s="38"/>
      <c r="E1048" s="38"/>
    </row>
    <row r="1049" spans="4:5" ht="12.75">
      <c r="D1049" s="38"/>
      <c r="E1049" s="38"/>
    </row>
    <row r="1050" spans="4:5" ht="12.75">
      <c r="D1050" s="38"/>
      <c r="E1050" s="38"/>
    </row>
    <row r="1051" spans="4:5" ht="12.75">
      <c r="D1051" s="38"/>
      <c r="E1051" s="38"/>
    </row>
    <row r="1052" spans="4:5" ht="12.75">
      <c r="D1052" s="38"/>
      <c r="E1052" s="38"/>
    </row>
    <row r="1053" spans="4:5" ht="12.75">
      <c r="D1053" s="38"/>
      <c r="E1053" s="38"/>
    </row>
    <row r="1054" spans="4:5" ht="12.75">
      <c r="D1054" s="38"/>
      <c r="E1054" s="38"/>
    </row>
    <row r="1055" spans="4:5" ht="12.75">
      <c r="D1055" s="38"/>
      <c r="E1055" s="38"/>
    </row>
    <row r="1056" spans="4:5" ht="12.75">
      <c r="D1056" s="38"/>
      <c r="E1056" s="38"/>
    </row>
    <row r="1057" spans="4:5" ht="12.75">
      <c r="D1057" s="38"/>
      <c r="E1057" s="38"/>
    </row>
    <row r="1058" spans="4:5" ht="12.75">
      <c r="D1058" s="38"/>
      <c r="E1058" s="38"/>
    </row>
    <row r="1059" spans="4:5" ht="12.75">
      <c r="D1059" s="38"/>
      <c r="E1059" s="38"/>
    </row>
    <row r="1060" spans="4:5" ht="12.75">
      <c r="D1060" s="38"/>
      <c r="E1060" s="38"/>
    </row>
    <row r="1061" spans="4:5" ht="12.75">
      <c r="D1061" s="38"/>
      <c r="E1061" s="38"/>
    </row>
    <row r="1062" spans="4:5" ht="12.75">
      <c r="D1062" s="38"/>
      <c r="E1062" s="38"/>
    </row>
    <row r="1063" spans="4:5" ht="12.75">
      <c r="D1063" s="38"/>
      <c r="E1063" s="38"/>
    </row>
    <row r="1064" spans="4:5" ht="12.75">
      <c r="D1064" s="38"/>
      <c r="E1064" s="38"/>
    </row>
    <row r="1065" spans="4:5" ht="12.75">
      <c r="D1065" s="38"/>
      <c r="E1065" s="38"/>
    </row>
    <row r="1066" spans="4:5" ht="12.75">
      <c r="D1066" s="38"/>
      <c r="E1066" s="38"/>
    </row>
    <row r="1067" spans="4:5" ht="12.75">
      <c r="D1067" s="38"/>
      <c r="E1067" s="38"/>
    </row>
    <row r="1068" spans="4:5" ht="12.75">
      <c r="D1068" s="38"/>
      <c r="E1068" s="38"/>
    </row>
    <row r="1069" spans="4:5" ht="12.75">
      <c r="D1069" s="38"/>
      <c r="E1069" s="38"/>
    </row>
    <row r="1070" spans="4:5" ht="12.75">
      <c r="D1070" s="38"/>
      <c r="E1070" s="38"/>
    </row>
    <row r="1071" spans="4:5" ht="12.75">
      <c r="D1071" s="38"/>
      <c r="E1071" s="38"/>
    </row>
    <row r="1072" spans="4:5" ht="12.75">
      <c r="D1072" s="38"/>
      <c r="E1072" s="38"/>
    </row>
    <row r="1073" spans="4:5" ht="12.75">
      <c r="D1073" s="38"/>
      <c r="E1073" s="38"/>
    </row>
    <row r="1074" spans="4:5" ht="12.75">
      <c r="D1074" s="38"/>
      <c r="E1074" s="38"/>
    </row>
    <row r="1075" spans="4:5" ht="12.75">
      <c r="D1075" s="38"/>
      <c r="E1075" s="38"/>
    </row>
    <row r="1076" spans="4:5" ht="12.75">
      <c r="D1076" s="38"/>
      <c r="E1076" s="38"/>
    </row>
    <row r="1077" spans="4:5" ht="12.75">
      <c r="D1077" s="38"/>
      <c r="E1077" s="38"/>
    </row>
    <row r="1078" spans="4:5" ht="12.75">
      <c r="D1078" s="38"/>
      <c r="E1078" s="38"/>
    </row>
    <row r="1079" spans="4:5" ht="12.75">
      <c r="D1079" s="38"/>
      <c r="E1079" s="38"/>
    </row>
    <row r="1080" spans="4:5" ht="12.75">
      <c r="D1080" s="38"/>
      <c r="E1080" s="38"/>
    </row>
    <row r="1081" spans="4:5" ht="12.75">
      <c r="D1081" s="38"/>
      <c r="E1081" s="38"/>
    </row>
    <row r="1082" spans="4:5" ht="12.75">
      <c r="D1082" s="38"/>
      <c r="E1082" s="38"/>
    </row>
    <row r="1083" spans="4:5" ht="12.75">
      <c r="D1083" s="38"/>
      <c r="E1083" s="38"/>
    </row>
    <row r="1084" spans="4:5" ht="12.75">
      <c r="D1084" s="38"/>
      <c r="E1084" s="38"/>
    </row>
    <row r="1085" spans="4:5" ht="12.75">
      <c r="D1085" s="38"/>
      <c r="E1085" s="38"/>
    </row>
    <row r="1086" spans="4:5" ht="12.75">
      <c r="D1086" s="38"/>
      <c r="E1086" s="38"/>
    </row>
    <row r="1087" spans="4:5" ht="12.75">
      <c r="D1087" s="38"/>
      <c r="E1087" s="38"/>
    </row>
    <row r="1088" spans="4:5" ht="12.75">
      <c r="D1088" s="38"/>
      <c r="E1088" s="38"/>
    </row>
    <row r="1089" spans="4:5" ht="12.75">
      <c r="D1089" s="38"/>
      <c r="E1089" s="38"/>
    </row>
    <row r="1090" spans="4:5" ht="12.75">
      <c r="D1090" s="38"/>
      <c r="E1090" s="38"/>
    </row>
    <row r="1091" spans="4:5" ht="12.75">
      <c r="D1091" s="38"/>
      <c r="E1091" s="38"/>
    </row>
    <row r="1092" spans="4:5" ht="12.75">
      <c r="D1092" s="38"/>
      <c r="E1092" s="38"/>
    </row>
    <row r="1093" spans="4:5" ht="12.75">
      <c r="D1093" s="38"/>
      <c r="E1093" s="38"/>
    </row>
    <row r="1094" spans="4:5" ht="12.75">
      <c r="D1094" s="38"/>
      <c r="E1094" s="38"/>
    </row>
    <row r="1095" spans="4:5" ht="12.75">
      <c r="D1095" s="38"/>
      <c r="E1095" s="38"/>
    </row>
    <row r="1096" spans="4:5" ht="12.75">
      <c r="D1096" s="38"/>
      <c r="E1096" s="38"/>
    </row>
    <row r="1097" spans="4:5" ht="12.75">
      <c r="D1097" s="38"/>
      <c r="E1097" s="38"/>
    </row>
    <row r="1098" spans="4:5" ht="12.75">
      <c r="D1098" s="38"/>
      <c r="E1098" s="38"/>
    </row>
    <row r="1099" spans="4:5" ht="12.75">
      <c r="D1099" s="38"/>
      <c r="E1099" s="38"/>
    </row>
    <row r="1100" spans="4:5" ht="12.75">
      <c r="D1100" s="38"/>
      <c r="E1100" s="38"/>
    </row>
    <row r="1101" spans="4:5" ht="12.75">
      <c r="D1101" s="38"/>
      <c r="E1101" s="38"/>
    </row>
    <row r="1102" spans="4:5" ht="12.75">
      <c r="D1102" s="38"/>
      <c r="E1102" s="38"/>
    </row>
    <row r="1103" spans="4:5" ht="12.75">
      <c r="D1103" s="38"/>
      <c r="E1103" s="38"/>
    </row>
    <row r="1104" spans="4:5" ht="12.75">
      <c r="D1104" s="38"/>
      <c r="E1104" s="38"/>
    </row>
    <row r="1105" spans="4:5" ht="12.75">
      <c r="D1105" s="38"/>
      <c r="E1105" s="38"/>
    </row>
    <row r="1106" spans="4:5" ht="12.75">
      <c r="D1106" s="38"/>
      <c r="E1106" s="38"/>
    </row>
    <row r="1107" spans="4:5" ht="12.75">
      <c r="D1107" s="38"/>
      <c r="E1107" s="38"/>
    </row>
    <row r="1108" spans="4:5" ht="12.75">
      <c r="D1108" s="38"/>
      <c r="E1108" s="38"/>
    </row>
    <row r="1109" spans="4:5" ht="12.75">
      <c r="D1109" s="38"/>
      <c r="E1109" s="38"/>
    </row>
    <row r="1110" spans="4:5" ht="12.75">
      <c r="D1110" s="38"/>
      <c r="E1110" s="38"/>
    </row>
    <row r="1111" spans="4:5" ht="12.75">
      <c r="D1111" s="38"/>
      <c r="E1111" s="38"/>
    </row>
    <row r="1112" spans="4:5" ht="12.75">
      <c r="D1112" s="38"/>
      <c r="E1112" s="38"/>
    </row>
    <row r="1113" spans="4:5" ht="12.75">
      <c r="D1113" s="38"/>
      <c r="E1113" s="38"/>
    </row>
    <row r="1114" spans="4:5" ht="12.75">
      <c r="D1114" s="38"/>
      <c r="E1114" s="38"/>
    </row>
    <row r="1115" spans="4:5" ht="12.75">
      <c r="D1115" s="38"/>
      <c r="E1115" s="38"/>
    </row>
    <row r="1116" spans="4:5" ht="12.75">
      <c r="D1116" s="38"/>
      <c r="E1116" s="38"/>
    </row>
    <row r="1117" spans="4:5" ht="12.75">
      <c r="D1117" s="38"/>
      <c r="E1117" s="38"/>
    </row>
    <row r="1118" spans="4:5" ht="12.75">
      <c r="D1118" s="38"/>
      <c r="E1118" s="38"/>
    </row>
    <row r="1119" spans="4:5" ht="12.75">
      <c r="D1119" s="38"/>
      <c r="E1119" s="38"/>
    </row>
    <row r="1120" spans="4:5" ht="12.75">
      <c r="D1120" s="38"/>
      <c r="E1120" s="38"/>
    </row>
    <row r="1121" spans="4:5" ht="12.75">
      <c r="D1121" s="38"/>
      <c r="E1121" s="38"/>
    </row>
    <row r="1122" spans="4:5" ht="12.75">
      <c r="D1122" s="38"/>
      <c r="E1122" s="38"/>
    </row>
    <row r="1123" spans="4:5" ht="12.75">
      <c r="D1123" s="38"/>
      <c r="E1123" s="38"/>
    </row>
    <row r="1124" spans="4:5" ht="12.75">
      <c r="D1124" s="38"/>
      <c r="E1124" s="38"/>
    </row>
    <row r="1125" spans="4:5" ht="12.75">
      <c r="D1125" s="38"/>
      <c r="E1125" s="38"/>
    </row>
    <row r="1126" spans="4:5" ht="12.75">
      <c r="D1126" s="38"/>
      <c r="E1126" s="38"/>
    </row>
    <row r="1127" spans="4:5" ht="12.75">
      <c r="D1127" s="38"/>
      <c r="E1127" s="38"/>
    </row>
    <row r="1128" spans="4:5" ht="12.75">
      <c r="D1128" s="38"/>
      <c r="E1128" s="38"/>
    </row>
    <row r="1129" spans="4:5" ht="12.75">
      <c r="D1129" s="38"/>
      <c r="E1129" s="38"/>
    </row>
    <row r="1130" spans="4:5" ht="12.75">
      <c r="D1130" s="38"/>
      <c r="E1130" s="38"/>
    </row>
    <row r="1131" spans="4:5" ht="12.75">
      <c r="D1131" s="38"/>
      <c r="E1131" s="38"/>
    </row>
    <row r="1132" spans="4:5" ht="12.75">
      <c r="D1132" s="38"/>
      <c r="E1132" s="38"/>
    </row>
    <row r="1133" spans="4:5" ht="12.75">
      <c r="D1133" s="38"/>
      <c r="E1133" s="38"/>
    </row>
    <row r="1134" spans="4:5" ht="12.75">
      <c r="D1134" s="38"/>
      <c r="E1134" s="38"/>
    </row>
    <row r="1135" spans="4:5" ht="12.75">
      <c r="D1135" s="38"/>
      <c r="E1135" s="38"/>
    </row>
    <row r="1136" spans="4:5" ht="12.75">
      <c r="D1136" s="38"/>
      <c r="E1136" s="38"/>
    </row>
    <row r="1137" spans="4:5" ht="12.75">
      <c r="D1137" s="38"/>
      <c r="E1137" s="38"/>
    </row>
    <row r="1138" spans="4:5" ht="12.75">
      <c r="D1138" s="38"/>
      <c r="E1138" s="38"/>
    </row>
    <row r="1139" spans="4:5" ht="12.75">
      <c r="D1139" s="38"/>
      <c r="E1139" s="38"/>
    </row>
    <row r="1140" spans="4:5" ht="12.75">
      <c r="D1140" s="38"/>
      <c r="E1140" s="38"/>
    </row>
    <row r="1141" spans="4:5" ht="12.75">
      <c r="D1141" s="38"/>
      <c r="E1141" s="38"/>
    </row>
    <row r="1142" spans="4:5" ht="12.75">
      <c r="D1142" s="38"/>
      <c r="E1142" s="38"/>
    </row>
    <row r="1143" spans="4:5" ht="12.75">
      <c r="D1143" s="38"/>
      <c r="E1143" s="38"/>
    </row>
    <row r="1144" spans="4:5" ht="12.75">
      <c r="D1144" s="38"/>
      <c r="E1144" s="38"/>
    </row>
    <row r="1145" spans="4:5" ht="12.75">
      <c r="D1145" s="38"/>
      <c r="E1145" s="38"/>
    </row>
    <row r="1146" spans="4:5" ht="12.75">
      <c r="D1146" s="38"/>
      <c r="E1146" s="38"/>
    </row>
    <row r="1147" spans="4:5" ht="12.75">
      <c r="D1147" s="38"/>
      <c r="E1147" s="38"/>
    </row>
    <row r="1148" spans="4:5" ht="12.75">
      <c r="D1148" s="38"/>
      <c r="E1148" s="38"/>
    </row>
    <row r="1149" spans="4:5" ht="12.75">
      <c r="D1149" s="38"/>
      <c r="E1149" s="38"/>
    </row>
    <row r="1150" spans="4:5" ht="12.75">
      <c r="D1150" s="38"/>
      <c r="E1150" s="38"/>
    </row>
    <row r="1151" spans="4:5" ht="12.75">
      <c r="D1151" s="38"/>
      <c r="E1151" s="38"/>
    </row>
    <row r="1152" spans="4:5" ht="12.75">
      <c r="D1152" s="38"/>
      <c r="E1152" s="38"/>
    </row>
    <row r="1153" spans="4:5" ht="12.75">
      <c r="D1153" s="38"/>
      <c r="E1153" s="38"/>
    </row>
    <row r="1154" spans="4:5" ht="12.75">
      <c r="D1154" s="38"/>
      <c r="E1154" s="38"/>
    </row>
    <row r="1155" spans="4:5" ht="12.75">
      <c r="D1155" s="38"/>
      <c r="E1155" s="38"/>
    </row>
    <row r="1156" spans="4:5" ht="12.75">
      <c r="D1156" s="38"/>
      <c r="E1156" s="38"/>
    </row>
    <row r="1157" spans="4:5" ht="12.75">
      <c r="D1157" s="38"/>
      <c r="E1157" s="38"/>
    </row>
    <row r="1158" spans="4:5" ht="12.75">
      <c r="D1158" s="38"/>
      <c r="E1158" s="38"/>
    </row>
    <row r="1159" spans="4:5" ht="12.75">
      <c r="D1159" s="38"/>
      <c r="E1159" s="38"/>
    </row>
    <row r="1160" spans="4:5" ht="12.75">
      <c r="D1160" s="38"/>
      <c r="E1160" s="38"/>
    </row>
    <row r="1161" spans="4:5" ht="12.75">
      <c r="D1161" s="38"/>
      <c r="E1161" s="38"/>
    </row>
    <row r="1162" spans="4:5" ht="12.75">
      <c r="D1162" s="38"/>
      <c r="E1162" s="38"/>
    </row>
    <row r="1163" spans="4:5" ht="12.75">
      <c r="D1163" s="38"/>
      <c r="E1163" s="38"/>
    </row>
    <row r="1164" spans="4:5" ht="12.75">
      <c r="D1164" s="38"/>
      <c r="E1164" s="38"/>
    </row>
    <row r="1165" spans="4:5" ht="12.75">
      <c r="D1165" s="38"/>
      <c r="E1165" s="38"/>
    </row>
    <row r="1166" spans="4:5" ht="12.75">
      <c r="D1166" s="38"/>
      <c r="E1166" s="38"/>
    </row>
    <row r="1167" spans="4:5" ht="12.75">
      <c r="D1167" s="38"/>
      <c r="E1167" s="38"/>
    </row>
    <row r="1168" spans="4:5" ht="12.75">
      <c r="D1168" s="38"/>
      <c r="E1168" s="38"/>
    </row>
    <row r="1169" spans="4:5" ht="12.75">
      <c r="D1169" s="38"/>
      <c r="E1169" s="38"/>
    </row>
    <row r="1170" spans="4:5" ht="12.75">
      <c r="D1170" s="38"/>
      <c r="E1170" s="38"/>
    </row>
    <row r="1171" spans="4:5" ht="12.75">
      <c r="D1171" s="38"/>
      <c r="E1171" s="38"/>
    </row>
    <row r="1172" spans="4:5" ht="12.75">
      <c r="D1172" s="38"/>
      <c r="E1172" s="38"/>
    </row>
    <row r="1173" spans="4:5" ht="12.75">
      <c r="D1173" s="38"/>
      <c r="E1173" s="38"/>
    </row>
    <row r="1174" spans="4:5" ht="12.75">
      <c r="D1174" s="38"/>
      <c r="E1174" s="38"/>
    </row>
    <row r="1175" spans="4:5" ht="12.75">
      <c r="D1175" s="38"/>
      <c r="E1175" s="38"/>
    </row>
    <row r="1176" spans="4:5" ht="12.75">
      <c r="D1176" s="38"/>
      <c r="E1176" s="38"/>
    </row>
    <row r="1177" spans="4:5" ht="12.75">
      <c r="D1177" s="38"/>
      <c r="E1177" s="38"/>
    </row>
    <row r="1178" spans="4:5" ht="12.75">
      <c r="D1178" s="38"/>
      <c r="E1178" s="38"/>
    </row>
    <row r="1179" spans="4:5" ht="12.75">
      <c r="D1179" s="38"/>
      <c r="E1179" s="38"/>
    </row>
    <row r="1180" spans="4:5" ht="12.75">
      <c r="D1180" s="38"/>
      <c r="E1180" s="38"/>
    </row>
    <row r="1181" spans="4:5" ht="12.75">
      <c r="D1181" s="38"/>
      <c r="E1181" s="38"/>
    </row>
    <row r="1182" spans="4:5" ht="12.75">
      <c r="D1182" s="38"/>
      <c r="E1182" s="38"/>
    </row>
    <row r="1183" spans="4:5" ht="12.75">
      <c r="D1183" s="38"/>
      <c r="E1183" s="38"/>
    </row>
    <row r="1184" spans="4:5" ht="12.75">
      <c r="D1184" s="38"/>
      <c r="E1184" s="38"/>
    </row>
    <row r="1185" spans="4:5" ht="12.75">
      <c r="D1185" s="38"/>
      <c r="E1185" s="38"/>
    </row>
    <row r="1186" spans="4:5" ht="12.75">
      <c r="D1186" s="38"/>
      <c r="E1186" s="38"/>
    </row>
    <row r="1187" spans="4:5" ht="12.75">
      <c r="D1187" s="38"/>
      <c r="E1187" s="38"/>
    </row>
    <row r="1188" spans="4:5" ht="12.75">
      <c r="D1188" s="38"/>
      <c r="E1188" s="38"/>
    </row>
    <row r="1189" spans="4:5" ht="12.75">
      <c r="D1189" s="38"/>
      <c r="E1189" s="38"/>
    </row>
    <row r="1190" spans="4:5" ht="12.75">
      <c r="D1190" s="38"/>
      <c r="E1190" s="38"/>
    </row>
    <row r="1191" spans="4:5" ht="12.75">
      <c r="D1191" s="38"/>
      <c r="E1191" s="38"/>
    </row>
    <row r="1192" spans="4:5" ht="12.75">
      <c r="D1192" s="38"/>
      <c r="E1192" s="38"/>
    </row>
    <row r="1193" spans="4:5" ht="12.75">
      <c r="D1193" s="38"/>
      <c r="E1193" s="38"/>
    </row>
    <row r="1194" spans="4:5" ht="12.75">
      <c r="D1194" s="38"/>
      <c r="E1194" s="38"/>
    </row>
    <row r="1195" spans="4:5" ht="12.75">
      <c r="D1195" s="38"/>
      <c r="E1195" s="38"/>
    </row>
    <row r="1196" spans="4:5" ht="12.75">
      <c r="D1196" s="38"/>
      <c r="E1196" s="38"/>
    </row>
    <row r="1197" spans="4:5" ht="12.75">
      <c r="D1197" s="38"/>
      <c r="E1197" s="38"/>
    </row>
    <row r="1198" spans="4:5" ht="12.75">
      <c r="D1198" s="38"/>
      <c r="E1198" s="38"/>
    </row>
    <row r="1199" spans="4:5" ht="12.75">
      <c r="D1199" s="38"/>
      <c r="E1199" s="38"/>
    </row>
    <row r="1200" spans="4:5" ht="12.75">
      <c r="D1200" s="38"/>
      <c r="E1200" s="38"/>
    </row>
    <row r="1201" spans="4:5" ht="12.75">
      <c r="D1201" s="38"/>
      <c r="E1201" s="38"/>
    </row>
    <row r="1202" spans="4:5" ht="12.75">
      <c r="D1202" s="38"/>
      <c r="E1202" s="38"/>
    </row>
    <row r="1203" spans="4:5" ht="12.75">
      <c r="D1203" s="38"/>
      <c r="E1203" s="38"/>
    </row>
    <row r="1204" spans="4:5" ht="12.75">
      <c r="D1204" s="38"/>
      <c r="E1204" s="38"/>
    </row>
    <row r="1205" spans="4:5" ht="12.75">
      <c r="D1205" s="38"/>
      <c r="E1205" s="38"/>
    </row>
    <row r="1206" spans="4:5" ht="12.75">
      <c r="D1206" s="38"/>
      <c r="E1206" s="38"/>
    </row>
    <row r="1207" spans="4:5" ht="12.75">
      <c r="D1207" s="38"/>
      <c r="E1207" s="38"/>
    </row>
    <row r="1208" spans="4:5" ht="12.75">
      <c r="D1208" s="38"/>
      <c r="E1208" s="38"/>
    </row>
    <row r="1209" spans="4:5" ht="12.75">
      <c r="D1209" s="38"/>
      <c r="E1209" s="38"/>
    </row>
    <row r="1210" spans="4:5" ht="12.75">
      <c r="D1210" s="38"/>
      <c r="E1210" s="38"/>
    </row>
    <row r="1211" spans="4:5" ht="12.75">
      <c r="D1211" s="38"/>
      <c r="E1211" s="38"/>
    </row>
    <row r="1212" spans="4:5" ht="12.75">
      <c r="D1212" s="38"/>
      <c r="E1212" s="38"/>
    </row>
    <row r="1213" spans="4:5" ht="12.75">
      <c r="D1213" s="38"/>
      <c r="E1213" s="38"/>
    </row>
    <row r="1214" spans="4:5" ht="12.75">
      <c r="D1214" s="38"/>
      <c r="E1214" s="38"/>
    </row>
    <row r="1215" spans="4:5" ht="12.75">
      <c r="D1215" s="38"/>
      <c r="E1215" s="38"/>
    </row>
    <row r="1216" spans="4:5" ht="12.75">
      <c r="D1216" s="38"/>
      <c r="E1216" s="38"/>
    </row>
    <row r="1217" spans="4:5" ht="12.75">
      <c r="D1217" s="38"/>
      <c r="E1217" s="38"/>
    </row>
    <row r="1218" spans="4:5" ht="12.75">
      <c r="D1218" s="38"/>
      <c r="E1218" s="38"/>
    </row>
    <row r="1219" spans="4:5" ht="12.75">
      <c r="D1219" s="38"/>
      <c r="E1219" s="38"/>
    </row>
    <row r="1220" spans="4:5" ht="12.75">
      <c r="D1220" s="38"/>
      <c r="E1220" s="38"/>
    </row>
    <row r="1221" spans="4:5" ht="12.75">
      <c r="D1221" s="38"/>
      <c r="E1221" s="38"/>
    </row>
    <row r="1222" spans="4:5" ht="12.75">
      <c r="D1222" s="38"/>
      <c r="E1222" s="38"/>
    </row>
    <row r="1223" spans="4:5" ht="12.75">
      <c r="D1223" s="38"/>
      <c r="E1223" s="38"/>
    </row>
    <row r="1224" spans="4:5" ht="12.75">
      <c r="D1224" s="38"/>
      <c r="E1224" s="38"/>
    </row>
    <row r="1225" spans="4:5" ht="12.75">
      <c r="D1225" s="38"/>
      <c r="E1225" s="38"/>
    </row>
    <row r="1226" spans="4:5" ht="12.75">
      <c r="D1226" s="38"/>
      <c r="E1226" s="38"/>
    </row>
    <row r="1227" spans="4:5" ht="12.75">
      <c r="D1227" s="38"/>
      <c r="E1227" s="38"/>
    </row>
    <row r="1228" spans="4:5" ht="12.75">
      <c r="D1228" s="38"/>
      <c r="E1228" s="38"/>
    </row>
    <row r="1229" spans="4:5" ht="12.75">
      <c r="D1229" s="38"/>
      <c r="E1229" s="38"/>
    </row>
    <row r="1230" spans="4:5" ht="12.75">
      <c r="D1230" s="38"/>
      <c r="E1230" s="38"/>
    </row>
    <row r="1231" spans="4:5" ht="12.75">
      <c r="D1231" s="38"/>
      <c r="E1231" s="38"/>
    </row>
    <row r="1232" spans="4:5" ht="12.75">
      <c r="D1232" s="38"/>
      <c r="E1232" s="38"/>
    </row>
    <row r="1233" spans="4:5" ht="12.75">
      <c r="D1233" s="38"/>
      <c r="E1233" s="38"/>
    </row>
    <row r="1234" spans="4:5" ht="12.75">
      <c r="D1234" s="38"/>
      <c r="E1234" s="38"/>
    </row>
    <row r="1235" spans="4:5" ht="12.75">
      <c r="D1235" s="38"/>
      <c r="E1235" s="38"/>
    </row>
    <row r="1236" spans="4:5" ht="12.75">
      <c r="D1236" s="38"/>
      <c r="E1236" s="38"/>
    </row>
    <row r="1237" spans="4:5" ht="12.75">
      <c r="D1237" s="38"/>
      <c r="E1237" s="38"/>
    </row>
    <row r="1238" spans="4:5" ht="12.75">
      <c r="D1238" s="38"/>
      <c r="E1238" s="38"/>
    </row>
    <row r="1239" spans="4:5" ht="12.75">
      <c r="D1239" s="38"/>
      <c r="E1239" s="38"/>
    </row>
    <row r="1240" spans="4:5" ht="12.75">
      <c r="D1240" s="38"/>
      <c r="E1240" s="38"/>
    </row>
    <row r="1241" spans="4:5" ht="12.75">
      <c r="D1241" s="38"/>
      <c r="E1241" s="38"/>
    </row>
    <row r="1242" spans="4:5" ht="12.75">
      <c r="D1242" s="38"/>
      <c r="E1242" s="38"/>
    </row>
    <row r="1243" spans="4:5" ht="12.75">
      <c r="D1243" s="38"/>
      <c r="E1243" s="38"/>
    </row>
    <row r="1244" spans="4:5" ht="12.75">
      <c r="D1244" s="38"/>
      <c r="E1244" s="38"/>
    </row>
    <row r="1245" spans="4:5" ht="12.75">
      <c r="D1245" s="38"/>
      <c r="E1245" s="38"/>
    </row>
    <row r="1246" spans="4:5" ht="12.75">
      <c r="D1246" s="38"/>
      <c r="E1246" s="38"/>
    </row>
    <row r="1247" spans="4:5" ht="12.75">
      <c r="D1247" s="38"/>
      <c r="E1247" s="38"/>
    </row>
    <row r="1248" spans="4:5" ht="12.75">
      <c r="D1248" s="38"/>
      <c r="E1248" s="38"/>
    </row>
    <row r="1249" spans="4:5" ht="12.75">
      <c r="D1249" s="38"/>
      <c r="E1249" s="38"/>
    </row>
    <row r="1250" spans="4:5" ht="12.75">
      <c r="D1250" s="38"/>
      <c r="E1250" s="38"/>
    </row>
    <row r="1251" spans="4:5" ht="12.75">
      <c r="D1251" s="38"/>
      <c r="E1251" s="38"/>
    </row>
    <row r="1252" spans="4:5" ht="12.75">
      <c r="D1252" s="38"/>
      <c r="E1252" s="38"/>
    </row>
    <row r="1253" spans="4:5" ht="12.75">
      <c r="D1253" s="38"/>
      <c r="E1253" s="38"/>
    </row>
    <row r="1254" spans="4:5" ht="12.75">
      <c r="D1254" s="38"/>
      <c r="E1254" s="38"/>
    </row>
    <row r="1255" spans="4:5" ht="12.75">
      <c r="D1255" s="38"/>
      <c r="E1255" s="38"/>
    </row>
    <row r="1256" spans="4:5" ht="12.75">
      <c r="D1256" s="38"/>
      <c r="E1256" s="38"/>
    </row>
    <row r="1257" spans="4:5" ht="12.75">
      <c r="D1257" s="38"/>
      <c r="E1257" s="38"/>
    </row>
    <row r="1258" spans="4:5" ht="12.75">
      <c r="D1258" s="38"/>
      <c r="E1258" s="38"/>
    </row>
    <row r="1259" spans="4:5" ht="12.75">
      <c r="D1259" s="38"/>
      <c r="E1259" s="38"/>
    </row>
    <row r="1260" spans="4:5" ht="12.75">
      <c r="D1260" s="38"/>
      <c r="E1260" s="38"/>
    </row>
    <row r="1261" spans="4:5" ht="12.75">
      <c r="D1261" s="38"/>
      <c r="E1261" s="38"/>
    </row>
    <row r="1262" spans="4:5" ht="12.75">
      <c r="D1262" s="38"/>
      <c r="E1262" s="38"/>
    </row>
    <row r="1263" spans="4:5" ht="12.75">
      <c r="D1263" s="38"/>
      <c r="E1263" s="38"/>
    </row>
    <row r="1264" spans="4:5" ht="12.75">
      <c r="D1264" s="38"/>
      <c r="E1264" s="38"/>
    </row>
    <row r="1265" spans="4:5" ht="12.75">
      <c r="D1265" s="38"/>
      <c r="E1265" s="38"/>
    </row>
    <row r="1266" spans="4:5" ht="12.75">
      <c r="D1266" s="38"/>
      <c r="E1266" s="38"/>
    </row>
    <row r="1267" spans="4:5" ht="12.75">
      <c r="D1267" s="38"/>
      <c r="E1267" s="38"/>
    </row>
    <row r="1268" spans="4:5" ht="12.75">
      <c r="D1268" s="38"/>
      <c r="E1268" s="38"/>
    </row>
    <row r="1269" spans="4:5" ht="12.75">
      <c r="D1269" s="38"/>
      <c r="E1269" s="38"/>
    </row>
    <row r="1270" spans="4:5" ht="12.75">
      <c r="D1270" s="38"/>
      <c r="E1270" s="38"/>
    </row>
    <row r="1271" spans="4:5" ht="12.75">
      <c r="D1271" s="38"/>
      <c r="E1271" s="38"/>
    </row>
    <row r="1272" spans="4:5" ht="12.75">
      <c r="D1272" s="38"/>
      <c r="E1272" s="38"/>
    </row>
    <row r="1273" spans="4:5" ht="12.75">
      <c r="D1273" s="38"/>
      <c r="E1273" s="38"/>
    </row>
    <row r="1274" spans="4:5" ht="12.75">
      <c r="D1274" s="38"/>
      <c r="E1274" s="38"/>
    </row>
    <row r="1275" spans="4:5" ht="12.75">
      <c r="D1275" s="38"/>
      <c r="E1275" s="38"/>
    </row>
    <row r="1276" spans="4:5" ht="12.75">
      <c r="D1276" s="38"/>
      <c r="E1276" s="38"/>
    </row>
    <row r="1277" spans="4:5" ht="12.75">
      <c r="D1277" s="38"/>
      <c r="E1277" s="38"/>
    </row>
    <row r="1278" spans="4:5" ht="12.75">
      <c r="D1278" s="38"/>
      <c r="E1278" s="38"/>
    </row>
    <row r="1279" spans="4:5" ht="12.75">
      <c r="D1279" s="38"/>
      <c r="E1279" s="38"/>
    </row>
    <row r="1280" spans="4:5" ht="12.75">
      <c r="D1280" s="38"/>
      <c r="E1280" s="38"/>
    </row>
    <row r="1281" spans="4:5" ht="12.75">
      <c r="D1281" s="38"/>
      <c r="E1281" s="38"/>
    </row>
    <row r="1282" spans="4:5" ht="12.75">
      <c r="D1282" s="38"/>
      <c r="E1282" s="38"/>
    </row>
    <row r="1283" spans="4:5" ht="12.75">
      <c r="D1283" s="38"/>
      <c r="E1283" s="38"/>
    </row>
    <row r="1284" spans="4:5" ht="12.75">
      <c r="D1284" s="38"/>
      <c r="E1284" s="38"/>
    </row>
    <row r="1285" spans="4:5" ht="12.75">
      <c r="D1285" s="38"/>
      <c r="E1285" s="38"/>
    </row>
    <row r="1286" spans="4:5" ht="12.75">
      <c r="D1286" s="38"/>
      <c r="E1286" s="38"/>
    </row>
    <row r="1287" spans="4:5" ht="12.75">
      <c r="D1287" s="38"/>
      <c r="E1287" s="38"/>
    </row>
    <row r="1288" spans="4:5" ht="12.75">
      <c r="D1288" s="38"/>
      <c r="E1288" s="38"/>
    </row>
    <row r="1289" spans="4:5" ht="12.75">
      <c r="D1289" s="38"/>
      <c r="E1289" s="38"/>
    </row>
    <row r="1290" spans="4:5" ht="12.75">
      <c r="D1290" s="38"/>
      <c r="E1290" s="38"/>
    </row>
    <row r="1291" spans="4:5" ht="12.75">
      <c r="D1291" s="38"/>
      <c r="E1291" s="38"/>
    </row>
    <row r="1292" spans="4:5" ht="12.75">
      <c r="D1292" s="38"/>
      <c r="E1292" s="38"/>
    </row>
    <row r="1293" spans="4:5" ht="12.75">
      <c r="D1293" s="38"/>
      <c r="E1293" s="38"/>
    </row>
    <row r="1294" spans="4:5" ht="12.75">
      <c r="D1294" s="38"/>
      <c r="E1294" s="38"/>
    </row>
    <row r="1295" spans="4:5" ht="12.75">
      <c r="D1295" s="38"/>
      <c r="E1295" s="38"/>
    </row>
    <row r="1296" spans="4:5" ht="12.75">
      <c r="D1296" s="38"/>
      <c r="E1296" s="38"/>
    </row>
    <row r="1297" spans="4:5" ht="12.75">
      <c r="D1297" s="38"/>
      <c r="E1297" s="38"/>
    </row>
    <row r="1298" spans="4:5" ht="12.75">
      <c r="D1298" s="38"/>
      <c r="E1298" s="38"/>
    </row>
    <row r="1299" spans="4:5" ht="12.75">
      <c r="D1299" s="38"/>
      <c r="E1299" s="38"/>
    </row>
    <row r="1300" spans="4:5" ht="12.75">
      <c r="D1300" s="38"/>
      <c r="E1300" s="38"/>
    </row>
    <row r="1301" spans="4:5" ht="12.75">
      <c r="D1301" s="38"/>
      <c r="E1301" s="38"/>
    </row>
    <row r="1302" spans="4:5" ht="12.75">
      <c r="D1302" s="38"/>
      <c r="E1302" s="38"/>
    </row>
    <row r="1303" spans="4:5" ht="12.75">
      <c r="D1303" s="38"/>
      <c r="E1303" s="38"/>
    </row>
    <row r="1304" spans="4:5" ht="12.75">
      <c r="D1304" s="38"/>
      <c r="E1304" s="38"/>
    </row>
    <row r="1305" spans="4:5" ht="12.75">
      <c r="D1305" s="38"/>
      <c r="E1305" s="38"/>
    </row>
    <row r="1306" spans="4:5" ht="12.75">
      <c r="D1306" s="38"/>
      <c r="E1306" s="38"/>
    </row>
    <row r="1307" spans="4:5" ht="12.75">
      <c r="D1307" s="38"/>
      <c r="E1307" s="38"/>
    </row>
    <row r="1308" spans="4:5" ht="12.75">
      <c r="D1308" s="38"/>
      <c r="E1308" s="38"/>
    </row>
    <row r="1309" spans="4:5" ht="12.75">
      <c r="D1309" s="38"/>
      <c r="E1309" s="38"/>
    </row>
    <row r="1310" spans="4:5" ht="12.75">
      <c r="D1310" s="38"/>
      <c r="E1310" s="38"/>
    </row>
    <row r="1311" spans="4:5" ht="12.75">
      <c r="D1311" s="38"/>
      <c r="E1311" s="38"/>
    </row>
    <row r="1312" spans="4:5" ht="12.75">
      <c r="D1312" s="38"/>
      <c r="E1312" s="38"/>
    </row>
    <row r="1313" spans="4:5" ht="12.75">
      <c r="D1313" s="38"/>
      <c r="E1313" s="38"/>
    </row>
    <row r="1314" spans="4:5" ht="12.75">
      <c r="D1314" s="38"/>
      <c r="E1314" s="38"/>
    </row>
    <row r="1315" spans="4:5" ht="12.75">
      <c r="D1315" s="38"/>
      <c r="E1315" s="38"/>
    </row>
    <row r="1316" spans="4:5" ht="12.75">
      <c r="D1316" s="38"/>
      <c r="E1316" s="38"/>
    </row>
    <row r="1317" spans="4:5" ht="12.75">
      <c r="D1317" s="38"/>
      <c r="E1317" s="38"/>
    </row>
    <row r="1318" spans="4:5" ht="12.75">
      <c r="D1318" s="38"/>
      <c r="E1318" s="38"/>
    </row>
    <row r="1319" spans="4:5" ht="12.75">
      <c r="D1319" s="38"/>
      <c r="E1319" s="38"/>
    </row>
    <row r="1320" spans="4:5" ht="12.75">
      <c r="D1320" s="38"/>
      <c r="E1320" s="38"/>
    </row>
    <row r="1321" spans="4:5" ht="12.75">
      <c r="D1321" s="38"/>
      <c r="E1321" s="38"/>
    </row>
    <row r="1322" spans="4:5" ht="12.75">
      <c r="D1322" s="38"/>
      <c r="E1322" s="38"/>
    </row>
    <row r="1323" spans="4:5" ht="12.75">
      <c r="D1323" s="38"/>
      <c r="E1323" s="38"/>
    </row>
    <row r="1324" spans="4:5" ht="12.75">
      <c r="D1324" s="38"/>
      <c r="E1324" s="38"/>
    </row>
    <row r="1325" spans="4:5" ht="12.75">
      <c r="D1325" s="38"/>
      <c r="E1325" s="38"/>
    </row>
    <row r="1326" spans="4:5" ht="12.75">
      <c r="D1326" s="38"/>
      <c r="E1326" s="38"/>
    </row>
    <row r="1327" spans="4:5" ht="12.75">
      <c r="D1327" s="38"/>
      <c r="E1327" s="38"/>
    </row>
    <row r="1328" spans="4:5" ht="12.75">
      <c r="D1328" s="38"/>
      <c r="E1328" s="38"/>
    </row>
    <row r="1329" spans="4:5" ht="12.75">
      <c r="D1329" s="38"/>
      <c r="E1329" s="38"/>
    </row>
    <row r="1330" spans="4:5" ht="12.75">
      <c r="D1330" s="38"/>
      <c r="E1330" s="38"/>
    </row>
    <row r="1331" spans="4:5" ht="12.75">
      <c r="D1331" s="38"/>
      <c r="E1331" s="38"/>
    </row>
    <row r="1332" spans="4:5" ht="12.75">
      <c r="D1332" s="38"/>
      <c r="E1332" s="38"/>
    </row>
    <row r="1333" spans="4:5" ht="12.75">
      <c r="D1333" s="38"/>
      <c r="E1333" s="38"/>
    </row>
    <row r="1334" spans="4:5" ht="12.75">
      <c r="D1334" s="38"/>
      <c r="E1334" s="38"/>
    </row>
    <row r="1335" spans="4:5" ht="12.75">
      <c r="D1335" s="38"/>
      <c r="E1335" s="38"/>
    </row>
    <row r="1336" spans="4:5" ht="12.75">
      <c r="D1336" s="38"/>
      <c r="E1336" s="38"/>
    </row>
    <row r="1337" spans="4:5" ht="12.75">
      <c r="D1337" s="38"/>
      <c r="E1337" s="38"/>
    </row>
    <row r="1338" spans="4:5" ht="12.75">
      <c r="D1338" s="38"/>
      <c r="E1338" s="38"/>
    </row>
    <row r="1339" spans="4:5" ht="12.75">
      <c r="D1339" s="38"/>
      <c r="E1339" s="38"/>
    </row>
    <row r="1340" spans="4:5" ht="12.75">
      <c r="D1340" s="38"/>
      <c r="E1340" s="38"/>
    </row>
    <row r="1341" spans="4:5" ht="12.75">
      <c r="D1341" s="38"/>
      <c r="E1341" s="38"/>
    </row>
    <row r="1342" spans="4:5" ht="12.75">
      <c r="D1342" s="38"/>
      <c r="E1342" s="38"/>
    </row>
    <row r="1343" spans="4:5" ht="12.75">
      <c r="D1343" s="38"/>
      <c r="E1343" s="38"/>
    </row>
    <row r="1344" spans="4:5" ht="12.75">
      <c r="D1344" s="38"/>
      <c r="E1344" s="38"/>
    </row>
    <row r="1345" spans="4:5" ht="12.75">
      <c r="D1345" s="38"/>
      <c r="E1345" s="38"/>
    </row>
    <row r="1346" spans="4:5" ht="12.75">
      <c r="D1346" s="38"/>
      <c r="E1346" s="38"/>
    </row>
    <row r="1347" spans="4:5" ht="12.75">
      <c r="D1347" s="38"/>
      <c r="E1347" s="38"/>
    </row>
    <row r="1348" spans="4:5" ht="12.75">
      <c r="D1348" s="38"/>
      <c r="E1348" s="38"/>
    </row>
    <row r="1349" spans="4:5" ht="12.75">
      <c r="D1349" s="38"/>
      <c r="E1349" s="38"/>
    </row>
    <row r="1350" spans="4:5" ht="12.75">
      <c r="D1350" s="38"/>
      <c r="E1350" s="38"/>
    </row>
    <row r="1351" spans="4:5" ht="12.75">
      <c r="D1351" s="38"/>
      <c r="E1351" s="38"/>
    </row>
    <row r="1352" spans="4:5" ht="12.75">
      <c r="D1352" s="38"/>
      <c r="E1352" s="38"/>
    </row>
    <row r="1353" spans="4:5" ht="12.75">
      <c r="D1353" s="38"/>
      <c r="E1353" s="38"/>
    </row>
    <row r="1354" spans="4:5" ht="12.75">
      <c r="D1354" s="38"/>
      <c r="E1354" s="38"/>
    </row>
    <row r="1355" spans="4:5" ht="12.75">
      <c r="D1355" s="38"/>
      <c r="E1355" s="38"/>
    </row>
    <row r="1356" spans="4:5" ht="12.75">
      <c r="D1356" s="38"/>
      <c r="E1356" s="38"/>
    </row>
    <row r="1357" spans="4:5" ht="12.75">
      <c r="D1357" s="38"/>
      <c r="E1357" s="38"/>
    </row>
    <row r="1358" spans="4:5" ht="12.75">
      <c r="D1358" s="38"/>
      <c r="E1358" s="38"/>
    </row>
    <row r="1359" spans="4:5" ht="12.75">
      <c r="D1359" s="38"/>
      <c r="E1359" s="38"/>
    </row>
    <row r="1360" spans="4:5" ht="12.75">
      <c r="D1360" s="38"/>
      <c r="E1360" s="38"/>
    </row>
    <row r="1361" spans="4:5" ht="12.75">
      <c r="D1361" s="38"/>
      <c r="E1361" s="38"/>
    </row>
    <row r="1362" spans="4:5" ht="12.75">
      <c r="D1362" s="38"/>
      <c r="E1362" s="38"/>
    </row>
    <row r="1363" spans="4:5" ht="12.75">
      <c r="D1363" s="38"/>
      <c r="E1363" s="38"/>
    </row>
    <row r="1364" spans="4:5" ht="12.75">
      <c r="D1364" s="38"/>
      <c r="E1364" s="38"/>
    </row>
    <row r="1365" spans="4:5" ht="12.75">
      <c r="D1365" s="38"/>
      <c r="E1365" s="38"/>
    </row>
    <row r="1366" spans="4:5" ht="12.75">
      <c r="D1366" s="38"/>
      <c r="E1366" s="38"/>
    </row>
    <row r="1367" spans="4:5" ht="12.75">
      <c r="D1367" s="38"/>
      <c r="E1367" s="38"/>
    </row>
    <row r="1368" spans="4:5" ht="12.75">
      <c r="D1368" s="38"/>
      <c r="E1368" s="38"/>
    </row>
    <row r="1369" spans="4:5" ht="12.75">
      <c r="D1369" s="38"/>
      <c r="E1369" s="38"/>
    </row>
    <row r="1370" spans="4:5" ht="12.75">
      <c r="D1370" s="38"/>
      <c r="E1370" s="38"/>
    </row>
    <row r="1371" spans="4:5" ht="12.75">
      <c r="D1371" s="38"/>
      <c r="E1371" s="38"/>
    </row>
    <row r="1372" spans="4:5" ht="12.75">
      <c r="D1372" s="38"/>
      <c r="E1372" s="38"/>
    </row>
    <row r="1373" spans="4:5" ht="12.75">
      <c r="D1373" s="38"/>
      <c r="E1373" s="38"/>
    </row>
    <row r="1374" spans="4:5" ht="12.75">
      <c r="D1374" s="38"/>
      <c r="E1374" s="38"/>
    </row>
    <row r="1375" spans="4:5" ht="12.75">
      <c r="D1375" s="38"/>
      <c r="E1375" s="38"/>
    </row>
    <row r="1376" spans="4:5" ht="12.75">
      <c r="D1376" s="38"/>
      <c r="E1376" s="38"/>
    </row>
    <row r="1377" spans="4:5" ht="12.75">
      <c r="D1377" s="38"/>
      <c r="E1377" s="38"/>
    </row>
    <row r="1378" spans="4:5" ht="12.75">
      <c r="D1378" s="38"/>
      <c r="E1378" s="38"/>
    </row>
    <row r="1379" spans="4:5" ht="12.75">
      <c r="D1379" s="38"/>
      <c r="E1379" s="38"/>
    </row>
    <row r="1380" spans="4:5" ht="12.75">
      <c r="D1380" s="38"/>
      <c r="E1380" s="38"/>
    </row>
    <row r="1381" spans="4:5" ht="12.75">
      <c r="D1381" s="38"/>
      <c r="E1381" s="38"/>
    </row>
    <row r="1382" spans="4:5" ht="12.75">
      <c r="D1382" s="38"/>
      <c r="E1382" s="38"/>
    </row>
    <row r="1383" spans="4:5" ht="12.75">
      <c r="D1383" s="38"/>
      <c r="E1383" s="38"/>
    </row>
    <row r="1384" spans="4:5" ht="12.75">
      <c r="D1384" s="38"/>
      <c r="E1384" s="38"/>
    </row>
    <row r="1385" spans="4:5" ht="12.75">
      <c r="D1385" s="38"/>
      <c r="E1385" s="38"/>
    </row>
    <row r="1386" spans="4:5" ht="12.75">
      <c r="D1386" s="38"/>
      <c r="E1386" s="38"/>
    </row>
    <row r="1387" spans="4:5" ht="12.75">
      <c r="D1387" s="38"/>
      <c r="E1387" s="38"/>
    </row>
    <row r="1388" spans="4:5" ht="12.75">
      <c r="D1388" s="38"/>
      <c r="E1388" s="38"/>
    </row>
    <row r="1389" spans="4:5" ht="12.75">
      <c r="D1389" s="38"/>
      <c r="E1389" s="38"/>
    </row>
    <row r="1390" spans="4:5" ht="12.75">
      <c r="D1390" s="38"/>
      <c r="E1390" s="38"/>
    </row>
    <row r="1391" spans="4:5" ht="12.75">
      <c r="D1391" s="38"/>
      <c r="E1391" s="38"/>
    </row>
    <row r="1392" spans="4:5" ht="12.75">
      <c r="D1392" s="38"/>
      <c r="E1392" s="38"/>
    </row>
    <row r="1393" spans="4:5" ht="12.75">
      <c r="D1393" s="38"/>
      <c r="E1393" s="38"/>
    </row>
    <row r="1394" spans="4:5" ht="12.75">
      <c r="D1394" s="38"/>
      <c r="E1394" s="38"/>
    </row>
    <row r="1395" spans="4:5" ht="12.75">
      <c r="D1395" s="38"/>
      <c r="E1395" s="38"/>
    </row>
    <row r="1396" spans="4:5" ht="12.75">
      <c r="D1396" s="38"/>
      <c r="E1396" s="38"/>
    </row>
    <row r="1397" spans="4:5" ht="12.75">
      <c r="D1397" s="38"/>
      <c r="E1397" s="38"/>
    </row>
    <row r="1398" spans="4:5" ht="12.75">
      <c r="D1398" s="38"/>
      <c r="E1398" s="38"/>
    </row>
    <row r="1399" spans="4:5" ht="12.75">
      <c r="D1399" s="38"/>
      <c r="E1399" s="38"/>
    </row>
    <row r="1400" spans="4:5" ht="12.75">
      <c r="D1400" s="38"/>
      <c r="E1400" s="38"/>
    </row>
    <row r="1401" spans="4:5" ht="12.75">
      <c r="D1401" s="38"/>
      <c r="E1401" s="38"/>
    </row>
    <row r="1402" spans="4:5" ht="12.75">
      <c r="D1402" s="38"/>
      <c r="E1402" s="38"/>
    </row>
    <row r="1403" spans="4:5" ht="12.75">
      <c r="D1403" s="38"/>
      <c r="E1403" s="38"/>
    </row>
    <row r="1404" spans="4:5" ht="12.75">
      <c r="D1404" s="38"/>
      <c r="E1404" s="38"/>
    </row>
    <row r="1405" spans="4:5" ht="12.75">
      <c r="D1405" s="38"/>
      <c r="E1405" s="38"/>
    </row>
    <row r="1406" spans="4:5" ht="12.75">
      <c r="D1406" s="38"/>
      <c r="E1406" s="38"/>
    </row>
    <row r="1407" spans="4:5" ht="12.75">
      <c r="D1407" s="38"/>
      <c r="E1407" s="38"/>
    </row>
    <row r="1408" spans="4:5" ht="12.75">
      <c r="D1408" s="38"/>
      <c r="E1408" s="38"/>
    </row>
    <row r="1409" spans="4:5" ht="12.75">
      <c r="D1409" s="38"/>
      <c r="E1409" s="38"/>
    </row>
    <row r="1410" spans="4:5" ht="12.75">
      <c r="D1410" s="38"/>
      <c r="E1410" s="38"/>
    </row>
    <row r="1411" spans="4:5" ht="12.75">
      <c r="D1411" s="38"/>
      <c r="E1411" s="38"/>
    </row>
    <row r="1412" spans="4:5" ht="12.75">
      <c r="D1412" s="38"/>
      <c r="E1412" s="38"/>
    </row>
    <row r="1413" spans="4:5" ht="12.75">
      <c r="D1413" s="38"/>
      <c r="E1413" s="38"/>
    </row>
    <row r="1414" spans="4:5" ht="12.75">
      <c r="D1414" s="38"/>
      <c r="E1414" s="38"/>
    </row>
    <row r="1415" spans="4:5" ht="12.75">
      <c r="D1415" s="38"/>
      <c r="E1415" s="38"/>
    </row>
    <row r="1416" spans="4:5" ht="12.75">
      <c r="D1416" s="38"/>
      <c r="E1416" s="38"/>
    </row>
    <row r="1417" spans="4:5" ht="12.75">
      <c r="D1417" s="38"/>
      <c r="E1417" s="38"/>
    </row>
    <row r="1418" spans="4:5" ht="12.75">
      <c r="D1418" s="38"/>
      <c r="E1418" s="38"/>
    </row>
    <row r="1419" spans="4:5" ht="12.75">
      <c r="D1419" s="38"/>
      <c r="E1419" s="38"/>
    </row>
    <row r="1420" spans="4:5" ht="12.75">
      <c r="D1420" s="38"/>
      <c r="E1420" s="38"/>
    </row>
    <row r="1421" spans="4:5" ht="12.75">
      <c r="D1421" s="38"/>
      <c r="E1421" s="38"/>
    </row>
    <row r="1422" spans="4:5" ht="12.75">
      <c r="D1422" s="38"/>
      <c r="E1422" s="38"/>
    </row>
    <row r="1423" spans="4:5" ht="12.75">
      <c r="D1423" s="38"/>
      <c r="E1423" s="38"/>
    </row>
    <row r="1424" spans="4:5" ht="12.75">
      <c r="D1424" s="38"/>
      <c r="E1424" s="38"/>
    </row>
    <row r="1425" spans="4:5" ht="12.75">
      <c r="D1425" s="38"/>
      <c r="E1425" s="38"/>
    </row>
    <row r="1426" spans="4:5" ht="12.75">
      <c r="D1426" s="38"/>
      <c r="E1426" s="38"/>
    </row>
    <row r="1427" spans="4:5" ht="12.75">
      <c r="D1427" s="38"/>
      <c r="E1427" s="38"/>
    </row>
    <row r="1428" spans="4:5" ht="12.75">
      <c r="D1428" s="38"/>
      <c r="E1428" s="38"/>
    </row>
    <row r="1429" spans="4:5" ht="12.75">
      <c r="D1429" s="38"/>
      <c r="E1429" s="38"/>
    </row>
    <row r="1430" spans="4:5" ht="12.75">
      <c r="D1430" s="38"/>
      <c r="E1430" s="38"/>
    </row>
    <row r="1431" spans="4:5" ht="12.75">
      <c r="D1431" s="38"/>
      <c r="E1431" s="38"/>
    </row>
    <row r="1432" spans="4:5" ht="12.75">
      <c r="D1432" s="38"/>
      <c r="E1432" s="38"/>
    </row>
    <row r="1433" spans="4:5" ht="12.75">
      <c r="D1433" s="38"/>
      <c r="E1433" s="38"/>
    </row>
    <row r="1434" spans="4:5" ht="12.75">
      <c r="D1434" s="38"/>
      <c r="E1434" s="38"/>
    </row>
    <row r="1435" spans="4:5" ht="12.75">
      <c r="D1435" s="38"/>
      <c r="E1435" s="38"/>
    </row>
    <row r="1436" spans="4:5" ht="12.75">
      <c r="D1436" s="38"/>
      <c r="E1436" s="38"/>
    </row>
    <row r="1437" spans="4:5" ht="12.75">
      <c r="D1437" s="38"/>
      <c r="E1437" s="38"/>
    </row>
    <row r="1438" spans="4:5" ht="12.75">
      <c r="D1438" s="38"/>
      <c r="E1438" s="38"/>
    </row>
    <row r="1439" spans="4:5" ht="12.75">
      <c r="D1439" s="38"/>
      <c r="E1439" s="38"/>
    </row>
    <row r="1440" spans="4:5" ht="12.75">
      <c r="D1440" s="38"/>
      <c r="E1440" s="38"/>
    </row>
    <row r="1441" spans="4:5" ht="12.75">
      <c r="D1441" s="38"/>
      <c r="E1441" s="38"/>
    </row>
    <row r="1442" spans="4:5" ht="12.75">
      <c r="D1442" s="38"/>
      <c r="E1442" s="38"/>
    </row>
    <row r="1443" spans="4:5" ht="12.75">
      <c r="D1443" s="38"/>
      <c r="E1443" s="38"/>
    </row>
    <row r="1444" spans="4:5" ht="12.75">
      <c r="D1444" s="38"/>
      <c r="E1444" s="38"/>
    </row>
    <row r="1445" spans="4:5" ht="12.75">
      <c r="D1445" s="38"/>
      <c r="E1445" s="38"/>
    </row>
    <row r="1446" spans="4:5" ht="12.75">
      <c r="D1446" s="38"/>
      <c r="E1446" s="38"/>
    </row>
    <row r="1447" spans="4:5" ht="12.75">
      <c r="D1447" s="38"/>
      <c r="E1447" s="38"/>
    </row>
    <row r="1448" spans="4:5" ht="12.75">
      <c r="D1448" s="38"/>
      <c r="E1448" s="38"/>
    </row>
    <row r="1449" spans="4:5" ht="12.75">
      <c r="D1449" s="38"/>
      <c r="E1449" s="38"/>
    </row>
    <row r="1450" spans="4:5" ht="12.75">
      <c r="D1450" s="38"/>
      <c r="E1450" s="38"/>
    </row>
    <row r="1451" spans="4:5" ht="12.75">
      <c r="D1451" s="38"/>
      <c r="E1451" s="38"/>
    </row>
    <row r="1452" spans="4:5" ht="12.75">
      <c r="D1452" s="38"/>
      <c r="E1452" s="38"/>
    </row>
    <row r="1453" spans="4:5" ht="12.75">
      <c r="D1453" s="38"/>
      <c r="E1453" s="38"/>
    </row>
    <row r="1454" spans="4:5" ht="12.75">
      <c r="D1454" s="38"/>
      <c r="E1454" s="38"/>
    </row>
    <row r="1455" spans="4:5" ht="12.75">
      <c r="D1455" s="38"/>
      <c r="E1455" s="38"/>
    </row>
    <row r="1456" spans="4:5" ht="12.75">
      <c r="D1456" s="38"/>
      <c r="E1456" s="38"/>
    </row>
    <row r="1457" spans="4:5" ht="12.75">
      <c r="D1457" s="38"/>
      <c r="E1457" s="38"/>
    </row>
    <row r="1458" spans="4:5" ht="12.75">
      <c r="D1458" s="38"/>
      <c r="E1458" s="38"/>
    </row>
    <row r="1459" spans="4:5" ht="12.75">
      <c r="D1459" s="38"/>
      <c r="E1459" s="38"/>
    </row>
    <row r="1460" spans="4:5" ht="12.75">
      <c r="D1460" s="38"/>
      <c r="E1460" s="38"/>
    </row>
    <row r="1461" spans="4:5" ht="12.75">
      <c r="D1461" s="38"/>
      <c r="E1461" s="38"/>
    </row>
    <row r="1462" spans="4:5" ht="12.75">
      <c r="D1462" s="38"/>
      <c r="E1462" s="38"/>
    </row>
    <row r="1463" spans="4:5" ht="12.75">
      <c r="D1463" s="38"/>
      <c r="E1463" s="38"/>
    </row>
    <row r="1464" spans="4:5" ht="12.75">
      <c r="D1464" s="38"/>
      <c r="E1464" s="38"/>
    </row>
    <row r="1465" spans="4:5" ht="12.75">
      <c r="D1465" s="38"/>
      <c r="E1465" s="38"/>
    </row>
    <row r="1466" spans="4:5" ht="12.75">
      <c r="D1466" s="38"/>
      <c r="E1466" s="38"/>
    </row>
    <row r="1467" spans="4:5" ht="12.75">
      <c r="D1467" s="38"/>
      <c r="E1467" s="38"/>
    </row>
    <row r="1468" spans="4:5" ht="12.75">
      <c r="D1468" s="38"/>
      <c r="E1468" s="38"/>
    </row>
    <row r="1469" spans="4:5" ht="12.75">
      <c r="D1469" s="38"/>
      <c r="E1469" s="38"/>
    </row>
    <row r="1470" spans="4:5" ht="12.75">
      <c r="D1470" s="38"/>
      <c r="E1470" s="38"/>
    </row>
    <row r="1471" spans="4:5" ht="12.75">
      <c r="D1471" s="38"/>
      <c r="E1471" s="38"/>
    </row>
    <row r="1472" spans="4:5" ht="12.75">
      <c r="D1472" s="38"/>
      <c r="E1472" s="38"/>
    </row>
    <row r="1473" spans="4:5" ht="12.75">
      <c r="D1473" s="38"/>
      <c r="E1473" s="38"/>
    </row>
    <row r="1474" spans="4:5" ht="12.75">
      <c r="D1474" s="38"/>
      <c r="E1474" s="38"/>
    </row>
    <row r="1475" spans="4:5" ht="12.75">
      <c r="D1475" s="38"/>
      <c r="E1475" s="38"/>
    </row>
    <row r="1476" spans="4:5" ht="12.75">
      <c r="D1476" s="38"/>
      <c r="E1476" s="38"/>
    </row>
    <row r="1477" spans="4:5" ht="12.75">
      <c r="D1477" s="38"/>
      <c r="E1477" s="38"/>
    </row>
    <row r="1478" spans="4:5" ht="12.75">
      <c r="D1478" s="38"/>
      <c r="E1478" s="38"/>
    </row>
    <row r="1479" spans="4:5" ht="12.75">
      <c r="D1479" s="38"/>
      <c r="E1479" s="38"/>
    </row>
    <row r="1480" spans="4:5" ht="12.75">
      <c r="D1480" s="38"/>
      <c r="E1480" s="38"/>
    </row>
    <row r="1481" spans="4:5" ht="12.75">
      <c r="D1481" s="38"/>
      <c r="E1481" s="38"/>
    </row>
    <row r="1482" spans="4:5" ht="12.75">
      <c r="D1482" s="38"/>
      <c r="E1482" s="38"/>
    </row>
    <row r="1483" spans="4:5" ht="12.75">
      <c r="D1483" s="38"/>
      <c r="E1483" s="38"/>
    </row>
    <row r="1484" spans="4:5" ht="12.75">
      <c r="D1484" s="38"/>
      <c r="E1484" s="38"/>
    </row>
    <row r="1485" spans="4:5" ht="12.75">
      <c r="D1485" s="38"/>
      <c r="E1485" s="38"/>
    </row>
    <row r="1486" spans="4:5" ht="12.75">
      <c r="D1486" s="38"/>
      <c r="E1486" s="38"/>
    </row>
    <row r="1487" spans="4:5" ht="12.75">
      <c r="D1487" s="38"/>
      <c r="E1487" s="38"/>
    </row>
    <row r="1488" spans="4:5" ht="12.75">
      <c r="D1488" s="38"/>
      <c r="E1488" s="38"/>
    </row>
    <row r="1489" spans="4:5" ht="12.75">
      <c r="D1489" s="38"/>
      <c r="E1489" s="38"/>
    </row>
    <row r="1490" spans="4:5" ht="12.75">
      <c r="D1490" s="38"/>
      <c r="E1490" s="38"/>
    </row>
    <row r="1491" spans="4:5" ht="12.75">
      <c r="D1491" s="38"/>
      <c r="E1491" s="38"/>
    </row>
    <row r="1492" spans="4:5" ht="12.75">
      <c r="D1492" s="38"/>
      <c r="E1492" s="38"/>
    </row>
    <row r="1493" spans="4:5" ht="12.75">
      <c r="D1493" s="38"/>
      <c r="E1493" s="38"/>
    </row>
    <row r="1494" spans="4:5" ht="12.75">
      <c r="D1494" s="38"/>
      <c r="E1494" s="38"/>
    </row>
    <row r="1495" spans="4:5" ht="12.75">
      <c r="D1495" s="38"/>
      <c r="E1495" s="38"/>
    </row>
    <row r="1496" spans="4:5" ht="12.75">
      <c r="D1496" s="38"/>
      <c r="E1496" s="38"/>
    </row>
    <row r="1497" spans="4:5" ht="12.75">
      <c r="D1497" s="38"/>
      <c r="E1497" s="38"/>
    </row>
    <row r="1498" spans="4:5" ht="12.75">
      <c r="D1498" s="38"/>
      <c r="E1498" s="38"/>
    </row>
    <row r="1499" spans="4:5" ht="12.75">
      <c r="D1499" s="38"/>
      <c r="E1499" s="38"/>
    </row>
    <row r="1500" spans="4:5" ht="12.75">
      <c r="D1500" s="38"/>
      <c r="E1500" s="38"/>
    </row>
    <row r="1501" spans="4:5" ht="12.75">
      <c r="D1501" s="38"/>
      <c r="E1501" s="38"/>
    </row>
    <row r="1502" spans="4:5" ht="12.75">
      <c r="D1502" s="38"/>
      <c r="E1502" s="38"/>
    </row>
    <row r="1503" spans="4:5" ht="12.75">
      <c r="D1503" s="38"/>
      <c r="E1503" s="38"/>
    </row>
    <row r="1504" spans="4:5" ht="12.75">
      <c r="D1504" s="38"/>
      <c r="E1504" s="38"/>
    </row>
    <row r="1505" spans="4:5" ht="12.75">
      <c r="D1505" s="38"/>
      <c r="E1505" s="38"/>
    </row>
    <row r="1506" spans="4:5" ht="12.75">
      <c r="D1506" s="38"/>
      <c r="E1506" s="38"/>
    </row>
    <row r="1507" spans="4:5" ht="12.75">
      <c r="D1507" s="38"/>
      <c r="E1507" s="38"/>
    </row>
    <row r="1508" spans="4:5" ht="12.75">
      <c r="D1508" s="38"/>
      <c r="E1508" s="38"/>
    </row>
    <row r="1509" spans="4:5" ht="12.75">
      <c r="D1509" s="38"/>
      <c r="E1509" s="38"/>
    </row>
    <row r="1510" spans="4:5" ht="12.75">
      <c r="D1510" s="38"/>
      <c r="E1510" s="38"/>
    </row>
    <row r="1511" spans="4:5" ht="12.75">
      <c r="D1511" s="38"/>
      <c r="E1511" s="38"/>
    </row>
    <row r="1512" spans="4:5" ht="12.75">
      <c r="D1512" s="38"/>
      <c r="E1512" s="38"/>
    </row>
    <row r="1513" spans="4:5" ht="12.75">
      <c r="D1513" s="38"/>
      <c r="E1513" s="38"/>
    </row>
    <row r="1514" spans="4:5" ht="12.75">
      <c r="D1514" s="38"/>
      <c r="E1514" s="38"/>
    </row>
    <row r="1515" spans="4:5" ht="12.75">
      <c r="D1515" s="38"/>
      <c r="E1515" s="38"/>
    </row>
    <row r="1516" spans="4:5" ht="12.75">
      <c r="D1516" s="38"/>
      <c r="E1516" s="38"/>
    </row>
    <row r="1517" spans="4:5" ht="12.75">
      <c r="D1517" s="38"/>
      <c r="E1517" s="38"/>
    </row>
    <row r="1518" spans="4:5" ht="12.75">
      <c r="D1518" s="38"/>
      <c r="E1518" s="38"/>
    </row>
    <row r="1519" spans="4:5" ht="12.75">
      <c r="D1519" s="38"/>
      <c r="E1519" s="38"/>
    </row>
    <row r="1520" spans="4:5" ht="12.75">
      <c r="D1520" s="38"/>
      <c r="E1520" s="38"/>
    </row>
    <row r="1521" spans="4:5" ht="12.75">
      <c r="D1521" s="38"/>
      <c r="E1521" s="38"/>
    </row>
    <row r="1522" spans="4:5" ht="12.75">
      <c r="D1522" s="38"/>
      <c r="E1522" s="38"/>
    </row>
    <row r="1523" spans="4:5" ht="12.75">
      <c r="D1523" s="38"/>
      <c r="E1523" s="38"/>
    </row>
    <row r="1524" spans="4:5" ht="12.75">
      <c r="D1524" s="38"/>
      <c r="E1524" s="38"/>
    </row>
    <row r="1525" spans="4:5" ht="12.75">
      <c r="D1525" s="38"/>
      <c r="E1525" s="38"/>
    </row>
    <row r="1526" spans="4:5" ht="12.75">
      <c r="D1526" s="38"/>
      <c r="E1526" s="38"/>
    </row>
    <row r="1527" spans="4:5" ht="12.75">
      <c r="D1527" s="38"/>
      <c r="E1527" s="38"/>
    </row>
    <row r="1528" spans="4:5" ht="12.75">
      <c r="D1528" s="38"/>
      <c r="E1528" s="38"/>
    </row>
    <row r="1529" spans="4:5" ht="12.75">
      <c r="D1529" s="38"/>
      <c r="E1529" s="38"/>
    </row>
    <row r="1530" spans="4:5" ht="12.75">
      <c r="D1530" s="38"/>
      <c r="E1530" s="38"/>
    </row>
    <row r="1531" spans="4:5" ht="12.75">
      <c r="D1531" s="38"/>
      <c r="E1531" s="38"/>
    </row>
    <row r="1532" spans="4:5" ht="12.75">
      <c r="D1532" s="38"/>
      <c r="E1532" s="38"/>
    </row>
    <row r="1533" spans="4:5" ht="12.75">
      <c r="D1533" s="38"/>
      <c r="E1533" s="38"/>
    </row>
    <row r="1534" spans="4:5" ht="12.75">
      <c r="D1534" s="38"/>
      <c r="E1534" s="38"/>
    </row>
    <row r="1535" spans="4:5" ht="12.75">
      <c r="D1535" s="38"/>
      <c r="E1535" s="38"/>
    </row>
    <row r="1536" spans="4:5" ht="12.75">
      <c r="D1536" s="38"/>
      <c r="E1536" s="38"/>
    </row>
    <row r="1537" spans="4:5" ht="12.75">
      <c r="D1537" s="38"/>
      <c r="E1537" s="38"/>
    </row>
    <row r="1538" spans="4:5" ht="12.75">
      <c r="D1538" s="38"/>
      <c r="E1538" s="38"/>
    </row>
    <row r="1539" spans="4:5" ht="12.75">
      <c r="D1539" s="38"/>
      <c r="E1539" s="38"/>
    </row>
    <row r="1540" spans="4:5" ht="12.75">
      <c r="D1540" s="38"/>
      <c r="E1540" s="38"/>
    </row>
    <row r="1541" spans="4:5" ht="12.75">
      <c r="D1541" s="38"/>
      <c r="E1541" s="38"/>
    </row>
    <row r="1542" spans="4:5" ht="12.75">
      <c r="D1542" s="38"/>
      <c r="E1542" s="38"/>
    </row>
    <row r="1543" spans="4:5" ht="12.75">
      <c r="D1543" s="38"/>
      <c r="E1543" s="38"/>
    </row>
    <row r="1544" spans="4:5" ht="12.75">
      <c r="D1544" s="38"/>
      <c r="E1544" s="38"/>
    </row>
    <row r="1545" spans="4:5" ht="12.75">
      <c r="D1545" s="38"/>
      <c r="E1545" s="38"/>
    </row>
    <row r="1546" spans="4:5" ht="12.75">
      <c r="D1546" s="38"/>
      <c r="E1546" s="38"/>
    </row>
    <row r="1547" spans="4:5" ht="12.75">
      <c r="D1547" s="38"/>
      <c r="E1547" s="38"/>
    </row>
    <row r="1548" spans="4:5" ht="12.75">
      <c r="D1548" s="38"/>
      <c r="E1548" s="38"/>
    </row>
    <row r="1549" spans="4:5" ht="12.75">
      <c r="D1549" s="38"/>
      <c r="E1549" s="38"/>
    </row>
    <row r="1550" spans="4:5" ht="12.75">
      <c r="D1550" s="38"/>
      <c r="E1550" s="38"/>
    </row>
    <row r="1551" spans="4:5" ht="12.75">
      <c r="D1551" s="38"/>
      <c r="E1551" s="38"/>
    </row>
    <row r="1552" spans="4:5" ht="12.75">
      <c r="D1552" s="38"/>
      <c r="E1552" s="38"/>
    </row>
    <row r="1553" spans="4:5" ht="12.75">
      <c r="D1553" s="38"/>
      <c r="E1553" s="38"/>
    </row>
    <row r="1554" spans="4:5" ht="12.75">
      <c r="D1554" s="38"/>
      <c r="E1554" s="38"/>
    </row>
    <row r="1555" spans="4:5" ht="12.75">
      <c r="D1555" s="38"/>
      <c r="E1555" s="38"/>
    </row>
    <row r="1556" spans="4:5" ht="12.75">
      <c r="D1556" s="38"/>
      <c r="E1556" s="38"/>
    </row>
    <row r="1557" spans="4:5" ht="12.75">
      <c r="D1557" s="38"/>
      <c r="E1557" s="38"/>
    </row>
    <row r="1558" spans="4:5" ht="12.75">
      <c r="D1558" s="38"/>
      <c r="E1558" s="38"/>
    </row>
    <row r="1559" spans="4:5" ht="12.75">
      <c r="D1559" s="38"/>
      <c r="E1559" s="38"/>
    </row>
    <row r="1560" spans="4:5" ht="12.75">
      <c r="D1560" s="38"/>
      <c r="E1560" s="38"/>
    </row>
    <row r="1561" spans="4:5" ht="12.75">
      <c r="D1561" s="38"/>
      <c r="E1561" s="38"/>
    </row>
    <row r="1562" spans="4:5" ht="12.75">
      <c r="D1562" s="38"/>
      <c r="E1562" s="38"/>
    </row>
    <row r="1563" spans="4:5" ht="12.75">
      <c r="D1563" s="38"/>
      <c r="E1563" s="38"/>
    </row>
    <row r="1564" spans="4:5" ht="12.75">
      <c r="D1564" s="38"/>
      <c r="E1564" s="38"/>
    </row>
    <row r="1565" spans="4:5" ht="12.75">
      <c r="D1565" s="38"/>
      <c r="E1565" s="38"/>
    </row>
    <row r="1566" spans="4:5" ht="12.75">
      <c r="D1566" s="38"/>
      <c r="E1566" s="38"/>
    </row>
    <row r="1567" spans="4:5" ht="12.75">
      <c r="D1567" s="38"/>
      <c r="E1567" s="38"/>
    </row>
    <row r="1568" spans="4:5" ht="12.75">
      <c r="D1568" s="38"/>
      <c r="E1568" s="38"/>
    </row>
    <row r="1569" spans="4:5" ht="12.75">
      <c r="D1569" s="38"/>
      <c r="E1569" s="38"/>
    </row>
    <row r="1570" spans="4:5" ht="12.75">
      <c r="D1570" s="38"/>
      <c r="E1570" s="38"/>
    </row>
    <row r="1571" spans="4:5" ht="12.75">
      <c r="D1571" s="38"/>
      <c r="E1571" s="38"/>
    </row>
    <row r="1572" spans="4:5" ht="12.75">
      <c r="D1572" s="38"/>
      <c r="E1572" s="38"/>
    </row>
    <row r="1573" spans="4:5" ht="12.75">
      <c r="D1573" s="38"/>
      <c r="E1573" s="38"/>
    </row>
    <row r="1574" spans="4:5" ht="12.75">
      <c r="D1574" s="38"/>
      <c r="E1574" s="38"/>
    </row>
    <row r="1575" spans="4:5" ht="12.75">
      <c r="D1575" s="38"/>
      <c r="E1575" s="38"/>
    </row>
    <row r="1576" spans="4:5" ht="12.75">
      <c r="D1576" s="38"/>
      <c r="E1576" s="38"/>
    </row>
    <row r="1577" spans="4:5" ht="12.75">
      <c r="D1577" s="38"/>
      <c r="E1577" s="38"/>
    </row>
    <row r="1578" spans="4:5" ht="12.75">
      <c r="D1578" s="38"/>
      <c r="E1578" s="38"/>
    </row>
    <row r="1579" spans="4:5" ht="12.75">
      <c r="D1579" s="38"/>
      <c r="E1579" s="38"/>
    </row>
    <row r="1580" spans="4:5" ht="12.75">
      <c r="D1580" s="38"/>
      <c r="E1580" s="38"/>
    </row>
    <row r="1581" spans="4:5" ht="12.75">
      <c r="D1581" s="38"/>
      <c r="E1581" s="38"/>
    </row>
    <row r="1582" spans="4:5" ht="12.75">
      <c r="D1582" s="38"/>
      <c r="E1582" s="38"/>
    </row>
    <row r="1583" spans="4:5" ht="12.75">
      <c r="D1583" s="38"/>
      <c r="E1583" s="38"/>
    </row>
    <row r="1584" spans="4:5" ht="12.75">
      <c r="D1584" s="38"/>
      <c r="E1584" s="38"/>
    </row>
    <row r="1585" spans="4:5" ht="12.75">
      <c r="D1585" s="38"/>
      <c r="E1585" s="38"/>
    </row>
    <row r="1586" spans="4:5" ht="12.75">
      <c r="D1586" s="38"/>
      <c r="E1586" s="38"/>
    </row>
    <row r="1587" spans="4:5" ht="12.75">
      <c r="D1587" s="38"/>
      <c r="E1587" s="38"/>
    </row>
    <row r="1588" spans="4:5" ht="12.75">
      <c r="D1588" s="38"/>
      <c r="E1588" s="38"/>
    </row>
    <row r="1589" spans="4:5" ht="12.75">
      <c r="D1589" s="38"/>
      <c r="E1589" s="38"/>
    </row>
    <row r="1590" spans="4:5" ht="12.75">
      <c r="D1590" s="38"/>
      <c r="E1590" s="38"/>
    </row>
    <row r="1591" spans="4:5" ht="12.75">
      <c r="D1591" s="38"/>
      <c r="E1591" s="38"/>
    </row>
    <row r="1592" spans="4:5" ht="12.75">
      <c r="D1592" s="38"/>
      <c r="E1592" s="38"/>
    </row>
    <row r="1593" spans="4:5" ht="12.75">
      <c r="D1593" s="38"/>
      <c r="E1593" s="38"/>
    </row>
    <row r="1594" spans="4:5" ht="12.75">
      <c r="D1594" s="38"/>
      <c r="E1594" s="38"/>
    </row>
    <row r="1595" spans="4:5" ht="12.75">
      <c r="D1595" s="38"/>
      <c r="E1595" s="38"/>
    </row>
    <row r="1596" spans="4:5" ht="12.75">
      <c r="D1596" s="38"/>
      <c r="E1596" s="38"/>
    </row>
    <row r="1597" spans="4:5" ht="12.75">
      <c r="D1597" s="38"/>
      <c r="E1597" s="38"/>
    </row>
    <row r="1598" spans="4:5" ht="12.75">
      <c r="D1598" s="38"/>
      <c r="E1598" s="38"/>
    </row>
    <row r="1599" spans="4:5" ht="12.75">
      <c r="D1599" s="38"/>
      <c r="E1599" s="38"/>
    </row>
    <row r="1600" spans="4:5" ht="12.75">
      <c r="D1600" s="38"/>
      <c r="E1600" s="38"/>
    </row>
    <row r="1601" spans="4:5" ht="12.75">
      <c r="D1601" s="38"/>
      <c r="E1601" s="38"/>
    </row>
    <row r="1602" spans="4:5" ht="12.75">
      <c r="D1602" s="38"/>
      <c r="E1602" s="38"/>
    </row>
    <row r="1603" spans="4:5" ht="12.75">
      <c r="D1603" s="38"/>
      <c r="E1603" s="38"/>
    </row>
    <row r="1604" spans="4:5" ht="12.75">
      <c r="D1604" s="38"/>
      <c r="E1604" s="38"/>
    </row>
    <row r="1605" spans="4:5" ht="12.75">
      <c r="D1605" s="38"/>
      <c r="E1605" s="38"/>
    </row>
    <row r="1606" spans="4:5" ht="12.75">
      <c r="D1606" s="38"/>
      <c r="E1606" s="38"/>
    </row>
    <row r="1607" spans="4:5" ht="12.75">
      <c r="D1607" s="38"/>
      <c r="E1607" s="38"/>
    </row>
    <row r="1608" spans="4:5" ht="12.75">
      <c r="D1608" s="38"/>
      <c r="E1608" s="38"/>
    </row>
    <row r="1609" spans="4:5" ht="12.75">
      <c r="D1609" s="38"/>
      <c r="E1609" s="38"/>
    </row>
    <row r="1610" spans="4:5" ht="12.75">
      <c r="D1610" s="38"/>
      <c r="E1610" s="38"/>
    </row>
    <row r="1611" spans="4:5" ht="12.75">
      <c r="D1611" s="38"/>
      <c r="E1611" s="38"/>
    </row>
    <row r="1612" spans="4:5" ht="12.75">
      <c r="D1612" s="38"/>
      <c r="E1612" s="38"/>
    </row>
    <row r="1613" spans="4:5" ht="12.75">
      <c r="D1613" s="38"/>
      <c r="E1613" s="38"/>
    </row>
    <row r="1614" spans="4:5" ht="12.75">
      <c r="D1614" s="38"/>
      <c r="E1614" s="38"/>
    </row>
    <row r="1615" spans="4:5" ht="12.75">
      <c r="D1615" s="38"/>
      <c r="E1615" s="38"/>
    </row>
    <row r="1616" spans="4:5" ht="12.75">
      <c r="D1616" s="38"/>
      <c r="E1616" s="38"/>
    </row>
    <row r="1617" spans="4:5" ht="12.75">
      <c r="D1617" s="38"/>
      <c r="E1617" s="38"/>
    </row>
    <row r="1618" spans="4:5" ht="12.75">
      <c r="D1618" s="38"/>
      <c r="E1618" s="38"/>
    </row>
    <row r="1619" spans="4:5" ht="12.75">
      <c r="D1619" s="38"/>
      <c r="E1619" s="38"/>
    </row>
    <row r="1620" spans="4:5" ht="12.75">
      <c r="D1620" s="38"/>
      <c r="E1620" s="38"/>
    </row>
    <row r="1621" spans="4:5" ht="12.75">
      <c r="D1621" s="38"/>
      <c r="E1621" s="38"/>
    </row>
    <row r="1622" spans="4:5" ht="12.75">
      <c r="D1622" s="38"/>
      <c r="E1622" s="38"/>
    </row>
    <row r="1623" spans="4:5" ht="12.75">
      <c r="D1623" s="38"/>
      <c r="E1623" s="38"/>
    </row>
    <row r="1624" spans="4:5" ht="12.75">
      <c r="D1624" s="38"/>
      <c r="E1624" s="38"/>
    </row>
    <row r="1625" spans="4:5" ht="12.75">
      <c r="D1625" s="38"/>
      <c r="E1625" s="38"/>
    </row>
    <row r="1626" spans="4:5" ht="12.75">
      <c r="D1626" s="38"/>
      <c r="E1626" s="38"/>
    </row>
    <row r="1627" spans="4:5" ht="12.75">
      <c r="D1627" s="38"/>
      <c r="E1627" s="38"/>
    </row>
    <row r="1628" spans="4:5" ht="12.75">
      <c r="D1628" s="38"/>
      <c r="E1628" s="38"/>
    </row>
    <row r="1629" spans="4:5" ht="12.75">
      <c r="D1629" s="38"/>
      <c r="E1629" s="38"/>
    </row>
    <row r="1630" spans="4:5" ht="12.75">
      <c r="D1630" s="38"/>
      <c r="E1630" s="38"/>
    </row>
    <row r="1631" spans="4:5" ht="12.75">
      <c r="D1631" s="38"/>
      <c r="E1631" s="38"/>
    </row>
    <row r="1632" spans="4:5" ht="12.75">
      <c r="D1632" s="38"/>
      <c r="E1632" s="38"/>
    </row>
    <row r="1633" spans="4:5" ht="12.75">
      <c r="D1633" s="38"/>
      <c r="E1633" s="38"/>
    </row>
    <row r="1634" spans="4:5" ht="12.75">
      <c r="D1634" s="38"/>
      <c r="E1634" s="38"/>
    </row>
    <row r="1635" spans="4:5" ht="12.75">
      <c r="D1635" s="38"/>
      <c r="E1635" s="38"/>
    </row>
    <row r="1636" spans="4:5" ht="12.75">
      <c r="D1636" s="38"/>
      <c r="E1636" s="38"/>
    </row>
    <row r="1637" spans="4:5" ht="12.75">
      <c r="D1637" s="38"/>
      <c r="E1637" s="38"/>
    </row>
    <row r="1638" spans="4:5" ht="12.75">
      <c r="D1638" s="38"/>
      <c r="E1638" s="38"/>
    </row>
    <row r="1639" spans="4:5" ht="12.75">
      <c r="D1639" s="38"/>
      <c r="E1639" s="38"/>
    </row>
    <row r="1640" spans="4:5" ht="12.75">
      <c r="D1640" s="38"/>
      <c r="E1640" s="38"/>
    </row>
    <row r="1641" spans="4:5" ht="12.75">
      <c r="D1641" s="38"/>
      <c r="E1641" s="38"/>
    </row>
    <row r="1642" spans="4:5" ht="12.75">
      <c r="D1642" s="38"/>
      <c r="E1642" s="38"/>
    </row>
    <row r="1643" spans="4:5" ht="12.75">
      <c r="D1643" s="38"/>
      <c r="E1643" s="38"/>
    </row>
    <row r="1644" spans="4:5" ht="12.75">
      <c r="D1644" s="38"/>
      <c r="E1644" s="38"/>
    </row>
    <row r="1645" spans="4:5" ht="12.75">
      <c r="D1645" s="38"/>
      <c r="E1645" s="38"/>
    </row>
    <row r="1646" spans="4:5" ht="12.75">
      <c r="D1646" s="38"/>
      <c r="E1646" s="38"/>
    </row>
    <row r="1647" spans="4:5" ht="12.75">
      <c r="D1647" s="38"/>
      <c r="E1647" s="38"/>
    </row>
    <row r="1648" spans="4:5" ht="12.75">
      <c r="D1648" s="38"/>
      <c r="E1648" s="38"/>
    </row>
    <row r="1649" spans="4:5" ht="12.75">
      <c r="D1649" s="38"/>
      <c r="E1649" s="38"/>
    </row>
    <row r="1650" spans="4:5" ht="12.75">
      <c r="D1650" s="38"/>
      <c r="E1650" s="38"/>
    </row>
    <row r="1651" spans="4:5" ht="12.75">
      <c r="D1651" s="38"/>
      <c r="E1651" s="38"/>
    </row>
    <row r="1652" spans="4:5" ht="12.75">
      <c r="D1652" s="38"/>
      <c r="E1652" s="38"/>
    </row>
    <row r="1653" spans="4:5" ht="12.75">
      <c r="D1653" s="38"/>
      <c r="E1653" s="38"/>
    </row>
    <row r="1654" spans="4:5" ht="12.75">
      <c r="D1654" s="38"/>
      <c r="E1654" s="38"/>
    </row>
    <row r="1655" spans="4:5" ht="12.75">
      <c r="D1655" s="38"/>
      <c r="E1655" s="38"/>
    </row>
    <row r="1656" spans="4:5" ht="12.75">
      <c r="D1656" s="38"/>
      <c r="E1656" s="38"/>
    </row>
    <row r="1657" spans="4:5" ht="12.75">
      <c r="D1657" s="38"/>
      <c r="E1657" s="38"/>
    </row>
    <row r="1658" spans="4:5" ht="12.75">
      <c r="D1658" s="38"/>
      <c r="E1658" s="38"/>
    </row>
    <row r="1659" spans="4:5" ht="12.75">
      <c r="D1659" s="38"/>
      <c r="E1659" s="38"/>
    </row>
    <row r="1660" spans="4:5" ht="12.75">
      <c r="D1660" s="38"/>
      <c r="E1660" s="38"/>
    </row>
    <row r="1661" spans="4:5" ht="12.75">
      <c r="D1661" s="38"/>
      <c r="E1661" s="38"/>
    </row>
    <row r="1662" spans="4:5" ht="12.75">
      <c r="D1662" s="38"/>
      <c r="E1662" s="38"/>
    </row>
    <row r="1663" spans="4:5" ht="12.75">
      <c r="D1663" s="38"/>
      <c r="E1663" s="38"/>
    </row>
    <row r="1664" spans="4:5" ht="12.75">
      <c r="D1664" s="38"/>
      <c r="E1664" s="38"/>
    </row>
    <row r="1665" spans="4:5" ht="12.75">
      <c r="D1665" s="38"/>
      <c r="E1665" s="38"/>
    </row>
    <row r="1666" spans="4:5" ht="12.75">
      <c r="D1666" s="38"/>
      <c r="E1666" s="38"/>
    </row>
    <row r="1667" spans="4:5" ht="12.75">
      <c r="D1667" s="38"/>
      <c r="E1667" s="38"/>
    </row>
    <row r="1668" spans="4:5" ht="12.75">
      <c r="D1668" s="38"/>
      <c r="E1668" s="38"/>
    </row>
    <row r="1669" spans="4:5" ht="12.75">
      <c r="D1669" s="38"/>
      <c r="E1669" s="38"/>
    </row>
    <row r="1670" spans="4:5" ht="12.75">
      <c r="D1670" s="38"/>
      <c r="E1670" s="38"/>
    </row>
    <row r="1671" spans="4:5" ht="12.75">
      <c r="D1671" s="38"/>
      <c r="E1671" s="38"/>
    </row>
    <row r="1672" spans="4:5" ht="12.75">
      <c r="D1672" s="38"/>
      <c r="E1672" s="38"/>
    </row>
    <row r="1673" spans="4:5" ht="12.75">
      <c r="D1673" s="38"/>
      <c r="E1673" s="38"/>
    </row>
    <row r="1674" spans="4:5" ht="12.75">
      <c r="D1674" s="38"/>
      <c r="E1674" s="38"/>
    </row>
    <row r="1675" spans="4:5" ht="12.75">
      <c r="D1675" s="38"/>
      <c r="E1675" s="38"/>
    </row>
    <row r="1676" spans="4:5" ht="12.75">
      <c r="D1676" s="38"/>
      <c r="E1676" s="38"/>
    </row>
    <row r="1677" spans="4:5" ht="12.75">
      <c r="D1677" s="38"/>
      <c r="E1677" s="38"/>
    </row>
    <row r="1678" spans="4:5" ht="12.75">
      <c r="D1678" s="38"/>
      <c r="E1678" s="38"/>
    </row>
    <row r="1679" spans="4:5" ht="12.75">
      <c r="D1679" s="38"/>
      <c r="E1679" s="38"/>
    </row>
    <row r="1680" spans="4:5" ht="12.75">
      <c r="D1680" s="38"/>
      <c r="E1680" s="38"/>
    </row>
    <row r="1681" spans="4:5" ht="12.75">
      <c r="D1681" s="38"/>
      <c r="E1681" s="38"/>
    </row>
    <row r="1682" spans="4:5" ht="12.75">
      <c r="D1682" s="38"/>
      <c r="E1682" s="38"/>
    </row>
    <row r="1683" spans="4:5" ht="12.75">
      <c r="D1683" s="38"/>
      <c r="E1683" s="38"/>
    </row>
    <row r="1684" spans="4:5" ht="12.75">
      <c r="D1684" s="38"/>
      <c r="E1684" s="38"/>
    </row>
    <row r="1685" spans="4:5" ht="12.75">
      <c r="D1685" s="38"/>
      <c r="E1685" s="38"/>
    </row>
    <row r="1686" spans="4:5" ht="12.75">
      <c r="D1686" s="38"/>
      <c r="E1686" s="38"/>
    </row>
    <row r="1687" spans="4:5" ht="12.75">
      <c r="D1687" s="38"/>
      <c r="E1687" s="38"/>
    </row>
    <row r="1688" spans="4:5" ht="12.75">
      <c r="D1688" s="38"/>
      <c r="E1688" s="38"/>
    </row>
    <row r="1689" spans="4:5" ht="12.75">
      <c r="D1689" s="38"/>
      <c r="E1689" s="38"/>
    </row>
    <row r="1690" spans="4:5" ht="12.75">
      <c r="D1690" s="38"/>
      <c r="E1690" s="38"/>
    </row>
    <row r="1691" spans="4:5" ht="12.75">
      <c r="D1691" s="38"/>
      <c r="E1691" s="38"/>
    </row>
    <row r="1692" spans="4:5" ht="12.75">
      <c r="D1692" s="38"/>
      <c r="E1692" s="38"/>
    </row>
    <row r="1693" spans="4:5" ht="12.75">
      <c r="D1693" s="38"/>
      <c r="E1693" s="38"/>
    </row>
    <row r="1694" spans="4:5" ht="12.75">
      <c r="D1694" s="38"/>
      <c r="E1694" s="38"/>
    </row>
    <row r="1695" spans="4:5" ht="12.75">
      <c r="D1695" s="38"/>
      <c r="E1695" s="38"/>
    </row>
    <row r="1696" spans="4:5" ht="12.75">
      <c r="D1696" s="38"/>
      <c r="E1696" s="38"/>
    </row>
    <row r="1697" spans="4:5" ht="12.75">
      <c r="D1697" s="38"/>
      <c r="E1697" s="38"/>
    </row>
    <row r="1698" spans="4:5" ht="12.75">
      <c r="D1698" s="38"/>
      <c r="E1698" s="38"/>
    </row>
    <row r="1699" spans="4:5" ht="12.75">
      <c r="D1699" s="38"/>
      <c r="E1699" s="38"/>
    </row>
    <row r="1700" spans="4:5" ht="12.75">
      <c r="D1700" s="38"/>
      <c r="E1700" s="38"/>
    </row>
    <row r="1701" spans="4:5" ht="12.75">
      <c r="D1701" s="38"/>
      <c r="E1701" s="38"/>
    </row>
    <row r="1702" spans="4:5" ht="12.75">
      <c r="D1702" s="38"/>
      <c r="E1702" s="38"/>
    </row>
    <row r="1703" spans="4:5" ht="12.75">
      <c r="D1703" s="38"/>
      <c r="E1703" s="38"/>
    </row>
    <row r="1704" spans="4:5" ht="12.75">
      <c r="D1704" s="38"/>
      <c r="E1704" s="38"/>
    </row>
    <row r="1705" spans="4:5" ht="12.75">
      <c r="D1705" s="38"/>
      <c r="E1705" s="38"/>
    </row>
    <row r="1706" spans="4:5" ht="12.75">
      <c r="D1706" s="38"/>
      <c r="E1706" s="38"/>
    </row>
    <row r="1707" spans="4:5" ht="12.75">
      <c r="D1707" s="38"/>
      <c r="E1707" s="38"/>
    </row>
    <row r="1708" spans="4:5" ht="12.75">
      <c r="D1708" s="38"/>
      <c r="E1708" s="38"/>
    </row>
    <row r="1709" spans="4:5" ht="12.75">
      <c r="D1709" s="38"/>
      <c r="E1709" s="38"/>
    </row>
    <row r="1710" spans="4:5" ht="12.75">
      <c r="D1710" s="38"/>
      <c r="E1710" s="38"/>
    </row>
    <row r="1711" spans="4:5" ht="12.75">
      <c r="D1711" s="38"/>
      <c r="E1711" s="38"/>
    </row>
    <row r="1712" spans="4:5" ht="12.75">
      <c r="D1712" s="38"/>
      <c r="E1712" s="38"/>
    </row>
    <row r="1713" spans="4:5" ht="12.75">
      <c r="D1713" s="38"/>
      <c r="E1713" s="38"/>
    </row>
    <row r="1714" spans="4:5" ht="12.75">
      <c r="D1714" s="38"/>
      <c r="E1714" s="38"/>
    </row>
    <row r="1715" spans="4:5" ht="12.75">
      <c r="D1715" s="38"/>
      <c r="E1715" s="38"/>
    </row>
    <row r="1716" spans="4:5" ht="12.75">
      <c r="D1716" s="38"/>
      <c r="E1716" s="38"/>
    </row>
    <row r="1717" spans="4:5" ht="12.75">
      <c r="D1717" s="38"/>
      <c r="E1717" s="38"/>
    </row>
    <row r="1718" spans="4:5" ht="12.75">
      <c r="D1718" s="38"/>
      <c r="E1718" s="38"/>
    </row>
    <row r="1719" spans="4:5" ht="12.75">
      <c r="D1719" s="38"/>
      <c r="E1719" s="38"/>
    </row>
    <row r="1720" spans="4:5" ht="12.75">
      <c r="D1720" s="38"/>
      <c r="E1720" s="38"/>
    </row>
    <row r="1721" spans="4:5" ht="12.75">
      <c r="D1721" s="38"/>
      <c r="E1721" s="38"/>
    </row>
    <row r="1722" spans="4:5" ht="12.75">
      <c r="D1722" s="38"/>
      <c r="E1722" s="38"/>
    </row>
    <row r="1723" spans="4:5" ht="12.75">
      <c r="D1723" s="38"/>
      <c r="E1723" s="38"/>
    </row>
    <row r="1724" spans="4:5" ht="12.75">
      <c r="D1724" s="38"/>
      <c r="E1724" s="38"/>
    </row>
    <row r="1725" spans="4:5" ht="12.75">
      <c r="D1725" s="38"/>
      <c r="E1725" s="38"/>
    </row>
    <row r="1726" spans="4:5" ht="12.75">
      <c r="D1726" s="38"/>
      <c r="E1726" s="38"/>
    </row>
    <row r="1727" spans="4:5" ht="12.75">
      <c r="D1727" s="38"/>
      <c r="E1727" s="38"/>
    </row>
    <row r="1728" spans="4:5" ht="12.75">
      <c r="D1728" s="38"/>
      <c r="E1728" s="38"/>
    </row>
    <row r="1729" spans="4:5" ht="12.75">
      <c r="D1729" s="38"/>
      <c r="E1729" s="38"/>
    </row>
    <row r="1730" spans="4:5" ht="12.75">
      <c r="D1730" s="38"/>
      <c r="E1730" s="38"/>
    </row>
    <row r="1731" spans="4:5" ht="12.75">
      <c r="D1731" s="38"/>
      <c r="E1731" s="38"/>
    </row>
    <row r="1732" spans="4:5" ht="12.75">
      <c r="D1732" s="38"/>
      <c r="E1732" s="38"/>
    </row>
    <row r="1733" spans="4:5" ht="12.75">
      <c r="D1733" s="38"/>
      <c r="E1733" s="38"/>
    </row>
    <row r="1734" spans="4:5" ht="12.75">
      <c r="D1734" s="38"/>
      <c r="E1734" s="38"/>
    </row>
    <row r="1735" spans="4:5" ht="12.75">
      <c r="D1735" s="38"/>
      <c r="E1735" s="38"/>
    </row>
    <row r="1736" spans="4:5" ht="12.75">
      <c r="D1736" s="38"/>
      <c r="E1736" s="38"/>
    </row>
    <row r="1737" spans="4:5" ht="12.75">
      <c r="D1737" s="38"/>
      <c r="E1737" s="38"/>
    </row>
    <row r="1738" spans="4:5" ht="12.75">
      <c r="D1738" s="38"/>
      <c r="E1738" s="38"/>
    </row>
    <row r="1739" spans="4:5" ht="12.75">
      <c r="D1739" s="38"/>
      <c r="E1739" s="38"/>
    </row>
    <row r="1740" spans="4:5" ht="12.75">
      <c r="D1740" s="38"/>
      <c r="E1740" s="38"/>
    </row>
    <row r="1741" spans="4:5" ht="12.75">
      <c r="D1741" s="38"/>
      <c r="E1741" s="38"/>
    </row>
    <row r="1742" spans="4:5" ht="12.75">
      <c r="D1742" s="38"/>
      <c r="E1742" s="38"/>
    </row>
    <row r="1743" spans="4:5" ht="12.75">
      <c r="D1743" s="38"/>
      <c r="E1743" s="38"/>
    </row>
    <row r="1744" spans="4:5" ht="12.75">
      <c r="D1744" s="38"/>
      <c r="E1744" s="38"/>
    </row>
    <row r="1745" spans="4:5" ht="12.75">
      <c r="D1745" s="38"/>
      <c r="E1745" s="38"/>
    </row>
    <row r="1746" spans="4:5" ht="12.75">
      <c r="D1746" s="38"/>
      <c r="E1746" s="38"/>
    </row>
    <row r="1747" spans="4:5" ht="12.75">
      <c r="D1747" s="38"/>
      <c r="E1747" s="38"/>
    </row>
    <row r="1748" spans="4:5" ht="12.75">
      <c r="D1748" s="38"/>
      <c r="E1748" s="38"/>
    </row>
    <row r="1749" spans="4:5" ht="12.75">
      <c r="D1749" s="38"/>
      <c r="E1749" s="38"/>
    </row>
    <row r="1750" spans="4:5" ht="12.75">
      <c r="D1750" s="38"/>
      <c r="E1750" s="38"/>
    </row>
    <row r="1751" spans="4:5" ht="12.75">
      <c r="D1751" s="38"/>
      <c r="E1751" s="38"/>
    </row>
    <row r="1752" spans="4:5" ht="12.75">
      <c r="D1752" s="38"/>
      <c r="E1752" s="38"/>
    </row>
    <row r="1753" spans="4:5" ht="12.75">
      <c r="D1753" s="38"/>
      <c r="E1753" s="38"/>
    </row>
    <row r="1754" spans="4:5" ht="12.75">
      <c r="D1754" s="38"/>
      <c r="E1754" s="38"/>
    </row>
    <row r="1755" spans="4:5" ht="12.75">
      <c r="D1755" s="38"/>
      <c r="E1755" s="38"/>
    </row>
    <row r="1756" spans="4:5" ht="12.75">
      <c r="D1756" s="38"/>
      <c r="E1756" s="38"/>
    </row>
    <row r="1757" spans="4:5" ht="12.75">
      <c r="D1757" s="38"/>
      <c r="E1757" s="38"/>
    </row>
    <row r="1758" spans="4:5" ht="12.75">
      <c r="D1758" s="38"/>
      <c r="E1758" s="38"/>
    </row>
    <row r="1759" spans="4:5" ht="12.75">
      <c r="D1759" s="38"/>
      <c r="E1759" s="38"/>
    </row>
    <row r="1760" spans="4:5" ht="12.75">
      <c r="D1760" s="38"/>
      <c r="E1760" s="38"/>
    </row>
    <row r="1761" spans="4:5" ht="12.75">
      <c r="D1761" s="38"/>
      <c r="E1761" s="38"/>
    </row>
    <row r="1762" spans="4:5" ht="12.75">
      <c r="D1762" s="38"/>
      <c r="E1762" s="38"/>
    </row>
    <row r="1763" spans="4:5" ht="12.75">
      <c r="D1763" s="38"/>
      <c r="E1763" s="38"/>
    </row>
    <row r="1764" spans="4:5" ht="12.75">
      <c r="D1764" s="38"/>
      <c r="E1764" s="38"/>
    </row>
    <row r="1765" spans="4:5" ht="12.75">
      <c r="D1765" s="38"/>
      <c r="E1765" s="38"/>
    </row>
    <row r="1766" spans="4:5" ht="12.75">
      <c r="D1766" s="38"/>
      <c r="E1766" s="38"/>
    </row>
    <row r="1767" spans="4:5" ht="12.75">
      <c r="D1767" s="38"/>
      <c r="E1767" s="38"/>
    </row>
    <row r="1768" spans="4:5" ht="12.75">
      <c r="D1768" s="38"/>
      <c r="E1768" s="38"/>
    </row>
    <row r="1769" spans="4:5" ht="12.75">
      <c r="D1769" s="38"/>
      <c r="E1769" s="38"/>
    </row>
    <row r="1770" spans="4:5" ht="12.75">
      <c r="D1770" s="38"/>
      <c r="E1770" s="38"/>
    </row>
    <row r="1771" spans="4:5" ht="12.75">
      <c r="D1771" s="38"/>
      <c r="E1771" s="38"/>
    </row>
    <row r="1772" spans="4:5" ht="12.75">
      <c r="D1772" s="38"/>
      <c r="E1772" s="38"/>
    </row>
    <row r="1773" spans="4:5" ht="12.75">
      <c r="D1773" s="38"/>
      <c r="E1773" s="38"/>
    </row>
    <row r="1774" spans="4:5" ht="12.75">
      <c r="D1774" s="38"/>
      <c r="E1774" s="38"/>
    </row>
    <row r="1775" spans="4:5" ht="12.75">
      <c r="D1775" s="38"/>
      <c r="E1775" s="38"/>
    </row>
    <row r="1776" spans="4:5" ht="12.75">
      <c r="D1776" s="38"/>
      <c r="E1776" s="38"/>
    </row>
    <row r="1777" spans="4:5" ht="12.75">
      <c r="D1777" s="38"/>
      <c r="E1777" s="38"/>
    </row>
    <row r="1778" spans="4:5" ht="12.75">
      <c r="D1778" s="38"/>
      <c r="E1778" s="38"/>
    </row>
    <row r="1779" spans="4:5" ht="12.75">
      <c r="D1779" s="38"/>
      <c r="E1779" s="38"/>
    </row>
    <row r="1780" spans="4:5" ht="12.75">
      <c r="D1780" s="38"/>
      <c r="E1780" s="38"/>
    </row>
    <row r="1781" spans="4:5" ht="12.75">
      <c r="D1781" s="38"/>
      <c r="E1781" s="38"/>
    </row>
    <row r="1782" spans="4:5" ht="12.75">
      <c r="D1782" s="38"/>
      <c r="E1782" s="38"/>
    </row>
    <row r="1783" spans="4:5" ht="12.75">
      <c r="D1783" s="38"/>
      <c r="E1783" s="38"/>
    </row>
    <row r="1784" spans="4:5" ht="12.75">
      <c r="D1784" s="38"/>
      <c r="E1784" s="38"/>
    </row>
    <row r="1785" spans="4:5" ht="12.75">
      <c r="D1785" s="38"/>
      <c r="E1785" s="38"/>
    </row>
    <row r="1786" spans="4:5" ht="12.75">
      <c r="D1786" s="38"/>
      <c r="E1786" s="38"/>
    </row>
    <row r="1787" spans="4:5" ht="12.75">
      <c r="D1787" s="38"/>
      <c r="E1787" s="38"/>
    </row>
    <row r="1788" spans="4:5" ht="12.75">
      <c r="D1788" s="38"/>
      <c r="E1788" s="38"/>
    </row>
    <row r="1789" spans="4:5" ht="12.75">
      <c r="D1789" s="38"/>
      <c r="E1789" s="38"/>
    </row>
    <row r="1790" spans="4:5" ht="12.75">
      <c r="D1790" s="38"/>
      <c r="E1790" s="38"/>
    </row>
    <row r="1791" spans="4:5" ht="12.75">
      <c r="D1791" s="38"/>
      <c r="E1791" s="38"/>
    </row>
    <row r="1792" spans="4:5" ht="12.75">
      <c r="D1792" s="38"/>
      <c r="E1792" s="38"/>
    </row>
    <row r="1793" spans="4:5" ht="12.75">
      <c r="D1793" s="38"/>
      <c r="E1793" s="38"/>
    </row>
    <row r="1794" spans="4:5" ht="12.75">
      <c r="D1794" s="38"/>
      <c r="E1794" s="38"/>
    </row>
    <row r="1795" spans="4:5" ht="12.75">
      <c r="D1795" s="38"/>
      <c r="E1795" s="38"/>
    </row>
    <row r="1796" spans="4:5" ht="12.75">
      <c r="D1796" s="38"/>
      <c r="E1796" s="38"/>
    </row>
    <row r="1797" spans="4:5" ht="12.75">
      <c r="D1797" s="38"/>
      <c r="E1797" s="38"/>
    </row>
    <row r="1798" spans="4:5" ht="12.75">
      <c r="D1798" s="38"/>
      <c r="E1798" s="38"/>
    </row>
    <row r="1799" spans="4:5" ht="12.75">
      <c r="D1799" s="38"/>
      <c r="E1799" s="38"/>
    </row>
    <row r="1800" spans="4:5" ht="12.75">
      <c r="D1800" s="38"/>
      <c r="E1800" s="38"/>
    </row>
    <row r="1801" spans="4:5" ht="12.75">
      <c r="D1801" s="38"/>
      <c r="E1801" s="38"/>
    </row>
    <row r="1802" spans="4:5" ht="12.75">
      <c r="D1802" s="38"/>
      <c r="E1802" s="38"/>
    </row>
    <row r="1803" spans="4:5" ht="12.75">
      <c r="D1803" s="38"/>
      <c r="E1803" s="38"/>
    </row>
    <row r="1804" spans="4:5" ht="12.75">
      <c r="D1804" s="38"/>
      <c r="E1804" s="38"/>
    </row>
    <row r="1805" spans="4:5" ht="12.75">
      <c r="D1805" s="38"/>
      <c r="E1805" s="38"/>
    </row>
    <row r="1806" spans="4:5" ht="12.75">
      <c r="D1806" s="38"/>
      <c r="E1806" s="38"/>
    </row>
    <row r="1807" spans="4:5" ht="12.75">
      <c r="D1807" s="38"/>
      <c r="E1807" s="38"/>
    </row>
    <row r="1808" spans="4:5" ht="12.75">
      <c r="D1808" s="38"/>
      <c r="E1808" s="38"/>
    </row>
    <row r="1809" spans="4:5" ht="12.75">
      <c r="D1809" s="38"/>
      <c r="E1809" s="38"/>
    </row>
    <row r="1810" spans="4:5" ht="12.75">
      <c r="D1810" s="38"/>
      <c r="E1810" s="38"/>
    </row>
    <row r="1811" spans="4:5" ht="12.75">
      <c r="D1811" s="38"/>
      <c r="E1811" s="38"/>
    </row>
    <row r="1812" spans="4:5" ht="12.75">
      <c r="D1812" s="38"/>
      <c r="E1812" s="38"/>
    </row>
    <row r="1813" spans="4:5" ht="12.75">
      <c r="D1813" s="38"/>
      <c r="E1813" s="38"/>
    </row>
    <row r="1814" spans="4:5" ht="12.75">
      <c r="D1814" s="38"/>
      <c r="E1814" s="38"/>
    </row>
    <row r="1815" spans="4:5" ht="12.75">
      <c r="D1815" s="38"/>
      <c r="E1815" s="38"/>
    </row>
    <row r="1816" spans="4:5" ht="12.75">
      <c r="D1816" s="38"/>
      <c r="E1816" s="38"/>
    </row>
    <row r="1817" spans="4:5" ht="12.75">
      <c r="D1817" s="38"/>
      <c r="E1817" s="38"/>
    </row>
    <row r="1818" spans="4:5" ht="12.75">
      <c r="D1818" s="38"/>
      <c r="E1818" s="38"/>
    </row>
    <row r="1819" spans="4:5" ht="12.75">
      <c r="D1819" s="38"/>
      <c r="E1819" s="38"/>
    </row>
    <row r="1820" spans="4:5" ht="12.75">
      <c r="D1820" s="38"/>
      <c r="E1820" s="38"/>
    </row>
    <row r="1821" spans="4:5" ht="12.75">
      <c r="D1821" s="38"/>
      <c r="E1821" s="38"/>
    </row>
    <row r="1822" spans="4:5" ht="12.75">
      <c r="D1822" s="38"/>
      <c r="E1822" s="38"/>
    </row>
    <row r="1823" spans="4:5" ht="12.75">
      <c r="D1823" s="38"/>
      <c r="E1823" s="38"/>
    </row>
    <row r="1824" spans="4:5" ht="12.75">
      <c r="D1824" s="38"/>
      <c r="E1824" s="38"/>
    </row>
    <row r="1825" spans="4:5" ht="12.75">
      <c r="D1825" s="38"/>
      <c r="E1825" s="38"/>
    </row>
    <row r="1826" spans="4:5" ht="12.75">
      <c r="D1826" s="38"/>
      <c r="E1826" s="38"/>
    </row>
    <row r="1827" spans="4:5" ht="12.75">
      <c r="D1827" s="38"/>
      <c r="E1827" s="38"/>
    </row>
    <row r="1828" spans="4:5" ht="12.75">
      <c r="D1828" s="38"/>
      <c r="E1828" s="38"/>
    </row>
    <row r="1829" spans="4:5" ht="12.75">
      <c r="D1829" s="38"/>
      <c r="E1829" s="38"/>
    </row>
    <row r="1830" spans="4:5" ht="12.75">
      <c r="D1830" s="38"/>
      <c r="E1830" s="38"/>
    </row>
    <row r="1831" spans="4:5" ht="12.75">
      <c r="D1831" s="38"/>
      <c r="E1831" s="38"/>
    </row>
    <row r="1832" spans="4:5" ht="12.75">
      <c r="D1832" s="38"/>
      <c r="E1832" s="38"/>
    </row>
    <row r="1833" spans="4:5" ht="12.75">
      <c r="D1833" s="38"/>
      <c r="E1833" s="38"/>
    </row>
    <row r="1834" spans="4:5" ht="12.75">
      <c r="D1834" s="38"/>
      <c r="E1834" s="38"/>
    </row>
    <row r="1835" spans="4:5" ht="12.75">
      <c r="D1835" s="38"/>
      <c r="E1835" s="38"/>
    </row>
    <row r="1836" spans="4:5" ht="12.75">
      <c r="D1836" s="38"/>
      <c r="E1836" s="38"/>
    </row>
    <row r="1837" spans="4:5" ht="12.75">
      <c r="D1837" s="38"/>
      <c r="E1837" s="38"/>
    </row>
    <row r="1838" spans="4:5" ht="12.75">
      <c r="D1838" s="38"/>
      <c r="E1838" s="38"/>
    </row>
    <row r="1839" spans="4:5" ht="12.75">
      <c r="D1839" s="38"/>
      <c r="E1839" s="38"/>
    </row>
    <row r="1840" spans="4:5" ht="12.75">
      <c r="D1840" s="38"/>
      <c r="E1840" s="38"/>
    </row>
    <row r="1841" spans="4:5" ht="12.75">
      <c r="D1841" s="38"/>
      <c r="E1841" s="38"/>
    </row>
    <row r="1842" spans="4:5" ht="12.75">
      <c r="D1842" s="38"/>
      <c r="E1842" s="38"/>
    </row>
    <row r="1843" spans="4:5" ht="12.75">
      <c r="D1843" s="38"/>
      <c r="E1843" s="38"/>
    </row>
    <row r="1844" spans="4:5" ht="12.75">
      <c r="D1844" s="38"/>
      <c r="E1844" s="38"/>
    </row>
    <row r="1845" spans="4:5" ht="12.75">
      <c r="D1845" s="38"/>
      <c r="E1845" s="38"/>
    </row>
    <row r="1846" spans="4:5" ht="12.75">
      <c r="D1846" s="38"/>
      <c r="E1846" s="38"/>
    </row>
    <row r="1847" spans="4:5" ht="12.75">
      <c r="D1847" s="38"/>
      <c r="E1847" s="38"/>
    </row>
    <row r="1848" spans="4:5" ht="12.75">
      <c r="D1848" s="38"/>
      <c r="E1848" s="38"/>
    </row>
    <row r="1849" spans="4:5" ht="12.75">
      <c r="D1849" s="38"/>
      <c r="E1849" s="38"/>
    </row>
    <row r="1850" spans="4:5" ht="12.75">
      <c r="D1850" s="38"/>
      <c r="E1850" s="38"/>
    </row>
    <row r="1851" spans="4:5" ht="12.75">
      <c r="D1851" s="38"/>
      <c r="E1851" s="38"/>
    </row>
    <row r="1852" spans="4:5" ht="12.75">
      <c r="D1852" s="38"/>
      <c r="E1852" s="38"/>
    </row>
    <row r="1853" spans="4:5" ht="12.75">
      <c r="D1853" s="38"/>
      <c r="E1853" s="38"/>
    </row>
    <row r="1854" spans="4:5" ht="12.75">
      <c r="D1854" s="38"/>
      <c r="E1854" s="38"/>
    </row>
    <row r="1855" spans="4:5" ht="12.75">
      <c r="D1855" s="38"/>
      <c r="E1855" s="38"/>
    </row>
    <row r="1856" spans="4:5" ht="12.75">
      <c r="D1856" s="38"/>
      <c r="E1856" s="38"/>
    </row>
    <row r="1857" spans="4:5" ht="12.75">
      <c r="D1857" s="38"/>
      <c r="E1857" s="38"/>
    </row>
    <row r="1858" spans="4:5" ht="12.75">
      <c r="D1858" s="38"/>
      <c r="E1858" s="38"/>
    </row>
    <row r="1859" spans="4:5" ht="12.75">
      <c r="D1859" s="38"/>
      <c r="E1859" s="38"/>
    </row>
    <row r="1860" spans="4:5" ht="12.75">
      <c r="D1860" s="38"/>
      <c r="E1860" s="38"/>
    </row>
    <row r="1861" spans="4:5" ht="12.75">
      <c r="D1861" s="38"/>
      <c r="E1861" s="38"/>
    </row>
    <row r="1862" spans="4:5" ht="12.75">
      <c r="D1862" s="38"/>
      <c r="E1862" s="38"/>
    </row>
    <row r="1863" spans="4:5" ht="12.75">
      <c r="D1863" s="38"/>
      <c r="E1863" s="38"/>
    </row>
    <row r="1864" spans="4:5" ht="12.75">
      <c r="D1864" s="38"/>
      <c r="E1864" s="38"/>
    </row>
    <row r="1865" spans="4:5" ht="12.75">
      <c r="D1865" s="38"/>
      <c r="E1865" s="38"/>
    </row>
    <row r="1866" spans="4:5" ht="12.75">
      <c r="D1866" s="38"/>
      <c r="E1866" s="38"/>
    </row>
    <row r="1867" spans="4:5" ht="12.75">
      <c r="D1867" s="38"/>
      <c r="E1867" s="38"/>
    </row>
    <row r="1868" spans="4:5" ht="12.75">
      <c r="D1868" s="38"/>
      <c r="E1868" s="38"/>
    </row>
    <row r="1869" spans="4:5" ht="12.75">
      <c r="D1869" s="38"/>
      <c r="E1869" s="38"/>
    </row>
    <row r="1870" spans="4:5" ht="12.75">
      <c r="D1870" s="38"/>
      <c r="E1870" s="38"/>
    </row>
    <row r="1871" spans="4:5" ht="12.75">
      <c r="D1871" s="38"/>
      <c r="E1871" s="38"/>
    </row>
    <row r="1872" spans="4:5" ht="12.75">
      <c r="D1872" s="38"/>
      <c r="E1872" s="38"/>
    </row>
    <row r="1873" spans="4:5" ht="12.75">
      <c r="D1873" s="38"/>
      <c r="E1873" s="38"/>
    </row>
    <row r="1874" spans="4:5" ht="12.75">
      <c r="D1874" s="38"/>
      <c r="E1874" s="38"/>
    </row>
    <row r="1875" spans="4:5" ht="12.75">
      <c r="D1875" s="38"/>
      <c r="E1875" s="38"/>
    </row>
    <row r="1876" spans="4:5" ht="12.75">
      <c r="D1876" s="38"/>
      <c r="E1876" s="38"/>
    </row>
    <row r="1877" spans="4:5" ht="12.75">
      <c r="D1877" s="38"/>
      <c r="E1877" s="38"/>
    </row>
    <row r="1878" spans="4:5" ht="12.75">
      <c r="D1878" s="38"/>
      <c r="E1878" s="38"/>
    </row>
    <row r="1879" spans="4:5" ht="12.75">
      <c r="D1879" s="38"/>
      <c r="E1879" s="38"/>
    </row>
    <row r="1880" spans="4:5" ht="12.75">
      <c r="D1880" s="38"/>
      <c r="E1880" s="38"/>
    </row>
    <row r="1881" spans="4:5" ht="12.75">
      <c r="D1881" s="38"/>
      <c r="E1881" s="38"/>
    </row>
    <row r="1882" spans="4:5" ht="12.75">
      <c r="D1882" s="38"/>
      <c r="E1882" s="38"/>
    </row>
    <row r="1883" spans="4:5" ht="12.75">
      <c r="D1883" s="38"/>
      <c r="E1883" s="38"/>
    </row>
    <row r="1884" spans="4:5" ht="12.75">
      <c r="D1884" s="38"/>
      <c r="E1884" s="38"/>
    </row>
    <row r="1885" spans="4:5" ht="12.75">
      <c r="D1885" s="38"/>
      <c r="E1885" s="38"/>
    </row>
    <row r="1886" spans="4:5" ht="12.75">
      <c r="D1886" s="38"/>
      <c r="E1886" s="38"/>
    </row>
    <row r="1887" spans="4:5" ht="12.75">
      <c r="D1887" s="38"/>
      <c r="E1887" s="38"/>
    </row>
    <row r="1888" spans="4:5" ht="12.75">
      <c r="D1888" s="38"/>
      <c r="E1888" s="38"/>
    </row>
    <row r="1889" spans="4:5" ht="12.75">
      <c r="D1889" s="38"/>
      <c r="E1889" s="38"/>
    </row>
    <row r="1890" spans="4:5" ht="12.75">
      <c r="D1890" s="38"/>
      <c r="E1890" s="38"/>
    </row>
    <row r="1891" spans="4:5" ht="12.75">
      <c r="D1891" s="38"/>
      <c r="E1891" s="38"/>
    </row>
    <row r="1892" spans="4:5" ht="12.75">
      <c r="D1892" s="38"/>
      <c r="E1892" s="38"/>
    </row>
    <row r="1893" spans="4:5" ht="12.75">
      <c r="D1893" s="38"/>
      <c r="E1893" s="38"/>
    </row>
    <row r="1894" spans="4:5" ht="12.75">
      <c r="D1894" s="38"/>
      <c r="E1894" s="38"/>
    </row>
    <row r="1895" spans="4:5" ht="12.75">
      <c r="D1895" s="38"/>
      <c r="E1895" s="38"/>
    </row>
    <row r="1896" spans="4:5" ht="12.75">
      <c r="D1896" s="38"/>
      <c r="E1896" s="38"/>
    </row>
    <row r="1897" spans="4:5" ht="12.75">
      <c r="D1897" s="38"/>
      <c r="E1897" s="38"/>
    </row>
    <row r="1898" spans="4:5" ht="12.75">
      <c r="D1898" s="38"/>
      <c r="E1898" s="38"/>
    </row>
    <row r="1899" spans="4:5" ht="12.75">
      <c r="D1899" s="38"/>
      <c r="E1899" s="38"/>
    </row>
    <row r="1900" spans="4:5" ht="12.75">
      <c r="D1900" s="38"/>
      <c r="E1900" s="38"/>
    </row>
    <row r="1901" spans="4:5" ht="12.75">
      <c r="D1901" s="38"/>
      <c r="E1901" s="38"/>
    </row>
    <row r="1902" spans="4:5" ht="12.75">
      <c r="D1902" s="38"/>
      <c r="E1902" s="38"/>
    </row>
    <row r="1903" spans="4:5" ht="12.75">
      <c r="D1903" s="38"/>
      <c r="E1903" s="38"/>
    </row>
    <row r="1904" spans="4:5" ht="12.75">
      <c r="D1904" s="38"/>
      <c r="E1904" s="38"/>
    </row>
    <row r="1905" spans="4:5" ht="12.75">
      <c r="D1905" s="38"/>
      <c r="E1905" s="38"/>
    </row>
    <row r="1906" spans="4:5" ht="12.75">
      <c r="D1906" s="38"/>
      <c r="E1906" s="38"/>
    </row>
    <row r="1907" spans="4:5" ht="12.75">
      <c r="D1907" s="38"/>
      <c r="E1907" s="38"/>
    </row>
    <row r="1908" spans="4:5" ht="12.75">
      <c r="D1908" s="38"/>
      <c r="E1908" s="38"/>
    </row>
    <row r="1909" spans="4:5" ht="12.75">
      <c r="D1909" s="38"/>
      <c r="E1909" s="38"/>
    </row>
    <row r="1910" spans="4:5" ht="12.75">
      <c r="D1910" s="38"/>
      <c r="E1910" s="38"/>
    </row>
    <row r="1911" spans="4:5" ht="12.75">
      <c r="D1911" s="38"/>
      <c r="E1911" s="38"/>
    </row>
    <row r="1912" spans="4:5" ht="12.75">
      <c r="D1912" s="38"/>
      <c r="E1912" s="38"/>
    </row>
    <row r="1913" spans="4:5" ht="12.75">
      <c r="D1913" s="38"/>
      <c r="E1913" s="38"/>
    </row>
    <row r="1914" spans="4:5" ht="12.75">
      <c r="D1914" s="38"/>
      <c r="E1914" s="38"/>
    </row>
    <row r="1915" spans="4:5" ht="12.75">
      <c r="D1915" s="38"/>
      <c r="E1915" s="38"/>
    </row>
    <row r="1916" spans="4:5" ht="12.75">
      <c r="D1916" s="38"/>
      <c r="E1916" s="38"/>
    </row>
    <row r="1917" spans="4:5" ht="12.75">
      <c r="D1917" s="38"/>
      <c r="E1917" s="38"/>
    </row>
    <row r="1918" spans="4:5" ht="12.75">
      <c r="D1918" s="38"/>
      <c r="E1918" s="38"/>
    </row>
    <row r="1919" spans="4:5" ht="12.75">
      <c r="D1919" s="38"/>
      <c r="E1919" s="38"/>
    </row>
    <row r="1920" spans="4:5" ht="12.75">
      <c r="D1920" s="38"/>
      <c r="E1920" s="38"/>
    </row>
    <row r="1921" spans="4:5" ht="12.75">
      <c r="D1921" s="38"/>
      <c r="E1921" s="38"/>
    </row>
    <row r="1922" spans="4:5" ht="12.75">
      <c r="D1922" s="38"/>
      <c r="E1922" s="38"/>
    </row>
    <row r="1923" spans="4:5" ht="12.75">
      <c r="D1923" s="38"/>
      <c r="E1923" s="38"/>
    </row>
    <row r="1924" spans="4:5" ht="12.75">
      <c r="D1924" s="38"/>
      <c r="E1924" s="38"/>
    </row>
    <row r="1925" spans="4:5" ht="12.75">
      <c r="D1925" s="38"/>
      <c r="E1925" s="38"/>
    </row>
    <row r="1926" spans="4:5" ht="12.75">
      <c r="D1926" s="38"/>
      <c r="E1926" s="38"/>
    </row>
    <row r="1927" spans="4:5" ht="12.75">
      <c r="D1927" s="38"/>
      <c r="E1927" s="38"/>
    </row>
    <row r="1928" spans="4:5" ht="12.75">
      <c r="D1928" s="38"/>
      <c r="E1928" s="38"/>
    </row>
    <row r="1929" spans="4:5" ht="12.75">
      <c r="D1929" s="38"/>
      <c r="E1929" s="38"/>
    </row>
    <row r="1930" spans="4:5" ht="12.75">
      <c r="D1930" s="38"/>
      <c r="E1930" s="38"/>
    </row>
    <row r="1931" spans="4:5" ht="12.75">
      <c r="D1931" s="38"/>
      <c r="E1931" s="38"/>
    </row>
    <row r="1932" spans="4:5" ht="12.75">
      <c r="D1932" s="38"/>
      <c r="E1932" s="38"/>
    </row>
    <row r="1933" spans="4:5" ht="12.75">
      <c r="D1933" s="38"/>
      <c r="E1933" s="38"/>
    </row>
    <row r="1934" spans="4:5" ht="12.75">
      <c r="D1934" s="38"/>
      <c r="E1934" s="38"/>
    </row>
    <row r="1935" spans="4:5" ht="12.75">
      <c r="D1935" s="38"/>
      <c r="E1935" s="38"/>
    </row>
    <row r="1936" spans="4:5" ht="12.75">
      <c r="D1936" s="38"/>
      <c r="E1936" s="38"/>
    </row>
    <row r="1937" spans="4:5" ht="12.75">
      <c r="D1937" s="38"/>
      <c r="E1937" s="38"/>
    </row>
    <row r="1938" spans="4:5" ht="12.75">
      <c r="D1938" s="38"/>
      <c r="E1938" s="38"/>
    </row>
    <row r="1939" spans="4:5" ht="12.75">
      <c r="D1939" s="38"/>
      <c r="E1939" s="38"/>
    </row>
    <row r="1940" spans="4:5" ht="12.75">
      <c r="D1940" s="38"/>
      <c r="E1940" s="38"/>
    </row>
    <row r="1941" spans="4:5" ht="12.75">
      <c r="D1941" s="38"/>
      <c r="E1941" s="38"/>
    </row>
    <row r="1942" spans="4:5" ht="12.75">
      <c r="D1942" s="38"/>
      <c r="E1942" s="38"/>
    </row>
    <row r="1943" spans="4:5" ht="12.75">
      <c r="D1943" s="38"/>
      <c r="E1943" s="38"/>
    </row>
    <row r="1944" spans="4:5" ht="12.75">
      <c r="D1944" s="38"/>
      <c r="E1944" s="38"/>
    </row>
    <row r="1945" spans="4:5" ht="12.75">
      <c r="D1945" s="38"/>
      <c r="E1945" s="38"/>
    </row>
    <row r="1946" spans="4:5" ht="12.75">
      <c r="D1946" s="38"/>
      <c r="E1946" s="38"/>
    </row>
    <row r="1947" spans="4:5" ht="12.75">
      <c r="D1947" s="38"/>
      <c r="E1947" s="38"/>
    </row>
    <row r="1948" spans="4:5" ht="12.75">
      <c r="D1948" s="38"/>
      <c r="E1948" s="38"/>
    </row>
    <row r="1949" spans="4:5" ht="12.75">
      <c r="D1949" s="38"/>
      <c r="E1949" s="38"/>
    </row>
    <row r="1950" spans="4:5" ht="12.75">
      <c r="D1950" s="38"/>
      <c r="E1950" s="38"/>
    </row>
    <row r="1951" spans="4:5" ht="12.75">
      <c r="D1951" s="38"/>
      <c r="E1951" s="38"/>
    </row>
    <row r="1952" spans="4:5" ht="12.75">
      <c r="D1952" s="38"/>
      <c r="E1952" s="38"/>
    </row>
    <row r="1953" spans="4:5" ht="12.75">
      <c r="D1953" s="38"/>
      <c r="E1953" s="38"/>
    </row>
    <row r="1954" spans="4:5" ht="12.75">
      <c r="D1954" s="38"/>
      <c r="E1954" s="38"/>
    </row>
    <row r="1955" spans="4:5" ht="12.75">
      <c r="D1955" s="38"/>
      <c r="E1955" s="38"/>
    </row>
    <row r="1956" spans="4:5" ht="12.75">
      <c r="D1956" s="38"/>
      <c r="E1956" s="38"/>
    </row>
    <row r="1957" spans="4:5" ht="12.75">
      <c r="D1957" s="38"/>
      <c r="E1957" s="38"/>
    </row>
    <row r="1958" spans="4:5" ht="12.75">
      <c r="D1958" s="38"/>
      <c r="E1958" s="38"/>
    </row>
    <row r="1959" spans="4:5" ht="12.75">
      <c r="D1959" s="38"/>
      <c r="E1959" s="38"/>
    </row>
    <row r="1960" spans="4:5" ht="12.75">
      <c r="D1960" s="38"/>
      <c r="E1960" s="38"/>
    </row>
    <row r="1961" spans="4:5" ht="12.75">
      <c r="D1961" s="38"/>
      <c r="E1961" s="38"/>
    </row>
    <row r="1962" spans="4:5" ht="12.75">
      <c r="D1962" s="38"/>
      <c r="E1962" s="38"/>
    </row>
    <row r="1963" spans="4:5" ht="12.75">
      <c r="D1963" s="38"/>
      <c r="E1963" s="38"/>
    </row>
    <row r="1964" spans="4:5" ht="12.75">
      <c r="D1964" s="38"/>
      <c r="E1964" s="38"/>
    </row>
    <row r="1965" spans="4:5" ht="12.75">
      <c r="D1965" s="38"/>
      <c r="E1965" s="38"/>
    </row>
    <row r="1966" spans="4:5" ht="12.75">
      <c r="D1966" s="38"/>
      <c r="E1966" s="38"/>
    </row>
    <row r="1967" spans="4:5" ht="12.75">
      <c r="D1967" s="38"/>
      <c r="E1967" s="38"/>
    </row>
    <row r="1968" spans="4:5" ht="12.75">
      <c r="D1968" s="38"/>
      <c r="E1968" s="38"/>
    </row>
    <row r="1969" spans="4:5" ht="12.75">
      <c r="D1969" s="38"/>
      <c r="E1969" s="38"/>
    </row>
    <row r="1970" spans="4:5" ht="12.75">
      <c r="D1970" s="38"/>
      <c r="E1970" s="38"/>
    </row>
    <row r="1971" spans="4:5" ht="12.75">
      <c r="D1971" s="38"/>
      <c r="E1971" s="38"/>
    </row>
    <row r="1972" spans="4:5" ht="12.75">
      <c r="D1972" s="38"/>
      <c r="E1972" s="38"/>
    </row>
    <row r="1973" spans="4:5" ht="12.75">
      <c r="D1973" s="38"/>
      <c r="E1973" s="38"/>
    </row>
    <row r="1974" spans="4:5" ht="12.75">
      <c r="D1974" s="38"/>
      <c r="E1974" s="38"/>
    </row>
    <row r="1975" spans="4:5" ht="12.75">
      <c r="D1975" s="38"/>
      <c r="E1975" s="38"/>
    </row>
    <row r="1976" spans="4:5" ht="12.75">
      <c r="D1976" s="38"/>
      <c r="E1976" s="38"/>
    </row>
    <row r="1977" spans="4:5" ht="12.75">
      <c r="D1977" s="38"/>
      <c r="E1977" s="38"/>
    </row>
    <row r="1978" spans="4:5" ht="12.75">
      <c r="D1978" s="38"/>
      <c r="E1978" s="38"/>
    </row>
    <row r="1979" spans="4:5" ht="12.75">
      <c r="D1979" s="38"/>
      <c r="E1979" s="38"/>
    </row>
    <row r="1980" spans="4:5" ht="12.75">
      <c r="D1980" s="38"/>
      <c r="E1980" s="38"/>
    </row>
    <row r="1981" spans="4:5" ht="12.75">
      <c r="D1981" s="38"/>
      <c r="E1981" s="38"/>
    </row>
    <row r="1982" spans="4:5" ht="12.75">
      <c r="D1982" s="38"/>
      <c r="E1982" s="38"/>
    </row>
    <row r="1983" spans="4:5" ht="12.75">
      <c r="D1983" s="38"/>
      <c r="E1983" s="38"/>
    </row>
    <row r="1984" spans="4:5" ht="12.75">
      <c r="D1984" s="38"/>
      <c r="E1984" s="38"/>
    </row>
    <row r="1985" spans="4:5" ht="12.75">
      <c r="D1985" s="38"/>
      <c r="E1985" s="38"/>
    </row>
    <row r="1986" spans="4:5" ht="12.75">
      <c r="D1986" s="38"/>
      <c r="E1986" s="38"/>
    </row>
    <row r="1987" spans="4:5" ht="12.75">
      <c r="D1987" s="38"/>
      <c r="E1987" s="38"/>
    </row>
    <row r="1988" spans="4:5" ht="12.75">
      <c r="D1988" s="38"/>
      <c r="E1988" s="38"/>
    </row>
    <row r="1989" spans="4:5" ht="12.75">
      <c r="D1989" s="38"/>
      <c r="E1989" s="38"/>
    </row>
    <row r="1990" spans="4:5" ht="12.75">
      <c r="D1990" s="38"/>
      <c r="E1990" s="38"/>
    </row>
    <row r="1991" spans="4:5" ht="12.75">
      <c r="D1991" s="38"/>
      <c r="E1991" s="38"/>
    </row>
    <row r="1992" spans="4:5" ht="12.75">
      <c r="D1992" s="38"/>
      <c r="E1992" s="38"/>
    </row>
    <row r="1993" spans="4:5" ht="12.75">
      <c r="D1993" s="38"/>
      <c r="E1993" s="38"/>
    </row>
    <row r="1994" spans="4:5" ht="12.75">
      <c r="D1994" s="38"/>
      <c r="E1994" s="38"/>
    </row>
    <row r="1995" spans="4:5" ht="12.75">
      <c r="D1995" s="38"/>
      <c r="E1995" s="38"/>
    </row>
    <row r="1996" spans="4:5" ht="12.75">
      <c r="D1996" s="38"/>
      <c r="E1996" s="38"/>
    </row>
    <row r="1997" spans="4:5" ht="12.75">
      <c r="D1997" s="38"/>
      <c r="E1997" s="38"/>
    </row>
    <row r="1998" spans="4:5" ht="12.75">
      <c r="D1998" s="38"/>
      <c r="E1998" s="38"/>
    </row>
    <row r="1999" spans="4:5" ht="12.75">
      <c r="D1999" s="38"/>
      <c r="E1999" s="38"/>
    </row>
    <row r="2000" spans="4:5" ht="12.75">
      <c r="D2000" s="38"/>
      <c r="E2000" s="38"/>
    </row>
    <row r="2001" spans="4:5" ht="12.75">
      <c r="D2001" s="38"/>
      <c r="E2001" s="38"/>
    </row>
    <row r="2002" spans="4:5" ht="12.75">
      <c r="D2002" s="38"/>
      <c r="E2002" s="38"/>
    </row>
    <row r="2003" spans="4:5" ht="12.75">
      <c r="D2003" s="38"/>
      <c r="E2003" s="38"/>
    </row>
    <row r="2004" spans="4:5" ht="12.75">
      <c r="D2004" s="38"/>
      <c r="E2004" s="38"/>
    </row>
    <row r="2005" spans="4:5" ht="12.75">
      <c r="D2005" s="38"/>
      <c r="E2005" s="38"/>
    </row>
    <row r="2006" spans="4:5" ht="12.75">
      <c r="D2006" s="38"/>
      <c r="E2006" s="38"/>
    </row>
    <row r="2007" spans="4:5" ht="12.75">
      <c r="D2007" s="38"/>
      <c r="E2007" s="38"/>
    </row>
    <row r="2008" spans="4:5" ht="12.75">
      <c r="D2008" s="38"/>
      <c r="E2008" s="38"/>
    </row>
    <row r="2009" spans="4:5" ht="12.75">
      <c r="D2009" s="38"/>
      <c r="E2009" s="38"/>
    </row>
    <row r="2010" spans="4:5" ht="12.75">
      <c r="D2010" s="38"/>
      <c r="E2010" s="38"/>
    </row>
    <row r="2011" spans="4:5" ht="12.75">
      <c r="D2011" s="38"/>
      <c r="E2011" s="38"/>
    </row>
    <row r="2012" spans="4:5" ht="12.75">
      <c r="D2012" s="38"/>
      <c r="E2012" s="38"/>
    </row>
    <row r="2013" spans="4:5" ht="12.75">
      <c r="D2013" s="38"/>
      <c r="E2013" s="38"/>
    </row>
    <row r="2014" spans="4:5" ht="12.75">
      <c r="D2014" s="38"/>
      <c r="E2014" s="38"/>
    </row>
    <row r="2015" spans="4:5" ht="12.75">
      <c r="D2015" s="38"/>
      <c r="E2015" s="38"/>
    </row>
    <row r="2016" spans="4:5" ht="12.75">
      <c r="D2016" s="38"/>
      <c r="E2016" s="38"/>
    </row>
    <row r="2017" spans="4:5" ht="12.75">
      <c r="D2017" s="38"/>
      <c r="E2017" s="38"/>
    </row>
    <row r="2018" spans="4:5" ht="12.75">
      <c r="D2018" s="38"/>
      <c r="E2018" s="38"/>
    </row>
    <row r="2019" spans="4:5" ht="12.75">
      <c r="D2019" s="38"/>
      <c r="E2019" s="38"/>
    </row>
    <row r="2020" spans="4:5" ht="12.75">
      <c r="D2020" s="38"/>
      <c r="E2020" s="38"/>
    </row>
    <row r="2021" spans="4:5" ht="12.75">
      <c r="D2021" s="38"/>
      <c r="E2021" s="38"/>
    </row>
    <row r="2022" spans="4:5" ht="12.75">
      <c r="D2022" s="38"/>
      <c r="E2022" s="38"/>
    </row>
    <row r="2023" spans="4:5" ht="12.75">
      <c r="D2023" s="38"/>
      <c r="E2023" s="38"/>
    </row>
    <row r="2024" spans="4:5" ht="12.75">
      <c r="D2024" s="38"/>
      <c r="E2024" s="38"/>
    </row>
    <row r="2025" spans="4:5" ht="12.75">
      <c r="D2025" s="38"/>
      <c r="E2025" s="38"/>
    </row>
    <row r="2026" spans="4:5" ht="12.75">
      <c r="D2026" s="38"/>
      <c r="E2026" s="38"/>
    </row>
    <row r="2027" spans="4:5" ht="12.75">
      <c r="D2027" s="38"/>
      <c r="E2027" s="38"/>
    </row>
    <row r="2028" spans="4:5" ht="12.75">
      <c r="D2028" s="38"/>
      <c r="E2028" s="38"/>
    </row>
    <row r="2029" spans="4:5" ht="12.75">
      <c r="D2029" s="38"/>
      <c r="E2029" s="38"/>
    </row>
    <row r="2030" spans="4:5" ht="12.75">
      <c r="D2030" s="38"/>
      <c r="E2030" s="38"/>
    </row>
    <row r="2031" spans="4:5" ht="12.75">
      <c r="D2031" s="38"/>
      <c r="E2031" s="38"/>
    </row>
    <row r="2032" spans="4:5" ht="12.75">
      <c r="D2032" s="38"/>
      <c r="E2032" s="38"/>
    </row>
    <row r="2033" spans="4:5" ht="12.75">
      <c r="D2033" s="38"/>
      <c r="E2033" s="38"/>
    </row>
    <row r="2034" spans="4:5" ht="12.75">
      <c r="D2034" s="38"/>
      <c r="E2034" s="38"/>
    </row>
    <row r="2035" spans="4:5" ht="12.75">
      <c r="D2035" s="38"/>
      <c r="E2035" s="38"/>
    </row>
    <row r="2036" spans="4:5" ht="12.75">
      <c r="D2036" s="38"/>
      <c r="E2036" s="38"/>
    </row>
    <row r="2037" spans="4:5" ht="12.75">
      <c r="D2037" s="38"/>
      <c r="E2037" s="38"/>
    </row>
    <row r="2038" spans="4:5" ht="12.75">
      <c r="D2038" s="38"/>
      <c r="E2038" s="38"/>
    </row>
    <row r="2039" spans="4:5" ht="12.75">
      <c r="D2039" s="38"/>
      <c r="E2039" s="38"/>
    </row>
    <row r="2040" spans="4:5" ht="12.75">
      <c r="D2040" s="38"/>
      <c r="E2040" s="38"/>
    </row>
    <row r="2041" spans="4:5" ht="12.75">
      <c r="D2041" s="38"/>
      <c r="E2041" s="38"/>
    </row>
    <row r="2042" spans="4:5" ht="12.75">
      <c r="D2042" s="38"/>
      <c r="E2042" s="38"/>
    </row>
    <row r="2043" spans="4:5" ht="12.75">
      <c r="D2043" s="38"/>
      <c r="E2043" s="38"/>
    </row>
    <row r="2044" spans="4:5" ht="12.75">
      <c r="D2044" s="38"/>
      <c r="E2044" s="38"/>
    </row>
    <row r="2045" spans="4:5" ht="12.75">
      <c r="D2045" s="38"/>
      <c r="E2045" s="38"/>
    </row>
    <row r="2046" spans="4:5" ht="12.75">
      <c r="D2046" s="38"/>
      <c r="E2046" s="38"/>
    </row>
    <row r="2047" spans="4:5" ht="12.75">
      <c r="D2047" s="38"/>
      <c r="E2047" s="38"/>
    </row>
    <row r="2048" spans="4:5" ht="12.75">
      <c r="D2048" s="38"/>
      <c r="E2048" s="38"/>
    </row>
    <row r="2049" spans="4:5" ht="12.75">
      <c r="D2049" s="38"/>
      <c r="E2049" s="38"/>
    </row>
    <row r="2050" spans="4:5" ht="12.75">
      <c r="D2050" s="38"/>
      <c r="E2050" s="38"/>
    </row>
    <row r="2051" spans="4:5" ht="12.75">
      <c r="D2051" s="38"/>
      <c r="E2051" s="38"/>
    </row>
    <row r="2052" spans="4:5" ht="12.75">
      <c r="D2052" s="38"/>
      <c r="E2052" s="38"/>
    </row>
    <row r="2053" spans="4:5" ht="12.75">
      <c r="D2053" s="38"/>
      <c r="E2053" s="38"/>
    </row>
    <row r="2054" spans="4:5" ht="12.75">
      <c r="D2054" s="38"/>
      <c r="E2054" s="38"/>
    </row>
    <row r="2055" spans="4:5" ht="12.75">
      <c r="D2055" s="38"/>
      <c r="E2055" s="38"/>
    </row>
    <row r="2056" spans="4:5" ht="12.75">
      <c r="D2056" s="38"/>
      <c r="E2056" s="38"/>
    </row>
    <row r="2057" spans="4:5" ht="12.75">
      <c r="D2057" s="38"/>
      <c r="E2057" s="38"/>
    </row>
    <row r="2058" spans="4:5" ht="12.75">
      <c r="D2058" s="38"/>
      <c r="E2058" s="38"/>
    </row>
    <row r="2059" spans="4:5" ht="12.75">
      <c r="D2059" s="38"/>
      <c r="E2059" s="38"/>
    </row>
    <row r="2060" spans="4:5" ht="12.75">
      <c r="D2060" s="38"/>
      <c r="E2060" s="38"/>
    </row>
    <row r="2061" spans="4:5" ht="12.75">
      <c r="D2061" s="38"/>
      <c r="E2061" s="38"/>
    </row>
    <row r="2062" spans="4:5" ht="12.75">
      <c r="D2062" s="38"/>
      <c r="E2062" s="38"/>
    </row>
    <row r="2063" spans="4:5" ht="12.75">
      <c r="D2063" s="38"/>
      <c r="E2063" s="38"/>
    </row>
    <row r="2064" spans="4:5" ht="12.75">
      <c r="D2064" s="38"/>
      <c r="E2064" s="38"/>
    </row>
    <row r="2065" spans="4:5" ht="12.75">
      <c r="D2065" s="38"/>
      <c r="E2065" s="38"/>
    </row>
    <row r="2066" spans="4:5" ht="12.75">
      <c r="D2066" s="38"/>
      <c r="E2066" s="38"/>
    </row>
    <row r="2067" spans="4:5" ht="12.75">
      <c r="D2067" s="38"/>
      <c r="E2067" s="38"/>
    </row>
    <row r="2068" spans="4:5" ht="12.75">
      <c r="D2068" s="38"/>
      <c r="E2068" s="38"/>
    </row>
    <row r="2069" spans="4:5" ht="12.75">
      <c r="D2069" s="38"/>
      <c r="E2069" s="38"/>
    </row>
    <row r="2070" spans="4:5" ht="12.75">
      <c r="D2070" s="38"/>
      <c r="E2070" s="38"/>
    </row>
    <row r="2071" spans="4:5" ht="12.75">
      <c r="D2071" s="38"/>
      <c r="E2071" s="38"/>
    </row>
    <row r="2072" spans="4:5" ht="12.75">
      <c r="D2072" s="38"/>
      <c r="E2072" s="38"/>
    </row>
    <row r="2073" spans="4:5" ht="12.75">
      <c r="D2073" s="38"/>
      <c r="E2073" s="38"/>
    </row>
    <row r="2074" spans="4:5" ht="12.75">
      <c r="D2074" s="38"/>
      <c r="E2074" s="38"/>
    </row>
    <row r="2075" spans="4:5" ht="12.75">
      <c r="D2075" s="38"/>
      <c r="E2075" s="38"/>
    </row>
    <row r="2076" spans="4:5" ht="12.75">
      <c r="D2076" s="38"/>
      <c r="E2076" s="38"/>
    </row>
    <row r="2077" spans="4:5" ht="12.75">
      <c r="D2077" s="38"/>
      <c r="E2077" s="38"/>
    </row>
    <row r="2078" spans="4:5" ht="12.75">
      <c r="D2078" s="38"/>
      <c r="E2078" s="38"/>
    </row>
    <row r="2079" spans="4:5" ht="12.75">
      <c r="D2079" s="38"/>
      <c r="E2079" s="38"/>
    </row>
    <row r="2080" spans="4:5" ht="12.75">
      <c r="D2080" s="38"/>
      <c r="E2080" s="38"/>
    </row>
    <row r="2081" spans="4:5" ht="12.75">
      <c r="D2081" s="38"/>
      <c r="E2081" s="38"/>
    </row>
    <row r="2082" spans="4:5" ht="12.75">
      <c r="D2082" s="38"/>
      <c r="E2082" s="38"/>
    </row>
    <row r="2083" spans="4:5" ht="12.75">
      <c r="D2083" s="38"/>
      <c r="E2083" s="38"/>
    </row>
    <row r="2084" spans="4:5" ht="12.75">
      <c r="D2084" s="38"/>
      <c r="E2084" s="38"/>
    </row>
    <row r="2085" spans="4:5" ht="12.75">
      <c r="D2085" s="38"/>
      <c r="E2085" s="38"/>
    </row>
    <row r="2086" spans="4:5" ht="12.75">
      <c r="D2086" s="38"/>
      <c r="E2086" s="38"/>
    </row>
    <row r="2087" spans="4:5" ht="12.75">
      <c r="D2087" s="38"/>
      <c r="E2087" s="38"/>
    </row>
    <row r="2088" spans="4:5" ht="12.75">
      <c r="D2088" s="38"/>
      <c r="E2088" s="38"/>
    </row>
    <row r="2089" spans="4:5" ht="12.75">
      <c r="D2089" s="38"/>
      <c r="E2089" s="38"/>
    </row>
    <row r="2090" spans="4:5" ht="12.75">
      <c r="D2090" s="38"/>
      <c r="E2090" s="38"/>
    </row>
    <row r="2091" spans="4:5" ht="12.75">
      <c r="D2091" s="38"/>
      <c r="E2091" s="38"/>
    </row>
    <row r="2092" spans="4:5" ht="12.75">
      <c r="D2092" s="38"/>
      <c r="E2092" s="38"/>
    </row>
    <row r="2093" spans="4:5" ht="12.75">
      <c r="D2093" s="38"/>
      <c r="E2093" s="38"/>
    </row>
    <row r="2094" spans="4:5" ht="12.75">
      <c r="D2094" s="38"/>
      <c r="E2094" s="38"/>
    </row>
    <row r="2095" spans="4:5" ht="12.75">
      <c r="D2095" s="38"/>
      <c r="E2095" s="38"/>
    </row>
    <row r="2096" spans="4:5" ht="12.75">
      <c r="D2096" s="38"/>
      <c r="E2096" s="38"/>
    </row>
    <row r="2097" spans="4:5" ht="12.75">
      <c r="D2097" s="38"/>
      <c r="E2097" s="38"/>
    </row>
    <row r="2098" spans="4:5" ht="12.75">
      <c r="D2098" s="38"/>
      <c r="E2098" s="38"/>
    </row>
    <row r="2099" spans="4:5" ht="12.75">
      <c r="D2099" s="38"/>
      <c r="E2099" s="38"/>
    </row>
    <row r="2100" spans="4:5" ht="12.75">
      <c r="D2100" s="38"/>
      <c r="E2100" s="38"/>
    </row>
    <row r="2101" spans="4:5" ht="12.75">
      <c r="D2101" s="38"/>
      <c r="E2101" s="38"/>
    </row>
    <row r="2102" spans="4:5" ht="12.75">
      <c r="D2102" s="38"/>
      <c r="E2102" s="38"/>
    </row>
    <row r="2103" spans="4:5" ht="12.75">
      <c r="D2103" s="38"/>
      <c r="E2103" s="38"/>
    </row>
    <row r="2104" spans="4:5" ht="12.75">
      <c r="D2104" s="38"/>
      <c r="E2104" s="38"/>
    </row>
    <row r="2105" spans="4:5" ht="12.75">
      <c r="D2105" s="38"/>
      <c r="E2105" s="38"/>
    </row>
    <row r="2106" spans="4:5" ht="12.75">
      <c r="D2106" s="38"/>
      <c r="E2106" s="38"/>
    </row>
    <row r="2107" spans="4:5" ht="12.75">
      <c r="D2107" s="38"/>
      <c r="E2107" s="38"/>
    </row>
    <row r="2108" spans="4:5" ht="12.75">
      <c r="D2108" s="38"/>
      <c r="E2108" s="38"/>
    </row>
    <row r="2109" spans="4:5" ht="12.75">
      <c r="D2109" s="38"/>
      <c r="E2109" s="38"/>
    </row>
    <row r="2110" spans="4:5" ht="12.75">
      <c r="D2110" s="38"/>
      <c r="E2110" s="38"/>
    </row>
    <row r="2111" spans="4:5" ht="12.75">
      <c r="D2111" s="38"/>
      <c r="E2111" s="38"/>
    </row>
    <row r="2112" spans="4:5" ht="12.75">
      <c r="D2112" s="38"/>
      <c r="E2112" s="38"/>
    </row>
    <row r="2113" spans="4:5" ht="12.75">
      <c r="D2113" s="38"/>
      <c r="E2113" s="38"/>
    </row>
    <row r="2114" spans="4:5" ht="12.75">
      <c r="D2114" s="38"/>
      <c r="E2114" s="38"/>
    </row>
    <row r="2115" spans="4:5" ht="12.75">
      <c r="D2115" s="38"/>
      <c r="E2115" s="38"/>
    </row>
    <row r="2116" spans="4:5" ht="12.75">
      <c r="D2116" s="38"/>
      <c r="E2116" s="38"/>
    </row>
    <row r="2117" spans="4:5" ht="12.75">
      <c r="D2117" s="38"/>
      <c r="E2117" s="38"/>
    </row>
    <row r="2118" spans="4:5" ht="12.75">
      <c r="D2118" s="38"/>
      <c r="E2118" s="38"/>
    </row>
    <row r="2119" spans="4:5" ht="12.75">
      <c r="D2119" s="38"/>
      <c r="E2119" s="38"/>
    </row>
    <row r="2120" spans="4:5" ht="12.75">
      <c r="D2120" s="38"/>
      <c r="E2120" s="38"/>
    </row>
    <row r="2121" spans="4:5" ht="12.75">
      <c r="D2121" s="38"/>
      <c r="E2121" s="38"/>
    </row>
    <row r="2122" spans="4:5" ht="12.75">
      <c r="D2122" s="38"/>
      <c r="E2122" s="38"/>
    </row>
    <row r="2123" spans="4:5" ht="12.75">
      <c r="D2123" s="38"/>
      <c r="E2123" s="38"/>
    </row>
    <row r="2124" spans="4:5" ht="12.75">
      <c r="D2124" s="38"/>
      <c r="E2124" s="38"/>
    </row>
    <row r="2125" spans="4:5" ht="12.75">
      <c r="D2125" s="38"/>
      <c r="E2125" s="38"/>
    </row>
    <row r="2126" spans="4:5" ht="12.75">
      <c r="D2126" s="38"/>
      <c r="E2126" s="38"/>
    </row>
    <row r="2127" spans="4:5" ht="12.75">
      <c r="D2127" s="38"/>
      <c r="E2127" s="38"/>
    </row>
    <row r="2128" spans="4:5" ht="12.75">
      <c r="D2128" s="38"/>
      <c r="E2128" s="38"/>
    </row>
    <row r="2129" spans="4:5" ht="12.75">
      <c r="D2129" s="38"/>
      <c r="E2129" s="38"/>
    </row>
    <row r="2130" spans="4:5" ht="12.75">
      <c r="D2130" s="38"/>
      <c r="E2130" s="38"/>
    </row>
    <row r="2131" spans="4:5" ht="12.75">
      <c r="D2131" s="38"/>
      <c r="E2131" s="38"/>
    </row>
    <row r="2132" spans="4:5" ht="12.75">
      <c r="D2132" s="38"/>
      <c r="E2132" s="38"/>
    </row>
    <row r="2133" spans="4:5" ht="12.75">
      <c r="D2133" s="38"/>
      <c r="E2133" s="38"/>
    </row>
    <row r="2134" spans="4:5" ht="12.75">
      <c r="D2134" s="38"/>
      <c r="E2134" s="38"/>
    </row>
    <row r="2135" spans="4:5" ht="12.75">
      <c r="D2135" s="38"/>
      <c r="E2135" s="38"/>
    </row>
    <row r="2136" spans="4:5" ht="12.75">
      <c r="D2136" s="38"/>
      <c r="E2136" s="38"/>
    </row>
  </sheetData>
  <sheetProtection/>
  <mergeCells count="26">
    <mergeCell ref="U3:U4"/>
    <mergeCell ref="F3:F4"/>
    <mergeCell ref="R3:R4"/>
    <mergeCell ref="N3:N4"/>
    <mergeCell ref="O3:O4"/>
    <mergeCell ref="P3:P4"/>
    <mergeCell ref="J2:O2"/>
    <mergeCell ref="A155:C155"/>
    <mergeCell ref="M3:M4"/>
    <mergeCell ref="E3:E4"/>
    <mergeCell ref="H3:H4"/>
    <mergeCell ref="I3:I4"/>
    <mergeCell ref="G3:G4"/>
    <mergeCell ref="J3:J4"/>
    <mergeCell ref="K3:K4"/>
    <mergeCell ref="L3:L4"/>
    <mergeCell ref="P2:U2"/>
    <mergeCell ref="Q3:Q4"/>
    <mergeCell ref="A1:U1"/>
    <mergeCell ref="A2:A4"/>
    <mergeCell ref="B2:B4"/>
    <mergeCell ref="C2:C4"/>
    <mergeCell ref="D2:I2"/>
    <mergeCell ref="D3:D4"/>
    <mergeCell ref="S3:S4"/>
    <mergeCell ref="T3:T4"/>
  </mergeCells>
  <printOptions/>
  <pageMargins left="0.2" right="0.2" top="0.6" bottom="0.27" header="0" footer="0"/>
  <pageSetup fitToHeight="2" horizontalDpi="600" verticalDpi="600" orientation="landscape" paperSize="9" scale="50" r:id="rId1"/>
  <rowBreaks count="2" manualBreakCount="2">
    <brk id="36" max="20" man="1"/>
    <brk id="8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lutay</cp:lastModifiedBy>
  <cp:lastPrinted>2015-06-05T08:47:46Z</cp:lastPrinted>
  <dcterms:created xsi:type="dcterms:W3CDTF">2004-10-20T06:45:28Z</dcterms:created>
  <dcterms:modified xsi:type="dcterms:W3CDTF">2015-06-05T09:51:18Z</dcterms:modified>
  <cp:category/>
  <cp:version/>
  <cp:contentType/>
  <cp:contentStatus/>
</cp:coreProperties>
</file>