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23835" windowHeight="9960" firstSheet="10" activeTab="15"/>
  </bookViews>
  <sheets>
    <sheet name="Лист1" sheetId="1" state="hidden" r:id="rId1"/>
    <sheet name="Отаточний" sheetId="2" state="hidden" r:id="rId2"/>
    <sheet name="адмініст." sheetId="3" state="hidden" r:id="rId3"/>
    <sheet name="Лист4" sheetId="4" state="hidden" r:id="rId4"/>
    <sheet name="Лист5" sheetId="5" state="hidden" r:id="rId5"/>
    <sheet name="Лист6" sheetId="6" state="hidden" r:id="rId6"/>
    <sheet name="Лист7" sheetId="7" state="hidden" r:id="rId7"/>
    <sheet name="Лист2" sheetId="8" state="hidden" r:id="rId8"/>
    <sheet name="Лист8" sheetId="9" state="hidden" r:id="rId9"/>
    <sheet name="Весь персонал" sheetId="10" state="hidden" r:id="rId10"/>
    <sheet name="2017" sheetId="11" r:id="rId11"/>
    <sheet name="Лист3" sheetId="12" r:id="rId12"/>
    <sheet name="Лист9" sheetId="23" r:id="rId13"/>
    <sheet name="дикларація" sheetId="24" r:id="rId14"/>
    <sheet name="Лист10" sheetId="25" r:id="rId15"/>
    <sheet name="Лист11" sheetId="26" r:id="rId16"/>
  </sheets>
  <calcPr calcId="145621"/>
</workbook>
</file>

<file path=xl/calcChain.xml><?xml version="1.0" encoding="utf-8"?>
<calcChain xmlns="http://schemas.openxmlformats.org/spreadsheetml/2006/main">
  <c r="D405" i="11" l="1"/>
  <c r="D406" i="11" s="1"/>
  <c r="C409" i="23"/>
  <c r="C226" i="23"/>
  <c r="C291" i="23" s="1"/>
  <c r="C167" i="23"/>
  <c r="C135" i="23"/>
  <c r="C129" i="23"/>
  <c r="C113" i="23"/>
  <c r="C84" i="23"/>
  <c r="C40" i="23"/>
  <c r="C22" i="23"/>
  <c r="C412" i="23" s="1"/>
  <c r="D82" i="11"/>
  <c r="D165" i="11"/>
  <c r="D133" i="11"/>
  <c r="D22" i="11"/>
  <c r="D39" i="11"/>
  <c r="D224" i="11"/>
  <c r="D127" i="11"/>
  <c r="E488" i="12"/>
  <c r="E489" i="12" s="1"/>
  <c r="E365" i="12"/>
  <c r="E395" i="12" s="1"/>
  <c r="E436" i="12" s="1"/>
  <c r="E335" i="12"/>
  <c r="E249" i="12"/>
  <c r="E106" i="12"/>
  <c r="E94" i="12"/>
  <c r="E34" i="12"/>
  <c r="D111" i="11"/>
  <c r="D409" i="11" l="1"/>
  <c r="E492" i="12"/>
  <c r="M73" i="9" l="1"/>
  <c r="K73" i="9"/>
  <c r="I73" i="9"/>
  <c r="G73" i="9"/>
  <c r="E73" i="9"/>
  <c r="K49" i="9"/>
  <c r="M36" i="9" l="1"/>
  <c r="K36" i="9"/>
  <c r="K12" i="9"/>
  <c r="I36" i="9"/>
  <c r="G36" i="9"/>
  <c r="E36" i="9"/>
  <c r="E92" i="8" l="1"/>
  <c r="E113" i="8" l="1"/>
  <c r="E98" i="8"/>
  <c r="E257" i="3" l="1"/>
  <c r="E50" i="3"/>
  <c r="E59" i="3"/>
  <c r="E77" i="3"/>
  <c r="E131" i="3" s="1"/>
  <c r="E134" i="3"/>
  <c r="E138" i="3"/>
  <c r="E156" i="3"/>
  <c r="E200" i="3"/>
  <c r="E214" i="3"/>
  <c r="E245" i="3"/>
  <c r="E252" i="3"/>
  <c r="E260" i="3"/>
  <c r="E270" i="3"/>
  <c r="E284" i="3"/>
  <c r="E291" i="3"/>
  <c r="E201" i="3" l="1"/>
  <c r="E246" i="3"/>
  <c r="E139" i="3"/>
  <c r="E68" i="8" l="1"/>
  <c r="E48" i="8"/>
  <c r="E34" i="8"/>
  <c r="E24" i="8"/>
  <c r="E69" i="8" l="1"/>
  <c r="E118" i="8" s="1"/>
  <c r="H111" i="1"/>
  <c r="H83" i="1"/>
  <c r="H55" i="1"/>
  <c r="E69" i="2" l="1"/>
  <c r="F52" i="6" l="1"/>
  <c r="E52" i="6"/>
  <c r="F70" i="6"/>
  <c r="F72" i="6" s="1"/>
  <c r="E70" i="6"/>
  <c r="E72" i="6" s="1"/>
  <c r="O22" i="6"/>
  <c r="N22" i="6"/>
  <c r="L22" i="6"/>
  <c r="I22" i="6"/>
  <c r="H22" i="6"/>
  <c r="G22" i="6"/>
  <c r="F22" i="6"/>
  <c r="E22" i="6"/>
  <c r="M20" i="6"/>
  <c r="K20" i="6"/>
  <c r="K22" i="6" s="1"/>
  <c r="M18" i="6"/>
  <c r="J18" i="6"/>
  <c r="J22" i="6" s="1"/>
  <c r="M16" i="6" l="1"/>
  <c r="O12" i="6"/>
  <c r="N12" i="6"/>
  <c r="L12" i="6"/>
  <c r="K12" i="6"/>
  <c r="J12" i="6"/>
  <c r="F12" i="6"/>
  <c r="E12" i="6"/>
  <c r="E73" i="6" s="1"/>
  <c r="M14" i="6"/>
  <c r="M10" i="6"/>
  <c r="M8" i="6"/>
  <c r="H8" i="6"/>
  <c r="H12" i="6" s="1"/>
  <c r="G8" i="6"/>
  <c r="G12" i="6" s="1"/>
  <c r="I8" i="6"/>
  <c r="I12" i="6" s="1"/>
  <c r="M12" i="6" l="1"/>
  <c r="M22" i="6"/>
  <c r="K53" i="5"/>
  <c r="K67" i="5" s="1"/>
  <c r="K71" i="5" s="1"/>
  <c r="J53" i="5"/>
  <c r="J67" i="5" s="1"/>
  <c r="J69" i="5" l="1"/>
  <c r="J71" i="5"/>
  <c r="K69" i="5"/>
  <c r="E115" i="5"/>
  <c r="E103" i="5"/>
  <c r="E60" i="5"/>
  <c r="E28" i="5"/>
  <c r="E61" i="5" l="1"/>
  <c r="E202" i="4"/>
  <c r="E190" i="4"/>
  <c r="E147" i="4"/>
  <c r="E107" i="4"/>
  <c r="E73" i="4"/>
  <c r="E43" i="4"/>
  <c r="E148" i="4" l="1"/>
  <c r="E52" i="2"/>
  <c r="E40" i="2"/>
  <c r="E70" i="2" s="1"/>
  <c r="E27" i="2" l="1"/>
  <c r="E24" i="2"/>
  <c r="E21" i="2"/>
  <c r="E18" i="2"/>
  <c r="E47" i="3" l="1"/>
  <c r="AC26" i="2" l="1"/>
  <c r="AA26" i="2"/>
  <c r="U26" i="2"/>
  <c r="S26" i="2"/>
  <c r="Q26" i="2"/>
  <c r="O26" i="2"/>
  <c r="M26" i="2"/>
  <c r="K26" i="2"/>
  <c r="Y26" i="2" s="1"/>
  <c r="AC23" i="2"/>
  <c r="AA23" i="2"/>
  <c r="U23" i="2"/>
  <c r="S23" i="2"/>
  <c r="Q23" i="2"/>
  <c r="O23" i="2"/>
  <c r="M23" i="2"/>
  <c r="K23" i="2"/>
  <c r="Y23" i="2" s="1"/>
  <c r="AC20" i="2"/>
  <c r="AA20" i="2"/>
  <c r="U20" i="2"/>
  <c r="S20" i="2"/>
  <c r="Q20" i="2"/>
  <c r="O20" i="2"/>
  <c r="M20" i="2"/>
  <c r="K20" i="2"/>
  <c r="AC17" i="2"/>
  <c r="AA17" i="2"/>
  <c r="U17" i="2"/>
  <c r="S17" i="2"/>
  <c r="Q17" i="2"/>
  <c r="O17" i="2"/>
  <c r="M17" i="2"/>
  <c r="K17" i="2"/>
  <c r="Q27" i="2" l="1"/>
  <c r="Y17" i="2"/>
  <c r="Y20" i="2"/>
  <c r="W17" i="2"/>
  <c r="W20" i="2"/>
  <c r="W23" i="2"/>
  <c r="AD23" i="2" s="1"/>
  <c r="AE23" i="2" s="1"/>
  <c r="W26" i="2"/>
  <c r="AD26" i="2" s="1"/>
  <c r="AE26" i="2" s="1"/>
  <c r="K27" i="2"/>
  <c r="H33" i="1"/>
  <c r="AD17" i="2" l="1"/>
  <c r="AE17" i="2" s="1"/>
  <c r="AD20" i="2"/>
  <c r="AE20" i="2" s="1"/>
  <c r="M27" i="2"/>
  <c r="Y27" i="2"/>
  <c r="S27" i="2"/>
  <c r="AA28" i="2"/>
  <c r="O27" i="2"/>
  <c r="W27" i="2"/>
  <c r="K28" i="2" l="1"/>
  <c r="Q28" i="2"/>
  <c r="Y28" i="2"/>
  <c r="AD27" i="2"/>
  <c r="O28" i="2"/>
  <c r="S28" i="2"/>
  <c r="W28" i="2" l="1"/>
  <c r="M28" i="2"/>
  <c r="AE27" i="2"/>
  <c r="AD28" i="2" l="1"/>
  <c r="AE28" i="2"/>
</calcChain>
</file>

<file path=xl/comments1.xml><?xml version="1.0" encoding="utf-8"?>
<comments xmlns="http://schemas.openxmlformats.org/spreadsheetml/2006/main">
  <authors>
    <author>Автор</author>
  </authors>
  <commentList>
    <comment ref="E4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+ іра
</t>
        </r>
      </text>
    </comment>
    <comment ref="E47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без договірного з водіями 
</t>
        </r>
      </text>
    </comment>
    <comment ref="C48" authorId="0">
      <text>
        <r>
          <rPr>
            <sz val="10"/>
            <color indexed="81"/>
            <rFont val="Tahoma"/>
            <family val="2"/>
            <charset val="204"/>
          </rPr>
          <t xml:space="preserve">
Загальновиробничий відділ, група повивозу ТВП </t>
        </r>
      </text>
    </comment>
    <comment ref="C62" authorId="0">
      <text>
        <r>
          <rPr>
            <sz val="10"/>
            <color indexed="81"/>
            <rFont val="Tahoma"/>
            <family val="2"/>
            <charset val="204"/>
          </rPr>
          <t xml:space="preserve">Автотранспортне управління 
</t>
        </r>
      </text>
    </comment>
    <comment ref="C145" authorId="0">
      <text>
        <r>
          <rPr>
            <sz val="10"/>
            <color indexed="81"/>
            <rFont val="Tahoma"/>
            <family val="2"/>
            <charset val="204"/>
          </rPr>
          <t xml:space="preserve">Управління по експлуатації і ремонту зовнішніх інженерних мереж , дільниця водовідведення
</t>
        </r>
      </text>
    </comment>
    <comment ref="C184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КНС № 1,23</t>
        </r>
      </text>
    </comment>
    <comment ref="C198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лабораторія</t>
        </r>
      </text>
    </comment>
    <comment ref="E25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було 10</t>
        </r>
      </text>
    </comment>
    <comment ref="C264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Група з обслуговування внутрішньобудинкових електромереж ЖЕД № 1-4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15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з адмін</t>
        </r>
      </text>
    </comment>
    <comment ref="B80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уотоіре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J18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уотоіре</t>
        </r>
      </text>
    </comment>
    <comment ref="B74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уотоіре</t>
        </r>
      </text>
    </comment>
  </commentList>
</comments>
</file>

<file path=xl/sharedStrings.xml><?xml version="1.0" encoding="utf-8"?>
<sst xmlns="http://schemas.openxmlformats.org/spreadsheetml/2006/main" count="6616" uniqueCount="1248">
  <si>
    <t>№ п/п</t>
  </si>
  <si>
    <t>Кількість</t>
  </si>
  <si>
    <t>Назва штатних одиниць</t>
  </si>
  <si>
    <t>ЖЕД-1</t>
  </si>
  <si>
    <t>Начальник дільниці</t>
  </si>
  <si>
    <t>Майстер</t>
  </si>
  <si>
    <t>Завідувач гуртожитку</t>
  </si>
  <si>
    <t>Завідувач господарством</t>
  </si>
  <si>
    <t>Інженер</t>
  </si>
  <si>
    <t>Технік доглядач ІІ</t>
  </si>
  <si>
    <t xml:space="preserve">Технік доглядач </t>
  </si>
  <si>
    <t>Діловод</t>
  </si>
  <si>
    <t>Прибиральник службових приміщень</t>
  </si>
  <si>
    <t>Художник - оформлювач</t>
  </si>
  <si>
    <t>Двірник</t>
  </si>
  <si>
    <t>Прибиральник службових приміщень(сх в ж/б)</t>
  </si>
  <si>
    <t>Прибиральник сміттєпроводів</t>
  </si>
  <si>
    <t>Оператор пральних машин</t>
  </si>
  <si>
    <t>Слюсар - сантехнік 5р.</t>
  </si>
  <si>
    <t>Слюсар - сантехнік 4р.</t>
  </si>
  <si>
    <t>Слюсар-сантехнік 3р.</t>
  </si>
  <si>
    <t>Електрогазозварник, зайнятий різанням та ручним зварюванням 5р.</t>
  </si>
  <si>
    <t>Контролер водопровідного господарства</t>
  </si>
  <si>
    <t>Столяр будівельник 4р.</t>
  </si>
  <si>
    <t>Столяр будівельник 3р.</t>
  </si>
  <si>
    <t>Покрівельник рул.покр. та покр. Із шт.мат. 3р</t>
  </si>
  <si>
    <t>Маляр 5р.</t>
  </si>
  <si>
    <t>Маляр 4р.</t>
  </si>
  <si>
    <t>Маляр 3р.</t>
  </si>
  <si>
    <t>Токар 5р.</t>
  </si>
  <si>
    <t xml:space="preserve">               ВСЬОГО</t>
  </si>
  <si>
    <t>Загальновиробничий персонал</t>
  </si>
  <si>
    <t>начальник  дільниці</t>
  </si>
  <si>
    <t>ЖЕД №1</t>
  </si>
  <si>
    <t>кер</t>
  </si>
  <si>
    <t>майстер</t>
  </si>
  <si>
    <t>інженер</t>
  </si>
  <si>
    <t>проф</t>
  </si>
  <si>
    <t>технік-доглядач ІІ категорії</t>
  </si>
  <si>
    <t>фах</t>
  </si>
  <si>
    <t>технік-доглядач</t>
  </si>
  <si>
    <t>завідувач  гуртожитком</t>
  </si>
  <si>
    <t>завідувач  господарством</t>
  </si>
  <si>
    <t>оператор пральних машин</t>
  </si>
  <si>
    <t>роб</t>
  </si>
  <si>
    <t>прибиральник службових приміщень</t>
  </si>
  <si>
    <t>--</t>
  </si>
  <si>
    <t>діловод</t>
  </si>
  <si>
    <t>служ</t>
  </si>
  <si>
    <t xml:space="preserve">художник- оформлювач </t>
  </si>
  <si>
    <t>сторож вмтп</t>
  </si>
  <si>
    <t>оператор диспет. служби І пульт</t>
  </si>
  <si>
    <t xml:space="preserve">контролер водопровідного господарства </t>
  </si>
  <si>
    <t>майстер УОТОіРЕ</t>
  </si>
  <si>
    <t>токар</t>
  </si>
  <si>
    <t>двірник</t>
  </si>
  <si>
    <t>роб.</t>
  </si>
  <si>
    <t>двірник (гуртожитки)</t>
  </si>
  <si>
    <t>прибиральник службових приміщень(гурт.)</t>
  </si>
  <si>
    <t>прибиральник сміттєпроводів (гурт.)</t>
  </si>
  <si>
    <t>слюсар-сантехнік</t>
  </si>
  <si>
    <t>електрогазозварник</t>
  </si>
  <si>
    <t>столяр будівельний</t>
  </si>
  <si>
    <t>муляр</t>
  </si>
  <si>
    <t>покрівельник</t>
  </si>
  <si>
    <t>маляр</t>
  </si>
  <si>
    <t xml:space="preserve">електромонтер оперативно виїзної бригади </t>
  </si>
  <si>
    <t>електромонтер з ремонту та обслуг.електроус.</t>
  </si>
  <si>
    <t>Всього:</t>
  </si>
  <si>
    <t>начальник дільниці</t>
  </si>
  <si>
    <t>ЖЕД №2</t>
  </si>
  <si>
    <t>технік-доглядач 2</t>
  </si>
  <si>
    <t>комірник вмтп</t>
  </si>
  <si>
    <t>вантажник вмтп</t>
  </si>
  <si>
    <t>контролер водопровідного господарства</t>
  </si>
  <si>
    <t>ЖЕД №  2</t>
  </si>
  <si>
    <t>верстатник деревообробних верстатів</t>
  </si>
  <si>
    <t>оператор диспет. служби ІІ ,ІІІ пульт</t>
  </si>
  <si>
    <t>ЖЕД № 3</t>
  </si>
  <si>
    <t>комірник УОТОіРЕ</t>
  </si>
  <si>
    <t>ЖЕД №3</t>
  </si>
  <si>
    <t>обліковець</t>
  </si>
  <si>
    <t>контролер водопровідного госполарства</t>
  </si>
  <si>
    <t>комендант</t>
  </si>
  <si>
    <t>ЖЕД № 4</t>
  </si>
  <si>
    <t xml:space="preserve">інженер </t>
  </si>
  <si>
    <t>інженер ОДС</t>
  </si>
  <si>
    <t>ЖЕД №4</t>
  </si>
  <si>
    <t>старший майстер (Скиба)</t>
  </si>
  <si>
    <t>диспетчер ОДС</t>
  </si>
  <si>
    <t>служб</t>
  </si>
  <si>
    <t>майстер ОВБ</t>
  </si>
  <si>
    <t>електромонтер оперативно-виїзної бригади</t>
  </si>
  <si>
    <t>електромонтер з ремонту та обслу-</t>
  </si>
  <si>
    <t>говування електроустаткування</t>
  </si>
  <si>
    <t>слюсар аварійно - відновлювальних робіт</t>
  </si>
  <si>
    <t>ЖЕ №4</t>
  </si>
  <si>
    <t>ВСЬОГО по ЖЕД 1-4</t>
  </si>
  <si>
    <t>КУЗНЕЦОВСЬКЕ МІСЬКЕ  КОМУНАЛЬНЕ  ПІДПРИЄМСТВО</t>
  </si>
  <si>
    <t>Н А К А З У Ю :</t>
  </si>
  <si>
    <t>НАКАЗ</t>
  </si>
  <si>
    <t xml:space="preserve"> скорочення чисельності  працівників</t>
  </si>
  <si>
    <t>Про внесення змін до штатного розпису та</t>
  </si>
  <si>
    <t>Найменування (посада) працівника</t>
  </si>
  <si>
    <t>Структурний підрозділ згідно штатного розкладу</t>
  </si>
  <si>
    <t>Розряд</t>
  </si>
  <si>
    <t>Кількість працівників (осіб)</t>
  </si>
  <si>
    <t xml:space="preserve">Директор  ( по контракту ) </t>
  </si>
  <si>
    <t>Адмін.персонал</t>
  </si>
  <si>
    <t>Головний інженер</t>
  </si>
  <si>
    <t xml:space="preserve">Заступник директора </t>
  </si>
  <si>
    <t>Начальник управління,</t>
  </si>
  <si>
    <t>заступник головного інженера з</t>
  </si>
  <si>
    <t xml:space="preserve">експлуатації і ремонту зовнішніх </t>
  </si>
  <si>
    <t>інженерних мереж</t>
  </si>
  <si>
    <t>Інспектор з режиму та контролю</t>
  </si>
  <si>
    <t>Начальник юридичного відділу</t>
  </si>
  <si>
    <t>Юрисконсульт   ІІ категорії</t>
  </si>
  <si>
    <t>ІІ</t>
  </si>
  <si>
    <t>Інженер з програмного забезпечення</t>
  </si>
  <si>
    <t>І</t>
  </si>
  <si>
    <t>комп"ютерів 1 кат.</t>
  </si>
  <si>
    <t xml:space="preserve">Технік - програміст </t>
  </si>
  <si>
    <t>Секретар</t>
  </si>
  <si>
    <t>Табельник</t>
  </si>
  <si>
    <t>Кур"єр</t>
  </si>
  <si>
    <t>Прибиральник службових  приміщень</t>
  </si>
  <si>
    <t>Начальник відділу  кадрів</t>
  </si>
  <si>
    <t>ВК</t>
  </si>
  <si>
    <t>Старший інспектор з кадрів</t>
  </si>
  <si>
    <t xml:space="preserve">Інспектор з кадрів </t>
  </si>
  <si>
    <t>Начальник відділу</t>
  </si>
  <si>
    <t>ПЕВ</t>
  </si>
  <si>
    <t>Економіст 1 категорії</t>
  </si>
  <si>
    <t>Економіст   2 категорії</t>
  </si>
  <si>
    <t>ДВ</t>
  </si>
  <si>
    <t>Економіст  1  категорії</t>
  </si>
  <si>
    <t>Головний бухгалтер</t>
  </si>
  <si>
    <t>Бухгалтерія</t>
  </si>
  <si>
    <t>Заступник  головного бухгалтера</t>
  </si>
  <si>
    <t>Бухгалтер І категорії</t>
  </si>
  <si>
    <t>Бухгалтер ІІ категорії</t>
  </si>
  <si>
    <t>Бухгалтер</t>
  </si>
  <si>
    <t>ВТВ</t>
  </si>
  <si>
    <t>Інженер І категорії</t>
  </si>
  <si>
    <t>Інженер ІІ категорії</t>
  </si>
  <si>
    <t>ВОП</t>
  </si>
  <si>
    <t xml:space="preserve">Інженер з охорони праці </t>
  </si>
  <si>
    <t>Інженер 2 категорії</t>
  </si>
  <si>
    <t>ВМТП</t>
  </si>
  <si>
    <t>Завідувач складу</t>
  </si>
  <si>
    <t>Провідний інженер</t>
  </si>
  <si>
    <t>Кількість штатних одиниць</t>
  </si>
  <si>
    <t>Штатні одиниці</t>
  </si>
  <si>
    <t>Житлово-експлуатаційна дільниця№1</t>
  </si>
  <si>
    <t>Автотранспортне управління</t>
  </si>
  <si>
    <t>Старший механік</t>
  </si>
  <si>
    <t>Диспетчер</t>
  </si>
  <si>
    <t>Водій автотранспортних засобів (водій вантажного автомобіля в/п 1,65т.)</t>
  </si>
  <si>
    <t>Водій автотранспортних засобів (водій вантажного автомобіля в/п 2,5т.)</t>
  </si>
  <si>
    <t>Машиніст автовишки та автогідропідіймача в/п 6т.</t>
  </si>
  <si>
    <t>Тракторист 60,5 к.с.</t>
  </si>
  <si>
    <t>Тракторист 30 к.с</t>
  </si>
  <si>
    <t>Машиніст екскаватора V ковша 0,25 м.куб.</t>
  </si>
  <si>
    <t>Машиніст бульдозера 80 к.с.</t>
  </si>
  <si>
    <t>Водій автотранспортних засобів  (водій автобуса довж. 7,5-9,2м.)</t>
  </si>
  <si>
    <t>Адміністративний персонал</t>
  </si>
  <si>
    <t>Начальник управління,заступник головного інженера з експлуатації та ремонту зовнішніх інженерних мереж</t>
  </si>
  <si>
    <t>Кур'єр</t>
  </si>
  <si>
    <t>Інженер з програмного забезпечення комп'ютерів І категорії</t>
  </si>
  <si>
    <t>Начальник планово-економічного відділу</t>
  </si>
  <si>
    <t>Економіст 1 категорії ПЕВ</t>
  </si>
  <si>
    <t>Економіст   2 категорії ПЕВ</t>
  </si>
  <si>
    <t>Начальник договірного відділу</t>
  </si>
  <si>
    <t>Економіст  1  категорії договірного віддлу</t>
  </si>
  <si>
    <t>Начальник виробничо-технічного відділу</t>
  </si>
  <si>
    <t>Інженер І категорії ВТВ</t>
  </si>
  <si>
    <t>Інженер ІІ категорії ВТВ</t>
  </si>
  <si>
    <t>Начальник відділу охорони праці</t>
  </si>
  <si>
    <t>Інженер 2 категорії ВОП</t>
  </si>
  <si>
    <t>Начальник відділу ВМТП</t>
  </si>
  <si>
    <t>Провідний інженер  ВМТП</t>
  </si>
  <si>
    <t>Юрисконсульт   І категорії</t>
  </si>
  <si>
    <t>Спеціаліст із організації та проведення закупівель</t>
  </si>
  <si>
    <t>Житлово-експлуатаційна дільниця№2</t>
  </si>
  <si>
    <t>Житлово-експлуатаційна дільниця№3</t>
  </si>
  <si>
    <t>Житлово-експлуатаційна дільниця№4</t>
  </si>
  <si>
    <t>Всього</t>
  </si>
  <si>
    <t>Всього по АТУ</t>
  </si>
  <si>
    <t>Всього по адміністрації:</t>
  </si>
  <si>
    <t>Директор КМКП</t>
  </si>
  <si>
    <t>І.С.Семенюк</t>
  </si>
  <si>
    <t>Начальник ПЕВ</t>
  </si>
  <si>
    <t>В.о.начальника ЮВ</t>
  </si>
  <si>
    <r>
      <t>(</t>
    </r>
    <r>
      <rPr>
        <i/>
        <sz val="11"/>
        <color theme="1"/>
        <rFont val="Times New Roman"/>
        <family val="1"/>
        <charset val="204"/>
      </rPr>
      <t>О.О.Коробка</t>
    </r>
    <r>
      <rPr>
        <sz val="11"/>
        <color theme="1"/>
        <rFont val="Times New Roman"/>
        <family val="1"/>
        <charset val="204"/>
      </rPr>
      <t>) ___________________</t>
    </r>
  </si>
  <si>
    <r>
      <t>(</t>
    </r>
    <r>
      <rPr>
        <i/>
        <sz val="11"/>
        <color theme="1"/>
        <rFont val="Times New Roman"/>
        <family val="1"/>
        <charset val="204"/>
      </rPr>
      <t>В.М.Кузьмич)</t>
    </r>
    <r>
      <rPr>
        <sz val="11"/>
        <color theme="1"/>
        <rFont val="Times New Roman"/>
        <family val="1"/>
        <charset val="204"/>
      </rPr>
      <t xml:space="preserve"> ___________________</t>
    </r>
  </si>
  <si>
    <t>Справа -1</t>
  </si>
  <si>
    <t>ПЕВ -1</t>
  </si>
  <si>
    <t>ВК -1</t>
  </si>
  <si>
    <t>Житлово-експлуатаційна дільниця№1-4</t>
  </si>
  <si>
    <t>Об'єднана диспетчерська служба</t>
  </si>
  <si>
    <t>Оператор диспетчерської служби ІІ, ІІІ пульт</t>
  </si>
  <si>
    <t>Відділ охорони об'єктів</t>
  </si>
  <si>
    <t xml:space="preserve">Начальник ВОО </t>
  </si>
  <si>
    <t>Технік І категорії</t>
  </si>
  <si>
    <t>Дільниця водопостачання</t>
  </si>
  <si>
    <t>Дільниця водовідведення</t>
  </si>
  <si>
    <t xml:space="preserve">Оператор на відстійниках первинні </t>
  </si>
  <si>
    <t xml:space="preserve">Оператор на решітці </t>
  </si>
  <si>
    <t>Машиніст насосних установок</t>
  </si>
  <si>
    <t>ІУ</t>
  </si>
  <si>
    <t>ІІІ</t>
  </si>
  <si>
    <t>Група з ремонту та експлуатації міських очисних споруд</t>
  </si>
  <si>
    <t>Каналізаційна насосна станція міста №1,2,3</t>
  </si>
  <si>
    <t>Ю 9</t>
  </si>
  <si>
    <t>Ю 11</t>
  </si>
  <si>
    <t>Ю 7</t>
  </si>
  <si>
    <t>Б 29/2</t>
  </si>
  <si>
    <t>Б 18/2</t>
  </si>
  <si>
    <t>Б 34</t>
  </si>
  <si>
    <t>Б20/3</t>
  </si>
  <si>
    <t>Б 5/1</t>
  </si>
  <si>
    <t>Б 21</t>
  </si>
  <si>
    <t>В 13</t>
  </si>
  <si>
    <t>В 11</t>
  </si>
  <si>
    <t>В 30</t>
  </si>
  <si>
    <t>В 16</t>
  </si>
  <si>
    <t>В 29</t>
  </si>
  <si>
    <t>В 17</t>
  </si>
  <si>
    <t>В 21</t>
  </si>
  <si>
    <t>В 32</t>
  </si>
  <si>
    <t>В 3</t>
  </si>
  <si>
    <t>П 44</t>
  </si>
  <si>
    <t>П 33Б</t>
  </si>
  <si>
    <t>П 46</t>
  </si>
  <si>
    <t>П 37Б</t>
  </si>
  <si>
    <t>П 12А</t>
  </si>
  <si>
    <t>П 5</t>
  </si>
  <si>
    <t>П 32А</t>
  </si>
  <si>
    <t>П 13</t>
  </si>
  <si>
    <t>П33А</t>
  </si>
  <si>
    <t>П 14</t>
  </si>
  <si>
    <t xml:space="preserve">П 11 </t>
  </si>
  <si>
    <t xml:space="preserve">ПРИБ </t>
  </si>
  <si>
    <t>ДВІРН</t>
  </si>
  <si>
    <t xml:space="preserve">Сторож </t>
  </si>
  <si>
    <t>Ювілейний 7</t>
  </si>
  <si>
    <t>Приб. Сх.КЛ.</t>
  </si>
  <si>
    <t>Ювілейний 9</t>
  </si>
  <si>
    <t>Будівельників 34</t>
  </si>
  <si>
    <t>Будівельників 21</t>
  </si>
  <si>
    <t>Будівельників 5/1</t>
  </si>
  <si>
    <t>Будівельників 18/2</t>
  </si>
  <si>
    <t>Будівельників 20/3</t>
  </si>
  <si>
    <t>Будівельників 29/2</t>
  </si>
  <si>
    <t>Перемоги 5</t>
  </si>
  <si>
    <t>Перемоги 11</t>
  </si>
  <si>
    <t>Перемоги 12А</t>
  </si>
  <si>
    <t>Перемоги 13</t>
  </si>
  <si>
    <t>Перемоги 14</t>
  </si>
  <si>
    <t>Перемоги 33А</t>
  </si>
  <si>
    <t>Перемоги 33Б</t>
  </si>
  <si>
    <t>Перемоги 32А</t>
  </si>
  <si>
    <t>Перемоги 37Б</t>
  </si>
  <si>
    <t>Перемоги 44</t>
  </si>
  <si>
    <t>Перемоги 46</t>
  </si>
  <si>
    <t>Вараш 3</t>
  </si>
  <si>
    <t>Вараш 11</t>
  </si>
  <si>
    <t>Вараш 13</t>
  </si>
  <si>
    <t>Вараш 16</t>
  </si>
  <si>
    <t>Вараш 17</t>
  </si>
  <si>
    <t>Вараш 21</t>
  </si>
  <si>
    <t>Вараш 29</t>
  </si>
  <si>
    <t>Вараш 30</t>
  </si>
  <si>
    <t>Вараш 32</t>
  </si>
  <si>
    <t>Ювілейний 11</t>
  </si>
  <si>
    <t>Сл.-сант 4 р.</t>
  </si>
  <si>
    <t>Електрогаз. 4р.</t>
  </si>
  <si>
    <t>Муляр 3р.</t>
  </si>
  <si>
    <t>Муляр 4р.</t>
  </si>
  <si>
    <t>Маляр 3р</t>
  </si>
  <si>
    <t>Маляр 4р</t>
  </si>
  <si>
    <t>Столяр 3р</t>
  </si>
  <si>
    <t>Покрів. 3р</t>
  </si>
  <si>
    <t>Електром. 4р</t>
  </si>
  <si>
    <t>Назва професії</t>
  </si>
  <si>
    <t>Штатні одиниці, які не задіяні в структурі ліцензійних видів діяльності</t>
  </si>
  <si>
    <t>Інженер ІІ категорії ВОП</t>
  </si>
  <si>
    <t>В.о.начальника ВК</t>
  </si>
  <si>
    <r>
      <t>(</t>
    </r>
    <r>
      <rPr>
        <i/>
        <sz val="11"/>
        <color theme="1"/>
        <rFont val="Times New Roman"/>
        <family val="1"/>
        <charset val="204"/>
      </rPr>
      <t>Н.В.Гавронська</t>
    </r>
    <r>
      <rPr>
        <sz val="11"/>
        <color theme="1"/>
        <rFont val="Times New Roman"/>
        <family val="1"/>
        <charset val="204"/>
      </rPr>
      <t>) ___________________</t>
    </r>
  </si>
  <si>
    <t>№ _______ від ____________2017 р.</t>
  </si>
  <si>
    <t xml:space="preserve">  З метою зменшення рівня адміністративно - управлінських витрат та раціональної організації управління підприємством, а також  приведення роботи автотранспортного управління до потреб статутної діяльності, що є необхідним для оздоровлення фінансового стану підприємства, для зменшення незапланованих витрат та враховуючи факт невикористання окремих одиниць техніки автотранспортного управління на протязі останніх років в роботі підприємства, для зменшення необгрунтованих витрат підприємства, приведення штатного розпису підприємства до нормативно - обгрунтованої чисельності підприємства, відповідно до структури тарифів на житлово - комунальні послуги,- </t>
  </si>
  <si>
    <t>1.3 ____  квітня 2017 року провести  скорочення чисельності  працівників та вивести із штатного розпису слідуючі штатні одиниці:</t>
  </si>
  <si>
    <t>2. Відділу кадрів у відповідності до КЗпП України провести процедуру скорочення працівників ,посади яких підлягають скороченню, запропонувати працівникам , що підлягають вивільненню переведення за їх згодою на вакантні посади. Уразі відмови від переведення провести звільнення згідно п. 1 ст. 40 КЗпП України.</t>
  </si>
  <si>
    <t>3. Відділу кадрів, згідно ст. 49-2 КЗпП України довести до відома державну службу зайнятості про заплановане вивільнення працівників із зазначенням їх професій, спеціальності, кваліфікації та розміру оплати праці.</t>
  </si>
  <si>
    <t>Всього по підприємству:</t>
  </si>
  <si>
    <t>Всього по дільниці водовідведення</t>
  </si>
  <si>
    <t>Всього по дільниці водопостачання</t>
  </si>
  <si>
    <t>Всього по ВОО</t>
  </si>
  <si>
    <t>ЖЕД-2</t>
  </si>
  <si>
    <t>Електрогазозварник, зайнятий різанням та ручним зварюванням 4р.</t>
  </si>
  <si>
    <t>Муляр 3р</t>
  </si>
  <si>
    <t>Верстатник деревообробних верстатів</t>
  </si>
  <si>
    <t>ЖЕД-3</t>
  </si>
  <si>
    <t>Разом ЖЕД-1</t>
  </si>
  <si>
    <t>Разом ЖЕД-2</t>
  </si>
  <si>
    <t>Разом по ЖЕД-4</t>
  </si>
  <si>
    <t>електрогазозварник, зайнятий різанням та ручним зварюванням</t>
  </si>
  <si>
    <t>Управління з оперативно-технічного обслуговування і ремонту електроустаткування</t>
  </si>
  <si>
    <t>кер.</t>
  </si>
  <si>
    <t>Оперативно-виїздна бригада</t>
  </si>
  <si>
    <t>Група з ремонту та обслуговування електроустаткування об'єктів житлового фонду ЖЕД -1,2</t>
  </si>
  <si>
    <t>Група з ремонту та обслуговування електроустаткування об'єктів житлового фонду ЖЕД -3,4</t>
  </si>
  <si>
    <t>Група з обслуговування внутрішньобудинкових мереж ЖЕД-1-4</t>
  </si>
  <si>
    <t>покрівельник рулоних покрівель та покрівель із штучних матеріалів</t>
  </si>
  <si>
    <t>Управління по експлуатації і ремонту зовнішніх інженерних мереж</t>
  </si>
  <si>
    <t>ВСЬОГО по УОТОіРЕУ</t>
  </si>
  <si>
    <t>Всього по ОДС</t>
  </si>
  <si>
    <t>Всього по ОВБ</t>
  </si>
  <si>
    <t>Разом</t>
  </si>
  <si>
    <t>Житлово-експлуатаційна дільниця №1</t>
  </si>
  <si>
    <t>Житлово-експлуатаційна дільниця №2</t>
  </si>
  <si>
    <t>Житлово-експлуатаційна дільниця №3</t>
  </si>
  <si>
    <t>Разом ЖЕД-3</t>
  </si>
  <si>
    <t>Житлово-експлуатаційна дільниця №4</t>
  </si>
  <si>
    <r>
      <t xml:space="preserve">прибиральник службових приміщень </t>
    </r>
    <r>
      <rPr>
        <sz val="10"/>
        <rFont val="Times New Roman"/>
        <family val="1"/>
        <charset val="204"/>
      </rPr>
      <t>(східних кліток в житлових будинках)</t>
    </r>
  </si>
  <si>
    <t>начальник ЗВВ</t>
  </si>
  <si>
    <t>Вивіз ТПВ</t>
  </si>
  <si>
    <t>Всього загальновиробничий персонал:</t>
  </si>
  <si>
    <t>возій</t>
  </si>
  <si>
    <t>водій автотранспортних засобів</t>
  </si>
  <si>
    <t>(водій сміттєвозу в/п 5.3т)</t>
  </si>
  <si>
    <t>Всього виробничий персонал:</t>
  </si>
  <si>
    <t xml:space="preserve"> </t>
  </si>
  <si>
    <t>Разом :</t>
  </si>
  <si>
    <t>Одноразова премія (згідно Колдоговору)</t>
  </si>
  <si>
    <t>АТУ</t>
  </si>
  <si>
    <t>Начальник автотранспортного упавління</t>
  </si>
  <si>
    <t>Інженер з безпеки руху</t>
  </si>
  <si>
    <t xml:space="preserve">проф </t>
  </si>
  <si>
    <t xml:space="preserve">Механік автомобільної колони </t>
  </si>
  <si>
    <t>фах.</t>
  </si>
  <si>
    <t xml:space="preserve">Старший механік  </t>
  </si>
  <si>
    <t>Технік з підготовки технічної документації  1 категорії</t>
  </si>
  <si>
    <t>Медична сестра І категорії</t>
  </si>
  <si>
    <t>Оператор заправних станцій</t>
  </si>
  <si>
    <t>Токар-розточувальник</t>
  </si>
  <si>
    <t>Слюсар з ремонту автомобілів</t>
  </si>
  <si>
    <t>Електрогазозварник , зайнятий різанням та ручним зварюванням</t>
  </si>
  <si>
    <t>ручним зварюванням</t>
  </si>
  <si>
    <t xml:space="preserve">Акумуляторник </t>
  </si>
  <si>
    <t>Водій автотранспортних засобів</t>
  </si>
  <si>
    <t>(водій вантаж. автом.в/п 1,65 т).</t>
  </si>
  <si>
    <r>
      <t xml:space="preserve">(водій вант. а-ля в/п 2,5т)            </t>
    </r>
    <r>
      <rPr>
        <b/>
        <sz val="11"/>
        <color indexed="40"/>
        <rFont val="Times New Roman"/>
        <family val="1"/>
        <charset val="204"/>
      </rPr>
      <t xml:space="preserve"> </t>
    </r>
  </si>
  <si>
    <t>(водій вант. а-ля в/п 2,5т)</t>
  </si>
  <si>
    <t>(водій вант. а-ля в/п 18 т)</t>
  </si>
  <si>
    <t>(водій самоскиду в/п 10т)</t>
  </si>
  <si>
    <t>(водій спец.автомайстерні в/п 4.5т)</t>
  </si>
  <si>
    <t>(водій спец.а-ля "Ритуальний транспорт" в/п 4.5т)</t>
  </si>
  <si>
    <t>(водій асанізац. а-ля  в/п 5.5т)</t>
  </si>
  <si>
    <t>(1 авт.-в 2 зміни)</t>
  </si>
  <si>
    <t>(водій автофургону)</t>
  </si>
  <si>
    <t>(ізотермічний) в/п 1.65т)</t>
  </si>
  <si>
    <t xml:space="preserve">(водій транспортно-прибиральної </t>
  </si>
  <si>
    <t>машини в/п 6.5т (1ав.-в 2зм.)</t>
  </si>
  <si>
    <t>(водій автобуса дов. 7,5 м - 9,2 м)</t>
  </si>
  <si>
    <t>(водій самоскиду в/п 5 т)</t>
  </si>
  <si>
    <t>Машиніст автовишки та.</t>
  </si>
  <si>
    <t>автогідропідіймача  в/п 6т.</t>
  </si>
  <si>
    <t xml:space="preserve">Машиніст автовишки та  </t>
  </si>
  <si>
    <t>автогідропідіймача в/п 17.9т</t>
  </si>
  <si>
    <t>Машиніст крана автомобіл. в/п 16т</t>
  </si>
  <si>
    <t>Машиніст крана автомобіл. в/п 10т</t>
  </si>
  <si>
    <t>Тракторист (80 к.с.)</t>
  </si>
  <si>
    <t>Тракторист (60.5 к.с.)</t>
  </si>
  <si>
    <t>Тракторист (30 к.с.)</t>
  </si>
  <si>
    <t>Машиніст екскаватора Vковша</t>
  </si>
  <si>
    <t>0.6 м.куб.</t>
  </si>
  <si>
    <t>0.25 м.куб.</t>
  </si>
  <si>
    <r>
      <t>машиніст бульдозера (80к.с.)</t>
    </r>
    <r>
      <rPr>
        <b/>
        <sz val="11"/>
        <color indexed="30"/>
        <rFont val="Times New Roman"/>
        <family val="1"/>
        <charset val="204"/>
      </rPr>
      <t xml:space="preserve"> </t>
    </r>
  </si>
  <si>
    <t>машиніст компресорних установок</t>
  </si>
  <si>
    <t>машиніст двигунів внутрішнього</t>
  </si>
  <si>
    <t xml:space="preserve"> згоряння</t>
  </si>
  <si>
    <t xml:space="preserve">(водій легк. а-ля Одв. 2.5л) </t>
  </si>
  <si>
    <t>(водій пасажир. Газель в/п 1,5 т )</t>
  </si>
  <si>
    <t>Захоронення ТПВ</t>
  </si>
  <si>
    <t>робітник з благоустрою (на звалищі)</t>
  </si>
  <si>
    <t>машиніст бульдозера (80к.с.)</t>
  </si>
  <si>
    <t>Разом  :</t>
  </si>
  <si>
    <t xml:space="preserve">Дільниця водовідведення </t>
  </si>
  <si>
    <t>Загальновиробничий персонал  91 (рах.)</t>
  </si>
  <si>
    <t>Управління виробництвом</t>
  </si>
  <si>
    <t>Водовід</t>
  </si>
  <si>
    <t>начальник зміни</t>
  </si>
  <si>
    <t xml:space="preserve">інженер І кат з експл.споруд та устаткування </t>
  </si>
  <si>
    <t>водопровідного та каналізац. господарства</t>
  </si>
  <si>
    <t>начальник управління (енергодільниця)</t>
  </si>
  <si>
    <t xml:space="preserve">технік І категорії </t>
  </si>
  <si>
    <t>інженер-технолог 1 категорії</t>
  </si>
  <si>
    <t xml:space="preserve">начальник електротехнічної  лабораторії </t>
  </si>
  <si>
    <t xml:space="preserve">майстер виробничої дільниці </t>
  </si>
  <si>
    <t>технік</t>
  </si>
  <si>
    <t>робіт</t>
  </si>
  <si>
    <t>Одноразова премія (згідно кол.договору)</t>
  </si>
  <si>
    <t>Разом заг-виробничий персонал</t>
  </si>
  <si>
    <t>Виробничий персонал 23 (рах.)</t>
  </si>
  <si>
    <t>Група з ремонту та експлуатації міських  очисних споруд</t>
  </si>
  <si>
    <t>оператор на решітці</t>
  </si>
  <si>
    <t>оператор на відстійниках( первинні )</t>
  </si>
  <si>
    <t>оператор на відстійниках( вторинні )</t>
  </si>
  <si>
    <t>оператор на біофільтрах</t>
  </si>
  <si>
    <t>оператор хлораторної установки</t>
  </si>
  <si>
    <t>машиніст насосних установок</t>
  </si>
  <si>
    <t>слюсар аварійно-відбудовних робіт</t>
  </si>
  <si>
    <t>електрогазозварник, зайнятий різанням та</t>
  </si>
  <si>
    <t>Вимірювальна лабораторія</t>
  </si>
  <si>
    <t>лаборант хіміко-бактеріологічного аналізу</t>
  </si>
  <si>
    <t>лаборант хімічного аналізу</t>
  </si>
  <si>
    <t>Група з ремонту та експлуатації каналізаційних мереж міста</t>
  </si>
  <si>
    <t>Каналізаційна насосна станція АТП</t>
  </si>
  <si>
    <t>Оперативно-виїзна бригада</t>
  </si>
  <si>
    <t>Група з оперативно-технічного обслуговування та ремонту електроустаткування об'єктів в/п та в/в</t>
  </si>
  <si>
    <t xml:space="preserve">електромонтер з ремонту та обслу-                   </t>
  </si>
  <si>
    <t>Електротехнічна лабораторія</t>
  </si>
  <si>
    <t>електромонтер з випробувань та</t>
  </si>
  <si>
    <t>IV</t>
  </si>
  <si>
    <t xml:space="preserve">вимірювань </t>
  </si>
  <si>
    <t>Всього виробничий персонал по 23 рах.:</t>
  </si>
  <si>
    <t>Всього по дільниці водовідведення:</t>
  </si>
  <si>
    <t>прибиральник сміттєпроводів</t>
  </si>
  <si>
    <t>Разом:</t>
  </si>
  <si>
    <t>(східних кліток в житлових будинках)</t>
  </si>
  <si>
    <t>покрівельник рулонних покрівель</t>
  </si>
  <si>
    <t>та покрівель із штучних матеріалів</t>
  </si>
  <si>
    <t xml:space="preserve">маляр </t>
  </si>
  <si>
    <t>Всього по ЖЕД 1-4</t>
  </si>
  <si>
    <t xml:space="preserve">Дільниця водопостачання </t>
  </si>
  <si>
    <t>Водопост</t>
  </si>
  <si>
    <r>
      <t xml:space="preserve">майстер </t>
    </r>
    <r>
      <rPr>
        <sz val="9"/>
        <rFont val="Times New Roman"/>
        <family val="1"/>
        <charset val="204"/>
      </rPr>
      <t>(Енергодільниця)</t>
    </r>
  </si>
  <si>
    <t>Група з ремонту та експлуатації водозабірних споруд і водопровідних мереж міста і с.Бабка</t>
  </si>
  <si>
    <t>начальник вимірювальної лабораторії</t>
  </si>
  <si>
    <t>Обслуговування виробничого процесу</t>
  </si>
  <si>
    <t xml:space="preserve">начальник відділу охорони </t>
  </si>
  <si>
    <t xml:space="preserve">сторож </t>
  </si>
  <si>
    <t>Одноразова премія (згідно колдоговору)</t>
  </si>
  <si>
    <t xml:space="preserve">  Група з ремонту та експлуатації водозабірних споруд і водопровідних мереж міста і с.Бабка</t>
  </si>
  <si>
    <t>машиніст насосних установок 1 підйому</t>
  </si>
  <si>
    <t>машиніст насосних установок 2 підйому</t>
  </si>
  <si>
    <t>машиніст насосних установок 3 підйому</t>
  </si>
  <si>
    <t>слюсар аварійно-відновлювальних робіт</t>
  </si>
  <si>
    <t>слюсар аварійно-відновлювальних  робіт</t>
  </si>
  <si>
    <t>тесляр</t>
  </si>
  <si>
    <t>Всього по дільниці водопостачання :</t>
  </si>
  <si>
    <t xml:space="preserve">Бухгалтер 1  кат. </t>
  </si>
  <si>
    <t>Обліковець</t>
  </si>
  <si>
    <t xml:space="preserve">Слюсар з контрольно-вимірювальних приладів </t>
  </si>
  <si>
    <t xml:space="preserve">Всього </t>
  </si>
  <si>
    <t>Начальник відділу  збуту</t>
  </si>
  <si>
    <t>Гр. В/в, В/п</t>
  </si>
  <si>
    <t>інженер з розрахунків та режимів ІІ кат.</t>
  </si>
  <si>
    <t>бухгалтер 2 кат.</t>
  </si>
  <si>
    <t>юрисконсульт  1 кат.</t>
  </si>
  <si>
    <t>ВОО</t>
  </si>
  <si>
    <t>технік І категорії</t>
  </si>
  <si>
    <t xml:space="preserve">Однор.премія </t>
  </si>
  <si>
    <t>ГОВБМ</t>
  </si>
  <si>
    <t>Разом ГОВБМ:</t>
  </si>
  <si>
    <t>Транспортування</t>
  </si>
  <si>
    <t xml:space="preserve">Транспортування </t>
  </si>
  <si>
    <t>майстер виробничої дільниці</t>
  </si>
  <si>
    <t xml:space="preserve">інженер налагодження і випробувань </t>
  </si>
  <si>
    <t>слюсар з обслуговування теплових мереж</t>
  </si>
  <si>
    <t>ізолювальник з термоізоляції</t>
  </si>
  <si>
    <t>слюсар аварійно - відновлювальних  робіт</t>
  </si>
  <si>
    <t>провідний інженер налагодження і випробувань</t>
  </si>
  <si>
    <t>інженер налагодження і випробувань ІІ кат.</t>
  </si>
  <si>
    <t>фахівець із збуту теплової енергії</t>
  </si>
  <si>
    <t>Постачання</t>
  </si>
  <si>
    <t xml:space="preserve">слюсар з контрольно-вимірювальних приладів </t>
  </si>
  <si>
    <t>ГВП</t>
  </si>
  <si>
    <t>Разом по групі:</t>
  </si>
  <si>
    <t>1210.1</t>
  </si>
  <si>
    <t>1229.7  20735</t>
  </si>
  <si>
    <t>Заступник директора</t>
  </si>
  <si>
    <t>1229.1</t>
  </si>
  <si>
    <t xml:space="preserve">                                                              </t>
  </si>
  <si>
    <t>Інспектор( з контролю та режиму )</t>
  </si>
  <si>
    <t>2131.2</t>
  </si>
  <si>
    <t>3121.25036.1</t>
  </si>
  <si>
    <t>Технік-програміст</t>
  </si>
  <si>
    <t>4115  24658</t>
  </si>
  <si>
    <t>4144.21299.1</t>
  </si>
  <si>
    <t>9151  13247</t>
  </si>
  <si>
    <t>9132  19260</t>
  </si>
  <si>
    <t>Юридичний відділ</t>
  </si>
  <si>
    <t>1231  23927</t>
  </si>
  <si>
    <t xml:space="preserve">Начальник відділу </t>
  </si>
  <si>
    <t>2429  25500</t>
  </si>
  <si>
    <t>Договірний відділ</t>
  </si>
  <si>
    <t>2441.2  25351</t>
  </si>
  <si>
    <t>2441,2 25351</t>
  </si>
  <si>
    <t>Економіст ІІ категорії</t>
  </si>
  <si>
    <t>Відділ кадрів</t>
  </si>
  <si>
    <t>3423  22601</t>
  </si>
  <si>
    <t>Інспектор з кадрів</t>
  </si>
  <si>
    <t>4190  24919</t>
  </si>
  <si>
    <t>Планово-економічний відділ</t>
  </si>
  <si>
    <t>2412.2  25351</t>
  </si>
  <si>
    <t>1231  20656</t>
  </si>
  <si>
    <t>Сектор обліку коштів та розрахункових операцій-</t>
  </si>
  <si>
    <t>2411.2  20281</t>
  </si>
  <si>
    <t xml:space="preserve">Бухгалтер ІІ категорії     </t>
  </si>
  <si>
    <t>Сектор обліку запасів та необоротних активів-</t>
  </si>
  <si>
    <t>Бухгалтер 1 категорії</t>
  </si>
  <si>
    <t>Бухгалтер 2 категорії</t>
  </si>
  <si>
    <t>Виробничо-технічний відділ</t>
  </si>
  <si>
    <t>1222.2   23969</t>
  </si>
  <si>
    <t>2149.2 22177</t>
  </si>
  <si>
    <t>Відділ охорони праці</t>
  </si>
  <si>
    <t>2149.2</t>
  </si>
  <si>
    <t>Відділ збуту</t>
  </si>
  <si>
    <t>1233   2408</t>
  </si>
  <si>
    <t xml:space="preserve">Група водопостачання та водовідведення </t>
  </si>
  <si>
    <t>2149.2 22405</t>
  </si>
  <si>
    <t>2411.2 20281</t>
  </si>
  <si>
    <t>бухгалтер ІІ кат.</t>
  </si>
  <si>
    <t>Група по вивозу ТПВ</t>
  </si>
  <si>
    <t>2441.2 25374</t>
  </si>
  <si>
    <t>Група централізованого опалення та постачання гарячої води</t>
  </si>
  <si>
    <t>4144  24310</t>
  </si>
  <si>
    <t>слюсар з контр.-вимірювальних приладів</t>
  </si>
  <si>
    <t>7136.2</t>
  </si>
  <si>
    <t>Група постачання холодної води та послуг водовідведення</t>
  </si>
  <si>
    <t xml:space="preserve">Відділ матеріально-технічного </t>
  </si>
  <si>
    <t>постачання</t>
  </si>
  <si>
    <t>1235  23875</t>
  </si>
  <si>
    <t>начальник відділу</t>
  </si>
  <si>
    <t>1226.2  22075</t>
  </si>
  <si>
    <t>завідувач складу</t>
  </si>
  <si>
    <t>2149.2  22177</t>
  </si>
  <si>
    <t>провідний інженер</t>
  </si>
  <si>
    <t>9411  12759</t>
  </si>
  <si>
    <t>комірник</t>
  </si>
  <si>
    <t>9333   11768</t>
  </si>
  <si>
    <t>вантажник</t>
  </si>
  <si>
    <t>9333  11768</t>
  </si>
  <si>
    <t>1223.2  23898</t>
  </si>
  <si>
    <t>3119  24940</t>
  </si>
  <si>
    <t>технік  1 категорії</t>
  </si>
  <si>
    <t>9152  18883</t>
  </si>
  <si>
    <t>3119  21629</t>
  </si>
  <si>
    <t>диспетчер</t>
  </si>
  <si>
    <t>2149.2   22177</t>
  </si>
  <si>
    <t>4133  24215</t>
  </si>
  <si>
    <t>оператор диспет. служби ІІ, ІІІ пульт</t>
  </si>
  <si>
    <t xml:space="preserve">Разом: </t>
  </si>
  <si>
    <t>Житлово-експлуатаційна дільниця № 1</t>
  </si>
  <si>
    <t>1222.2  24097</t>
  </si>
  <si>
    <t>1222.2  23187</t>
  </si>
  <si>
    <t>1225   21979</t>
  </si>
  <si>
    <t>1239  22124</t>
  </si>
  <si>
    <t>8264  16053</t>
  </si>
  <si>
    <t>3112  25037</t>
  </si>
  <si>
    <t>3471  25256</t>
  </si>
  <si>
    <t>Робітники:</t>
  </si>
  <si>
    <t>9162  11786</t>
  </si>
  <si>
    <t>прибиральник  службових приміщень</t>
  </si>
  <si>
    <t>9161  19255</t>
  </si>
  <si>
    <t>7136.2  18560</t>
  </si>
  <si>
    <t>7212.1  19756</t>
  </si>
  <si>
    <t>електрогазозварник, зайнятий різанням</t>
  </si>
  <si>
    <t>та ручним зварюванням</t>
  </si>
  <si>
    <t>7136.2  12938</t>
  </si>
  <si>
    <t>7124.2  18880</t>
  </si>
  <si>
    <t>7122.2  12680</t>
  </si>
  <si>
    <t>7131.2  13201</t>
  </si>
  <si>
    <t>7141.2  13450</t>
  </si>
  <si>
    <t>8211.2  19149</t>
  </si>
  <si>
    <t>Всього  по дільниці:</t>
  </si>
  <si>
    <t>Житлово-експлуатаційна дільниця № 2</t>
  </si>
  <si>
    <t>9132.19260</t>
  </si>
  <si>
    <t>7136.2.18560</t>
  </si>
  <si>
    <t>7212.1.19756</t>
  </si>
  <si>
    <t>7124.2 18880</t>
  </si>
  <si>
    <t>7141.2.13450</t>
  </si>
  <si>
    <t xml:space="preserve">маляр                                    </t>
  </si>
  <si>
    <t>7432.2.18783</t>
  </si>
  <si>
    <t>Всього по дільниці:</t>
  </si>
  <si>
    <t>Житлово-експлуатаційна дільниця № 3</t>
  </si>
  <si>
    <t>7131.2.13201</t>
  </si>
  <si>
    <t>Житлово-експлуатаційна дільниця № 4</t>
  </si>
  <si>
    <t>7122.2  12681</t>
  </si>
  <si>
    <t>Загальновиробничий відділ</t>
  </si>
  <si>
    <t>1223.2 23898</t>
  </si>
  <si>
    <t xml:space="preserve"> Група по вивозу і захороненню сміття</t>
  </si>
  <si>
    <t>Робітники :</t>
  </si>
  <si>
    <t>9332  11476</t>
  </si>
  <si>
    <t>9161  17543</t>
  </si>
  <si>
    <t xml:space="preserve">Управління з оперативно-технічного обслуговування і ремонту </t>
  </si>
  <si>
    <t xml:space="preserve">електроустаткування </t>
  </si>
  <si>
    <t>начальник управління</t>
  </si>
  <si>
    <t>1226.2  23260</t>
  </si>
  <si>
    <t>старший майстер</t>
  </si>
  <si>
    <t>7241.2  19831</t>
  </si>
  <si>
    <t>електромонтер оперативно-виїзної</t>
  </si>
  <si>
    <t>бригади</t>
  </si>
  <si>
    <t xml:space="preserve">Група  з ремонту та обслуговування електроустаткування  </t>
  </si>
  <si>
    <t>об"єктів житлового фонду ЖЕД-1,2</t>
  </si>
  <si>
    <t>7241.1  19861</t>
  </si>
  <si>
    <t xml:space="preserve">Група з ремонту та обслуговування електроустаткування  </t>
  </si>
  <si>
    <t>об"єктів житлового фонду ЖЕД-3,4</t>
  </si>
  <si>
    <t>Група з обслуговування внутрішнбобудинкових електромереж ЖЕД №1-4</t>
  </si>
  <si>
    <t xml:space="preserve">Група з оперативно-технічного обслуговування та ремонту  </t>
  </si>
  <si>
    <t xml:space="preserve"> електроустаткування об"єктів водопостачання та водовідведення</t>
  </si>
  <si>
    <t>7241.1.19861</t>
  </si>
  <si>
    <t xml:space="preserve">Електротехнічна лабораторія </t>
  </si>
  <si>
    <t xml:space="preserve">1223.2  </t>
  </si>
  <si>
    <t xml:space="preserve">начальник лабораторії </t>
  </si>
  <si>
    <t>7241.1 19834</t>
  </si>
  <si>
    <t>Всього по управлінню :</t>
  </si>
  <si>
    <t>Управління по експлуатації і ремонту зовнішних</t>
  </si>
  <si>
    <t>7233.2.18447</t>
  </si>
  <si>
    <t>Дільниця  водовідведення</t>
  </si>
  <si>
    <t>1222.2  24043</t>
  </si>
  <si>
    <t>2145.2  22461</t>
  </si>
  <si>
    <t>3119  25040</t>
  </si>
  <si>
    <t>2149.2.22493</t>
  </si>
  <si>
    <t>8163.3.15752</t>
  </si>
  <si>
    <t>8163.2.15742</t>
  </si>
  <si>
    <t>8163.2.15730</t>
  </si>
  <si>
    <t>8163.2.16155</t>
  </si>
  <si>
    <t>8163.2.13910</t>
  </si>
  <si>
    <t>1221.1</t>
  </si>
  <si>
    <t>начальник лабораторії</t>
  </si>
  <si>
    <t>8159.1.13321</t>
  </si>
  <si>
    <t>8229.2.13319</t>
  </si>
  <si>
    <t xml:space="preserve">лаборант хіміко-бактеріологічного </t>
  </si>
  <si>
    <t>аналізу</t>
  </si>
  <si>
    <t>1222.2.23398</t>
  </si>
  <si>
    <t>8211.2. 19149</t>
  </si>
  <si>
    <t xml:space="preserve">Каналізаційна насосна станція міста </t>
  </si>
  <si>
    <t>№ 1, №2, №3</t>
  </si>
  <si>
    <t>8163.2.15752</t>
  </si>
  <si>
    <t>Всього по дільниці :</t>
  </si>
  <si>
    <t xml:space="preserve">Група з ремонту та експлуатації водозабірних споруд і  </t>
  </si>
  <si>
    <t>водопровідних мереж міста і с. Бабка</t>
  </si>
  <si>
    <t>7233.2.18444</t>
  </si>
  <si>
    <t>Разом по дільниці:</t>
  </si>
  <si>
    <t>Дільниця з ремонту та обслуговування теплових мереж міста</t>
  </si>
  <si>
    <t>Група транспортування  теплової енергії</t>
  </si>
  <si>
    <t>1222.2 24097</t>
  </si>
  <si>
    <t>1222.2 24043</t>
  </si>
  <si>
    <t>2149.2 22326</t>
  </si>
  <si>
    <t>1222.2 23398</t>
  </si>
  <si>
    <t>7233.2.18505</t>
  </si>
  <si>
    <t>7134.2.12531</t>
  </si>
  <si>
    <t>Група постачання  теплової  енергії</t>
  </si>
  <si>
    <t>фахівець із збуту теплової еннергії</t>
  </si>
  <si>
    <t xml:space="preserve">          Всього по дільниці :</t>
  </si>
  <si>
    <t xml:space="preserve">     Всього по управлінню:</t>
  </si>
  <si>
    <t>1210.1  23728</t>
  </si>
  <si>
    <t>3152  22241</t>
  </si>
  <si>
    <t>3115  23488</t>
  </si>
  <si>
    <t>3119  21635</t>
  </si>
  <si>
    <t>3119  25029</t>
  </si>
  <si>
    <t>3231  24713</t>
  </si>
  <si>
    <t>робітники:</t>
  </si>
  <si>
    <t>8155.2  15594</t>
  </si>
  <si>
    <t>оператор заправних станцій</t>
  </si>
  <si>
    <t>8324.2 11442</t>
  </si>
  <si>
    <t>8290.2  11460</t>
  </si>
  <si>
    <t>8322.2  11442</t>
  </si>
  <si>
    <t>8323.2  11442</t>
  </si>
  <si>
    <t>(водій автобуса дов. 7,5 м - 9,2 м))</t>
  </si>
  <si>
    <t>7231.2  18511</t>
  </si>
  <si>
    <t>Електрогазозварник, зайнятий різанням</t>
  </si>
  <si>
    <t>7241.2  10041</t>
  </si>
  <si>
    <t>(водій вантаж-пасажирського авт.в/п 1,5т)</t>
  </si>
  <si>
    <t>8333.1  13507</t>
  </si>
  <si>
    <t>8332.2  13788</t>
  </si>
  <si>
    <t>8331.1  19203</t>
  </si>
  <si>
    <t>8211.2  19163</t>
  </si>
  <si>
    <t>8111.1  14388</t>
  </si>
  <si>
    <t>8332.1.13583</t>
  </si>
  <si>
    <t>Машиніст бульдозера (80к.с.)</t>
  </si>
  <si>
    <t>8340.2  14718</t>
  </si>
  <si>
    <t>Машиніст компресорних установок</t>
  </si>
  <si>
    <t>8161.2  14411</t>
  </si>
  <si>
    <t>Машиніст двигунів внутрішнього згоряння</t>
  </si>
  <si>
    <t>(електрозварний пересувний агрегат)</t>
  </si>
  <si>
    <t>Всього по управлінню:</t>
  </si>
  <si>
    <t>Управління благоустрою</t>
  </si>
  <si>
    <t xml:space="preserve">начальник  управління </t>
  </si>
  <si>
    <t xml:space="preserve">провідний інженер     </t>
  </si>
  <si>
    <t>технік ІІ  категорії</t>
  </si>
  <si>
    <t xml:space="preserve">прибиральник служ.приміщень </t>
  </si>
  <si>
    <t xml:space="preserve">Дільниця  з озеленення </t>
  </si>
  <si>
    <t>1222.2  23398</t>
  </si>
  <si>
    <t>ст.майстер</t>
  </si>
  <si>
    <t>6113  15422</t>
  </si>
  <si>
    <t>озеленювач</t>
  </si>
  <si>
    <t>ловець бездоглядних тварин</t>
  </si>
  <si>
    <t>Дільниця по утриманню і ремонту доріг</t>
  </si>
  <si>
    <t xml:space="preserve">начальник дільниці </t>
  </si>
  <si>
    <t>майстер дільниці з прибир міських доріг</t>
  </si>
  <si>
    <t>Робітники: ремонт доріг</t>
  </si>
  <si>
    <t>8332/2  11889</t>
  </si>
  <si>
    <t>дорожній робітник</t>
  </si>
  <si>
    <t>Робітники: утримання доріг</t>
  </si>
  <si>
    <t>9162  19262</t>
  </si>
  <si>
    <t>прибиральник території</t>
  </si>
  <si>
    <t>тракторист (60 к.с.)</t>
  </si>
  <si>
    <t>тракторист (80 к.с.)</t>
  </si>
  <si>
    <t>тракторист (30 к.с.)</t>
  </si>
  <si>
    <t>(водій вантаж. автом.в/п 1,65 т.)</t>
  </si>
  <si>
    <t>машини в/п 6.5т(1ав.-в 2зм.))</t>
  </si>
  <si>
    <t xml:space="preserve">     </t>
  </si>
  <si>
    <t xml:space="preserve"> Разом по дільниці :</t>
  </si>
  <si>
    <t xml:space="preserve">           </t>
  </si>
  <si>
    <t>Група утримання кладовища</t>
  </si>
  <si>
    <t>5143  24755</t>
  </si>
  <si>
    <t>Доглядач кладовища</t>
  </si>
  <si>
    <t>7136/2  18560</t>
  </si>
  <si>
    <t>Озеленювач (на кладовищі )</t>
  </si>
  <si>
    <t>Разом по кладовищу:</t>
  </si>
  <si>
    <t xml:space="preserve">      Всього по управлінню :</t>
  </si>
  <si>
    <t>Всього по підприємству :</t>
  </si>
  <si>
    <t>876,5+3економіста+1 інженер-лаборант</t>
  </si>
  <si>
    <t>К-ть штатних одиниць</t>
  </si>
  <si>
    <r>
      <t xml:space="preserve">економіст  ІІ  кат.                                    </t>
    </r>
    <r>
      <rPr>
        <sz val="12"/>
        <color indexed="9"/>
        <rFont val="Times New Roman"/>
        <family val="1"/>
        <charset val="204"/>
      </rPr>
      <t xml:space="preserve">  Кедич</t>
    </r>
  </si>
  <si>
    <r>
      <t xml:space="preserve">бухгалтер ІІ кат.                                      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color indexed="9"/>
        <rFont val="Times New Roman"/>
        <family val="1"/>
        <charset val="204"/>
      </rPr>
      <t>Федчук</t>
    </r>
  </si>
  <si>
    <r>
      <rPr>
        <sz val="12"/>
        <rFont val="Times New Roman"/>
        <family val="1"/>
        <charset val="204"/>
      </rPr>
      <t>інженер</t>
    </r>
    <r>
      <rPr>
        <sz val="12"/>
        <color indexed="51"/>
        <rFont val="Times New Roman"/>
        <family val="1"/>
        <charset val="204"/>
      </rPr>
      <t xml:space="preserve">  </t>
    </r>
    <r>
      <rPr>
        <sz val="12"/>
        <color indexed="17"/>
        <rFont val="Times New Roman"/>
        <family val="1"/>
        <charset val="204"/>
      </rPr>
      <t xml:space="preserve"> </t>
    </r>
  </si>
  <si>
    <r>
      <t xml:space="preserve">технік                                 </t>
    </r>
    <r>
      <rPr>
        <sz val="12"/>
        <color indexed="17"/>
        <rFont val="Times New Roman"/>
        <family val="1"/>
        <charset val="204"/>
      </rPr>
      <t xml:space="preserve"> </t>
    </r>
  </si>
  <si>
    <r>
      <t xml:space="preserve">     </t>
    </r>
    <r>
      <rPr>
        <b/>
        <u/>
        <sz val="12"/>
        <color indexed="10"/>
        <rFont val="Times New Roman"/>
        <family val="1"/>
        <charset val="204"/>
      </rPr>
      <t xml:space="preserve"> Автотранспортне управління</t>
    </r>
  </si>
  <si>
    <r>
      <t xml:space="preserve">(водій </t>
    </r>
    <r>
      <rPr>
        <sz val="12"/>
        <color indexed="10"/>
        <rFont val="Times New Roman"/>
        <family val="1"/>
        <charset val="204"/>
      </rPr>
      <t xml:space="preserve">самоскиду </t>
    </r>
    <r>
      <rPr>
        <sz val="12"/>
        <rFont val="Times New Roman"/>
        <family val="1"/>
        <charset val="204"/>
      </rPr>
      <t>в/п 10т)</t>
    </r>
  </si>
  <si>
    <r>
      <t>(водій</t>
    </r>
    <r>
      <rPr>
        <sz val="12"/>
        <color indexed="10"/>
        <rFont val="Times New Roman"/>
        <family val="1"/>
        <charset val="204"/>
      </rPr>
      <t xml:space="preserve"> сміттєвозу </t>
    </r>
    <r>
      <rPr>
        <sz val="12"/>
        <rFont val="Times New Roman"/>
        <family val="1"/>
        <charset val="204"/>
      </rPr>
      <t>в/п 5.3т)</t>
    </r>
  </si>
  <si>
    <r>
      <t xml:space="preserve">(водій </t>
    </r>
    <r>
      <rPr>
        <sz val="12"/>
        <color indexed="10"/>
        <rFont val="Times New Roman"/>
        <family val="1"/>
        <charset val="204"/>
      </rPr>
      <t>спец.автомайстерні</t>
    </r>
    <r>
      <rPr>
        <sz val="12"/>
        <rFont val="Times New Roman"/>
        <family val="1"/>
        <charset val="204"/>
      </rPr>
      <t xml:space="preserve"> в/п 4.5т)</t>
    </r>
  </si>
  <si>
    <r>
      <t xml:space="preserve">(водій </t>
    </r>
    <r>
      <rPr>
        <sz val="12"/>
        <color indexed="10"/>
        <rFont val="Times New Roman"/>
        <family val="1"/>
        <charset val="204"/>
      </rPr>
      <t>легк.а-ля о.дв.2,5л</t>
    </r>
    <r>
      <rPr>
        <sz val="12"/>
        <rFont val="Times New Roman"/>
        <family val="1"/>
        <charset val="204"/>
      </rPr>
      <t>)</t>
    </r>
  </si>
  <si>
    <r>
      <t xml:space="preserve">(водій </t>
    </r>
    <r>
      <rPr>
        <sz val="12"/>
        <color indexed="10"/>
        <rFont val="Times New Roman"/>
        <family val="1"/>
        <charset val="204"/>
      </rPr>
      <t xml:space="preserve">асанізац. </t>
    </r>
    <r>
      <rPr>
        <sz val="12"/>
        <rFont val="Times New Roman"/>
        <family val="1"/>
        <charset val="204"/>
      </rPr>
      <t>а-ля  в/п 5.5т)</t>
    </r>
  </si>
  <si>
    <r>
      <t>(водій</t>
    </r>
    <r>
      <rPr>
        <sz val="12"/>
        <color indexed="10"/>
        <rFont val="Times New Roman"/>
        <family val="1"/>
        <charset val="204"/>
      </rPr>
      <t xml:space="preserve"> транспортно-прибиральної</t>
    </r>
    <r>
      <rPr>
        <sz val="12"/>
        <rFont val="Times New Roman"/>
        <family val="1"/>
        <charset val="204"/>
      </rPr>
      <t xml:space="preserve"> </t>
    </r>
  </si>
  <si>
    <r>
      <t>(водій</t>
    </r>
    <r>
      <rPr>
        <sz val="12"/>
        <color indexed="10"/>
        <rFont val="Times New Roman"/>
        <family val="1"/>
        <charset val="204"/>
      </rPr>
      <t xml:space="preserve"> автофургону)</t>
    </r>
  </si>
  <si>
    <r>
      <t xml:space="preserve">(водій </t>
    </r>
    <r>
      <rPr>
        <sz val="12"/>
        <color indexed="10"/>
        <rFont val="Times New Roman"/>
        <family val="1"/>
        <charset val="204"/>
      </rPr>
      <t>самоскиду</t>
    </r>
    <r>
      <rPr>
        <sz val="12"/>
        <rFont val="Times New Roman"/>
        <family val="1"/>
        <charset val="204"/>
      </rPr>
      <t xml:space="preserve"> в/п 5 т)</t>
    </r>
  </si>
  <si>
    <t>водій автотранспортних засобів (водій вантажного автомобіля в/п 1,65т.)</t>
  </si>
  <si>
    <t>водій автотранспортних засобів (водій вантажного автомобіля в/п 2,5т.)</t>
  </si>
  <si>
    <t>тракторист 60,5 к.с.</t>
  </si>
  <si>
    <t>тракторист 30 к.с</t>
  </si>
  <si>
    <t>водій автотранспортних засобів  (водій автобуса довж. 7,5-9,2м.)</t>
  </si>
  <si>
    <t>водій автотранспортних засобів (вантажний автомобіль в/п 1,65 т.)</t>
  </si>
  <si>
    <t>Додаток №1</t>
  </si>
  <si>
    <t xml:space="preserve">        Начальник ПЕВ                                              О.О.Коробка</t>
  </si>
  <si>
    <t>вик.Дембовська О.В.</t>
  </si>
  <si>
    <t>Назва підрозділу</t>
  </si>
  <si>
    <t>Фактично працюючі</t>
  </si>
  <si>
    <t>Вакансії</t>
  </si>
  <si>
    <t>Адміністрація</t>
  </si>
  <si>
    <t>Заганьновиробничий відділ</t>
  </si>
  <si>
    <t>ЖЕД-4</t>
  </si>
  <si>
    <t>В/П</t>
  </si>
  <si>
    <t>В/В</t>
  </si>
  <si>
    <t>ОДС</t>
  </si>
  <si>
    <t>Теплопостачання</t>
  </si>
  <si>
    <t>УБ</t>
  </si>
  <si>
    <t>УОТОіРЕУ</t>
  </si>
  <si>
    <t>РАЗОМ</t>
  </si>
  <si>
    <t>В тому числі :-декретні</t>
  </si>
  <si>
    <t>Тичасово на декретному місці</t>
  </si>
  <si>
    <t>оператор на відстійниках (первинні)</t>
  </si>
  <si>
    <t>ПОГОДЖЕНО</t>
  </si>
  <si>
    <t xml:space="preserve"> ЗАТВЕРДЖУЮ </t>
  </si>
  <si>
    <t>Міський  голова</t>
  </si>
  <si>
    <t>Голова  ПК</t>
  </si>
  <si>
    <t>Директор  КМКП</t>
  </si>
  <si>
    <r>
      <t>_____________</t>
    </r>
    <r>
      <rPr>
        <b/>
        <sz val="14"/>
        <rFont val="Times New Roman"/>
        <family val="1"/>
        <charset val="204"/>
      </rPr>
      <t>_С.І. Анощенко</t>
    </r>
  </si>
  <si>
    <t>__________В.К.Решетицька</t>
  </si>
  <si>
    <r>
      <t>____________</t>
    </r>
    <r>
      <rPr>
        <b/>
        <sz val="14"/>
        <rFont val="Times New Roman"/>
        <family val="1"/>
        <charset val="204"/>
      </rPr>
      <t xml:space="preserve"> Р.Ю.Саушкін</t>
    </r>
  </si>
  <si>
    <t>"____"_____________ 2016 р.</t>
  </si>
  <si>
    <t>"______"__________ 2016 р.</t>
  </si>
  <si>
    <t>"____"____________2016 р.</t>
  </si>
  <si>
    <t xml:space="preserve">           ШТАТНИЙ РОЗПИС </t>
  </si>
  <si>
    <t xml:space="preserve">                   КУЗНЕЦОВСЬКОГО МІСЬКОГО КОМУНАЛЬНОГО ПІДПРИЄМСТВА</t>
  </si>
  <si>
    <t xml:space="preserve">Код  за </t>
  </si>
  <si>
    <t>К-сть</t>
  </si>
  <si>
    <t xml:space="preserve">Умови </t>
  </si>
  <si>
    <t>Категорія,</t>
  </si>
  <si>
    <t xml:space="preserve">Місячний </t>
  </si>
  <si>
    <t>% допл.</t>
  </si>
  <si>
    <t>Шифр</t>
  </si>
  <si>
    <t>Окладний</t>
  </si>
  <si>
    <t xml:space="preserve">Окладний </t>
  </si>
  <si>
    <t>№</t>
  </si>
  <si>
    <t>КП</t>
  </si>
  <si>
    <t>Дільниця та назва професії</t>
  </si>
  <si>
    <t>один.</t>
  </si>
  <si>
    <t>праці</t>
  </si>
  <si>
    <t xml:space="preserve"> група,</t>
  </si>
  <si>
    <t>посадовий</t>
  </si>
  <si>
    <t>за  шкід.</t>
  </si>
  <si>
    <t>підроз-</t>
  </si>
  <si>
    <t>фонд</t>
  </si>
  <si>
    <t>фонд із</t>
  </si>
  <si>
    <t>п/п</t>
  </si>
  <si>
    <t>розряд</t>
  </si>
  <si>
    <t>оклад (грн.)</t>
  </si>
  <si>
    <r>
      <t>оклад</t>
    </r>
    <r>
      <rPr>
        <sz val="13"/>
        <color indexed="12"/>
        <rFont val="Times New Roman"/>
        <family val="1"/>
        <charset val="204"/>
      </rPr>
      <t>1102</t>
    </r>
  </si>
  <si>
    <t>умови</t>
  </si>
  <si>
    <t>ділу</t>
  </si>
  <si>
    <t xml:space="preserve"> шк.ум.пр.</t>
  </si>
  <si>
    <t>01.02.2014</t>
  </si>
  <si>
    <t>01.05.2016</t>
  </si>
  <si>
    <t>7</t>
  </si>
  <si>
    <t>Н</t>
  </si>
  <si>
    <t>Ш</t>
  </si>
  <si>
    <t>9201</t>
  </si>
  <si>
    <t>9301</t>
  </si>
  <si>
    <r>
      <t xml:space="preserve">економіст  ІІ  кат.                                    </t>
    </r>
    <r>
      <rPr>
        <sz val="14"/>
        <color indexed="9"/>
        <rFont val="Times New Roman"/>
        <family val="1"/>
        <charset val="204"/>
      </rPr>
      <t xml:space="preserve">  Кедич</t>
    </r>
  </si>
  <si>
    <r>
      <t xml:space="preserve">бухгалтер ІІ кат.                                      </t>
    </r>
    <r>
      <rPr>
        <sz val="14"/>
        <color indexed="10"/>
        <rFont val="Times New Roman"/>
        <family val="1"/>
        <charset val="204"/>
      </rPr>
      <t xml:space="preserve"> </t>
    </r>
    <r>
      <rPr>
        <sz val="14"/>
        <color indexed="9"/>
        <rFont val="Times New Roman"/>
        <family val="1"/>
        <charset val="204"/>
      </rPr>
      <t>Федчук</t>
    </r>
  </si>
  <si>
    <t>289</t>
  </si>
  <si>
    <t>0402</t>
  </si>
  <si>
    <t>0201</t>
  </si>
  <si>
    <t>0202</t>
  </si>
  <si>
    <t>0302</t>
  </si>
  <si>
    <t>0401</t>
  </si>
  <si>
    <t>0501</t>
  </si>
  <si>
    <t>0502</t>
  </si>
  <si>
    <t>.0402</t>
  </si>
  <si>
    <t>Ш2</t>
  </si>
  <si>
    <t>.0401</t>
  </si>
  <si>
    <t xml:space="preserve"> - </t>
  </si>
  <si>
    <t>0403</t>
  </si>
  <si>
    <t>0901</t>
  </si>
  <si>
    <t>0902</t>
  </si>
  <si>
    <t xml:space="preserve">Н </t>
  </si>
  <si>
    <t>.0301</t>
  </si>
  <si>
    <t>0301</t>
  </si>
  <si>
    <t>.0102</t>
  </si>
  <si>
    <t>.0202</t>
  </si>
  <si>
    <t>.0302</t>
  </si>
  <si>
    <t>H</t>
  </si>
  <si>
    <r>
      <t xml:space="preserve">технік                                 </t>
    </r>
    <r>
      <rPr>
        <sz val="14"/>
        <color indexed="17"/>
        <rFont val="Times New Roman"/>
        <family val="1"/>
        <charset val="204"/>
      </rPr>
      <t xml:space="preserve"> </t>
    </r>
  </si>
  <si>
    <t>0101</t>
  </si>
  <si>
    <t>0303</t>
  </si>
  <si>
    <t>0102</t>
  </si>
  <si>
    <r>
      <t xml:space="preserve">     </t>
    </r>
    <r>
      <rPr>
        <b/>
        <u/>
        <sz val="14"/>
        <color indexed="10"/>
        <rFont val="Times New Roman"/>
        <family val="1"/>
        <charset val="204"/>
      </rPr>
      <t xml:space="preserve"> Автотранспортне управління</t>
    </r>
  </si>
  <si>
    <t>1102</t>
  </si>
  <si>
    <r>
      <t xml:space="preserve">(водій </t>
    </r>
    <r>
      <rPr>
        <sz val="14"/>
        <color indexed="10"/>
        <rFont val="Times New Roman"/>
        <family val="1"/>
        <charset val="204"/>
      </rPr>
      <t xml:space="preserve">самоскиду </t>
    </r>
    <r>
      <rPr>
        <sz val="14"/>
        <rFont val="Times New Roman"/>
        <family val="1"/>
        <charset val="204"/>
      </rPr>
      <t>в/п 10т)</t>
    </r>
  </si>
  <si>
    <r>
      <t>(водій</t>
    </r>
    <r>
      <rPr>
        <sz val="14"/>
        <color indexed="10"/>
        <rFont val="Times New Roman"/>
        <family val="1"/>
        <charset val="204"/>
      </rPr>
      <t xml:space="preserve"> сміттєвозу </t>
    </r>
    <r>
      <rPr>
        <sz val="14"/>
        <rFont val="Times New Roman"/>
        <family val="1"/>
        <charset val="204"/>
      </rPr>
      <t>в/п 5.3т)</t>
    </r>
  </si>
  <si>
    <r>
      <t xml:space="preserve">(водій </t>
    </r>
    <r>
      <rPr>
        <sz val="14"/>
        <color indexed="10"/>
        <rFont val="Times New Roman"/>
        <family val="1"/>
        <charset val="204"/>
      </rPr>
      <t>легк.а-ля о.дв.2,5л</t>
    </r>
    <r>
      <rPr>
        <sz val="14"/>
        <rFont val="Times New Roman"/>
        <family val="1"/>
        <charset val="204"/>
      </rPr>
      <t>)</t>
    </r>
  </si>
  <si>
    <r>
      <t xml:space="preserve">(водій </t>
    </r>
    <r>
      <rPr>
        <sz val="14"/>
        <color indexed="10"/>
        <rFont val="Times New Roman"/>
        <family val="1"/>
        <charset val="204"/>
      </rPr>
      <t xml:space="preserve">асанізац. </t>
    </r>
    <r>
      <rPr>
        <sz val="14"/>
        <rFont val="Times New Roman"/>
        <family val="1"/>
        <charset val="204"/>
      </rPr>
      <t>а-ля  в/п 5.5т)</t>
    </r>
  </si>
  <si>
    <r>
      <t>(водій</t>
    </r>
    <r>
      <rPr>
        <sz val="14"/>
        <color indexed="10"/>
        <rFont val="Times New Roman"/>
        <family val="1"/>
        <charset val="204"/>
      </rPr>
      <t xml:space="preserve"> транспортно-прибиральної</t>
    </r>
    <r>
      <rPr>
        <sz val="14"/>
        <rFont val="Times New Roman"/>
        <family val="1"/>
        <charset val="204"/>
      </rPr>
      <t xml:space="preserve"> </t>
    </r>
  </si>
  <si>
    <r>
      <t xml:space="preserve">(водій </t>
    </r>
    <r>
      <rPr>
        <sz val="14"/>
        <color indexed="10"/>
        <rFont val="Times New Roman"/>
        <family val="1"/>
        <charset val="204"/>
      </rPr>
      <t>самоскиду</t>
    </r>
    <r>
      <rPr>
        <sz val="14"/>
        <rFont val="Times New Roman"/>
        <family val="1"/>
        <charset val="204"/>
      </rPr>
      <t xml:space="preserve"> в/п 5 т)</t>
    </r>
  </si>
  <si>
    <t xml:space="preserve">    </t>
  </si>
  <si>
    <t>1 маляр в жед2 =881,5</t>
  </si>
  <si>
    <t>Вик.:Дембовська О.В.</t>
  </si>
  <si>
    <t>881,5 - 5 сторожей із стоянки, 3 економіста , 1 маляр  , 1 водій   = 10</t>
  </si>
  <si>
    <t>2-15-68</t>
  </si>
  <si>
    <r>
      <t>882,75 - по 31.10.13  6 озеленювачів і 4 прибиральники території =</t>
    </r>
    <r>
      <rPr>
        <b/>
        <sz val="8"/>
        <color indexed="9"/>
        <rFont val="Peterburg"/>
        <charset val="204"/>
      </rPr>
      <t xml:space="preserve"> 872,75 на 01.11.13 р.</t>
    </r>
  </si>
  <si>
    <t>Провідний інженер з охорони праці</t>
  </si>
  <si>
    <t>Група матеріально-технічного постачання</t>
  </si>
  <si>
    <t>Група охорони об'єктів</t>
  </si>
  <si>
    <t>Група вивозу та захоронення ТПВ</t>
  </si>
  <si>
    <t>Абонентська група</t>
  </si>
  <si>
    <t>старший обліковець</t>
  </si>
  <si>
    <t>бухгалтер І категорії</t>
  </si>
  <si>
    <t>комп'ютерів 1 кат.</t>
  </si>
  <si>
    <t>9303</t>
  </si>
  <si>
    <t>9304</t>
  </si>
  <si>
    <t>Електротехнічна служба</t>
  </si>
  <si>
    <t>начальник служби</t>
  </si>
  <si>
    <t>Автотранспортна служба</t>
  </si>
  <si>
    <t>Начальник служби</t>
  </si>
  <si>
    <t>1222.2 23187</t>
  </si>
  <si>
    <t>1226.2 24040</t>
  </si>
  <si>
    <t>1229.3</t>
  </si>
  <si>
    <t>2419.2</t>
  </si>
  <si>
    <t>1. І.С.Семенюк</t>
  </si>
  <si>
    <t>вищ</t>
  </si>
  <si>
    <t>О.І.Колбун</t>
  </si>
  <si>
    <t>А.А.Андрощук</t>
  </si>
  <si>
    <t>Т.А.Д'якова</t>
  </si>
  <si>
    <t>Н.Ф.Гудзул</t>
  </si>
  <si>
    <t>А.І. Гузовата</t>
  </si>
  <si>
    <t>Л.М.Зінкевич</t>
  </si>
  <si>
    <t>сер.</t>
  </si>
  <si>
    <t>Г.К.Мирончук</t>
  </si>
  <si>
    <t>Г.М. Мосійчук</t>
  </si>
  <si>
    <t>З.І.Боболович</t>
  </si>
  <si>
    <t>Іванюк Н.А.</t>
  </si>
  <si>
    <t>Зінчук О.М.</t>
  </si>
  <si>
    <t>Кулай Л.Ю.</t>
  </si>
  <si>
    <t>дикрет</t>
  </si>
  <si>
    <t>Фелінчик Л.М.</t>
  </si>
  <si>
    <t>Гавронська Н.В.</t>
  </si>
  <si>
    <t>Ліпляниця Я.А.</t>
  </si>
  <si>
    <t>Паламарчук А.М.</t>
  </si>
  <si>
    <t>Коробка О.О.</t>
  </si>
  <si>
    <t>Концевич Н.І.</t>
  </si>
  <si>
    <t>Дембовська О.В.</t>
  </si>
  <si>
    <t>Будник М.А.</t>
  </si>
  <si>
    <t>Береснева А.С.</t>
  </si>
  <si>
    <t>Фещук Н.М.</t>
  </si>
  <si>
    <t>Заріцька О.В.</t>
  </si>
  <si>
    <t>Джигалюк С.І.</t>
  </si>
  <si>
    <t>Вінічук В.Г.</t>
  </si>
  <si>
    <t>Дацька Л. П.</t>
  </si>
  <si>
    <t>Шолубка Н.В.</t>
  </si>
  <si>
    <t>Мельник Л.О.</t>
  </si>
  <si>
    <t>Сороніна Т.Б.</t>
  </si>
  <si>
    <t>Бойко Л. К.</t>
  </si>
  <si>
    <t>Вальдман Р.</t>
  </si>
  <si>
    <t>Дегтяр І.С.</t>
  </si>
  <si>
    <t>Гаврилюк В.Ф.</t>
  </si>
  <si>
    <t>А.Л.Степанюк</t>
  </si>
  <si>
    <t>Корнійчук М.І.</t>
  </si>
  <si>
    <t>Степанець Г.М.</t>
  </si>
  <si>
    <t>Федчук Л.М.</t>
  </si>
  <si>
    <t>Вальчук А.М.</t>
  </si>
  <si>
    <t>Черняк М.М.</t>
  </si>
  <si>
    <t>Мирончук Л.В.</t>
  </si>
  <si>
    <t>Отрода С.Г</t>
  </si>
  <si>
    <t>Різанович Н.І.</t>
  </si>
  <si>
    <t>вищ.</t>
  </si>
  <si>
    <t>Стрижеус С.Г.</t>
  </si>
  <si>
    <t>сер</t>
  </si>
  <si>
    <t>Мирончук О.В.</t>
  </si>
  <si>
    <t>Ясинська Н.І.</t>
  </si>
  <si>
    <t>тех</t>
  </si>
  <si>
    <t>Комовська І.</t>
  </si>
  <si>
    <t>Бірюк Н.В.</t>
  </si>
  <si>
    <t>Григорів Т.Я.</t>
  </si>
  <si>
    <t>Мухіна С.С.</t>
  </si>
  <si>
    <t>Шершень Г.М.</t>
  </si>
  <si>
    <t>Галдун С.К.</t>
  </si>
  <si>
    <t>Король Н.І.</t>
  </si>
  <si>
    <t>Близнюк Г.М.</t>
  </si>
  <si>
    <t>Блищик С.С.</t>
  </si>
  <si>
    <t>Дуляницька Н.</t>
  </si>
  <si>
    <t>Єпіфанова Г</t>
  </si>
  <si>
    <t>Жуманова Л</t>
  </si>
  <si>
    <t>Киричик Т</t>
  </si>
  <si>
    <t>Ковальчук Л</t>
  </si>
  <si>
    <t>Ковальчук С</t>
  </si>
  <si>
    <t>Комар О</t>
  </si>
  <si>
    <t>Конотопчик Л</t>
  </si>
  <si>
    <t>Лук'яневич Л</t>
  </si>
  <si>
    <t>Мамчич Р</t>
  </si>
  <si>
    <t>Мороз К</t>
  </si>
  <si>
    <t>Рудчук В</t>
  </si>
  <si>
    <t>Семенюк Л</t>
  </si>
  <si>
    <t>Стріла I</t>
  </si>
  <si>
    <t>Стрілець Л</t>
  </si>
  <si>
    <t>Ткаченко О</t>
  </si>
  <si>
    <t>Ткачук В.</t>
  </si>
  <si>
    <t>Пахунова О.Є.</t>
  </si>
  <si>
    <t>Левчук С.О.</t>
  </si>
  <si>
    <t xml:space="preserve">Матвійчук М </t>
  </si>
  <si>
    <t>Олеш О</t>
  </si>
  <si>
    <t>Стахнюк I</t>
  </si>
  <si>
    <t>Тюриков В</t>
  </si>
  <si>
    <t>Якубець Я</t>
  </si>
  <si>
    <t>Матвійчук В</t>
  </si>
  <si>
    <t>Олеш В</t>
  </si>
  <si>
    <t>Чиж М</t>
  </si>
  <si>
    <t>Масечко О.О.</t>
  </si>
  <si>
    <t>Скиба О.В.</t>
  </si>
  <si>
    <t>Семенюк В.В.</t>
  </si>
  <si>
    <t>Ципан Л.Ю.</t>
  </si>
  <si>
    <t>Стрілець О.П.</t>
  </si>
  <si>
    <t>Прозапас В</t>
  </si>
  <si>
    <t>Стельмах В</t>
  </si>
  <si>
    <t>Водько В</t>
  </si>
  <si>
    <t>Комар А</t>
  </si>
  <si>
    <t>Паламарчук А</t>
  </si>
  <si>
    <t>Пивовар С</t>
  </si>
  <si>
    <t>Ульянов О</t>
  </si>
  <si>
    <t>Михайлов А.А.</t>
  </si>
  <si>
    <t>Супрунюк П.Ф.</t>
  </si>
  <si>
    <t>Белець А.І.</t>
  </si>
  <si>
    <t>Люшенко В.А.</t>
  </si>
  <si>
    <t>Нікітін С.І.</t>
  </si>
  <si>
    <t>Клеванець Л.С.</t>
  </si>
  <si>
    <t>Шепетько в.</t>
  </si>
  <si>
    <t>Євтушенко Є.В.</t>
  </si>
  <si>
    <t>Овсяник О.І.</t>
  </si>
  <si>
    <t>Калінка О.В.</t>
  </si>
  <si>
    <t>Іскендеров Р</t>
  </si>
  <si>
    <t>Кізім В</t>
  </si>
  <si>
    <t>Кондратюк П</t>
  </si>
  <si>
    <t>Маслянчук I</t>
  </si>
  <si>
    <t>Мирончук О</t>
  </si>
  <si>
    <t>Півовар М</t>
  </si>
  <si>
    <t>Сидорук О</t>
  </si>
  <si>
    <t>Ярощук В</t>
  </si>
  <si>
    <t>Балаболін В.М.</t>
  </si>
  <si>
    <t>Стрілець А.П</t>
  </si>
  <si>
    <t>Кравець В.В.</t>
  </si>
  <si>
    <t>Прокіпчук Г.М.</t>
  </si>
  <si>
    <t>Поляк В.М.</t>
  </si>
  <si>
    <t>Мельник С.М.</t>
  </si>
  <si>
    <t>Регещук Н.В.</t>
  </si>
  <si>
    <t>Паламарчук В.А.</t>
  </si>
  <si>
    <t>Стукало Н</t>
  </si>
  <si>
    <t>Артюшок С</t>
  </si>
  <si>
    <t>Гаращенко Н</t>
  </si>
  <si>
    <t>Горбач Г</t>
  </si>
  <si>
    <t>Протасевич Н</t>
  </si>
  <si>
    <t>Босаковська Л</t>
  </si>
  <si>
    <t>Гавловська Л</t>
  </si>
  <si>
    <t>Мельник Л</t>
  </si>
  <si>
    <t>Чугай Г</t>
  </si>
  <si>
    <t>Шуриберко В</t>
  </si>
  <si>
    <t>Фасішевська О</t>
  </si>
  <si>
    <t>Мирончук Н</t>
  </si>
  <si>
    <t>Назарчук В</t>
  </si>
  <si>
    <t>Єржикевич О</t>
  </si>
  <si>
    <t>Яглова Т</t>
  </si>
  <si>
    <t>Антощенко О</t>
  </si>
  <si>
    <t>Герштун К</t>
  </si>
  <si>
    <t>Городецькова В</t>
  </si>
  <si>
    <t>Дьякова А</t>
  </si>
  <si>
    <t>Омельчук Н</t>
  </si>
  <si>
    <t>Оштук Н</t>
  </si>
  <si>
    <t>Ткач Т</t>
  </si>
  <si>
    <t>Чаусовська І</t>
  </si>
  <si>
    <t>Астахов О</t>
  </si>
  <si>
    <t>Годунок В</t>
  </si>
  <si>
    <t>Коваль І</t>
  </si>
  <si>
    <t>Лук'яневич П</t>
  </si>
  <si>
    <t>Ярута I</t>
  </si>
  <si>
    <t>Лук'яневич Т</t>
  </si>
  <si>
    <t>Назарчук I</t>
  </si>
  <si>
    <t>Петрушко Т</t>
  </si>
  <si>
    <t>Приндюк Т</t>
  </si>
  <si>
    <t>Ширьова А</t>
  </si>
  <si>
    <t>Коваль О.І. 3 роз.</t>
  </si>
  <si>
    <t>Рибачик В</t>
  </si>
  <si>
    <t>Бірюк І</t>
  </si>
  <si>
    <t>Ібрагімов Є.Д.</t>
  </si>
  <si>
    <t>Гаврилюк М.Д.</t>
  </si>
  <si>
    <t>Мацелик В 4 р</t>
  </si>
  <si>
    <t>Никоненко Н 3 р</t>
  </si>
  <si>
    <t>Мирза Н</t>
  </si>
  <si>
    <t>Демчук Н 3р</t>
  </si>
  <si>
    <t>Панасюк О. 3 р.</t>
  </si>
  <si>
    <t>Щербачук В.С.</t>
  </si>
  <si>
    <t>Клусек I 4р</t>
  </si>
  <si>
    <t>Мельник О 4 р</t>
  </si>
  <si>
    <t>Устимчук В 4 р</t>
  </si>
  <si>
    <t>Дарчук С 3р</t>
  </si>
  <si>
    <t>Ковтонюк С 3 р</t>
  </si>
  <si>
    <t>Нерубайло А 3 р</t>
  </si>
  <si>
    <t>Пастушенко О 3 р</t>
  </si>
  <si>
    <t>Стрельник А з р</t>
  </si>
  <si>
    <t>Яндрус І 3 р.</t>
  </si>
  <si>
    <t>Паливода В.Т.</t>
  </si>
  <si>
    <t>Манзик О.І.</t>
  </si>
  <si>
    <t>Бедик М</t>
  </si>
  <si>
    <t>Бутеєць В</t>
  </si>
  <si>
    <t>Волочнюк Л</t>
  </si>
  <si>
    <t>Грицюк В</t>
  </si>
  <si>
    <t>Коваленко Н</t>
  </si>
  <si>
    <t>Оверчук С</t>
  </si>
  <si>
    <t>Пампушик В</t>
  </si>
  <si>
    <t>Романюк Г</t>
  </si>
  <si>
    <t>Синявіна Н</t>
  </si>
  <si>
    <t>Степанюк О</t>
  </si>
  <si>
    <t>Суркова Г</t>
  </si>
  <si>
    <t>Терещук С</t>
  </si>
  <si>
    <t>Федіна М</t>
  </si>
  <si>
    <t>Хмелюк С</t>
  </si>
  <si>
    <t>Чаборай Л</t>
  </si>
  <si>
    <t>Білик Г</t>
  </si>
  <si>
    <t>Герасимчук H</t>
  </si>
  <si>
    <t>Грицюк А</t>
  </si>
  <si>
    <t>Демидчик Н</t>
  </si>
  <si>
    <t>Єржикевич Т</t>
  </si>
  <si>
    <t>Коваль М</t>
  </si>
  <si>
    <t>Лісова-Зайцева Т</t>
  </si>
  <si>
    <t>Мельник О</t>
  </si>
  <si>
    <t>Мирончук Т</t>
  </si>
  <si>
    <t>Полюхович С</t>
  </si>
  <si>
    <t>Свідрик В</t>
  </si>
  <si>
    <t>Сиротчук Л</t>
  </si>
  <si>
    <t>Федіна О</t>
  </si>
  <si>
    <t>Шевчук О</t>
  </si>
  <si>
    <t>Шимшель М</t>
  </si>
  <si>
    <t>Яйченя О</t>
  </si>
  <si>
    <t>Годунок В.М.</t>
  </si>
  <si>
    <t>Волошин Л</t>
  </si>
  <si>
    <t>Крук Л</t>
  </si>
  <si>
    <t>Ромась В</t>
  </si>
  <si>
    <t>Сергійчук С</t>
  </si>
  <si>
    <t>Хмелюк Г</t>
  </si>
  <si>
    <t>Мацюк С</t>
  </si>
  <si>
    <t>Петричук Г</t>
  </si>
  <si>
    <t>Репетуха H</t>
  </si>
  <si>
    <t>Федіна Ю</t>
  </si>
  <si>
    <t>Хмелюк Т</t>
  </si>
  <si>
    <t>Герштун О</t>
  </si>
  <si>
    <t>Лавренчук О</t>
  </si>
  <si>
    <t>Мандрейчук О</t>
  </si>
  <si>
    <t>Семків О</t>
  </si>
  <si>
    <t>Хандучка Л</t>
  </si>
  <si>
    <t>Тарасюк А</t>
  </si>
  <si>
    <t>Пивовар М</t>
  </si>
  <si>
    <t>Поляк О</t>
  </si>
  <si>
    <t>Самойлов В</t>
  </si>
  <si>
    <t>Серховець I</t>
  </si>
  <si>
    <t>Лисак М</t>
  </si>
  <si>
    <t>Римарчук В</t>
  </si>
  <si>
    <t>Романюк В</t>
  </si>
  <si>
    <t>Радчук В.П. 4 р</t>
  </si>
  <si>
    <t>Римарчук А</t>
  </si>
  <si>
    <t>Серховець А</t>
  </si>
  <si>
    <t>Кришталь Т.</t>
  </si>
  <si>
    <t>Герштун О.Ф.</t>
  </si>
  <si>
    <t>Куліш В.В.</t>
  </si>
  <si>
    <t>Рябченко Т.Ю.</t>
  </si>
  <si>
    <t>Савчук Г.О.</t>
  </si>
  <si>
    <t>Бірук М.І.</t>
  </si>
  <si>
    <t>тех.</t>
  </si>
  <si>
    <t>Русиняк Р.О.</t>
  </si>
  <si>
    <t>Гудзул В</t>
  </si>
  <si>
    <t>Сніжко А</t>
  </si>
  <si>
    <t>Печончик Р</t>
  </si>
  <si>
    <t>Савчук В</t>
  </si>
  <si>
    <t>Сульжик Д</t>
  </si>
  <si>
    <t>Шевченко А</t>
  </si>
  <si>
    <t>Грицанік О</t>
  </si>
  <si>
    <t>Коц О</t>
  </si>
  <si>
    <t>Гальцо С.</t>
  </si>
  <si>
    <t>Васильчук Ю.В.</t>
  </si>
  <si>
    <t>Третьякова Н.О.</t>
  </si>
  <si>
    <t>Барчак Л.М.</t>
  </si>
  <si>
    <t>Мельник Л.П.</t>
  </si>
  <si>
    <t>Мордас Л.С.</t>
  </si>
  <si>
    <t>Чаусовська М.М.</t>
  </si>
  <si>
    <t>Коншина О.Ф.</t>
  </si>
  <si>
    <t>Андрусик В.Т.</t>
  </si>
  <si>
    <t>Довбань М</t>
  </si>
  <si>
    <t>Ковальчук В</t>
  </si>
  <si>
    <t>Оксенюк П</t>
  </si>
  <si>
    <t>Пилипчук В</t>
  </si>
  <si>
    <t>Бондар В</t>
  </si>
  <si>
    <t>Кукла О.С.</t>
  </si>
  <si>
    <t>Дєдов М.В.</t>
  </si>
  <si>
    <t>Єзгор В.Г.</t>
  </si>
  <si>
    <t>Кедич М.А.</t>
  </si>
  <si>
    <t>Грицюк О.А.</t>
  </si>
  <si>
    <t>Поліщук Д.В.</t>
  </si>
  <si>
    <t>Білковський М.В.</t>
  </si>
  <si>
    <t>Шепетько Р.Я.</t>
  </si>
  <si>
    <t>Кньовець В</t>
  </si>
  <si>
    <t>Нікітчук С</t>
  </si>
  <si>
    <t>Пампушик П</t>
  </si>
  <si>
    <t>Сяський В</t>
  </si>
  <si>
    <t>Бенза С.З.</t>
  </si>
  <si>
    <t>Дерлюк А.С.</t>
  </si>
  <si>
    <t>Пашко Л.В.</t>
  </si>
  <si>
    <t>Ткач О.П.</t>
  </si>
  <si>
    <t>Кедич С</t>
  </si>
  <si>
    <t>Кіцелюк В. на 40%</t>
  </si>
  <si>
    <t>Турчак С</t>
  </si>
  <si>
    <t>Нікітін Р.К.</t>
  </si>
  <si>
    <t xml:space="preserve">Кіцелюк В. </t>
  </si>
  <si>
    <t>Дивульський С</t>
  </si>
  <si>
    <t>Манзик О</t>
  </si>
  <si>
    <t>Харченко В</t>
  </si>
  <si>
    <t>Цмінський І</t>
  </si>
  <si>
    <t>Драгунов В</t>
  </si>
  <si>
    <t>ПІБ</t>
  </si>
  <si>
    <t>Освіта</t>
  </si>
  <si>
    <t>рік.н</t>
  </si>
  <si>
    <t>Інженер з цивільного захисту ІІ категорії</t>
  </si>
  <si>
    <t xml:space="preserve">           ШТАТНИЙ РОЗПИС  КУЗНЕЦОВСЬКОГО МІСЬКОГО КОМУНАЛЬНОГО ПІДПРИЄМСТВА</t>
  </si>
  <si>
    <t>Торчило Н.Л.</t>
  </si>
  <si>
    <t>20% вик.</t>
  </si>
  <si>
    <t>Дубина Т.В.</t>
  </si>
  <si>
    <t>Яцко В 5 р</t>
  </si>
  <si>
    <t>Гутнік М.А.</t>
  </si>
  <si>
    <r>
      <t xml:space="preserve">Юрисконсульт  </t>
    </r>
    <r>
      <rPr>
        <sz val="14"/>
        <color rgb="FFFF0000"/>
        <rFont val="Times New Roman"/>
        <family val="1"/>
        <charset val="204"/>
      </rPr>
      <t xml:space="preserve"> І категорії</t>
    </r>
  </si>
  <si>
    <r>
      <t xml:space="preserve">Юрисконсульт   </t>
    </r>
    <r>
      <rPr>
        <sz val="14"/>
        <color rgb="FFFF0000"/>
        <rFont val="Times New Roman"/>
        <family val="1"/>
        <charset val="204"/>
      </rPr>
      <t>ІІ категорії</t>
    </r>
  </si>
  <si>
    <t>тез</t>
  </si>
  <si>
    <t>Клімук Р.В. 4 р.</t>
  </si>
  <si>
    <t>Решко О</t>
  </si>
  <si>
    <t xml:space="preserve">               </t>
  </si>
  <si>
    <t>Приймак С.В.</t>
  </si>
  <si>
    <t>Речун В.</t>
  </si>
  <si>
    <t>Устич О.А.</t>
  </si>
  <si>
    <t>Годунок С.Л.</t>
  </si>
  <si>
    <t>Шевня І.В.</t>
  </si>
  <si>
    <t>Оштук В.</t>
  </si>
  <si>
    <t>Сернюк О.С.</t>
  </si>
  <si>
    <t>Федінчик Л.М.</t>
  </si>
  <si>
    <t>Оленчук Д.А.</t>
  </si>
  <si>
    <t>Андрощук А.А.</t>
  </si>
  <si>
    <t>Степанюк А.Л.</t>
  </si>
  <si>
    <t>Всього по підприємству : 26 чол.</t>
  </si>
  <si>
    <t>Комірник</t>
  </si>
  <si>
    <t>Старший майстер</t>
  </si>
  <si>
    <t>Начальник зміни</t>
  </si>
  <si>
    <t>Начальник лабораторії</t>
  </si>
  <si>
    <t xml:space="preserve">Майстер виробничої дільниці </t>
  </si>
  <si>
    <t>Майстер виробничої дільниці</t>
  </si>
  <si>
    <t>Підпис</t>
  </si>
  <si>
    <t>Примітка</t>
  </si>
  <si>
    <t>Список працівників на подачу декларації за 2017 рік.</t>
  </si>
  <si>
    <t>Додаток до Наказу КМКП</t>
  </si>
  <si>
    <t>за № ______________ від ________________2018р.</t>
  </si>
  <si>
    <t>Печончик Р. Л.</t>
  </si>
  <si>
    <t>Речун В. А.</t>
  </si>
  <si>
    <t>Вик. Гавронська Н.В.</t>
  </si>
  <si>
    <t>Вик.Ст.інспектор ВК</t>
  </si>
  <si>
    <t>Т.в.о. директора</t>
  </si>
  <si>
    <t>О.А.Устич</t>
  </si>
  <si>
    <t>Дата</t>
  </si>
  <si>
    <t>Технік</t>
  </si>
  <si>
    <t>Левчук С. О.</t>
  </si>
  <si>
    <t>Начальники зміни</t>
  </si>
  <si>
    <t>Стрілець А. П.</t>
  </si>
  <si>
    <t>Список керівників відділів та структурних підрозділів</t>
  </si>
  <si>
    <t>Фахівець з публічних закупівель</t>
  </si>
  <si>
    <t xml:space="preserve"> Т.в.о. Директор  </t>
  </si>
  <si>
    <t>Устич Олег Анатолійович</t>
  </si>
  <si>
    <t>Іванюк Ніна Андріївна</t>
  </si>
  <si>
    <t>Гавронська Наталія Володимирівна</t>
  </si>
  <si>
    <t>Коробка Олександр Олександрович</t>
  </si>
  <si>
    <t>Заріцька Олена Володимирівна</t>
  </si>
  <si>
    <t>Торчило Наталія Леонідівна</t>
  </si>
  <si>
    <t>Степанюк Анатолій Лукич</t>
  </si>
  <si>
    <t>Григорів Тарас Ярославович</t>
  </si>
  <si>
    <t>Король Наталія Іванівна</t>
  </si>
  <si>
    <t>Масечко Олександр Олексійович</t>
  </si>
  <si>
    <t>Оленчук Дмитро Анатолійович</t>
  </si>
  <si>
    <t>Балаболін Віктор Миколайович</t>
  </si>
  <si>
    <t>Джигалюк Світлана Іллівна</t>
  </si>
  <si>
    <t>Речун Віктор Анатолійович</t>
  </si>
  <si>
    <t>Барчак Леонід Михайлович</t>
  </si>
  <si>
    <t>kuzn_mkp@ukr.net</t>
  </si>
  <si>
    <t>Левчук Світлана Олександрівна</t>
  </si>
  <si>
    <t>Список керівників підрозділів Кузнецовського міського комунального підприємства</t>
  </si>
  <si>
    <t>E-meil</t>
  </si>
  <si>
    <t>Технік  1 категорії</t>
  </si>
  <si>
    <t xml:space="preserve">Начальник лабораторії </t>
  </si>
  <si>
    <t>Управління по експлуатації і ремонту зовнішнихінженерних мереж</t>
  </si>
  <si>
    <t xml:space="preserve">kuzn_mkp@ukr.net  </t>
  </si>
  <si>
    <t xml:space="preserve">kuzn_mkp@ukr.net      </t>
  </si>
  <si>
    <t xml:space="preserve">kuzn_mkp@ukr.net </t>
  </si>
  <si>
    <t xml:space="preserve">kuzn_mkp@ukr.net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</si>
</sst>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0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u/>
      <sz val="14"/>
      <color theme="1"/>
      <name val="Times New Roman"/>
      <family val="1"/>
      <charset val="204"/>
    </font>
    <font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i/>
      <sz val="9"/>
      <color indexed="8"/>
      <name val="Calibri"/>
      <family val="2"/>
      <charset val="204"/>
    </font>
    <font>
      <sz val="12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name val="Calibri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2"/>
      <color theme="9" tint="-0.499984740745262"/>
      <name val="Times New Roman"/>
      <family val="1"/>
      <charset val="204"/>
    </font>
    <font>
      <sz val="10"/>
      <color theme="9" tint="-0.499984740745262"/>
      <name val="Times New Roman"/>
      <family val="1"/>
      <charset val="204"/>
    </font>
    <font>
      <sz val="11"/>
      <color theme="9" tint="-0.499984740745262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3"/>
      <color theme="1"/>
      <name val="Times New Roman"/>
      <family val="1"/>
      <charset val="204"/>
    </font>
    <font>
      <b/>
      <u/>
      <sz val="14"/>
      <color theme="9" tint="-0.249977111117893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color theme="9" tint="-0.249977111117893"/>
      <name val="Times New Roman"/>
      <family val="1"/>
      <charset val="204"/>
    </font>
    <font>
      <sz val="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i/>
      <sz val="10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i/>
      <sz val="8"/>
      <color indexed="8"/>
      <name val="Calibri"/>
      <family val="2"/>
      <charset val="204"/>
    </font>
    <font>
      <b/>
      <i/>
      <sz val="8"/>
      <name val="Calibri"/>
      <family val="2"/>
      <charset val="204"/>
    </font>
    <font>
      <sz val="1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6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6"/>
      <color indexed="17"/>
      <name val="Times New Roman"/>
      <family val="1"/>
      <charset val="204"/>
    </font>
    <font>
      <b/>
      <sz val="11"/>
      <color indexed="40"/>
      <name val="Times New Roman"/>
      <family val="1"/>
      <charset val="204"/>
    </font>
    <font>
      <sz val="11"/>
      <color indexed="30"/>
      <name val="Times New Roman"/>
      <family val="1"/>
      <charset val="204"/>
    </font>
    <font>
      <b/>
      <sz val="11"/>
      <color indexed="30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1"/>
      <name val="Calibri"/>
      <family val="2"/>
      <charset val="204"/>
    </font>
    <font>
      <sz val="9"/>
      <name val="Calibri"/>
      <family val="2"/>
      <charset val="204"/>
    </font>
    <font>
      <sz val="6"/>
      <name val="Calibri"/>
      <family val="2"/>
      <charset val="204"/>
    </font>
    <font>
      <sz val="11"/>
      <color rgb="FFFF0000"/>
      <name val="Calibri"/>
      <family val="2"/>
      <charset val="204"/>
    </font>
    <font>
      <sz val="8"/>
      <name val="Calibri"/>
      <family val="2"/>
      <charset val="204"/>
    </font>
    <font>
      <b/>
      <i/>
      <sz val="11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1"/>
      <color indexed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u/>
      <sz val="11"/>
      <name val="Times New Roman"/>
      <family val="1"/>
      <charset val="204"/>
    </font>
    <font>
      <sz val="6"/>
      <color rgb="FF00B050"/>
      <name val="Calibri"/>
      <family val="2"/>
      <charset val="204"/>
    </font>
    <font>
      <sz val="8"/>
      <color rgb="FF00B050"/>
      <name val="Times New Roman"/>
      <family val="1"/>
      <charset val="204"/>
    </font>
    <font>
      <sz val="6"/>
      <color rgb="FFFF0000"/>
      <name val="Calibri"/>
      <family val="2"/>
      <charset val="204"/>
    </font>
    <font>
      <sz val="11"/>
      <color rgb="FF7030A0"/>
      <name val="Times New Roman"/>
      <family val="1"/>
      <charset val="204"/>
    </font>
    <font>
      <i/>
      <u/>
      <sz val="11"/>
      <color rgb="FF7030A0"/>
      <name val="Times New Roman"/>
      <family val="1"/>
      <charset val="204"/>
    </font>
    <font>
      <b/>
      <sz val="8"/>
      <name val="Calibri"/>
      <family val="2"/>
      <charset val="204"/>
    </font>
    <font>
      <b/>
      <sz val="8"/>
      <color indexed="8"/>
      <name val="Calibri"/>
      <family val="2"/>
      <charset val="204"/>
    </font>
    <font>
      <b/>
      <i/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i/>
      <sz val="12"/>
      <color indexed="8"/>
      <name val="Calibri"/>
      <family val="2"/>
      <charset val="204"/>
    </font>
    <font>
      <sz val="10"/>
      <color indexed="10"/>
      <name val="Calibri"/>
      <family val="2"/>
      <charset val="204"/>
    </font>
    <font>
      <sz val="12"/>
      <color indexed="1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i/>
      <u/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i/>
      <u/>
      <sz val="12"/>
      <name val="Times New Roman"/>
      <family val="1"/>
      <charset val="204"/>
    </font>
    <font>
      <sz val="11"/>
      <name val="Peterburg"/>
      <charset val="204"/>
    </font>
    <font>
      <sz val="11"/>
      <color rgb="FF0070C0"/>
      <name val="Times New Roman"/>
      <family val="1"/>
      <charset val="204"/>
    </font>
    <font>
      <sz val="7"/>
      <color indexed="8"/>
      <name val="Calibri"/>
      <family val="2"/>
      <charset val="204"/>
    </font>
    <font>
      <sz val="8"/>
      <color theme="1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sz val="6"/>
      <color rgb="FFC00000"/>
      <name val="Times New Roman"/>
      <family val="1"/>
      <charset val="204"/>
    </font>
    <font>
      <b/>
      <sz val="7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2"/>
      <name val="Peterburg"/>
      <charset val="204"/>
    </font>
    <font>
      <sz val="10"/>
      <name val="Arial Cyr"/>
      <charset val="204"/>
    </font>
    <font>
      <sz val="12"/>
      <color indexed="10"/>
      <name val="Peterburg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i/>
      <sz val="12"/>
      <color indexed="12"/>
      <name val="Times New Roman"/>
      <family val="1"/>
      <charset val="204"/>
    </font>
    <font>
      <b/>
      <i/>
      <sz val="12"/>
      <color indexed="6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8"/>
      <color theme="0"/>
      <name val="Times New Roman"/>
      <family val="1"/>
      <charset val="204"/>
    </font>
    <font>
      <sz val="8"/>
      <color theme="0"/>
      <name val="Peterburg"/>
      <charset val="204"/>
    </font>
    <font>
      <b/>
      <u/>
      <sz val="12"/>
      <color indexed="10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2"/>
      <color indexed="51"/>
      <name val="Times New Roman"/>
      <family val="1"/>
      <charset val="204"/>
    </font>
    <font>
      <sz val="12"/>
      <color indexed="17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u/>
      <sz val="12"/>
      <color indexed="6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color indexed="14"/>
      <name val="Times New Roman"/>
      <family val="1"/>
      <charset val="204"/>
    </font>
    <font>
      <i/>
      <u/>
      <sz val="12"/>
      <color indexed="56"/>
      <name val="Times New Roman"/>
      <family val="1"/>
      <charset val="204"/>
    </font>
    <font>
      <u/>
      <sz val="12"/>
      <color indexed="56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u/>
      <sz val="12"/>
      <color indexed="17"/>
      <name val="Times New Roman"/>
      <family val="1"/>
      <charset val="204"/>
    </font>
    <font>
      <i/>
      <sz val="12"/>
      <color indexed="12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4"/>
      <name val="Peterburg"/>
      <charset val="204"/>
    </font>
    <font>
      <sz val="8"/>
      <name val="Peterburg"/>
      <charset val="204"/>
    </font>
    <font>
      <sz val="14"/>
      <color indexed="12"/>
      <name val="Times New Roman"/>
      <family val="1"/>
      <charset val="204"/>
    </font>
    <font>
      <i/>
      <u/>
      <sz val="14"/>
      <name val="Times New Roman"/>
      <family val="1"/>
      <charset val="204"/>
    </font>
    <font>
      <b/>
      <sz val="14"/>
      <color indexed="56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sz val="13"/>
      <name val="Peterburg"/>
      <charset val="204"/>
    </font>
    <font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3"/>
      <color indexed="12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i/>
      <sz val="14"/>
      <color indexed="6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62"/>
      <name val="Times New Roman"/>
      <family val="1"/>
      <charset val="204"/>
    </font>
    <font>
      <b/>
      <u/>
      <sz val="14"/>
      <color indexed="62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color indexed="9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i/>
      <sz val="14"/>
      <color indexed="9"/>
      <name val="Times New Roman"/>
      <family val="1"/>
      <charset val="204"/>
    </font>
    <font>
      <b/>
      <i/>
      <sz val="14"/>
      <color indexed="12"/>
      <name val="Times New Roman"/>
      <family val="1"/>
      <charset val="204"/>
    </font>
    <font>
      <i/>
      <sz val="14"/>
      <color indexed="12"/>
      <name val="Times New Roman"/>
      <family val="1"/>
      <charset val="204"/>
    </font>
    <font>
      <b/>
      <sz val="14"/>
      <color indexed="14"/>
      <name val="Times New Roman"/>
      <family val="1"/>
      <charset val="204"/>
    </font>
    <font>
      <i/>
      <u/>
      <sz val="14"/>
      <color indexed="56"/>
      <name val="Times New Roman"/>
      <family val="1"/>
      <charset val="204"/>
    </font>
    <font>
      <b/>
      <u/>
      <sz val="14"/>
      <color indexed="10"/>
      <name val="Times New Roman"/>
      <family val="1"/>
      <charset val="204"/>
    </font>
    <font>
      <u/>
      <sz val="14"/>
      <color indexed="56"/>
      <name val="Times New Roman"/>
      <family val="1"/>
      <charset val="204"/>
    </font>
    <font>
      <b/>
      <sz val="14"/>
      <color indexed="17"/>
      <name val="Times New Roman"/>
      <family val="1"/>
      <charset val="204"/>
    </font>
    <font>
      <sz val="14"/>
      <color indexed="17"/>
      <name val="Times New Roman"/>
      <family val="1"/>
      <charset val="204"/>
    </font>
    <font>
      <sz val="14"/>
      <color indexed="9"/>
      <name val="Times New Roman"/>
      <family val="1"/>
      <charset val="204"/>
    </font>
    <font>
      <b/>
      <i/>
      <sz val="14"/>
      <color indexed="10"/>
      <name val="Times New Roman"/>
      <family val="1"/>
      <charset val="204"/>
    </font>
    <font>
      <b/>
      <i/>
      <u/>
      <sz val="14"/>
      <color indexed="12"/>
      <name val="Times New Roman"/>
      <family val="1"/>
      <charset val="204"/>
    </font>
    <font>
      <sz val="14"/>
      <color indexed="18"/>
      <name val="Times New Roman"/>
      <family val="1"/>
      <charset val="204"/>
    </font>
    <font>
      <b/>
      <u/>
      <sz val="14"/>
      <color indexed="9"/>
      <name val="Times New Roman"/>
      <family val="1"/>
      <charset val="204"/>
    </font>
    <font>
      <b/>
      <u/>
      <sz val="14"/>
      <color indexed="12"/>
      <name val="Times New Roman"/>
      <family val="1"/>
      <charset val="204"/>
    </font>
    <font>
      <sz val="14"/>
      <color indexed="10"/>
      <name val="Peterburg"/>
      <charset val="204"/>
    </font>
    <font>
      <sz val="8"/>
      <color indexed="10"/>
      <name val="Peterburg"/>
      <charset val="204"/>
    </font>
    <font>
      <b/>
      <u/>
      <sz val="14"/>
      <color indexed="17"/>
      <name val="Times New Roman"/>
      <family val="1"/>
      <charset val="204"/>
    </font>
    <font>
      <i/>
      <sz val="8"/>
      <name val="Times New Roman"/>
      <family val="1"/>
      <charset val="204"/>
    </font>
    <font>
      <i/>
      <u/>
      <sz val="8"/>
      <name val="Times New Roman"/>
      <family val="1"/>
      <charset val="204"/>
    </font>
    <font>
      <i/>
      <sz val="13"/>
      <name val="Peterburg"/>
      <charset val="204"/>
    </font>
    <font>
      <sz val="8"/>
      <color indexed="17"/>
      <name val="Times New Roman"/>
      <family val="1"/>
      <charset val="204"/>
    </font>
    <font>
      <b/>
      <sz val="8"/>
      <color indexed="9"/>
      <name val="Peterburg"/>
      <charset val="204"/>
    </font>
    <font>
      <b/>
      <sz val="14"/>
      <color theme="0"/>
      <name val="Times New Roman"/>
      <family val="1"/>
      <charset val="204"/>
    </font>
    <font>
      <sz val="14"/>
      <color theme="0"/>
      <name val="Peterburg"/>
      <charset val="204"/>
    </font>
    <font>
      <sz val="14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u/>
      <sz val="14"/>
      <color theme="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b/>
      <i/>
      <sz val="14"/>
      <color rgb="FF0070C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b/>
      <i/>
      <sz val="14"/>
      <color theme="3"/>
      <name val="Times New Roman"/>
      <family val="1"/>
      <charset val="204"/>
    </font>
    <font>
      <i/>
      <sz val="14"/>
      <color indexed="18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u/>
      <sz val="13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18" fillId="0" borderId="0"/>
    <xf numFmtId="9" fontId="119" fillId="0" borderId="0" applyFont="0" applyFill="0" applyBorder="0" applyAlignment="0" applyProtection="0"/>
    <xf numFmtId="0" fontId="202" fillId="0" borderId="0" applyNumberFormat="0" applyFill="0" applyBorder="0" applyAlignment="0" applyProtection="0">
      <alignment vertical="top"/>
      <protection locked="0"/>
    </xf>
  </cellStyleXfs>
  <cellXfs count="1410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textRotation="90" wrapText="1"/>
    </xf>
    <xf numFmtId="0" fontId="6" fillId="2" borderId="0" xfId="0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6" fillId="2" borderId="0" xfId="0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164" fontId="6" fillId="3" borderId="13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  <xf numFmtId="165" fontId="6" fillId="3" borderId="3" xfId="0" applyNumberFormat="1" applyFont="1" applyFill="1" applyBorder="1" applyAlignment="1">
      <alignment horizontal="center" vertical="center" wrapText="1"/>
    </xf>
    <xf numFmtId="0" fontId="4" fillId="4" borderId="1" xfId="0" quotePrefix="1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2" fontId="4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2" fontId="4" fillId="3" borderId="8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165" fontId="6" fillId="3" borderId="8" xfId="0" applyNumberFormat="1" applyFont="1" applyFill="1" applyBorder="1" applyAlignment="1">
      <alignment horizontal="center" vertical="center" wrapText="1"/>
    </xf>
    <xf numFmtId="2" fontId="6" fillId="3" borderId="8" xfId="0" applyNumberFormat="1" applyFont="1" applyFill="1" applyBorder="1" applyAlignment="1">
      <alignment horizontal="center" vertical="center" wrapText="1"/>
    </xf>
    <xf numFmtId="164" fontId="6" fillId="3" borderId="5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/>
    </xf>
    <xf numFmtId="2" fontId="4" fillId="3" borderId="17" xfId="0" applyNumberFormat="1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165" fontId="6" fillId="3" borderId="17" xfId="0" applyNumberFormat="1" applyFont="1" applyFill="1" applyBorder="1" applyAlignment="1">
      <alignment horizontal="center" vertical="center" wrapText="1"/>
    </xf>
    <xf numFmtId="2" fontId="6" fillId="3" borderId="17" xfId="0" applyNumberFormat="1" applyFont="1" applyFill="1" applyBorder="1" applyAlignment="1">
      <alignment horizontal="center" vertical="center" wrapText="1"/>
    </xf>
    <xf numFmtId="164" fontId="6" fillId="3" borderId="18" xfId="0" applyNumberFormat="1" applyFont="1" applyFill="1" applyBorder="1" applyAlignment="1">
      <alignment horizontal="center" vertical="center" wrapText="1"/>
    </xf>
    <xf numFmtId="0" fontId="0" fillId="0" borderId="19" xfId="0" applyBorder="1"/>
    <xf numFmtId="2" fontId="4" fillId="3" borderId="3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8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/>
    </xf>
    <xf numFmtId="2" fontId="12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165" fontId="19" fillId="3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2" fontId="19" fillId="4" borderId="1" xfId="0" applyNumberFormat="1" applyFont="1" applyFill="1" applyBorder="1" applyAlignment="1">
      <alignment horizontal="center" vertical="center" wrapText="1"/>
    </xf>
    <xf numFmtId="165" fontId="4" fillId="3" borderId="8" xfId="0" applyNumberFormat="1" applyFont="1" applyFill="1" applyBorder="1" applyAlignment="1">
      <alignment horizontal="center" vertical="center" wrapText="1"/>
    </xf>
    <xf numFmtId="164" fontId="19" fillId="4" borderId="1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165" fontId="11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165" fontId="5" fillId="3" borderId="1" xfId="0" applyNumberFormat="1" applyFont="1" applyFill="1" applyBorder="1" applyAlignment="1">
      <alignment horizontal="center" vertical="center" wrapText="1"/>
    </xf>
    <xf numFmtId="0" fontId="20" fillId="0" borderId="6" xfId="0" applyFont="1" applyBorder="1"/>
    <xf numFmtId="0" fontId="20" fillId="0" borderId="6" xfId="0" applyFont="1" applyBorder="1" applyAlignment="1">
      <alignment horizontal="center"/>
    </xf>
    <xf numFmtId="0" fontId="0" fillId="0" borderId="6" xfId="0" applyBorder="1"/>
    <xf numFmtId="165" fontId="0" fillId="0" borderId="19" xfId="0" applyNumberFormat="1" applyBorder="1" applyAlignment="1">
      <alignment horizontal="center" vertical="center"/>
    </xf>
    <xf numFmtId="2" fontId="0" fillId="0" borderId="6" xfId="0" applyNumberFormat="1" applyBorder="1"/>
    <xf numFmtId="165" fontId="0" fillId="0" borderId="6" xfId="0" applyNumberFormat="1" applyBorder="1"/>
    <xf numFmtId="164" fontId="0" fillId="0" borderId="19" xfId="0" applyNumberFormat="1" applyBorder="1"/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30" fillId="0" borderId="19" xfId="0" applyFont="1" applyBorder="1" applyAlignment="1">
      <alignment horizontal="center" vertical="center" wrapText="1"/>
    </xf>
    <xf numFmtId="0" fontId="30" fillId="4" borderId="19" xfId="0" applyFont="1" applyFill="1" applyBorder="1" applyAlignment="1">
      <alignment horizontal="center" vertical="center" wrapText="1"/>
    </xf>
    <xf numFmtId="0" fontId="31" fillId="0" borderId="1" xfId="0" applyFont="1" applyBorder="1"/>
    <xf numFmtId="0" fontId="32" fillId="0" borderId="22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/>
    </xf>
    <xf numFmtId="0" fontId="33" fillId="4" borderId="27" xfId="0" applyFont="1" applyFill="1" applyBorder="1" applyAlignment="1">
      <alignment horizontal="center"/>
    </xf>
    <xf numFmtId="0" fontId="21" fillId="0" borderId="28" xfId="0" applyFont="1" applyBorder="1" applyAlignment="1">
      <alignment horizontal="center"/>
    </xf>
    <xf numFmtId="0" fontId="33" fillId="4" borderId="28" xfId="0" applyFont="1" applyFill="1" applyBorder="1" applyAlignment="1">
      <alignment horizontal="center"/>
    </xf>
    <xf numFmtId="0" fontId="34" fillId="0" borderId="22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36" fillId="4" borderId="28" xfId="0" applyFont="1" applyFill="1" applyBorder="1" applyAlignment="1">
      <alignment horizontal="center"/>
    </xf>
    <xf numFmtId="0" fontId="37" fillId="0" borderId="22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left"/>
    </xf>
    <xf numFmtId="0" fontId="38" fillId="0" borderId="22" xfId="0" applyFont="1" applyBorder="1" applyAlignment="1">
      <alignment horizontal="center" vertical="center" wrapText="1"/>
    </xf>
    <xf numFmtId="0" fontId="39" fillId="0" borderId="22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/>
    </xf>
    <xf numFmtId="0" fontId="33" fillId="4" borderId="29" xfId="0" applyFont="1" applyFill="1" applyBorder="1" applyAlignment="1">
      <alignment horizontal="center"/>
    </xf>
    <xf numFmtId="0" fontId="40" fillId="0" borderId="3" xfId="0" applyFont="1" applyBorder="1"/>
    <xf numFmtId="0" fontId="41" fillId="0" borderId="14" xfId="0" applyFont="1" applyBorder="1" applyAlignment="1">
      <alignment horizontal="center" vertical="center" wrapText="1"/>
    </xf>
    <xf numFmtId="0" fontId="42" fillId="0" borderId="29" xfId="0" applyFont="1" applyBorder="1" applyAlignment="1">
      <alignment horizontal="center"/>
    </xf>
    <xf numFmtId="0" fontId="41" fillId="4" borderId="29" xfId="0" applyFont="1" applyFill="1" applyBorder="1" applyAlignment="1">
      <alignment horizontal="center"/>
    </xf>
    <xf numFmtId="0" fontId="40" fillId="0" borderId="17" xfId="0" applyFont="1" applyBorder="1"/>
    <xf numFmtId="0" fontId="41" fillId="0" borderId="18" xfId="0" applyFont="1" applyBorder="1" applyAlignment="1">
      <alignment horizontal="center" vertical="center" wrapText="1"/>
    </xf>
    <xf numFmtId="0" fontId="42" fillId="0" borderId="25" xfId="0" applyFont="1" applyBorder="1" applyAlignment="1">
      <alignment horizontal="center"/>
    </xf>
    <xf numFmtId="0" fontId="41" fillId="4" borderId="25" xfId="0" applyFont="1" applyFill="1" applyBorder="1" applyAlignment="1">
      <alignment horizontal="center"/>
    </xf>
    <xf numFmtId="0" fontId="40" fillId="0" borderId="2" xfId="0" applyFont="1" applyBorder="1"/>
    <xf numFmtId="0" fontId="41" fillId="0" borderId="15" xfId="0" applyFont="1" applyBorder="1" applyAlignment="1">
      <alignment horizontal="center" vertical="center" wrapText="1"/>
    </xf>
    <xf numFmtId="0" fontId="42" fillId="0" borderId="30" xfId="0" applyFont="1" applyBorder="1" applyAlignment="1">
      <alignment horizontal="center"/>
    </xf>
    <xf numFmtId="0" fontId="41" fillId="4" borderId="30" xfId="0" applyFont="1" applyFill="1" applyBorder="1" applyAlignment="1">
      <alignment horizontal="center"/>
    </xf>
    <xf numFmtId="3" fontId="44" fillId="5" borderId="19" xfId="0" applyNumberFormat="1" applyFont="1" applyFill="1" applyBorder="1" applyAlignment="1">
      <alignment horizontal="center" vertical="center" wrapText="1"/>
    </xf>
    <xf numFmtId="3" fontId="44" fillId="5" borderId="19" xfId="0" applyNumberFormat="1" applyFont="1" applyFill="1" applyBorder="1" applyAlignment="1">
      <alignment horizontal="center"/>
    </xf>
    <xf numFmtId="4" fontId="17" fillId="5" borderId="19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 wrapText="1"/>
    </xf>
    <xf numFmtId="0" fontId="41" fillId="0" borderId="2" xfId="0" applyFont="1" applyBorder="1" applyAlignment="1">
      <alignment horizontal="center" vertical="center" wrapText="1"/>
    </xf>
    <xf numFmtId="0" fontId="42" fillId="0" borderId="31" xfId="0" applyFont="1" applyBorder="1" applyAlignment="1">
      <alignment horizontal="center"/>
    </xf>
    <xf numFmtId="0" fontId="41" fillId="4" borderId="32" xfId="0" applyFont="1" applyFill="1" applyBorder="1" applyAlignment="1">
      <alignment horizontal="center"/>
    </xf>
    <xf numFmtId="165" fontId="0" fillId="0" borderId="0" xfId="0" applyNumberFormat="1" applyBorder="1" applyAlignment="1">
      <alignment horizontal="center" vertical="center"/>
    </xf>
    <xf numFmtId="2" fontId="0" fillId="0" borderId="0" xfId="0" applyNumberFormat="1" applyBorder="1"/>
    <xf numFmtId="165" fontId="0" fillId="0" borderId="0" xfId="0" applyNumberFormat="1" applyBorder="1"/>
    <xf numFmtId="164" fontId="0" fillId="0" borderId="0" xfId="0" applyNumberFormat="1" applyBorder="1"/>
    <xf numFmtId="0" fontId="7" fillId="0" borderId="6" xfId="0" applyFont="1" applyBorder="1" applyAlignment="1"/>
    <xf numFmtId="0" fontId="7" fillId="0" borderId="11" xfId="0" applyFont="1" applyBorder="1" applyAlignment="1"/>
    <xf numFmtId="1" fontId="4" fillId="4" borderId="0" xfId="0" applyNumberFormat="1" applyFont="1" applyFill="1" applyBorder="1" applyAlignment="1">
      <alignment horizontal="center" vertical="center" wrapText="1"/>
    </xf>
    <xf numFmtId="2" fontId="4" fillId="3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165" fontId="6" fillId="3" borderId="0" xfId="0" applyNumberFormat="1" applyFont="1" applyFill="1" applyBorder="1" applyAlignment="1">
      <alignment horizontal="center" vertical="center" wrapText="1"/>
    </xf>
    <xf numFmtId="2" fontId="6" fillId="3" borderId="0" xfId="0" applyNumberFormat="1" applyFont="1" applyFill="1" applyBorder="1" applyAlignment="1">
      <alignment horizontal="center" vertical="center" wrapText="1"/>
    </xf>
    <xf numFmtId="164" fontId="6" fillId="3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0" fontId="49" fillId="0" borderId="19" xfId="0" applyFont="1" applyBorder="1" applyAlignment="1">
      <alignment horizontal="center" vertical="center"/>
    </xf>
    <xf numFmtId="0" fontId="50" fillId="0" borderId="10" xfId="0" applyFont="1" applyBorder="1"/>
    <xf numFmtId="0" fontId="6" fillId="0" borderId="10" xfId="0" applyFont="1" applyFill="1" applyBorder="1"/>
    <xf numFmtId="0" fontId="49" fillId="0" borderId="19" xfId="0" applyFont="1" applyBorder="1" applyAlignment="1">
      <alignment horizontal="center"/>
    </xf>
    <xf numFmtId="0" fontId="40" fillId="0" borderId="10" xfId="0" applyFont="1" applyBorder="1"/>
    <xf numFmtId="0" fontId="41" fillId="0" borderId="6" xfId="0" applyFont="1" applyBorder="1" applyAlignment="1">
      <alignment horizontal="center" vertical="center" wrapText="1"/>
    </xf>
    <xf numFmtId="0" fontId="42" fillId="0" borderId="6" xfId="0" applyFont="1" applyBorder="1" applyAlignment="1">
      <alignment horizontal="center"/>
    </xf>
    <xf numFmtId="0" fontId="51" fillId="4" borderId="19" xfId="0" applyFont="1" applyFill="1" applyBorder="1" applyAlignment="1">
      <alignment horizontal="center"/>
    </xf>
    <xf numFmtId="0" fontId="0" fillId="0" borderId="3" xfId="0" applyBorder="1"/>
    <xf numFmtId="0" fontId="17" fillId="0" borderId="19" xfId="0" applyFont="1" applyBorder="1" applyAlignment="1">
      <alignment horizontal="center" vertical="center"/>
    </xf>
    <xf numFmtId="0" fontId="14" fillId="0" borderId="10" xfId="0" applyFont="1" applyBorder="1"/>
    <xf numFmtId="0" fontId="24" fillId="0" borderId="0" xfId="0" applyFont="1"/>
    <xf numFmtId="0" fontId="0" fillId="0" borderId="34" xfId="0" applyBorder="1"/>
    <xf numFmtId="0" fontId="0" fillId="0" borderId="3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9" xfId="0" applyBorder="1"/>
    <xf numFmtId="0" fontId="0" fillId="0" borderId="40" xfId="0" applyBorder="1" applyAlignment="1">
      <alignment horizontal="center" vertical="center"/>
    </xf>
    <xf numFmtId="1" fontId="4" fillId="4" borderId="41" xfId="0" applyNumberFormat="1" applyFont="1" applyFill="1" applyBorder="1" applyAlignment="1">
      <alignment horizontal="center" vertical="center" wrapText="1"/>
    </xf>
    <xf numFmtId="0" fontId="6" fillId="0" borderId="10" xfId="0" applyFont="1" applyBorder="1"/>
    <xf numFmtId="0" fontId="11" fillId="3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/>
    </xf>
    <xf numFmtId="0" fontId="6" fillId="4" borderId="11" xfId="0" applyNumberFormat="1" applyFont="1" applyFill="1" applyBorder="1" applyAlignment="1">
      <alignment horizontal="center"/>
    </xf>
    <xf numFmtId="1" fontId="4" fillId="4" borderId="7" xfId="0" applyNumberFormat="1" applyFont="1" applyFill="1" applyBorder="1" applyAlignment="1">
      <alignment horizontal="center" vertical="center" wrapText="1"/>
    </xf>
    <xf numFmtId="1" fontId="4" fillId="4" borderId="23" xfId="0" applyNumberFormat="1" applyFont="1" applyFill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left" vertical="top" wrapText="1"/>
    </xf>
    <xf numFmtId="0" fontId="47" fillId="0" borderId="43" xfId="0" applyFont="1" applyBorder="1" applyAlignment="1">
      <alignment horizontal="center" vertical="top" wrapText="1"/>
    </xf>
    <xf numFmtId="0" fontId="4" fillId="0" borderId="36" xfId="0" applyFont="1" applyBorder="1"/>
    <xf numFmtId="0" fontId="4" fillId="4" borderId="37" xfId="0" applyNumberFormat="1" applyFont="1" applyFill="1" applyBorder="1" applyAlignment="1">
      <alignment horizontal="center"/>
    </xf>
    <xf numFmtId="0" fontId="4" fillId="3" borderId="37" xfId="0" applyNumberFormat="1" applyFont="1" applyFill="1" applyBorder="1" applyAlignment="1">
      <alignment horizontal="center"/>
    </xf>
    <xf numFmtId="0" fontId="12" fillId="0" borderId="36" xfId="0" applyFont="1" applyBorder="1"/>
    <xf numFmtId="0" fontId="4" fillId="4" borderId="46" xfId="0" applyNumberFormat="1" applyFont="1" applyFill="1" applyBorder="1" applyAlignment="1">
      <alignment horizontal="center"/>
    </xf>
    <xf numFmtId="0" fontId="4" fillId="0" borderId="47" xfId="0" applyFont="1" applyBorder="1"/>
    <xf numFmtId="0" fontId="12" fillId="4" borderId="37" xfId="0" applyNumberFormat="1" applyFont="1" applyFill="1" applyBorder="1" applyAlignment="1">
      <alignment horizontal="center"/>
    </xf>
    <xf numFmtId="0" fontId="12" fillId="4" borderId="36" xfId="0" applyFont="1" applyFill="1" applyBorder="1"/>
    <xf numFmtId="0" fontId="31" fillId="0" borderId="36" xfId="0" applyFont="1" applyBorder="1"/>
    <xf numFmtId="0" fontId="31" fillId="0" borderId="36" xfId="0" applyFont="1" applyBorder="1" applyAlignment="1">
      <alignment horizontal="left"/>
    </xf>
    <xf numFmtId="0" fontId="40" fillId="0" borderId="44" xfId="0" applyFont="1" applyBorder="1"/>
    <xf numFmtId="0" fontId="40" fillId="0" borderId="48" xfId="0" applyFont="1" applyBorder="1"/>
    <xf numFmtId="0" fontId="40" fillId="0" borderId="47" xfId="0" applyFont="1" applyBorder="1"/>
    <xf numFmtId="0" fontId="14" fillId="0" borderId="0" xfId="0" applyFont="1" applyBorder="1"/>
    <xf numFmtId="0" fontId="31" fillId="0" borderId="44" xfId="0" applyFont="1" applyBorder="1" applyAlignment="1">
      <alignment horizontal="left" vertical="top" wrapText="1"/>
    </xf>
    <xf numFmtId="0" fontId="33" fillId="4" borderId="29" xfId="0" applyFont="1" applyFill="1" applyBorder="1" applyAlignment="1">
      <alignment horizontal="center" vertical="center" wrapText="1"/>
    </xf>
    <xf numFmtId="0" fontId="21" fillId="0" borderId="32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44" fillId="0" borderId="0" xfId="0" applyFont="1" applyBorder="1" applyAlignment="1">
      <alignment horizontal="center" vertical="center"/>
    </xf>
    <xf numFmtId="0" fontId="14" fillId="0" borderId="0" xfId="0" applyFont="1" applyFill="1" applyBorder="1"/>
    <xf numFmtId="0" fontId="14" fillId="0" borderId="33" xfId="0" applyFont="1" applyBorder="1"/>
    <xf numFmtId="0" fontId="14" fillId="0" borderId="36" xfId="0" applyFont="1" applyBorder="1"/>
    <xf numFmtId="0" fontId="14" fillId="0" borderId="36" xfId="0" applyFont="1" applyBorder="1" applyAlignment="1">
      <alignment wrapText="1"/>
    </xf>
    <xf numFmtId="0" fontId="14" fillId="0" borderId="38" xfId="0" applyFont="1" applyBorder="1" applyAlignment="1">
      <alignment horizontal="left" vertical="center" wrapText="1"/>
    </xf>
    <xf numFmtId="0" fontId="47" fillId="0" borderId="43" xfId="0" applyFont="1" applyBorder="1" applyAlignment="1">
      <alignment horizontal="center" vertical="center" wrapText="1"/>
    </xf>
    <xf numFmtId="0" fontId="0" fillId="0" borderId="2" xfId="0" applyBorder="1"/>
    <xf numFmtId="0" fontId="0" fillId="0" borderId="46" xfId="0" applyBorder="1" applyAlignment="1">
      <alignment horizontal="center" vertical="center"/>
    </xf>
    <xf numFmtId="0" fontId="14" fillId="0" borderId="47" xfId="0" applyFont="1" applyBorder="1" applyAlignment="1">
      <alignment horizontal="left" vertical="center" wrapText="1"/>
    </xf>
    <xf numFmtId="0" fontId="14" fillId="0" borderId="50" xfId="0" applyFont="1" applyBorder="1" applyAlignment="1">
      <alignment horizontal="left" vertical="center" wrapText="1"/>
    </xf>
    <xf numFmtId="0" fontId="0" fillId="0" borderId="31" xfId="0" applyBorder="1" applyAlignment="1">
      <alignment horizontal="center" vertical="center"/>
    </xf>
    <xf numFmtId="0" fontId="14" fillId="0" borderId="52" xfId="0" applyFont="1" applyBorder="1" applyAlignment="1">
      <alignment horizontal="left" vertical="center" wrapText="1"/>
    </xf>
    <xf numFmtId="0" fontId="0" fillId="0" borderId="5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4" fillId="0" borderId="44" xfId="0" applyFont="1" applyBorder="1"/>
    <xf numFmtId="0" fontId="0" fillId="0" borderId="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" fillId="0" borderId="1" xfId="0" applyFont="1" applyBorder="1"/>
    <xf numFmtId="2" fontId="0" fillId="0" borderId="0" xfId="0" applyNumberFormat="1"/>
    <xf numFmtId="165" fontId="0" fillId="0" borderId="0" xfId="0" applyNumberFormat="1"/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4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/>
    <xf numFmtId="0" fontId="0" fillId="0" borderId="64" xfId="0" applyBorder="1" applyAlignment="1">
      <alignment vertical="center"/>
    </xf>
    <xf numFmtId="0" fontId="0" fillId="0" borderId="68" xfId="0" applyBorder="1" applyAlignment="1">
      <alignment vertical="center"/>
    </xf>
    <xf numFmtId="0" fontId="0" fillId="0" borderId="6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72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0" xfId="0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10" xfId="0" applyBorder="1"/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24" fillId="0" borderId="33" xfId="0" applyFont="1" applyBorder="1"/>
    <xf numFmtId="0" fontId="24" fillId="0" borderId="50" xfId="0" applyFont="1" applyBorder="1" applyAlignment="1">
      <alignment horizontal="left" vertical="center" wrapText="1"/>
    </xf>
    <xf numFmtId="0" fontId="24" fillId="0" borderId="44" xfId="0" applyFont="1" applyBorder="1"/>
    <xf numFmtId="0" fontId="21" fillId="0" borderId="3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24" fillId="0" borderId="47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0" fontId="24" fillId="0" borderId="52" xfId="0" applyFont="1" applyBorder="1" applyAlignment="1">
      <alignment horizontal="left" vertical="center" wrapText="1"/>
    </xf>
    <xf numFmtId="0" fontId="21" fillId="0" borderId="39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" xfId="0" applyFont="1" applyBorder="1"/>
    <xf numFmtId="0" fontId="4" fillId="4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0" fontId="4" fillId="3" borderId="1" xfId="0" applyNumberFormat="1" applyFont="1" applyFill="1" applyBorder="1" applyAlignment="1">
      <alignment horizontal="center"/>
    </xf>
    <xf numFmtId="0" fontId="12" fillId="0" borderId="1" xfId="0" applyFont="1" applyBorder="1"/>
    <xf numFmtId="0" fontId="11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/>
    </xf>
    <xf numFmtId="0" fontId="6" fillId="0" borderId="1" xfId="0" applyFont="1" applyBorder="1"/>
    <xf numFmtId="0" fontId="6" fillId="4" borderId="1" xfId="0" applyNumberFormat="1" applyFont="1" applyFill="1" applyBorder="1" applyAlignment="1">
      <alignment horizontal="center"/>
    </xf>
    <xf numFmtId="0" fontId="12" fillId="4" borderId="1" xfId="0" applyNumberFormat="1" applyFont="1" applyFill="1" applyBorder="1" applyAlignment="1">
      <alignment horizontal="center"/>
    </xf>
    <xf numFmtId="0" fontId="12" fillId="4" borderId="1" xfId="0" applyFont="1" applyFill="1" applyBorder="1"/>
    <xf numFmtId="0" fontId="50" fillId="0" borderId="1" xfId="0" applyFont="1" applyBorder="1"/>
    <xf numFmtId="0" fontId="20" fillId="0" borderId="1" xfId="0" applyFont="1" applyBorder="1"/>
    <xf numFmtId="0" fontId="20" fillId="0" borderId="1" xfId="0" applyFont="1" applyBorder="1" applyAlignment="1">
      <alignment horizontal="center"/>
    </xf>
    <xf numFmtId="0" fontId="49" fillId="0" borderId="1" xfId="0" applyFont="1" applyBorder="1" applyAlignment="1">
      <alignment horizontal="center" vertical="center"/>
    </xf>
    <xf numFmtId="0" fontId="6" fillId="0" borderId="1" xfId="0" applyFont="1" applyFill="1" applyBorder="1"/>
    <xf numFmtId="0" fontId="49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/>
    </xf>
    <xf numFmtId="0" fontId="33" fillId="4" borderId="1" xfId="0" applyFont="1" applyFill="1" applyBorder="1" applyAlignment="1">
      <alignment horizontal="center"/>
    </xf>
    <xf numFmtId="0" fontId="34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left" vertical="top" wrapText="1"/>
    </xf>
    <xf numFmtId="0" fontId="33" fillId="4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36" fillId="4" borderId="1" xfId="0" applyFont="1" applyFill="1" applyBorder="1" applyAlignment="1">
      <alignment horizontal="center"/>
    </xf>
    <xf numFmtId="0" fontId="37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40" fillId="0" borderId="1" xfId="0" applyFont="1" applyBorder="1"/>
    <xf numFmtId="0" fontId="41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/>
    </xf>
    <xf numFmtId="0" fontId="41" fillId="4" borderId="1" xfId="0" applyFont="1" applyFill="1" applyBorder="1" applyAlignment="1">
      <alignment horizontal="center"/>
    </xf>
    <xf numFmtId="0" fontId="51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top" wrapText="1"/>
    </xf>
    <xf numFmtId="0" fontId="47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horizontal="left" wrapText="1"/>
    </xf>
    <xf numFmtId="0" fontId="14" fillId="0" borderId="4" xfId="0" applyFont="1" applyBorder="1"/>
    <xf numFmtId="0" fontId="0" fillId="0" borderId="8" xfId="0" applyBorder="1"/>
    <xf numFmtId="0" fontId="17" fillId="0" borderId="9" xfId="0" applyFont="1" applyBorder="1" applyAlignment="1">
      <alignment horizontal="center" vertical="center"/>
    </xf>
    <xf numFmtId="0" fontId="5" fillId="4" borderId="32" xfId="0" applyFont="1" applyFill="1" applyBorder="1" applyAlignment="1">
      <alignment horizontal="center"/>
    </xf>
    <xf numFmtId="0" fontId="0" fillId="0" borderId="64" xfId="0" applyBorder="1"/>
    <xf numFmtId="0" fontId="13" fillId="0" borderId="0" xfId="0" applyFont="1" applyBorder="1"/>
    <xf numFmtId="0" fontId="44" fillId="0" borderId="0" xfId="0" applyFont="1" applyBorder="1" applyAlignment="1">
      <alignment horizontal="left" vertical="center"/>
    </xf>
    <xf numFmtId="0" fontId="1" fillId="0" borderId="6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17" fillId="0" borderId="10" xfId="0" applyFont="1" applyBorder="1"/>
    <xf numFmtId="0" fontId="54" fillId="0" borderId="63" xfId="0" applyFont="1" applyBorder="1" applyAlignment="1">
      <alignment horizontal="left" vertical="center" wrapText="1"/>
    </xf>
    <xf numFmtId="0" fontId="14" fillId="0" borderId="61" xfId="0" applyFont="1" applyBorder="1" applyAlignment="1">
      <alignment horizontal="left" vertical="center" wrapText="1"/>
    </xf>
    <xf numFmtId="0" fontId="54" fillId="0" borderId="10" xfId="0" applyFont="1" applyBorder="1" applyAlignment="1">
      <alignment horizontal="left" vertical="center" wrapText="1"/>
    </xf>
    <xf numFmtId="0" fontId="1" fillId="0" borderId="0" xfId="0" applyFont="1"/>
    <xf numFmtId="0" fontId="13" fillId="0" borderId="19" xfId="0" applyFont="1" applyBorder="1" applyAlignment="1">
      <alignment horizontal="center" vertical="center"/>
    </xf>
    <xf numFmtId="0" fontId="4" fillId="4" borderId="3" xfId="0" applyFont="1" applyFill="1" applyBorder="1" applyAlignment="1">
      <alignment horizontal="center"/>
    </xf>
    <xf numFmtId="0" fontId="7" fillId="0" borderId="4" xfId="0" applyFont="1" applyBorder="1"/>
    <xf numFmtId="0" fontId="11" fillId="3" borderId="8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11" fillId="3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/>
    </xf>
    <xf numFmtId="0" fontId="4" fillId="4" borderId="0" xfId="0" applyNumberFormat="1" applyFont="1" applyFill="1" applyBorder="1" applyAlignment="1">
      <alignment horizontal="center"/>
    </xf>
    <xf numFmtId="0" fontId="0" fillId="0" borderId="12" xfId="0" applyBorder="1"/>
    <xf numFmtId="0" fontId="0" fillId="0" borderId="1" xfId="0" applyBorder="1" applyAlignment="1">
      <alignment horizontal="center"/>
    </xf>
    <xf numFmtId="165" fontId="11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0" fontId="11" fillId="3" borderId="17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 vertical="center" wrapText="1"/>
    </xf>
    <xf numFmtId="0" fontId="16" fillId="0" borderId="17" xfId="0" applyFont="1" applyBorder="1" applyAlignment="1">
      <alignment horizontal="center"/>
    </xf>
    <xf numFmtId="0" fontId="4" fillId="0" borderId="48" xfId="0" applyFont="1" applyBorder="1"/>
    <xf numFmtId="0" fontId="4" fillId="4" borderId="49" xfId="0" applyNumberFormat="1" applyFont="1" applyFill="1" applyBorder="1" applyAlignment="1">
      <alignment horizontal="center"/>
    </xf>
    <xf numFmtId="0" fontId="4" fillId="4" borderId="37" xfId="0" applyFont="1" applyFill="1" applyBorder="1" applyAlignment="1">
      <alignment horizontal="center"/>
    </xf>
    <xf numFmtId="0" fontId="4" fillId="3" borderId="46" xfId="0" applyNumberFormat="1" applyFont="1" applyFill="1" applyBorder="1" applyAlignment="1">
      <alignment horizontal="center"/>
    </xf>
    <xf numFmtId="0" fontId="4" fillId="0" borderId="44" xfId="0" applyFont="1" applyBorder="1"/>
    <xf numFmtId="0" fontId="4" fillId="4" borderId="45" xfId="0" applyNumberFormat="1" applyFont="1" applyFill="1" applyBorder="1" applyAlignment="1">
      <alignment horizontal="center"/>
    </xf>
    <xf numFmtId="0" fontId="4" fillId="0" borderId="38" xfId="0" applyFont="1" applyBorder="1"/>
    <xf numFmtId="0" fontId="11" fillId="3" borderId="39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12" fillId="0" borderId="0" xfId="0" applyFont="1" applyBorder="1"/>
    <xf numFmtId="0" fontId="4" fillId="4" borderId="0" xfId="0" quotePrefix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3" xfId="0" applyFont="1" applyBorder="1"/>
    <xf numFmtId="0" fontId="4" fillId="0" borderId="6" xfId="0" applyFont="1" applyBorder="1" applyAlignment="1"/>
    <xf numFmtId="0" fontId="6" fillId="0" borderId="19" xfId="0" applyFont="1" applyBorder="1" applyAlignment="1">
      <alignment horizontal="center" vertical="center"/>
    </xf>
    <xf numFmtId="0" fontId="7" fillId="0" borderId="10" xfId="0" applyFont="1" applyBorder="1" applyAlignment="1"/>
    <xf numFmtId="0" fontId="11" fillId="3" borderId="64" xfId="0" applyFont="1" applyFill="1" applyBorder="1" applyAlignment="1">
      <alignment horizontal="center" vertical="center" wrapText="1"/>
    </xf>
    <xf numFmtId="0" fontId="6" fillId="4" borderId="19" xfId="0" applyNumberFormat="1" applyFont="1" applyFill="1" applyBorder="1" applyAlignment="1">
      <alignment horizontal="center"/>
    </xf>
    <xf numFmtId="0" fontId="7" fillId="0" borderId="10" xfId="0" applyFont="1" applyBorder="1"/>
    <xf numFmtId="0" fontId="44" fillId="0" borderId="19" xfId="0" applyFont="1" applyBorder="1" applyAlignment="1">
      <alignment horizontal="center" vertical="center"/>
    </xf>
    <xf numFmtId="0" fontId="20" fillId="0" borderId="10" xfId="0" applyFont="1" applyBorder="1"/>
    <xf numFmtId="0" fontId="4" fillId="3" borderId="36" xfId="0" applyFont="1" applyFill="1" applyBorder="1"/>
    <xf numFmtId="0" fontId="4" fillId="0" borderId="47" xfId="0" applyFont="1" applyBorder="1" applyAlignment="1">
      <alignment horizontal="left" vertical="top" wrapText="1"/>
    </xf>
    <xf numFmtId="0" fontId="6" fillId="4" borderId="9" xfId="0" applyNumberFormat="1" applyFont="1" applyFill="1" applyBorder="1" applyAlignment="1">
      <alignment horizontal="center"/>
    </xf>
    <xf numFmtId="0" fontId="6" fillId="0" borderId="42" xfId="0" applyFont="1" applyFill="1" applyBorder="1"/>
    <xf numFmtId="0" fontId="17" fillId="0" borderId="71" xfId="0" applyFont="1" applyBorder="1" applyAlignment="1">
      <alignment horizontal="center"/>
    </xf>
    <xf numFmtId="0" fontId="43" fillId="5" borderId="19" xfId="0" applyFont="1" applyFill="1" applyBorder="1" applyAlignment="1">
      <alignment vertical="center" wrapText="1"/>
    </xf>
    <xf numFmtId="0" fontId="59" fillId="3" borderId="1" xfId="0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/>
    </xf>
    <xf numFmtId="0" fontId="6" fillId="2" borderId="36" xfId="0" applyFont="1" applyFill="1" applyBorder="1"/>
    <xf numFmtId="0" fontId="59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59" fillId="3" borderId="2" xfId="0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/>
    </xf>
    <xf numFmtId="0" fontId="6" fillId="2" borderId="4" xfId="0" applyFont="1" applyFill="1" applyBorder="1"/>
    <xf numFmtId="0" fontId="63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/>
    </xf>
    <xf numFmtId="0" fontId="6" fillId="2" borderId="8" xfId="0" applyNumberFormat="1" applyFont="1" applyFill="1" applyBorder="1" applyAlignment="1">
      <alignment horizontal="center"/>
    </xf>
    <xf numFmtId="0" fontId="28" fillId="0" borderId="0" xfId="0" applyFont="1"/>
    <xf numFmtId="0" fontId="71" fillId="0" borderId="0" xfId="0" applyFont="1"/>
    <xf numFmtId="0" fontId="9" fillId="0" borderId="0" xfId="0" applyFont="1" applyAlignment="1">
      <alignment horizontal="center"/>
    </xf>
    <xf numFmtId="0" fontId="0" fillId="0" borderId="24" xfId="0" applyFont="1" applyBorder="1"/>
    <xf numFmtId="0" fontId="71" fillId="0" borderId="0" xfId="0" applyFont="1" applyBorder="1"/>
    <xf numFmtId="0" fontId="4" fillId="0" borderId="1" xfId="0" applyFont="1" applyBorder="1" applyAlignment="1">
      <alignment wrapText="1"/>
    </xf>
    <xf numFmtId="0" fontId="74" fillId="4" borderId="13" xfId="0" applyFont="1" applyFill="1" applyBorder="1" applyAlignment="1">
      <alignment horizontal="center" vertical="center" wrapText="1"/>
    </xf>
    <xf numFmtId="0" fontId="11" fillId="4" borderId="28" xfId="0" applyFont="1" applyFill="1" applyBorder="1" applyAlignment="1">
      <alignment horizontal="center"/>
    </xf>
    <xf numFmtId="0" fontId="60" fillId="4" borderId="23" xfId="0" applyNumberFormat="1" applyFont="1" applyFill="1" applyBorder="1" applyAlignment="1">
      <alignment horizontal="center"/>
    </xf>
    <xf numFmtId="0" fontId="4" fillId="0" borderId="1" xfId="0" applyFont="1" applyBorder="1" applyAlignment="1">
      <alignment vertical="top" wrapText="1"/>
    </xf>
    <xf numFmtId="0" fontId="11" fillId="4" borderId="28" xfId="0" applyFont="1" applyFill="1" applyBorder="1" applyAlignment="1">
      <alignment horizontal="center" vertical="center" wrapText="1"/>
    </xf>
    <xf numFmtId="0" fontId="60" fillId="4" borderId="23" xfId="0" applyNumberFormat="1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/>
    </xf>
    <xf numFmtId="0" fontId="15" fillId="0" borderId="1" xfId="0" applyFont="1" applyBorder="1"/>
    <xf numFmtId="0" fontId="15" fillId="0" borderId="1" xfId="0" applyFont="1" applyBorder="1" applyAlignment="1">
      <alignment wrapText="1"/>
    </xf>
    <xf numFmtId="0" fontId="76" fillId="4" borderId="13" xfId="0" applyFont="1" applyFill="1" applyBorder="1" applyAlignment="1">
      <alignment horizontal="center" vertical="center" wrapText="1"/>
    </xf>
    <xf numFmtId="0" fontId="7" fillId="6" borderId="1" xfId="0" applyFont="1" applyFill="1" applyBorder="1"/>
    <xf numFmtId="0" fontId="74" fillId="6" borderId="13" xfId="0" applyFont="1" applyFill="1" applyBorder="1" applyAlignment="1">
      <alignment horizontal="center" vertical="center" wrapText="1"/>
    </xf>
    <xf numFmtId="0" fontId="4" fillId="6" borderId="28" xfId="0" applyFont="1" applyFill="1" applyBorder="1" applyAlignment="1">
      <alignment horizontal="center"/>
    </xf>
    <xf numFmtId="0" fontId="6" fillId="6" borderId="23" xfId="0" applyNumberFormat="1" applyFont="1" applyFill="1" applyBorder="1" applyAlignment="1">
      <alignment horizontal="center"/>
    </xf>
    <xf numFmtId="0" fontId="6" fillId="4" borderId="23" xfId="0" applyNumberFormat="1" applyFont="1" applyFill="1" applyBorder="1" applyAlignment="1">
      <alignment horizontal="center"/>
    </xf>
    <xf numFmtId="0" fontId="15" fillId="4" borderId="28" xfId="0" applyFont="1" applyFill="1" applyBorder="1" applyAlignment="1">
      <alignment horizontal="center"/>
    </xf>
    <xf numFmtId="0" fontId="62" fillId="4" borderId="23" xfId="0" applyNumberFormat="1" applyFont="1" applyFill="1" applyBorder="1" applyAlignment="1">
      <alignment horizontal="center"/>
    </xf>
    <xf numFmtId="0" fontId="76" fillId="3" borderId="13" xfId="0" applyFont="1" applyFill="1" applyBorder="1" applyAlignment="1">
      <alignment horizontal="center" vertical="center" wrapText="1"/>
    </xf>
    <xf numFmtId="0" fontId="74" fillId="3" borderId="13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/>
    </xf>
    <xf numFmtId="0" fontId="60" fillId="4" borderId="21" xfId="0" applyNumberFormat="1" applyFont="1" applyFill="1" applyBorder="1" applyAlignment="1">
      <alignment horizontal="center"/>
    </xf>
    <xf numFmtId="0" fontId="19" fillId="4" borderId="23" xfId="0" applyNumberFormat="1" applyFont="1" applyFill="1" applyBorder="1" applyAlignment="1">
      <alignment horizontal="center"/>
    </xf>
    <xf numFmtId="0" fontId="78" fillId="3" borderId="1" xfId="0" applyFont="1" applyFill="1" applyBorder="1"/>
    <xf numFmtId="0" fontId="76" fillId="4" borderId="15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/>
    </xf>
    <xf numFmtId="0" fontId="6" fillId="4" borderId="16" xfId="0" applyNumberFormat="1" applyFont="1" applyFill="1" applyBorder="1" applyAlignment="1">
      <alignment horizontal="center"/>
    </xf>
    <xf numFmtId="0" fontId="4" fillId="4" borderId="23" xfId="0" applyNumberFormat="1" applyFont="1" applyFill="1" applyBorder="1" applyAlignment="1">
      <alignment horizontal="center"/>
    </xf>
    <xf numFmtId="0" fontId="4" fillId="3" borderId="2" xfId="0" applyFont="1" applyFill="1" applyBorder="1"/>
    <xf numFmtId="0" fontId="74" fillId="4" borderId="15" xfId="0" applyFont="1" applyFill="1" applyBorder="1" applyAlignment="1">
      <alignment horizontal="center" vertical="center" wrapText="1"/>
    </xf>
    <xf numFmtId="0" fontId="19" fillId="4" borderId="16" xfId="0" applyNumberFormat="1" applyFont="1" applyFill="1" applyBorder="1" applyAlignment="1">
      <alignment horizontal="center"/>
    </xf>
    <xf numFmtId="0" fontId="6" fillId="7" borderId="46" xfId="0" applyFont="1" applyFill="1" applyBorder="1"/>
    <xf numFmtId="0" fontId="28" fillId="7" borderId="57" xfId="0" applyFont="1" applyFill="1" applyBorder="1" applyAlignment="1">
      <alignment horizontal="center" vertical="center" wrapText="1"/>
    </xf>
    <xf numFmtId="0" fontId="4" fillId="7" borderId="32" xfId="0" applyFont="1" applyFill="1" applyBorder="1" applyAlignment="1">
      <alignment horizontal="center"/>
    </xf>
    <xf numFmtId="0" fontId="6" fillId="7" borderId="16" xfId="0" applyNumberFormat="1" applyFont="1" applyFill="1" applyBorder="1" applyAlignment="1">
      <alignment horizontal="center"/>
    </xf>
    <xf numFmtId="0" fontId="6" fillId="7" borderId="10" xfId="0" applyFont="1" applyFill="1" applyBorder="1"/>
    <xf numFmtId="0" fontId="28" fillId="7" borderId="5" xfId="0" applyFont="1" applyFill="1" applyBorder="1" applyAlignment="1">
      <alignment horizontal="center" vertical="center" wrapText="1"/>
    </xf>
    <xf numFmtId="0" fontId="4" fillId="7" borderId="19" xfId="0" applyFont="1" applyFill="1" applyBorder="1" applyAlignment="1">
      <alignment horizontal="center"/>
    </xf>
    <xf numFmtId="0" fontId="6" fillId="7" borderId="7" xfId="0" applyNumberFormat="1" applyFont="1" applyFill="1" applyBorder="1" applyAlignment="1">
      <alignment horizontal="center"/>
    </xf>
    <xf numFmtId="0" fontId="83" fillId="3" borderId="3" xfId="0" applyFont="1" applyFill="1" applyBorder="1" applyAlignment="1">
      <alignment horizontal="center" vertical="center" wrapText="1"/>
    </xf>
    <xf numFmtId="0" fontId="72" fillId="4" borderId="3" xfId="0" applyFont="1" applyFill="1" applyBorder="1" applyAlignment="1">
      <alignment horizontal="center"/>
    </xf>
    <xf numFmtId="0" fontId="72" fillId="4" borderId="3" xfId="0" applyNumberFormat="1" applyFont="1" applyFill="1" applyBorder="1" applyAlignment="1">
      <alignment horizontal="center"/>
    </xf>
    <xf numFmtId="0" fontId="83" fillId="3" borderId="1" xfId="0" applyFont="1" applyFill="1" applyBorder="1" applyAlignment="1">
      <alignment horizontal="center" vertical="center" wrapText="1"/>
    </xf>
    <xf numFmtId="0" fontId="72" fillId="4" borderId="1" xfId="0" applyFont="1" applyFill="1" applyBorder="1" applyAlignment="1">
      <alignment horizontal="center"/>
    </xf>
    <xf numFmtId="0" fontId="72" fillId="4" borderId="1" xfId="0" applyNumberFormat="1" applyFont="1" applyFill="1" applyBorder="1" applyAlignment="1">
      <alignment horizontal="center"/>
    </xf>
    <xf numFmtId="0" fontId="82" fillId="2" borderId="1" xfId="0" applyFont="1" applyFill="1" applyBorder="1" applyAlignment="1">
      <alignment horizontal="center" vertical="center" wrapText="1"/>
    </xf>
    <xf numFmtId="0" fontId="72" fillId="2" borderId="1" xfId="0" applyFont="1" applyFill="1" applyBorder="1" applyAlignment="1">
      <alignment horizontal="center"/>
    </xf>
    <xf numFmtId="0" fontId="81" fillId="2" borderId="1" xfId="0" applyNumberFormat="1" applyFont="1" applyFill="1" applyBorder="1" applyAlignment="1">
      <alignment horizontal="center"/>
    </xf>
    <xf numFmtId="0" fontId="72" fillId="4" borderId="1" xfId="0" quotePrefix="1" applyFont="1" applyFill="1" applyBorder="1" applyAlignment="1">
      <alignment horizontal="center"/>
    </xf>
    <xf numFmtId="0" fontId="83" fillId="3" borderId="2" xfId="0" applyFont="1" applyFill="1" applyBorder="1" applyAlignment="1">
      <alignment horizontal="center" vertical="center" wrapText="1"/>
    </xf>
    <xf numFmtId="0" fontId="72" fillId="4" borderId="2" xfId="0" applyFont="1" applyFill="1" applyBorder="1" applyAlignment="1">
      <alignment horizontal="center"/>
    </xf>
    <xf numFmtId="0" fontId="72" fillId="4" borderId="2" xfId="0" applyNumberFormat="1" applyFont="1" applyFill="1" applyBorder="1" applyAlignment="1">
      <alignment horizontal="center"/>
    </xf>
    <xf numFmtId="0" fontId="6" fillId="2" borderId="33" xfId="0" applyFont="1" applyFill="1" applyBorder="1"/>
    <xf numFmtId="0" fontId="82" fillId="2" borderId="34" xfId="0" applyFont="1" applyFill="1" applyBorder="1" applyAlignment="1">
      <alignment horizontal="center" vertical="center" wrapText="1"/>
    </xf>
    <xf numFmtId="0" fontId="72" fillId="2" borderId="34" xfId="0" applyFont="1" applyFill="1" applyBorder="1" applyAlignment="1">
      <alignment horizontal="center"/>
    </xf>
    <xf numFmtId="0" fontId="81" fillId="2" borderId="34" xfId="0" applyNumberFormat="1" applyFont="1" applyFill="1" applyBorder="1" applyAlignment="1">
      <alignment horizontal="center"/>
    </xf>
    <xf numFmtId="0" fontId="6" fillId="2" borderId="38" xfId="0" applyFont="1" applyFill="1" applyBorder="1"/>
    <xf numFmtId="0" fontId="82" fillId="2" borderId="39" xfId="0" applyFont="1" applyFill="1" applyBorder="1" applyAlignment="1">
      <alignment horizontal="center" vertical="center" wrapText="1"/>
    </xf>
    <xf numFmtId="0" fontId="72" fillId="2" borderId="39" xfId="0" applyFont="1" applyFill="1" applyBorder="1" applyAlignment="1">
      <alignment horizontal="center"/>
    </xf>
    <xf numFmtId="0" fontId="81" fillId="2" borderId="39" xfId="0" applyNumberFormat="1" applyFont="1" applyFill="1" applyBorder="1" applyAlignment="1">
      <alignment horizontal="center"/>
    </xf>
    <xf numFmtId="0" fontId="82" fillId="2" borderId="8" xfId="0" applyFont="1" applyFill="1" applyBorder="1" applyAlignment="1">
      <alignment horizontal="center" vertical="center" wrapText="1"/>
    </xf>
    <xf numFmtId="0" fontId="72" fillId="2" borderId="8" xfId="0" applyFont="1" applyFill="1" applyBorder="1" applyAlignment="1">
      <alignment horizontal="center"/>
    </xf>
    <xf numFmtId="0" fontId="81" fillId="2" borderId="8" xfId="0" applyNumberFormat="1" applyFont="1" applyFill="1" applyBorder="1" applyAlignment="1">
      <alignment horizontal="center"/>
    </xf>
    <xf numFmtId="0" fontId="73" fillId="0" borderId="0" xfId="0" applyFont="1" applyBorder="1" applyAlignment="1">
      <alignment horizontal="center" vertical="center" wrapText="1"/>
    </xf>
    <xf numFmtId="0" fontId="69" fillId="0" borderId="0" xfId="0" applyFont="1" applyBorder="1" applyAlignment="1">
      <alignment horizontal="center" vertical="center" wrapText="1"/>
    </xf>
    <xf numFmtId="0" fontId="86" fillId="4" borderId="0" xfId="0" applyFont="1" applyFill="1" applyBorder="1" applyAlignment="1">
      <alignment horizontal="center" vertical="center" wrapText="1"/>
    </xf>
    <xf numFmtId="0" fontId="67" fillId="7" borderId="10" xfId="0" applyFont="1" applyFill="1" applyBorder="1" applyAlignment="1">
      <alignment vertical="center" wrapText="1"/>
    </xf>
    <xf numFmtId="0" fontId="67" fillId="7" borderId="6" xfId="0" applyFont="1" applyFill="1" applyBorder="1" applyAlignment="1">
      <alignment vertical="center" wrapText="1"/>
    </xf>
    <xf numFmtId="0" fontId="67" fillId="7" borderId="0" xfId="0" applyFont="1" applyFill="1" applyBorder="1" applyAlignment="1">
      <alignment vertical="center" wrapText="1"/>
    </xf>
    <xf numFmtId="0" fontId="12" fillId="0" borderId="34" xfId="0" applyFont="1" applyBorder="1"/>
    <xf numFmtId="0" fontId="83" fillId="4" borderId="77" xfId="0" applyFont="1" applyFill="1" applyBorder="1" applyAlignment="1">
      <alignment horizontal="center" vertical="center" wrapText="1"/>
    </xf>
    <xf numFmtId="0" fontId="11" fillId="4" borderId="34" xfId="0" applyFont="1" applyFill="1" applyBorder="1" applyAlignment="1">
      <alignment horizontal="center"/>
    </xf>
    <xf numFmtId="0" fontId="6" fillId="4" borderId="54" xfId="0" applyNumberFormat="1" applyFont="1" applyFill="1" applyBorder="1" applyAlignment="1">
      <alignment horizontal="center"/>
    </xf>
    <xf numFmtId="0" fontId="83" fillId="4" borderId="13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/>
    </xf>
    <xf numFmtId="0" fontId="6" fillId="4" borderId="22" xfId="0" applyNumberFormat="1" applyFont="1" applyFill="1" applyBorder="1" applyAlignment="1">
      <alignment horizontal="center"/>
    </xf>
    <xf numFmtId="0" fontId="12" fillId="0" borderId="1" xfId="0" applyFont="1" applyBorder="1" applyAlignment="1">
      <alignment vertical="center" wrapText="1"/>
    </xf>
    <xf numFmtId="0" fontId="87" fillId="0" borderId="1" xfId="0" applyFont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/>
    </xf>
    <xf numFmtId="0" fontId="83" fillId="4" borderId="15" xfId="0" applyFont="1" applyFill="1" applyBorder="1" applyAlignment="1">
      <alignment horizontal="center" vertical="center" wrapText="1"/>
    </xf>
    <xf numFmtId="0" fontId="12" fillId="0" borderId="39" xfId="0" applyFont="1" applyBorder="1"/>
    <xf numFmtId="0" fontId="83" fillId="4" borderId="79" xfId="0" applyFont="1" applyFill="1" applyBorder="1" applyAlignment="1">
      <alignment horizontal="center" vertical="center" wrapText="1"/>
    </xf>
    <xf numFmtId="0" fontId="11" fillId="4" borderId="39" xfId="0" applyFont="1" applyFill="1" applyBorder="1" applyAlignment="1">
      <alignment horizontal="center"/>
    </xf>
    <xf numFmtId="0" fontId="88" fillId="4" borderId="73" xfId="0" applyNumberFormat="1" applyFont="1" applyFill="1" applyBorder="1" applyAlignment="1">
      <alignment horizontal="center"/>
    </xf>
    <xf numFmtId="0" fontId="89" fillId="4" borderId="7" xfId="0" applyFont="1" applyFill="1" applyBorder="1"/>
    <xf numFmtId="0" fontId="69" fillId="4" borderId="8" xfId="0" applyFont="1" applyFill="1" applyBorder="1" applyAlignment="1">
      <alignment horizontal="center" vertical="center" wrapText="1"/>
    </xf>
    <xf numFmtId="0" fontId="90" fillId="4" borderId="8" xfId="0" applyFont="1" applyFill="1" applyBorder="1" applyAlignment="1">
      <alignment horizontal="center"/>
    </xf>
    <xf numFmtId="165" fontId="7" fillId="4" borderId="8" xfId="0" applyNumberFormat="1" applyFont="1" applyFill="1" applyBorder="1" applyAlignment="1">
      <alignment horizontal="center"/>
    </xf>
    <xf numFmtId="0" fontId="1" fillId="0" borderId="7" xfId="0" applyFont="1" applyBorder="1"/>
    <xf numFmtId="0" fontId="69" fillId="4" borderId="6" xfId="0" applyFont="1" applyFill="1" applyBorder="1" applyAlignment="1">
      <alignment horizontal="center" vertical="center" wrapText="1"/>
    </xf>
    <xf numFmtId="0" fontId="90" fillId="4" borderId="6" xfId="0" applyFont="1" applyFill="1" applyBorder="1" applyAlignment="1">
      <alignment horizontal="center"/>
    </xf>
    <xf numFmtId="0" fontId="7" fillId="4" borderId="6" xfId="0" applyNumberFormat="1" applyFont="1" applyFill="1" applyBorder="1" applyAlignment="1">
      <alignment horizontal="center"/>
    </xf>
    <xf numFmtId="0" fontId="1" fillId="0" borderId="6" xfId="0" applyFont="1" applyBorder="1"/>
    <xf numFmtId="0" fontId="7" fillId="8" borderId="5" xfId="0" applyFont="1" applyFill="1" applyBorder="1" applyAlignment="1"/>
    <xf numFmtId="0" fontId="7" fillId="8" borderId="6" xfId="0" applyFont="1" applyFill="1" applyBorder="1" applyAlignment="1"/>
    <xf numFmtId="0" fontId="91" fillId="8" borderId="18" xfId="0" applyFont="1" applyFill="1" applyBorder="1" applyAlignment="1"/>
    <xf numFmtId="0" fontId="91" fillId="8" borderId="0" xfId="0" applyFont="1" applyFill="1" applyBorder="1" applyAlignment="1"/>
    <xf numFmtId="0" fontId="78" fillId="0" borderId="34" xfId="0" applyFont="1" applyBorder="1"/>
    <xf numFmtId="0" fontId="83" fillId="4" borderId="34" xfId="0" applyFont="1" applyFill="1" applyBorder="1" applyAlignment="1">
      <alignment horizontal="center" vertical="center" wrapText="1"/>
    </xf>
    <xf numFmtId="0" fontId="61" fillId="4" borderId="34" xfId="0" applyNumberFormat="1" applyFont="1" applyFill="1" applyBorder="1" applyAlignment="1">
      <alignment horizontal="center"/>
    </xf>
    <xf numFmtId="0" fontId="83" fillId="4" borderId="1" xfId="0" applyFont="1" applyFill="1" applyBorder="1" applyAlignment="1">
      <alignment horizontal="center" vertical="center" wrapText="1"/>
    </xf>
    <xf numFmtId="0" fontId="61" fillId="4" borderId="1" xfId="0" applyNumberFormat="1" applyFont="1" applyFill="1" applyBorder="1" applyAlignment="1">
      <alignment horizontal="center"/>
    </xf>
    <xf numFmtId="0" fontId="85" fillId="4" borderId="1" xfId="0" applyFont="1" applyFill="1" applyBorder="1" applyAlignment="1">
      <alignment horizontal="center" vertical="center" wrapText="1"/>
    </xf>
    <xf numFmtId="0" fontId="91" fillId="0" borderId="1" xfId="0" applyFont="1" applyBorder="1"/>
    <xf numFmtId="0" fontId="92" fillId="4" borderId="1" xfId="0" applyFont="1" applyFill="1" applyBorder="1" applyAlignment="1">
      <alignment horizontal="center" vertical="center" wrapText="1"/>
    </xf>
    <xf numFmtId="0" fontId="93" fillId="4" borderId="1" xfId="0" applyFont="1" applyFill="1" applyBorder="1" applyAlignment="1">
      <alignment horizontal="center"/>
    </xf>
    <xf numFmtId="0" fontId="94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/>
    </xf>
    <xf numFmtId="0" fontId="95" fillId="0" borderId="1" xfId="0" applyFont="1" applyBorder="1"/>
    <xf numFmtId="0" fontId="4" fillId="0" borderId="2" xfId="0" applyFont="1" applyBorder="1"/>
    <xf numFmtId="0" fontId="83" fillId="4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/>
    </xf>
    <xf numFmtId="0" fontId="6" fillId="4" borderId="2" xfId="0" applyNumberFormat="1" applyFont="1" applyFill="1" applyBorder="1" applyAlignment="1">
      <alignment horizontal="center"/>
    </xf>
    <xf numFmtId="0" fontId="91" fillId="0" borderId="2" xfId="0" applyFont="1" applyBorder="1"/>
    <xf numFmtId="0" fontId="87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5" fillId="0" borderId="39" xfId="0" applyFont="1" applyBorder="1"/>
    <xf numFmtId="0" fontId="85" fillId="4" borderId="39" xfId="0" applyFont="1" applyFill="1" applyBorder="1" applyAlignment="1">
      <alignment horizontal="center" vertical="center" wrapText="1"/>
    </xf>
    <xf numFmtId="0" fontId="87" fillId="0" borderId="39" xfId="0" applyFont="1" applyBorder="1" applyAlignment="1">
      <alignment horizontal="center"/>
    </xf>
    <xf numFmtId="0" fontId="0" fillId="4" borderId="39" xfId="0" applyFont="1" applyFill="1" applyBorder="1" applyAlignment="1">
      <alignment horizontal="center"/>
    </xf>
    <xf numFmtId="0" fontId="6" fillId="9" borderId="8" xfId="0" applyFont="1" applyFill="1" applyBorder="1"/>
    <xf numFmtId="0" fontId="97" fillId="9" borderId="8" xfId="0" applyFont="1" applyFill="1" applyBorder="1"/>
    <xf numFmtId="0" fontId="81" fillId="9" borderId="8" xfId="0" applyFont="1" applyFill="1" applyBorder="1" applyAlignment="1">
      <alignment horizontal="center"/>
    </xf>
    <xf numFmtId="165" fontId="81" fillId="9" borderId="8" xfId="0" applyNumberFormat="1" applyFont="1" applyFill="1" applyBorder="1" applyAlignment="1">
      <alignment horizontal="center"/>
    </xf>
    <xf numFmtId="0" fontId="4" fillId="4" borderId="3" xfId="0" applyNumberFormat="1" applyFont="1" applyFill="1" applyBorder="1" applyAlignment="1">
      <alignment horizontal="center"/>
    </xf>
    <xf numFmtId="0" fontId="87" fillId="4" borderId="1" xfId="0" applyFont="1" applyFill="1" applyBorder="1" applyAlignment="1">
      <alignment horizontal="center" vertical="center" wrapText="1"/>
    </xf>
    <xf numFmtId="0" fontId="87" fillId="4" borderId="2" xfId="0" applyFont="1" applyFill="1" applyBorder="1" applyAlignment="1">
      <alignment horizontal="center" vertical="center" wrapText="1"/>
    </xf>
    <xf numFmtId="0" fontId="73" fillId="0" borderId="0" xfId="0" applyFont="1" applyBorder="1"/>
    <xf numFmtId="0" fontId="31" fillId="3" borderId="33" xfId="0" applyFont="1" applyFill="1" applyBorder="1"/>
    <xf numFmtId="0" fontId="87" fillId="4" borderId="34" xfId="0" applyFont="1" applyFill="1" applyBorder="1" applyAlignment="1">
      <alignment horizontal="center" vertical="center" wrapText="1"/>
    </xf>
    <xf numFmtId="0" fontId="102" fillId="3" borderId="34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31" fillId="0" borderId="44" xfId="0" applyFont="1" applyBorder="1"/>
    <xf numFmtId="0" fontId="87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/>
    </xf>
    <xf numFmtId="0" fontId="75" fillId="4" borderId="3" xfId="0" applyNumberFormat="1" applyFont="1" applyFill="1" applyBorder="1" applyAlignment="1">
      <alignment horizontal="center"/>
    </xf>
    <xf numFmtId="0" fontId="75" fillId="4" borderId="1" xfId="0" applyNumberFormat="1" applyFont="1" applyFill="1" applyBorder="1" applyAlignment="1">
      <alignment horizontal="center"/>
    </xf>
    <xf numFmtId="0" fontId="104" fillId="0" borderId="50" xfId="0" applyFont="1" applyBorder="1" applyAlignment="1"/>
    <xf numFmtId="0" fontId="104" fillId="0" borderId="22" xfId="0" applyFont="1" applyBorder="1" applyAlignment="1"/>
    <xf numFmtId="0" fontId="31" fillId="0" borderId="38" xfId="0" applyFont="1" applyBorder="1"/>
    <xf numFmtId="0" fontId="87" fillId="4" borderId="39" xfId="0" applyFont="1" applyFill="1" applyBorder="1" applyAlignment="1">
      <alignment horizontal="center" vertical="center" wrapText="1"/>
    </xf>
    <xf numFmtId="0" fontId="5" fillId="4" borderId="39" xfId="0" applyFont="1" applyFill="1" applyBorder="1" applyAlignment="1">
      <alignment horizontal="center"/>
    </xf>
    <xf numFmtId="0" fontId="75" fillId="4" borderId="39" xfId="0" applyNumberFormat="1" applyFont="1" applyFill="1" applyBorder="1" applyAlignment="1">
      <alignment horizontal="center"/>
    </xf>
    <xf numFmtId="0" fontId="31" fillId="0" borderId="10" xfId="0" applyFont="1" applyBorder="1"/>
    <xf numFmtId="0" fontId="87" fillId="4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/>
    </xf>
    <xf numFmtId="0" fontId="75" fillId="4" borderId="8" xfId="0" applyNumberFormat="1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75" fillId="4" borderId="20" xfId="0" applyNumberFormat="1" applyFont="1" applyFill="1" applyBorder="1" applyAlignment="1">
      <alignment horizontal="center"/>
    </xf>
    <xf numFmtId="0" fontId="31" fillId="0" borderId="2" xfId="0" applyFont="1" applyBorder="1"/>
    <xf numFmtId="0" fontId="5" fillId="4" borderId="2" xfId="0" applyFont="1" applyFill="1" applyBorder="1" applyAlignment="1">
      <alignment horizontal="center"/>
    </xf>
    <xf numFmtId="0" fontId="5" fillId="4" borderId="2" xfId="0" applyNumberFormat="1" applyFont="1" applyFill="1" applyBorder="1" applyAlignment="1">
      <alignment horizontal="center"/>
    </xf>
    <xf numFmtId="0" fontId="57" fillId="0" borderId="4" xfId="0" applyFont="1" applyBorder="1"/>
    <xf numFmtId="0" fontId="87" fillId="4" borderId="8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/>
    </xf>
    <xf numFmtId="0" fontId="99" fillId="4" borderId="8" xfId="0" applyNumberFormat="1" applyFont="1" applyFill="1" applyBorder="1" applyAlignment="1">
      <alignment horizontal="center"/>
    </xf>
    <xf numFmtId="0" fontId="105" fillId="3" borderId="58" xfId="0" applyFont="1" applyFill="1" applyBorder="1"/>
    <xf numFmtId="0" fontId="68" fillId="3" borderId="59" xfId="0" applyFont="1" applyFill="1" applyBorder="1" applyAlignment="1">
      <alignment horizontal="center" vertical="center" wrapText="1"/>
    </xf>
    <xf numFmtId="0" fontId="99" fillId="3" borderId="59" xfId="0" applyFont="1" applyFill="1" applyBorder="1" applyAlignment="1">
      <alignment horizontal="center"/>
    </xf>
    <xf numFmtId="0" fontId="7" fillId="3" borderId="59" xfId="0" applyNumberFormat="1" applyFont="1" applyFill="1" applyBorder="1" applyAlignment="1">
      <alignment horizontal="center" vertical="center"/>
    </xf>
    <xf numFmtId="0" fontId="106" fillId="0" borderId="8" xfId="0" applyFont="1" applyBorder="1"/>
    <xf numFmtId="0" fontId="68" fillId="3" borderId="12" xfId="0" applyFont="1" applyFill="1" applyBorder="1" applyAlignment="1">
      <alignment horizontal="center" vertical="center" wrapText="1"/>
    </xf>
    <xf numFmtId="0" fontId="99" fillId="3" borderId="12" xfId="0" applyFont="1" applyFill="1" applyBorder="1" applyAlignment="1">
      <alignment horizontal="center"/>
    </xf>
    <xf numFmtId="0" fontId="7" fillId="3" borderId="12" xfId="0" applyNumberFormat="1" applyFont="1" applyFill="1" applyBorder="1" applyAlignment="1">
      <alignment horizontal="center" vertical="center"/>
    </xf>
    <xf numFmtId="0" fontId="53" fillId="4" borderId="64" xfId="0" applyFont="1" applyFill="1" applyBorder="1" applyAlignment="1"/>
    <xf numFmtId="0" fontId="90" fillId="4" borderId="6" xfId="0" applyFont="1" applyFill="1" applyBorder="1" applyAlignment="1"/>
    <xf numFmtId="0" fontId="99" fillId="4" borderId="6" xfId="0" applyFont="1" applyFill="1" applyBorder="1" applyAlignment="1"/>
    <xf numFmtId="0" fontId="53" fillId="4" borderId="6" xfId="0" applyFont="1" applyFill="1" applyBorder="1" applyAlignment="1"/>
    <xf numFmtId="0" fontId="31" fillId="0" borderId="1" xfId="0" applyFont="1" applyBorder="1" applyAlignment="1">
      <alignment vertical="center" wrapText="1"/>
    </xf>
    <xf numFmtId="0" fontId="87" fillId="4" borderId="13" xfId="0" applyFont="1" applyFill="1" applyBorder="1" applyAlignment="1">
      <alignment horizontal="center" vertical="center" wrapText="1"/>
    </xf>
    <xf numFmtId="0" fontId="64" fillId="0" borderId="1" xfId="0" applyFont="1" applyBorder="1" applyAlignment="1">
      <alignment horizontal="center" vertical="center" wrapText="1"/>
    </xf>
    <xf numFmtId="0" fontId="84" fillId="4" borderId="1" xfId="0" applyFont="1" applyFill="1" applyBorder="1" applyAlignment="1">
      <alignment horizontal="center" vertical="center" wrapText="1"/>
    </xf>
    <xf numFmtId="0" fontId="87" fillId="4" borderId="14" xfId="0" applyFont="1" applyFill="1" applyBorder="1" applyAlignment="1">
      <alignment horizontal="center" vertical="center" wrapText="1"/>
    </xf>
    <xf numFmtId="0" fontId="64" fillId="0" borderId="1" xfId="0" applyFont="1" applyBorder="1" applyAlignment="1">
      <alignment horizontal="center"/>
    </xf>
    <xf numFmtId="0" fontId="31" fillId="0" borderId="3" xfId="0" applyFont="1" applyBorder="1"/>
    <xf numFmtId="0" fontId="12" fillId="4" borderId="3" xfId="0" applyNumberFormat="1" applyFont="1" applyFill="1" applyBorder="1" applyAlignment="1">
      <alignment horizontal="center"/>
    </xf>
    <xf numFmtId="0" fontId="110" fillId="4" borderId="1" xfId="0" applyNumberFormat="1" applyFont="1" applyFill="1" applyBorder="1"/>
    <xf numFmtId="0" fontId="109" fillId="0" borderId="1" xfId="0" applyFont="1" applyBorder="1"/>
    <xf numFmtId="0" fontId="12" fillId="4" borderId="2" xfId="0" applyNumberFormat="1" applyFont="1" applyFill="1" applyBorder="1" applyAlignment="1">
      <alignment horizontal="center"/>
    </xf>
    <xf numFmtId="0" fontId="53" fillId="3" borderId="4" xfId="0" applyFont="1" applyFill="1" applyBorder="1"/>
    <xf numFmtId="0" fontId="68" fillId="3" borderId="8" xfId="0" applyFont="1" applyFill="1" applyBorder="1"/>
    <xf numFmtId="0" fontId="66" fillId="3" borderId="8" xfId="0" applyFont="1" applyFill="1" applyBorder="1"/>
    <xf numFmtId="0" fontId="6" fillId="3" borderId="8" xfId="0" applyFont="1" applyFill="1" applyBorder="1" applyAlignment="1">
      <alignment horizontal="center"/>
    </xf>
    <xf numFmtId="0" fontId="101" fillId="3" borderId="4" xfId="0" applyFont="1" applyFill="1" applyBorder="1" applyAlignment="1">
      <alignment vertical="center" wrapText="1"/>
    </xf>
    <xf numFmtId="0" fontId="98" fillId="3" borderId="8" xfId="0" applyFont="1" applyFill="1" applyBorder="1" applyAlignment="1">
      <alignment vertical="center" wrapText="1"/>
    </xf>
    <xf numFmtId="0" fontId="65" fillId="3" borderId="8" xfId="0" applyFont="1" applyFill="1" applyBorder="1" applyAlignment="1">
      <alignment vertical="center" wrapText="1"/>
    </xf>
    <xf numFmtId="165" fontId="10" fillId="3" borderId="8" xfId="0" applyNumberFormat="1" applyFont="1" applyFill="1" applyBorder="1" applyAlignment="1">
      <alignment horizontal="center" vertical="center" wrapText="1"/>
    </xf>
    <xf numFmtId="0" fontId="11" fillId="4" borderId="34" xfId="0" applyNumberFormat="1" applyFont="1" applyFill="1" applyBorder="1" applyAlignment="1">
      <alignment horizontal="center"/>
    </xf>
    <xf numFmtId="0" fontId="5" fillId="4" borderId="59" xfId="0" applyNumberFormat="1" applyFont="1" applyFill="1" applyBorder="1" applyAlignment="1">
      <alignment horizontal="center" vertical="center"/>
    </xf>
    <xf numFmtId="0" fontId="11" fillId="4" borderId="1" xfId="0" applyNumberFormat="1" applyFont="1" applyFill="1" applyBorder="1" applyAlignment="1">
      <alignment horizontal="center"/>
    </xf>
    <xf numFmtId="0" fontId="63" fillId="0" borderId="1" xfId="0" applyFont="1" applyBorder="1" applyAlignment="1">
      <alignment horizontal="center" vertical="center"/>
    </xf>
    <xf numFmtId="0" fontId="11" fillId="4" borderId="39" xfId="0" applyNumberFormat="1" applyFont="1" applyFill="1" applyBorder="1" applyAlignment="1">
      <alignment horizontal="center"/>
    </xf>
    <xf numFmtId="0" fontId="63" fillId="0" borderId="39" xfId="0" applyFont="1" applyBorder="1" applyAlignment="1">
      <alignment horizontal="center" vertical="center"/>
    </xf>
    <xf numFmtId="0" fontId="14" fillId="10" borderId="4" xfId="0" applyFont="1" applyFill="1" applyBorder="1"/>
    <xf numFmtId="0" fontId="0" fillId="3" borderId="8" xfId="0" applyFill="1" applyBorder="1"/>
    <xf numFmtId="0" fontId="1" fillId="3" borderId="8" xfId="0" applyFont="1" applyFill="1" applyBorder="1" applyAlignment="1">
      <alignment horizontal="center"/>
    </xf>
    <xf numFmtId="0" fontId="63" fillId="0" borderId="5" xfId="0" applyFont="1" applyBorder="1" applyAlignment="1">
      <alignment horizontal="center" vertical="center"/>
    </xf>
    <xf numFmtId="0" fontId="0" fillId="3" borderId="6" xfId="0" applyFill="1" applyBorder="1"/>
    <xf numFmtId="0" fontId="1" fillId="3" borderId="6" xfId="0" applyFont="1" applyFill="1" applyBorder="1" applyAlignment="1">
      <alignment horizontal="center"/>
    </xf>
    <xf numFmtId="0" fontId="63" fillId="0" borderId="6" xfId="0" applyFont="1" applyBorder="1" applyAlignment="1">
      <alignment horizontal="center" vertical="center"/>
    </xf>
    <xf numFmtId="0" fontId="111" fillId="0" borderId="34" xfId="0" applyFont="1" applyBorder="1" applyAlignment="1">
      <alignment horizontal="left"/>
    </xf>
    <xf numFmtId="0" fontId="87" fillId="4" borderId="59" xfId="0" applyFont="1" applyFill="1" applyBorder="1" applyAlignment="1">
      <alignment horizontal="center" vertical="center" wrapText="1"/>
    </xf>
    <xf numFmtId="0" fontId="4" fillId="0" borderId="39" xfId="0" applyFont="1" applyBorder="1"/>
    <xf numFmtId="0" fontId="112" fillId="4" borderId="1" xfId="0" applyFont="1" applyFill="1" applyBorder="1" applyAlignment="1">
      <alignment horizontal="center" vertical="center" wrapText="1"/>
    </xf>
    <xf numFmtId="0" fontId="14" fillId="0" borderId="1" xfId="0" applyFont="1" applyBorder="1"/>
    <xf numFmtId="0" fontId="39" fillId="0" borderId="1" xfId="0" applyFont="1" applyBorder="1" applyAlignment="1">
      <alignment horizontal="center" vertical="center"/>
    </xf>
    <xf numFmtId="0" fontId="113" fillId="0" borderId="1" xfId="0" applyFont="1" applyBorder="1" applyAlignment="1">
      <alignment horizontal="center" vertical="center"/>
    </xf>
    <xf numFmtId="0" fontId="1" fillId="5" borderId="1" xfId="0" applyFont="1" applyFill="1" applyBorder="1"/>
    <xf numFmtId="0" fontId="0" fillId="5" borderId="1" xfId="0" applyFill="1" applyBorder="1"/>
    <xf numFmtId="0" fontId="4" fillId="0" borderId="29" xfId="0" applyFont="1" applyBorder="1"/>
    <xf numFmtId="0" fontId="63" fillId="0" borderId="21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/>
    </xf>
    <xf numFmtId="0" fontId="4" fillId="0" borderId="28" xfId="0" applyFont="1" applyBorder="1"/>
    <xf numFmtId="0" fontId="63" fillId="0" borderId="23" xfId="0" applyFont="1" applyBorder="1" applyAlignment="1">
      <alignment horizontal="center" vertical="center" wrapText="1"/>
    </xf>
    <xf numFmtId="0" fontId="4" fillId="0" borderId="32" xfId="0" applyFont="1" applyBorder="1"/>
    <xf numFmtId="0" fontId="63" fillId="0" borderId="16" xfId="0" applyFont="1" applyBorder="1" applyAlignment="1">
      <alignment horizontal="center" vertical="center" wrapText="1"/>
    </xf>
    <xf numFmtId="0" fontId="6" fillId="5" borderId="24" xfId="0" applyFont="1" applyFill="1" applyBorder="1"/>
    <xf numFmtId="0" fontId="63" fillId="5" borderId="58" xfId="0" applyFont="1" applyFill="1" applyBorder="1" applyAlignment="1">
      <alignment horizontal="center" vertical="center" wrapText="1"/>
    </xf>
    <xf numFmtId="0" fontId="4" fillId="5" borderId="59" xfId="0" applyFont="1" applyFill="1" applyBorder="1" applyAlignment="1">
      <alignment horizontal="center"/>
    </xf>
    <xf numFmtId="0" fontId="6" fillId="5" borderId="59" xfId="0" applyFont="1" applyFill="1" applyBorder="1" applyAlignment="1">
      <alignment horizontal="center"/>
    </xf>
    <xf numFmtId="0" fontId="114" fillId="0" borderId="44" xfId="0" applyFont="1" applyBorder="1"/>
    <xf numFmtId="0" fontId="6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12" fillId="3" borderId="36" xfId="0" applyFont="1" applyFill="1" applyBorder="1"/>
    <xf numFmtId="0" fontId="115" fillId="3" borderId="1" xfId="0" applyFont="1" applyFill="1" applyBorder="1" applyAlignment="1">
      <alignment horizontal="center" vertical="center" wrapText="1"/>
    </xf>
    <xf numFmtId="0" fontId="12" fillId="3" borderId="47" xfId="0" applyFont="1" applyFill="1" applyBorder="1"/>
    <xf numFmtId="0" fontId="12" fillId="3" borderId="4" xfId="0" applyFont="1" applyFill="1" applyBorder="1"/>
    <xf numFmtId="0" fontId="6" fillId="4" borderId="8" xfId="0" applyFont="1" applyFill="1" applyBorder="1" applyAlignment="1">
      <alignment horizontal="center"/>
    </xf>
    <xf numFmtId="0" fontId="4" fillId="0" borderId="38" xfId="0" applyFont="1" applyBorder="1" applyAlignment="1">
      <alignment horizontal="left"/>
    </xf>
    <xf numFmtId="0" fontId="63" fillId="0" borderId="39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/>
    </xf>
    <xf numFmtId="0" fontId="6" fillId="5" borderId="10" xfId="0" applyFont="1" applyFill="1" applyBorder="1" applyAlignment="1"/>
    <xf numFmtId="0" fontId="6" fillId="5" borderId="8" xfId="0" applyFont="1" applyFill="1" applyBorder="1" applyAlignment="1"/>
    <xf numFmtId="0" fontId="6" fillId="5" borderId="6" xfId="0" applyFont="1" applyFill="1" applyBorder="1" applyAlignment="1"/>
    <xf numFmtId="1" fontId="16" fillId="4" borderId="1" xfId="0" applyNumberFormat="1" applyFont="1" applyFill="1" applyBorder="1" applyAlignment="1">
      <alignment horizontal="center" vertical="center" wrapText="1"/>
    </xf>
    <xf numFmtId="0" fontId="82" fillId="11" borderId="1" xfId="0" applyFont="1" applyFill="1" applyBorder="1" applyAlignment="1">
      <alignment horizontal="center" vertical="center" wrapText="1"/>
    </xf>
    <xf numFmtId="0" fontId="4" fillId="5" borderId="47" xfId="0" applyFont="1" applyFill="1" applyBorder="1"/>
    <xf numFmtId="0" fontId="82" fillId="5" borderId="2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4" fillId="5" borderId="2" xfId="0" applyNumberFormat="1" applyFont="1" applyFill="1" applyBorder="1" applyAlignment="1">
      <alignment horizontal="center"/>
    </xf>
    <xf numFmtId="0" fontId="4" fillId="5" borderId="1" xfId="0" applyFont="1" applyFill="1" applyBorder="1"/>
    <xf numFmtId="0" fontId="82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/>
    </xf>
    <xf numFmtId="0" fontId="17" fillId="5" borderId="48" xfId="0" applyFont="1" applyFill="1" applyBorder="1"/>
    <xf numFmtId="0" fontId="116" fillId="5" borderId="17" xfId="0" applyFont="1" applyFill="1" applyBorder="1"/>
    <xf numFmtId="0" fontId="117" fillId="5" borderId="17" xfId="0" applyFont="1" applyFill="1" applyBorder="1"/>
    <xf numFmtId="1" fontId="100" fillId="5" borderId="17" xfId="0" applyNumberFormat="1" applyFont="1" applyFill="1" applyBorder="1" applyAlignment="1">
      <alignment horizontal="center"/>
    </xf>
    <xf numFmtId="0" fontId="121" fillId="0" borderId="0" xfId="1" applyFont="1"/>
    <xf numFmtId="0" fontId="122" fillId="0" borderId="0" xfId="1" applyFont="1"/>
    <xf numFmtId="0" fontId="11" fillId="0" borderId="0" xfId="1" applyFont="1"/>
    <xf numFmtId="165" fontId="121" fillId="0" borderId="0" xfId="1" applyNumberFormat="1" applyFont="1" applyAlignment="1">
      <alignment horizontal="center"/>
    </xf>
    <xf numFmtId="0" fontId="127" fillId="0" borderId="0" xfId="1" applyFont="1"/>
    <xf numFmtId="0" fontId="128" fillId="0" borderId="0" xfId="1" applyNumberFormat="1" applyFont="1" applyAlignment="1">
      <alignment horizontal="center"/>
    </xf>
    <xf numFmtId="0" fontId="118" fillId="0" borderId="1" xfId="1" applyFont="1" applyBorder="1"/>
    <xf numFmtId="2" fontId="123" fillId="0" borderId="1" xfId="1" applyNumberFormat="1" applyFont="1" applyBorder="1" applyAlignment="1">
      <alignment horizontal="center"/>
    </xf>
    <xf numFmtId="0" fontId="0" fillId="0" borderId="24" xfId="0" applyBorder="1" applyAlignment="1">
      <alignment horizontal="center" wrapText="1"/>
    </xf>
    <xf numFmtId="0" fontId="70" fillId="0" borderId="12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18" fillId="0" borderId="36" xfId="1" applyFont="1" applyBorder="1" applyAlignment="1">
      <alignment horizontal="center"/>
    </xf>
    <xf numFmtId="0" fontId="120" fillId="0" borderId="36" xfId="1" applyFont="1" applyBorder="1" applyAlignment="1">
      <alignment horizontal="center"/>
    </xf>
    <xf numFmtId="0" fontId="118" fillId="0" borderId="36" xfId="1" applyFont="1" applyBorder="1"/>
    <xf numFmtId="0" fontId="31" fillId="0" borderId="33" xfId="1" applyFont="1" applyBorder="1" applyAlignment="1">
      <alignment horizontal="center"/>
    </xf>
    <xf numFmtId="0" fontId="31" fillId="0" borderId="34" xfId="1" applyFont="1" applyBorder="1" applyAlignment="1">
      <alignment horizontal="left"/>
    </xf>
    <xf numFmtId="0" fontId="129" fillId="0" borderId="34" xfId="1" applyFont="1" applyBorder="1"/>
    <xf numFmtId="0" fontId="31" fillId="0" borderId="35" xfId="1" applyNumberFormat="1" applyFont="1" applyBorder="1" applyAlignment="1">
      <alignment horizontal="center"/>
    </xf>
    <xf numFmtId="0" fontId="31" fillId="0" borderId="36" xfId="1" applyFont="1" applyBorder="1" applyAlignment="1">
      <alignment horizontal="center"/>
    </xf>
    <xf numFmtId="0" fontId="31" fillId="0" borderId="1" xfId="1" applyFont="1" applyBorder="1" applyAlignment="1">
      <alignment horizontal="left"/>
    </xf>
    <xf numFmtId="0" fontId="31" fillId="0" borderId="1" xfId="1" applyFont="1" applyBorder="1"/>
    <xf numFmtId="0" fontId="31" fillId="0" borderId="37" xfId="1" applyNumberFormat="1" applyFont="1" applyBorder="1" applyAlignment="1">
      <alignment horizontal="center"/>
    </xf>
    <xf numFmtId="0" fontId="118" fillId="0" borderId="1" xfId="1" applyFont="1" applyBorder="1" applyAlignment="1">
      <alignment horizontal="left"/>
    </xf>
    <xf numFmtId="0" fontId="118" fillId="0" borderId="37" xfId="1" applyFont="1" applyBorder="1"/>
    <xf numFmtId="3" fontId="31" fillId="0" borderId="1" xfId="1" applyNumberFormat="1" applyFont="1" applyBorder="1" applyAlignment="1">
      <alignment horizontal="left"/>
    </xf>
    <xf numFmtId="0" fontId="57" fillId="0" borderId="1" xfId="1" applyFont="1" applyBorder="1"/>
    <xf numFmtId="0" fontId="57" fillId="0" borderId="37" xfId="1" applyNumberFormat="1" applyFont="1" applyBorder="1" applyAlignment="1">
      <alignment horizontal="center"/>
    </xf>
    <xf numFmtId="0" fontId="126" fillId="0" borderId="1" xfId="1" applyFont="1" applyBorder="1"/>
    <xf numFmtId="0" fontId="104" fillId="0" borderId="37" xfId="1" applyNumberFormat="1" applyFont="1" applyBorder="1" applyAlignment="1">
      <alignment horizontal="center"/>
    </xf>
    <xf numFmtId="0" fontId="129" fillId="0" borderId="1" xfId="1" applyFont="1" applyBorder="1"/>
    <xf numFmtId="0" fontId="109" fillId="0" borderId="1" xfId="1" applyFont="1" applyBorder="1" applyAlignment="1">
      <alignment horizontal="left"/>
    </xf>
    <xf numFmtId="0" fontId="103" fillId="0" borderId="37" xfId="1" applyNumberFormat="1" applyFont="1" applyBorder="1" applyAlignment="1">
      <alignment horizontal="center"/>
    </xf>
    <xf numFmtId="0" fontId="104" fillId="0" borderId="1" xfId="1" applyFont="1" applyBorder="1" applyAlignment="1">
      <alignment horizontal="left"/>
    </xf>
    <xf numFmtId="0" fontId="104" fillId="0" borderId="1" xfId="1" applyFont="1" applyBorder="1"/>
    <xf numFmtId="0" fontId="51" fillId="0" borderId="37" xfId="1" applyNumberFormat="1" applyFont="1" applyBorder="1" applyAlignment="1">
      <alignment horizontal="center"/>
    </xf>
    <xf numFmtId="0" fontId="31" fillId="0" borderId="1" xfId="1" applyFont="1" applyBorder="1" applyAlignment="1"/>
    <xf numFmtId="0" fontId="120" fillId="0" borderId="1" xfId="1" applyFont="1" applyBorder="1"/>
    <xf numFmtId="0" fontId="109" fillId="0" borderId="1" xfId="1" applyFont="1" applyBorder="1" applyAlignment="1"/>
    <xf numFmtId="0" fontId="109" fillId="0" borderId="37" xfId="1" applyNumberFormat="1" applyFont="1" applyBorder="1" applyAlignment="1">
      <alignment horizontal="center"/>
    </xf>
    <xf numFmtId="0" fontId="125" fillId="0" borderId="37" xfId="1" applyNumberFormat="1" applyFont="1" applyBorder="1" applyAlignment="1">
      <alignment horizontal="center"/>
    </xf>
    <xf numFmtId="0" fontId="108" fillId="0" borderId="1" xfId="1" applyFont="1" applyBorder="1"/>
    <xf numFmtId="0" fontId="131" fillId="0" borderId="1" xfId="1" applyFont="1" applyBorder="1"/>
    <xf numFmtId="0" fontId="104" fillId="0" borderId="36" xfId="1" applyFont="1" applyBorder="1" applyAlignment="1">
      <alignment horizontal="center"/>
    </xf>
    <xf numFmtId="49" fontId="31" fillId="0" borderId="1" xfId="1" applyNumberFormat="1" applyFont="1" applyBorder="1" applyAlignment="1">
      <alignment horizontal="left"/>
    </xf>
    <xf numFmtId="0" fontId="133" fillId="0" borderId="37" xfId="1" applyNumberFormat="1" applyFont="1" applyBorder="1" applyAlignment="1">
      <alignment horizontal="center"/>
    </xf>
    <xf numFmtId="0" fontId="132" fillId="0" borderId="1" xfId="1" applyFont="1" applyBorder="1" applyAlignment="1">
      <alignment horizontal="left"/>
    </xf>
    <xf numFmtId="0" fontId="132" fillId="0" borderId="1" xfId="1" applyFont="1" applyBorder="1"/>
    <xf numFmtId="0" fontId="109" fillId="0" borderId="1" xfId="1" applyFont="1" applyBorder="1"/>
    <xf numFmtId="0" fontId="134" fillId="0" borderId="37" xfId="1" applyNumberFormat="1" applyFont="1" applyBorder="1" applyAlignment="1">
      <alignment horizontal="center"/>
    </xf>
    <xf numFmtId="0" fontId="103" fillId="0" borderId="36" xfId="1" applyFont="1" applyBorder="1" applyAlignment="1">
      <alignment horizontal="center"/>
    </xf>
    <xf numFmtId="0" fontId="135" fillId="0" borderId="1" xfId="1" applyFont="1" applyBorder="1"/>
    <xf numFmtId="0" fontId="57" fillId="0" borderId="1" xfId="1" applyFont="1" applyBorder="1" applyAlignment="1">
      <alignment horizontal="left"/>
    </xf>
    <xf numFmtId="0" fontId="124" fillId="0" borderId="1" xfId="1" applyFont="1" applyBorder="1" applyAlignment="1">
      <alignment horizontal="left"/>
    </xf>
    <xf numFmtId="0" fontId="124" fillId="0" borderId="37" xfId="1" applyNumberFormat="1" applyFont="1" applyBorder="1" applyAlignment="1">
      <alignment horizontal="center"/>
    </xf>
    <xf numFmtId="0" fontId="136" fillId="0" borderId="37" xfId="1" applyNumberFormat="1" applyFont="1" applyBorder="1" applyAlignment="1">
      <alignment horizontal="center"/>
    </xf>
    <xf numFmtId="0" fontId="129" fillId="0" borderId="1" xfId="1" applyFont="1" applyBorder="1" applyAlignment="1">
      <alignment horizontal="left"/>
    </xf>
    <xf numFmtId="0" fontId="137" fillId="0" borderId="1" xfId="1" applyFont="1" applyBorder="1" applyAlignment="1"/>
    <xf numFmtId="0" fontId="137" fillId="0" borderId="37" xfId="1" applyNumberFormat="1" applyFont="1" applyBorder="1" applyAlignment="1">
      <alignment horizontal="center"/>
    </xf>
    <xf numFmtId="0" fontId="137" fillId="0" borderId="1" xfId="1" applyFont="1" applyBorder="1" applyAlignment="1">
      <alignment horizontal="center"/>
    </xf>
    <xf numFmtId="0" fontId="138" fillId="0" borderId="37" xfId="1" applyNumberFormat="1" applyFont="1" applyBorder="1" applyAlignment="1">
      <alignment horizontal="center"/>
    </xf>
    <xf numFmtId="0" fontId="139" fillId="0" borderId="1" xfId="1" applyFont="1" applyBorder="1"/>
    <xf numFmtId="0" fontId="135" fillId="0" borderId="37" xfId="1" applyNumberFormat="1" applyFont="1" applyBorder="1" applyAlignment="1">
      <alignment horizontal="center"/>
    </xf>
    <xf numFmtId="0" fontId="139" fillId="0" borderId="1" xfId="1" applyFont="1" applyBorder="1" applyAlignment="1">
      <alignment horizontal="left"/>
    </xf>
    <xf numFmtId="0" fontId="129" fillId="0" borderId="1" xfId="1" applyFont="1" applyBorder="1" applyAlignment="1">
      <alignment horizontal="center"/>
    </xf>
    <xf numFmtId="0" fontId="140" fillId="0" borderId="1" xfId="1" applyFont="1" applyBorder="1"/>
    <xf numFmtId="0" fontId="141" fillId="0" borderId="1" xfId="1" applyFont="1" applyBorder="1"/>
    <xf numFmtId="0" fontId="103" fillId="0" borderId="1" xfId="1" applyFont="1" applyBorder="1" applyAlignment="1"/>
    <xf numFmtId="0" fontId="118" fillId="0" borderId="37" xfId="1" applyNumberFormat="1" applyFont="1" applyBorder="1" applyAlignment="1">
      <alignment horizontal="center"/>
    </xf>
    <xf numFmtId="0" fontId="139" fillId="0" borderId="1" xfId="1" applyFont="1" applyBorder="1" applyAlignment="1">
      <alignment horizontal="center"/>
    </xf>
    <xf numFmtId="0" fontId="142" fillId="0" borderId="1" xfId="1" applyFont="1" applyBorder="1" applyAlignment="1"/>
    <xf numFmtId="0" fontId="129" fillId="0" borderId="37" xfId="1" applyNumberFormat="1" applyFont="1" applyBorder="1" applyAlignment="1">
      <alignment horizontal="center"/>
    </xf>
    <xf numFmtId="0" fontId="31" fillId="3" borderId="1" xfId="1" applyFont="1" applyFill="1" applyBorder="1" applyAlignment="1"/>
    <xf numFmtId="0" fontId="31" fillId="3" borderId="37" xfId="1" applyNumberFormat="1" applyFont="1" applyFill="1" applyBorder="1" applyAlignment="1">
      <alignment horizontal="center"/>
    </xf>
    <xf numFmtId="0" fontId="104" fillId="0" borderId="1" xfId="1" applyFont="1" applyBorder="1" applyAlignment="1"/>
    <xf numFmtId="0" fontId="51" fillId="0" borderId="1" xfId="1" applyFont="1" applyBorder="1" applyAlignment="1"/>
    <xf numFmtId="3" fontId="118" fillId="0" borderId="1" xfId="1" applyNumberFormat="1" applyFont="1" applyBorder="1" applyAlignment="1">
      <alignment horizontal="left"/>
    </xf>
    <xf numFmtId="0" fontId="57" fillId="0" borderId="1" xfId="1" applyFont="1" applyBorder="1" applyAlignment="1"/>
    <xf numFmtId="0" fontId="31" fillId="0" borderId="36" xfId="1" applyFont="1" applyBorder="1" applyAlignment="1">
      <alignment horizontal="center" vertical="center" wrapText="1"/>
    </xf>
    <xf numFmtId="0" fontId="31" fillId="0" borderId="1" xfId="1" applyFont="1" applyBorder="1" applyAlignment="1">
      <alignment vertical="top" wrapText="1"/>
    </xf>
    <xf numFmtId="0" fontId="31" fillId="0" borderId="37" xfId="1" applyNumberFormat="1" applyFont="1" applyBorder="1" applyAlignment="1">
      <alignment horizontal="center" vertical="center" wrapText="1"/>
    </xf>
    <xf numFmtId="0" fontId="133" fillId="0" borderId="1" xfId="1" applyFont="1" applyBorder="1"/>
    <xf numFmtId="0" fontId="31" fillId="3" borderId="36" xfId="1" applyFont="1" applyFill="1" applyBorder="1" applyAlignment="1">
      <alignment horizontal="center"/>
    </xf>
    <xf numFmtId="0" fontId="31" fillId="3" borderId="1" xfId="1" applyFont="1" applyFill="1" applyBorder="1" applyAlignment="1">
      <alignment horizontal="left"/>
    </xf>
    <xf numFmtId="0" fontId="31" fillId="3" borderId="1" xfId="1" applyFont="1" applyFill="1" applyBorder="1"/>
    <xf numFmtId="0" fontId="104" fillId="0" borderId="36" xfId="1" applyFont="1" applyBorder="1" applyAlignment="1">
      <alignment horizontal="left"/>
    </xf>
    <xf numFmtId="0" fontId="143" fillId="0" borderId="1" xfId="1" applyFont="1" applyBorder="1"/>
    <xf numFmtId="0" fontId="57" fillId="0" borderId="36" xfId="1" applyFont="1" applyBorder="1" applyAlignment="1"/>
    <xf numFmtId="0" fontId="31" fillId="0" borderId="36" xfId="1" applyFont="1" applyBorder="1" applyAlignment="1"/>
    <xf numFmtId="0" fontId="133" fillId="0" borderId="1" xfId="1" applyFont="1" applyBorder="1" applyAlignment="1">
      <alignment horizontal="center"/>
    </xf>
    <xf numFmtId="0" fontId="57" fillId="0" borderId="38" xfId="1" applyFont="1" applyBorder="1" applyAlignment="1"/>
    <xf numFmtId="0" fontId="104" fillId="0" borderId="39" xfId="1" applyFont="1" applyBorder="1" applyAlignment="1"/>
    <xf numFmtId="0" fontId="124" fillId="0" borderId="40" xfId="1" applyNumberFormat="1" applyFont="1" applyBorder="1" applyAlignment="1">
      <alignment horizontal="center"/>
    </xf>
    <xf numFmtId="0" fontId="14" fillId="0" borderId="3" xfId="0" applyFont="1" applyBorder="1"/>
    <xf numFmtId="0" fontId="14" fillId="0" borderId="3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76" xfId="0" applyFont="1" applyBorder="1"/>
    <xf numFmtId="0" fontId="14" fillId="0" borderId="39" xfId="0" applyFont="1" applyBorder="1"/>
    <xf numFmtId="0" fontId="14" fillId="0" borderId="39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/>
    </xf>
    <xf numFmtId="0" fontId="4" fillId="4" borderId="35" xfId="0" applyNumberFormat="1" applyFont="1" applyFill="1" applyBorder="1" applyAlignment="1">
      <alignment horizontal="center"/>
    </xf>
    <xf numFmtId="0" fontId="4" fillId="4" borderId="80" xfId="0" applyFont="1" applyFill="1" applyBorder="1" applyAlignment="1"/>
    <xf numFmtId="0" fontId="0" fillId="0" borderId="66" xfId="0" applyBorder="1" applyAlignment="1">
      <alignment horizontal="center" vertical="center"/>
    </xf>
    <xf numFmtId="0" fontId="10" fillId="4" borderId="49" xfId="0" applyFont="1" applyFill="1" applyBorder="1" applyAlignment="1">
      <alignment horizontal="center"/>
    </xf>
    <xf numFmtId="0" fontId="144" fillId="0" borderId="10" xfId="0" applyFont="1" applyBorder="1"/>
    <xf numFmtId="0" fontId="13" fillId="0" borderId="68" xfId="0" applyFont="1" applyBorder="1" applyAlignment="1">
      <alignment horizontal="center" vertical="center"/>
    </xf>
    <xf numFmtId="0" fontId="14" fillId="0" borderId="63" xfId="0" applyFont="1" applyBorder="1"/>
    <xf numFmtId="0" fontId="13" fillId="0" borderId="10" xfId="0" applyFont="1" applyBorder="1"/>
    <xf numFmtId="0" fontId="145" fillId="0" borderId="0" xfId="0" applyFont="1"/>
    <xf numFmtId="0" fontId="7" fillId="0" borderId="64" xfId="0" applyFont="1" applyBorder="1"/>
    <xf numFmtId="0" fontId="7" fillId="0" borderId="12" xfId="0" applyFont="1" applyBorder="1"/>
    <xf numFmtId="0" fontId="4" fillId="4" borderId="64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6" fillId="4" borderId="64" xfId="0" applyNumberFormat="1" applyFont="1" applyFill="1" applyBorder="1" applyAlignment="1">
      <alignment horizontal="center"/>
    </xf>
    <xf numFmtId="0" fontId="6" fillId="4" borderId="12" xfId="0" applyNumberFormat="1" applyFont="1" applyFill="1" applyBorder="1" applyAlignment="1">
      <alignment horizontal="center"/>
    </xf>
    <xf numFmtId="0" fontId="118" fillId="0" borderId="0" xfId="1"/>
    <xf numFmtId="0" fontId="118" fillId="0" borderId="0" xfId="1" applyFont="1"/>
    <xf numFmtId="0" fontId="146" fillId="0" borderId="0" xfId="1" applyFont="1"/>
    <xf numFmtId="0" fontId="120" fillId="0" borderId="0" xfId="1" applyFont="1" applyAlignment="1">
      <alignment horizontal="center"/>
    </xf>
    <xf numFmtId="0" fontId="31" fillId="0" borderId="0" xfId="1" applyFont="1" applyAlignment="1">
      <alignment horizontal="center"/>
    </xf>
    <xf numFmtId="0" fontId="121" fillId="0" borderId="0" xfId="1" applyFont="1" applyAlignment="1">
      <alignment horizontal="left"/>
    </xf>
    <xf numFmtId="0" fontId="121" fillId="0" borderId="0" xfId="1" applyFont="1"/>
    <xf numFmtId="0" fontId="53" fillId="0" borderId="0" xfId="1" applyFont="1" applyAlignment="1">
      <alignment horizontal="center"/>
    </xf>
    <xf numFmtId="0" fontId="53" fillId="0" borderId="0" xfId="1" applyFont="1" applyAlignment="1">
      <alignment horizontal="left"/>
    </xf>
    <xf numFmtId="0" fontId="105" fillId="0" borderId="0" xfId="1" applyFont="1" applyAlignment="1">
      <alignment horizontal="left"/>
    </xf>
    <xf numFmtId="0" fontId="148" fillId="0" borderId="0" xfId="1" applyFont="1"/>
    <xf numFmtId="0" fontId="153" fillId="0" borderId="2" xfId="1" applyFont="1" applyBorder="1" applyAlignment="1">
      <alignment horizontal="center"/>
    </xf>
    <xf numFmtId="0" fontId="153" fillId="0" borderId="17" xfId="1" applyFont="1" applyBorder="1" applyAlignment="1">
      <alignment horizontal="center"/>
    </xf>
    <xf numFmtId="0" fontId="153" fillId="0" borderId="3" xfId="1" applyFont="1" applyBorder="1" applyAlignment="1">
      <alignment horizontal="center"/>
    </xf>
    <xf numFmtId="0" fontId="152" fillId="0" borderId="0" xfId="1" applyFont="1"/>
    <xf numFmtId="0" fontId="153" fillId="0" borderId="2" xfId="1" applyFont="1" applyBorder="1"/>
    <xf numFmtId="0" fontId="153" fillId="0" borderId="2" xfId="1" applyFont="1" applyBorder="1" applyAlignment="1">
      <alignment horizontal="left"/>
    </xf>
    <xf numFmtId="3" fontId="153" fillId="0" borderId="2" xfId="1" applyNumberFormat="1" applyFont="1" applyBorder="1" applyAlignment="1">
      <alignment horizontal="left"/>
    </xf>
    <xf numFmtId="3" fontId="153" fillId="0" borderId="2" xfId="1" applyNumberFormat="1" applyFont="1" applyBorder="1"/>
    <xf numFmtId="3" fontId="153" fillId="0" borderId="57" xfId="1" applyNumberFormat="1" applyFont="1" applyBorder="1"/>
    <xf numFmtId="3" fontId="153" fillId="0" borderId="17" xfId="1" applyNumberFormat="1" applyFont="1" applyBorder="1" applyAlignment="1">
      <alignment horizontal="left"/>
    </xf>
    <xf numFmtId="3" fontId="153" fillId="0" borderId="17" xfId="1" applyNumberFormat="1" applyFont="1" applyFill="1" applyBorder="1"/>
    <xf numFmtId="0" fontId="153" fillId="0" borderId="3" xfId="1" applyFont="1" applyBorder="1"/>
    <xf numFmtId="3" fontId="153" fillId="0" borderId="3" xfId="1" applyNumberFormat="1" applyFont="1" applyBorder="1" applyAlignment="1">
      <alignment horizontal="left"/>
    </xf>
    <xf numFmtId="3" fontId="153" fillId="0" borderId="3" xfId="1" applyNumberFormat="1" applyFont="1" applyBorder="1"/>
    <xf numFmtId="0" fontId="53" fillId="0" borderId="0" xfId="1" applyFont="1" applyAlignment="1"/>
    <xf numFmtId="0" fontId="154" fillId="0" borderId="0" xfId="1" applyNumberFormat="1" applyFont="1" applyAlignment="1">
      <alignment horizontal="center"/>
    </xf>
    <xf numFmtId="0" fontId="121" fillId="0" borderId="0" xfId="1" applyFont="1" applyAlignment="1">
      <alignment horizontal="center"/>
    </xf>
    <xf numFmtId="0" fontId="121" fillId="0" borderId="0" xfId="1" applyFont="1" applyBorder="1"/>
    <xf numFmtId="0" fontId="122" fillId="0" borderId="0" xfId="1" applyFont="1"/>
    <xf numFmtId="0" fontId="121" fillId="0" borderId="0" xfId="1" applyFont="1" applyBorder="1" applyAlignment="1">
      <alignment horizontal="center"/>
    </xf>
    <xf numFmtId="0" fontId="123" fillId="0" borderId="0" xfId="1" applyFont="1"/>
    <xf numFmtId="0" fontId="121" fillId="0" borderId="0" xfId="1" applyNumberFormat="1" applyFont="1" applyAlignment="1">
      <alignment horizontal="center"/>
    </xf>
    <xf numFmtId="0" fontId="53" fillId="0" borderId="0" xfId="1" applyFont="1"/>
    <xf numFmtId="0" fontId="53" fillId="0" borderId="0" xfId="1" applyNumberFormat="1" applyFont="1" applyAlignment="1">
      <alignment horizontal="center"/>
    </xf>
    <xf numFmtId="0" fontId="121" fillId="0" borderId="0" xfId="1" applyFont="1" applyAlignment="1">
      <alignment horizontal="right"/>
    </xf>
    <xf numFmtId="0" fontId="121" fillId="0" borderId="0" xfId="1" applyNumberFormat="1" applyFont="1" applyBorder="1" applyAlignment="1">
      <alignment horizontal="center"/>
    </xf>
    <xf numFmtId="0" fontId="157" fillId="0" borderId="0" xfId="1" applyNumberFormat="1" applyFont="1" applyAlignment="1">
      <alignment horizontal="center"/>
    </xf>
    <xf numFmtId="0" fontId="105" fillId="0" borderId="0" xfId="1" applyFont="1" applyAlignment="1">
      <alignment horizontal="center"/>
    </xf>
    <xf numFmtId="0" fontId="122" fillId="0" borderId="0" xfId="1" applyNumberFormat="1" applyFont="1" applyAlignment="1">
      <alignment horizontal="center"/>
    </xf>
    <xf numFmtId="0" fontId="158" fillId="0" borderId="0" xfId="1" applyNumberFormat="1" applyFont="1" applyAlignment="1">
      <alignment horizontal="center"/>
    </xf>
    <xf numFmtId="0" fontId="159" fillId="0" borderId="0" xfId="1" applyFont="1"/>
    <xf numFmtId="0" fontId="160" fillId="0" borderId="0" xfId="1" applyNumberFormat="1" applyFont="1" applyAlignment="1">
      <alignment horizontal="center"/>
    </xf>
    <xf numFmtId="0" fontId="105" fillId="0" borderId="0" xfId="1" applyFont="1"/>
    <xf numFmtId="0" fontId="105" fillId="0" borderId="0" xfId="1" applyNumberFormat="1" applyFont="1" applyAlignment="1">
      <alignment horizontal="center"/>
    </xf>
    <xf numFmtId="0" fontId="149" fillId="0" borderId="0" xfId="1" applyFont="1"/>
    <xf numFmtId="0" fontId="161" fillId="0" borderId="0" xfId="1" applyNumberFormat="1" applyFont="1" applyAlignment="1">
      <alignment horizontal="center"/>
    </xf>
    <xf numFmtId="0" fontId="162" fillId="0" borderId="0" xfId="1" applyFont="1"/>
    <xf numFmtId="0" fontId="157" fillId="0" borderId="0" xfId="1" applyFont="1" applyAlignment="1">
      <alignment horizontal="center"/>
    </xf>
    <xf numFmtId="0" fontId="164" fillId="0" borderId="0" xfId="1" applyNumberFormat="1" applyFont="1" applyAlignment="1">
      <alignment horizontal="center"/>
    </xf>
    <xf numFmtId="0" fontId="149" fillId="0" borderId="0" xfId="1" applyFont="1" applyAlignment="1">
      <alignment horizontal="center"/>
    </xf>
    <xf numFmtId="0" fontId="121" fillId="0" borderId="0" xfId="1" applyFont="1" applyAlignment="1">
      <alignment horizontal="center" vertical="center" wrapText="1"/>
    </xf>
    <xf numFmtId="0" fontId="121" fillId="0" borderId="0" xfId="1" applyFont="1" applyAlignment="1">
      <alignment vertical="top" wrapText="1"/>
    </xf>
    <xf numFmtId="0" fontId="121" fillId="0" borderId="0" xfId="1" applyNumberFormat="1" applyFont="1" applyAlignment="1">
      <alignment horizontal="center" vertical="center" wrapText="1"/>
    </xf>
    <xf numFmtId="0" fontId="121" fillId="0" borderId="0" xfId="1" applyFont="1" applyAlignment="1"/>
    <xf numFmtId="0" fontId="105" fillId="0" borderId="0" xfId="1" applyFont="1" applyAlignment="1"/>
    <xf numFmtId="0" fontId="166" fillId="0" borderId="0" xfId="1" applyNumberFormat="1" applyFont="1" applyAlignment="1">
      <alignment horizontal="center"/>
    </xf>
    <xf numFmtId="3" fontId="122" fillId="0" borderId="0" xfId="1" applyNumberFormat="1" applyFont="1"/>
    <xf numFmtId="3" fontId="121" fillId="0" borderId="0" xfId="1" applyNumberFormat="1" applyFont="1"/>
    <xf numFmtId="0" fontId="148" fillId="0" borderId="0" xfId="1" applyFont="1" applyAlignment="1">
      <alignment horizontal="center"/>
    </xf>
    <xf numFmtId="0" fontId="168" fillId="0" borderId="0" xfId="1" applyFont="1" applyAlignment="1">
      <alignment horizontal="center"/>
    </xf>
    <xf numFmtId="0" fontId="168" fillId="0" borderId="0" xfId="1" applyNumberFormat="1" applyFont="1" applyAlignment="1">
      <alignment horizontal="center"/>
    </xf>
    <xf numFmtId="0" fontId="149" fillId="0" borderId="0" xfId="1" applyNumberFormat="1" applyFont="1" applyAlignment="1">
      <alignment horizontal="center"/>
    </xf>
    <xf numFmtId="0" fontId="169" fillId="0" borderId="0" xfId="1" applyFont="1"/>
    <xf numFmtId="0" fontId="169" fillId="0" borderId="0" xfId="1" applyFont="1" applyAlignment="1">
      <alignment horizontal="left"/>
    </xf>
    <xf numFmtId="0" fontId="170" fillId="0" borderId="0" xfId="1" applyFont="1"/>
    <xf numFmtId="0" fontId="169" fillId="0" borderId="0" xfId="1" applyFont="1" applyAlignment="1">
      <alignment horizontal="center"/>
    </xf>
    <xf numFmtId="0" fontId="171" fillId="0" borderId="0" xfId="1" applyFont="1"/>
    <xf numFmtId="0" fontId="166" fillId="0" borderId="0" xfId="1" applyFont="1" applyAlignment="1">
      <alignment horizontal="left"/>
    </xf>
    <xf numFmtId="0" fontId="170" fillId="0" borderId="0" xfId="1" applyFont="1" applyAlignment="1">
      <alignment horizontal="left"/>
    </xf>
    <xf numFmtId="0" fontId="172" fillId="0" borderId="0" xfId="1" applyFont="1"/>
    <xf numFmtId="49" fontId="121" fillId="0" borderId="0" xfId="1" applyNumberFormat="1" applyFont="1"/>
    <xf numFmtId="0" fontId="121" fillId="0" borderId="0" xfId="1" quotePrefix="1" applyFont="1" applyAlignment="1">
      <alignment horizontal="center"/>
    </xf>
    <xf numFmtId="1" fontId="121" fillId="0" borderId="0" xfId="1" applyNumberFormat="1" applyFont="1" applyAlignment="1">
      <alignment horizontal="center"/>
    </xf>
    <xf numFmtId="0" fontId="162" fillId="0" borderId="0" xfId="1" applyFont="1" applyAlignment="1">
      <alignment horizontal="center"/>
    </xf>
    <xf numFmtId="2" fontId="121" fillId="0" borderId="0" xfId="1" applyNumberFormat="1" applyFont="1"/>
    <xf numFmtId="0" fontId="174" fillId="0" borderId="0" xfId="1" applyFont="1" applyAlignment="1">
      <alignment horizontal="center"/>
    </xf>
    <xf numFmtId="0" fontId="123" fillId="0" borderId="0" xfId="1" applyFont="1" applyAlignment="1">
      <alignment horizontal="center"/>
    </xf>
    <xf numFmtId="3" fontId="53" fillId="0" borderId="0" xfId="1" applyNumberFormat="1" applyFont="1" applyAlignment="1">
      <alignment horizontal="center"/>
    </xf>
    <xf numFmtId="3" fontId="122" fillId="0" borderId="0" xfId="1" applyNumberFormat="1" applyFont="1" applyAlignment="1">
      <alignment horizontal="center"/>
    </xf>
    <xf numFmtId="3" fontId="151" fillId="0" borderId="0" xfId="1" applyNumberFormat="1" applyFont="1" applyAlignment="1">
      <alignment horizontal="center"/>
    </xf>
    <xf numFmtId="0" fontId="148" fillId="0" borderId="0" xfId="1" applyNumberFormat="1" applyFont="1" applyAlignment="1">
      <alignment horizontal="center"/>
    </xf>
    <xf numFmtId="3" fontId="167" fillId="0" borderId="0" xfId="1" applyNumberFormat="1" applyFont="1" applyAlignment="1">
      <alignment horizontal="center"/>
    </xf>
    <xf numFmtId="3" fontId="148" fillId="0" borderId="0" xfId="1" applyNumberFormat="1" applyFont="1" applyAlignment="1">
      <alignment horizontal="center"/>
    </xf>
    <xf numFmtId="0" fontId="146" fillId="0" borderId="0" xfId="1" applyFont="1" applyAlignment="1">
      <alignment horizontal="center"/>
    </xf>
    <xf numFmtId="3" fontId="146" fillId="0" borderId="0" xfId="1" applyNumberFormat="1" applyFont="1" applyAlignment="1">
      <alignment horizontal="center"/>
    </xf>
    <xf numFmtId="3" fontId="146" fillId="0" borderId="0" xfId="1" applyNumberFormat="1" applyFont="1"/>
    <xf numFmtId="3" fontId="121" fillId="0" borderId="0" xfId="1" applyNumberFormat="1" applyFont="1" applyAlignment="1">
      <alignment horizontal="center"/>
    </xf>
    <xf numFmtId="3" fontId="162" fillId="0" borderId="0" xfId="1" applyNumberFormat="1" applyFont="1"/>
    <xf numFmtId="49" fontId="121" fillId="0" borderId="0" xfId="1" applyNumberFormat="1" applyFont="1" applyAlignment="1">
      <alignment horizontal="center"/>
    </xf>
    <xf numFmtId="3" fontId="105" fillId="0" borderId="0" xfId="1" applyNumberFormat="1" applyFont="1" applyAlignment="1">
      <alignment horizontal="center"/>
    </xf>
    <xf numFmtId="3" fontId="175" fillId="0" borderId="0" xfId="1" applyNumberFormat="1" applyFont="1" applyAlignment="1">
      <alignment horizontal="center"/>
    </xf>
    <xf numFmtId="3" fontId="53" fillId="0" borderId="0" xfId="1" applyNumberFormat="1" applyFont="1"/>
    <xf numFmtId="3" fontId="166" fillId="0" borderId="0" xfId="1" applyNumberFormat="1" applyFont="1" applyAlignment="1">
      <alignment horizontal="center"/>
    </xf>
    <xf numFmtId="3" fontId="121" fillId="0" borderId="0" xfId="1" applyNumberFormat="1" applyFont="1" applyBorder="1" applyAlignment="1">
      <alignment horizontal="center"/>
    </xf>
    <xf numFmtId="3" fontId="105" fillId="0" borderId="0" xfId="1" applyNumberFormat="1" applyFont="1"/>
    <xf numFmtId="3" fontId="121" fillId="0" borderId="0" xfId="1" applyNumberFormat="1" applyFont="1" applyAlignment="1">
      <alignment horizontal="right"/>
    </xf>
    <xf numFmtId="3" fontId="121" fillId="0" borderId="0" xfId="1" quotePrefix="1" applyNumberFormat="1" applyFont="1" applyAlignment="1">
      <alignment horizontal="center"/>
    </xf>
    <xf numFmtId="3" fontId="165" fillId="0" borderId="0" xfId="1" applyNumberFormat="1" applyFont="1"/>
    <xf numFmtId="3" fontId="163" fillId="0" borderId="0" xfId="1" applyNumberFormat="1" applyFont="1" applyAlignment="1">
      <alignment horizontal="center"/>
    </xf>
    <xf numFmtId="3" fontId="165" fillId="0" borderId="0" xfId="1" applyNumberFormat="1" applyFont="1" applyAlignment="1">
      <alignment horizontal="center"/>
    </xf>
    <xf numFmtId="3" fontId="163" fillId="0" borderId="0" xfId="1" applyNumberFormat="1" applyFont="1"/>
    <xf numFmtId="3" fontId="156" fillId="0" borderId="0" xfId="1" applyNumberFormat="1" applyFont="1" applyAlignment="1">
      <alignment horizontal="center"/>
    </xf>
    <xf numFmtId="3" fontId="176" fillId="0" borderId="0" xfId="1" applyNumberFormat="1" applyFont="1" applyAlignment="1">
      <alignment horizontal="center"/>
    </xf>
    <xf numFmtId="3" fontId="174" fillId="0" borderId="0" xfId="1" applyNumberFormat="1" applyFont="1" applyAlignment="1">
      <alignment horizontal="center"/>
    </xf>
    <xf numFmtId="3" fontId="177" fillId="0" borderId="0" xfId="1" applyNumberFormat="1" applyFont="1" applyAlignment="1">
      <alignment horizontal="center"/>
    </xf>
    <xf numFmtId="3" fontId="157" fillId="0" borderId="0" xfId="1" applyNumberFormat="1" applyFont="1" applyAlignment="1">
      <alignment horizontal="center"/>
    </xf>
    <xf numFmtId="3" fontId="53" fillId="0" borderId="0" xfId="1" quotePrefix="1" applyNumberFormat="1" applyFont="1" applyAlignment="1">
      <alignment horizontal="center"/>
    </xf>
    <xf numFmtId="3" fontId="178" fillId="0" borderId="0" xfId="1" applyNumberFormat="1" applyFont="1" applyAlignment="1">
      <alignment horizontal="center"/>
    </xf>
    <xf numFmtId="3" fontId="114" fillId="0" borderId="0" xfId="1" applyNumberFormat="1" applyFont="1" applyAlignment="1">
      <alignment horizontal="center"/>
    </xf>
    <xf numFmtId="3" fontId="53" fillId="0" borderId="0" xfId="1" applyNumberFormat="1" applyFont="1" applyAlignment="1">
      <alignment horizontal="left"/>
    </xf>
    <xf numFmtId="3" fontId="156" fillId="0" borderId="0" xfId="1" applyNumberFormat="1" applyFont="1"/>
    <xf numFmtId="3" fontId="179" fillId="0" borderId="0" xfId="1" applyNumberFormat="1" applyFont="1" applyAlignment="1">
      <alignment horizontal="center"/>
    </xf>
    <xf numFmtId="3" fontId="121" fillId="0" borderId="0" xfId="1" applyNumberFormat="1" applyFont="1" applyAlignment="1">
      <alignment horizontal="center" vertical="center" wrapText="1"/>
    </xf>
    <xf numFmtId="3" fontId="121" fillId="0" borderId="0" xfId="1" applyNumberFormat="1" applyFont="1" applyAlignment="1">
      <alignment vertical="center" wrapText="1"/>
    </xf>
    <xf numFmtId="3" fontId="150" fillId="0" borderId="0" xfId="1" applyNumberFormat="1" applyFont="1" applyBorder="1" applyAlignment="1">
      <alignment horizontal="center"/>
    </xf>
    <xf numFmtId="3" fontId="162" fillId="0" borderId="0" xfId="1" applyNumberFormat="1" applyFont="1" applyAlignment="1">
      <alignment horizontal="center"/>
    </xf>
    <xf numFmtId="3" fontId="123" fillId="0" borderId="0" xfId="1" applyNumberFormat="1" applyFont="1" applyAlignment="1">
      <alignment horizontal="center"/>
    </xf>
    <xf numFmtId="49" fontId="121" fillId="0" borderId="0" xfId="1" quotePrefix="1" applyNumberFormat="1" applyFont="1" applyAlignment="1">
      <alignment horizontal="center"/>
    </xf>
    <xf numFmtId="3" fontId="148" fillId="0" borderId="0" xfId="1" applyNumberFormat="1" applyFont="1" applyBorder="1" applyAlignment="1">
      <alignment horizontal="center"/>
    </xf>
    <xf numFmtId="0" fontId="11" fillId="0" borderId="0" xfId="1" applyFont="1"/>
    <xf numFmtId="0" fontId="146" fillId="0" borderId="0" xfId="1" applyNumberFormat="1" applyFont="1" applyAlignment="1">
      <alignment horizontal="center"/>
    </xf>
    <xf numFmtId="0" fontId="149" fillId="0" borderId="0" xfId="1" applyFont="1" applyAlignment="1"/>
    <xf numFmtId="49" fontId="53" fillId="0" borderId="0" xfId="1" applyNumberFormat="1" applyFont="1" applyAlignment="1">
      <alignment horizontal="center"/>
    </xf>
    <xf numFmtId="49" fontId="122" fillId="0" borderId="0" xfId="1" quotePrefix="1" applyNumberFormat="1" applyFont="1" applyAlignment="1">
      <alignment horizontal="center"/>
    </xf>
    <xf numFmtId="3" fontId="154" fillId="0" borderId="0" xfId="1" applyNumberFormat="1" applyFont="1" applyAlignment="1">
      <alignment horizontal="center"/>
    </xf>
    <xf numFmtId="0" fontId="149" fillId="0" borderId="0" xfId="1" applyFont="1" applyAlignment="1">
      <alignment horizontal="left"/>
    </xf>
    <xf numFmtId="0" fontId="182" fillId="0" borderId="0" xfId="1" applyFont="1" applyAlignment="1"/>
    <xf numFmtId="0" fontId="122" fillId="0" borderId="0" xfId="1" applyFont="1" applyAlignment="1"/>
    <xf numFmtId="0" fontId="154" fillId="0" borderId="0" xfId="1" applyFont="1" applyAlignment="1"/>
    <xf numFmtId="0" fontId="154" fillId="0" borderId="0" xfId="1" applyFont="1" applyAlignment="1">
      <alignment horizontal="center"/>
    </xf>
    <xf numFmtId="3" fontId="154" fillId="0" borderId="0" xfId="1" applyNumberFormat="1" applyFont="1"/>
    <xf numFmtId="3" fontId="153" fillId="0" borderId="17" xfId="1" applyNumberFormat="1" applyFont="1" applyBorder="1" applyAlignment="1">
      <alignment horizontal="center"/>
    </xf>
    <xf numFmtId="3" fontId="121" fillId="0" borderId="0" xfId="2" applyNumberFormat="1" applyFont="1" applyAlignment="1">
      <alignment horizontal="center"/>
    </xf>
    <xf numFmtId="0" fontId="147" fillId="0" borderId="0" xfId="1" applyFont="1" applyAlignment="1">
      <alignment horizontal="left"/>
    </xf>
    <xf numFmtId="0" fontId="11" fillId="0" borderId="0" xfId="1" applyFont="1" applyAlignment="1">
      <alignment horizontal="left"/>
    </xf>
    <xf numFmtId="0" fontId="11" fillId="0" borderId="21" xfId="1" applyFont="1" applyBorder="1" applyAlignment="1">
      <alignment horizontal="left"/>
    </xf>
    <xf numFmtId="3" fontId="11" fillId="0" borderId="0" xfId="1" applyNumberFormat="1" applyFont="1" applyAlignment="1">
      <alignment horizontal="left"/>
    </xf>
    <xf numFmtId="0" fontId="183" fillId="0" borderId="0" xfId="1" applyFont="1" applyAlignment="1">
      <alignment horizontal="left"/>
    </xf>
    <xf numFmtId="0" fontId="11" fillId="0" borderId="0" xfId="1" applyFont="1" applyBorder="1" applyAlignment="1">
      <alignment horizontal="left"/>
    </xf>
    <xf numFmtId="0" fontId="147" fillId="0" borderId="0" xfId="1" applyFont="1"/>
    <xf numFmtId="0" fontId="184" fillId="0" borderId="0" xfId="1" applyFont="1" applyAlignment="1">
      <alignment horizontal="left"/>
    </xf>
    <xf numFmtId="49" fontId="11" fillId="0" borderId="0" xfId="1" applyNumberFormat="1" applyFont="1" applyAlignment="1">
      <alignment horizontal="left"/>
    </xf>
    <xf numFmtId="0" fontId="183" fillId="0" borderId="0" xfId="1" applyFont="1" applyAlignment="1"/>
    <xf numFmtId="0" fontId="183" fillId="0" borderId="0" xfId="1" applyFont="1" applyAlignment="1">
      <alignment horizontal="center"/>
    </xf>
    <xf numFmtId="0" fontId="157" fillId="0" borderId="0" xfId="1" applyFont="1" applyAlignment="1"/>
    <xf numFmtId="0" fontId="153" fillId="0" borderId="2" xfId="1" applyNumberFormat="1" applyFont="1" applyBorder="1" applyAlignment="1">
      <alignment horizontal="center"/>
    </xf>
    <xf numFmtId="0" fontId="153" fillId="0" borderId="17" xfId="1" applyNumberFormat="1" applyFont="1" applyBorder="1" applyAlignment="1">
      <alignment horizontal="center"/>
    </xf>
    <xf numFmtId="0" fontId="153" fillId="0" borderId="3" xfId="1" applyNumberFormat="1" applyFont="1" applyBorder="1" applyAlignment="1">
      <alignment horizontal="center"/>
    </xf>
    <xf numFmtId="0" fontId="170" fillId="0" borderId="0" xfId="1" applyNumberFormat="1" applyFont="1" applyAlignment="1">
      <alignment horizontal="center"/>
    </xf>
    <xf numFmtId="165" fontId="121" fillId="0" borderId="0" xfId="1" applyNumberFormat="1" applyFont="1" applyAlignment="1">
      <alignment horizontal="center"/>
    </xf>
    <xf numFmtId="0" fontId="185" fillId="0" borderId="0" xfId="1" applyFont="1" applyAlignment="1">
      <alignment horizontal="center"/>
    </xf>
    <xf numFmtId="3" fontId="105" fillId="0" borderId="0" xfId="1" applyNumberFormat="1" applyFont="1" applyAlignment="1">
      <alignment horizontal="right"/>
    </xf>
    <xf numFmtId="3" fontId="147" fillId="0" borderId="0" xfId="1" applyNumberFormat="1" applyFont="1" applyAlignment="1">
      <alignment horizontal="left"/>
    </xf>
    <xf numFmtId="0" fontId="118" fillId="0" borderId="0" xfId="1" applyFont="1" applyAlignment="1">
      <alignment horizontal="center"/>
    </xf>
    <xf numFmtId="0" fontId="31" fillId="0" borderId="1" xfId="1" applyFont="1" applyBorder="1" applyAlignment="1">
      <alignment horizontal="center"/>
    </xf>
    <xf numFmtId="0" fontId="31" fillId="0" borderId="23" xfId="1" applyFont="1" applyBorder="1" applyAlignment="1">
      <alignment horizontal="center"/>
    </xf>
    <xf numFmtId="0" fontId="31" fillId="0" borderId="1" xfId="1" applyNumberFormat="1" applyFont="1" applyBorder="1" applyAlignment="1">
      <alignment horizontal="center"/>
    </xf>
    <xf numFmtId="3" fontId="31" fillId="0" borderId="1" xfId="1" applyNumberFormat="1" applyFont="1" applyBorder="1" applyAlignment="1">
      <alignment horizontal="center"/>
    </xf>
    <xf numFmtId="3" fontId="31" fillId="0" borderId="22" xfId="1" applyNumberFormat="1" applyFont="1" applyBorder="1" applyAlignment="1">
      <alignment horizontal="center"/>
    </xf>
    <xf numFmtId="0" fontId="109" fillId="0" borderId="0" xfId="1" applyFont="1" applyAlignment="1">
      <alignment horizontal="center"/>
    </xf>
    <xf numFmtId="0" fontId="149" fillId="0" borderId="0" xfId="1" applyFont="1" applyBorder="1" applyAlignment="1">
      <alignment horizontal="left"/>
    </xf>
    <xf numFmtId="2" fontId="123" fillId="0" borderId="0" xfId="1" applyNumberFormat="1" applyFont="1" applyAlignment="1">
      <alignment horizontal="center"/>
    </xf>
    <xf numFmtId="0" fontId="186" fillId="0" borderId="0" xfId="1" applyFont="1" applyAlignment="1">
      <alignment horizontal="left"/>
    </xf>
    <xf numFmtId="0" fontId="5" fillId="0" borderId="16" xfId="1" applyFont="1" applyBorder="1" applyAlignment="1">
      <alignment horizontal="center"/>
    </xf>
    <xf numFmtId="0" fontId="5" fillId="0" borderId="41" xfId="1" applyFont="1" applyBorder="1" applyAlignment="1">
      <alignment horizontal="center"/>
    </xf>
    <xf numFmtId="3" fontId="153" fillId="0" borderId="0" xfId="1" applyNumberFormat="1" applyFont="1" applyFill="1" applyBorder="1" applyAlignment="1">
      <alignment horizontal="left"/>
    </xf>
    <xf numFmtId="3" fontId="153" fillId="0" borderId="20" xfId="1" applyNumberFormat="1" applyFont="1" applyBorder="1" applyAlignment="1">
      <alignment horizontal="left"/>
    </xf>
    <xf numFmtId="0" fontId="181" fillId="0" borderId="0" xfId="1" applyFont="1"/>
    <xf numFmtId="3" fontId="180" fillId="0" borderId="0" xfId="1" applyNumberFormat="1" applyFont="1"/>
    <xf numFmtId="0" fontId="173" fillId="0" borderId="0" xfId="1" applyFont="1"/>
    <xf numFmtId="0" fontId="164" fillId="0" borderId="0" xfId="1" applyFont="1" applyAlignment="1"/>
    <xf numFmtId="0" fontId="164" fillId="0" borderId="0" xfId="1" applyFont="1"/>
    <xf numFmtId="2" fontId="122" fillId="0" borderId="0" xfId="1" applyNumberFormat="1" applyFont="1"/>
    <xf numFmtId="0" fontId="127" fillId="0" borderId="0" xfId="1" applyFont="1"/>
    <xf numFmtId="0" fontId="128" fillId="0" borderId="0" xfId="1" applyNumberFormat="1" applyFont="1" applyAlignment="1">
      <alignment horizontal="center"/>
    </xf>
    <xf numFmtId="0" fontId="128" fillId="0" borderId="0" xfId="1" applyFont="1"/>
    <xf numFmtId="0" fontId="188" fillId="0" borderId="0" xfId="1" applyFont="1"/>
    <xf numFmtId="0" fontId="189" fillId="0" borderId="0" xfId="1" applyFont="1"/>
    <xf numFmtId="0" fontId="191" fillId="0" borderId="0" xfId="1" applyNumberFormat="1" applyFont="1" applyAlignment="1">
      <alignment horizontal="center"/>
    </xf>
    <xf numFmtId="0" fontId="190" fillId="0" borderId="0" xfId="1" applyFont="1"/>
    <xf numFmtId="165" fontId="188" fillId="0" borderId="0" xfId="1" applyNumberFormat="1" applyFont="1" applyAlignment="1">
      <alignment horizontal="center"/>
    </xf>
    <xf numFmtId="0" fontId="190" fillId="0" borderId="0" xfId="1" applyNumberFormat="1" applyFont="1" applyAlignment="1">
      <alignment horizontal="center"/>
    </xf>
    <xf numFmtId="165" fontId="190" fillId="0" borderId="0" xfId="1" applyNumberFormat="1" applyFont="1"/>
    <xf numFmtId="0" fontId="192" fillId="0" borderId="0" xfId="1" applyNumberFormat="1" applyFont="1" applyAlignment="1">
      <alignment horizontal="center"/>
    </xf>
    <xf numFmtId="0" fontId="5" fillId="0" borderId="0" xfId="1" applyFont="1"/>
    <xf numFmtId="3" fontId="193" fillId="0" borderId="0" xfId="1" applyNumberFormat="1" applyFont="1" applyAlignment="1">
      <alignment horizontal="center"/>
    </xf>
    <xf numFmtId="0" fontId="63" fillId="0" borderId="0" xfId="1" applyFont="1" applyAlignment="1">
      <alignment horizontal="left"/>
    </xf>
    <xf numFmtId="0" fontId="122" fillId="0" borderId="0" xfId="1" applyFont="1" applyAlignment="1">
      <alignment horizontal="left"/>
    </xf>
    <xf numFmtId="0" fontId="192" fillId="0" borderId="0" xfId="1" applyFont="1"/>
    <xf numFmtId="0" fontId="194" fillId="0" borderId="0" xfId="1" applyNumberFormat="1" applyFont="1" applyAlignment="1">
      <alignment horizontal="center"/>
    </xf>
    <xf numFmtId="0" fontId="122" fillId="0" borderId="20" xfId="1" applyFont="1" applyBorder="1" applyAlignment="1"/>
    <xf numFmtId="0" fontId="122" fillId="0" borderId="0" xfId="1" applyNumberFormat="1" applyFont="1" applyAlignment="1"/>
    <xf numFmtId="0" fontId="121" fillId="0" borderId="0" xfId="1" applyNumberFormat="1" applyFont="1" applyAlignment="1"/>
    <xf numFmtId="3" fontId="195" fillId="0" borderId="0" xfId="1" applyNumberFormat="1" applyFont="1" applyAlignment="1">
      <alignment horizontal="center"/>
    </xf>
    <xf numFmtId="0" fontId="194" fillId="0" borderId="0" xfId="1" applyFont="1" applyAlignment="1">
      <alignment horizontal="center"/>
    </xf>
    <xf numFmtId="49" fontId="153" fillId="0" borderId="3" xfId="1" applyNumberFormat="1" applyFont="1" applyBorder="1" applyAlignment="1">
      <alignment horizontal="left"/>
    </xf>
    <xf numFmtId="3" fontId="192" fillId="0" borderId="0" xfId="1" applyNumberFormat="1" applyFont="1" applyAlignment="1">
      <alignment horizontal="center"/>
    </xf>
    <xf numFmtId="3" fontId="196" fillId="0" borderId="0" xfId="1" applyNumberFormat="1" applyFont="1" applyAlignment="1">
      <alignment horizontal="center"/>
    </xf>
    <xf numFmtId="0" fontId="121" fillId="3" borderId="0" xfId="1" applyFont="1" applyFill="1" applyAlignment="1"/>
    <xf numFmtId="0" fontId="121" fillId="3" borderId="0" xfId="1" applyNumberFormat="1" applyFont="1" applyFill="1" applyAlignment="1">
      <alignment horizontal="center"/>
    </xf>
    <xf numFmtId="0" fontId="31" fillId="3" borderId="0" xfId="1" applyFont="1" applyFill="1" applyAlignment="1">
      <alignment horizontal="center"/>
    </xf>
    <xf numFmtId="0" fontId="121" fillId="3" borderId="0" xfId="1" applyFont="1" applyFill="1" applyAlignment="1">
      <alignment horizontal="center"/>
    </xf>
    <xf numFmtId="3" fontId="121" fillId="3" borderId="0" xfId="1" applyNumberFormat="1" applyFont="1" applyFill="1" applyAlignment="1">
      <alignment horizontal="center"/>
    </xf>
    <xf numFmtId="3" fontId="196" fillId="3" borderId="0" xfId="1" applyNumberFormat="1" applyFont="1" applyFill="1" applyAlignment="1">
      <alignment horizontal="center"/>
    </xf>
    <xf numFmtId="3" fontId="146" fillId="3" borderId="0" xfId="1" applyNumberFormat="1" applyFont="1" applyFill="1"/>
    <xf numFmtId="49" fontId="121" fillId="3" borderId="0" xfId="1" applyNumberFormat="1" applyFont="1" applyFill="1"/>
    <xf numFmtId="3" fontId="197" fillId="0" borderId="0" xfId="1" applyNumberFormat="1" applyFont="1" applyAlignment="1">
      <alignment horizontal="center"/>
    </xf>
    <xf numFmtId="49" fontId="121" fillId="0" borderId="0" xfId="1" applyNumberFormat="1" applyFont="1" applyAlignment="1">
      <alignment horizontal="center" vertical="center"/>
    </xf>
    <xf numFmtId="3" fontId="121" fillId="0" borderId="0" xfId="1" applyNumberFormat="1" applyFont="1" applyAlignment="1">
      <alignment horizontal="center" vertical="center"/>
    </xf>
    <xf numFmtId="0" fontId="122" fillId="0" borderId="0" xfId="1" applyFont="1" applyAlignment="1">
      <alignment horizontal="center"/>
    </xf>
    <xf numFmtId="0" fontId="164" fillId="0" borderId="0" xfId="1" applyFont="1" applyAlignment="1">
      <alignment horizontal="center"/>
    </xf>
    <xf numFmtId="0" fontId="170" fillId="0" borderId="0" xfId="1" applyFont="1" applyAlignment="1">
      <alignment horizontal="center"/>
    </xf>
    <xf numFmtId="0" fontId="121" fillId="0" borderId="0" xfId="1" applyFont="1" applyAlignment="1">
      <alignment horizontal="left" vertical="center" wrapText="1"/>
    </xf>
    <xf numFmtId="0" fontId="121" fillId="12" borderId="0" xfId="1" applyNumberFormat="1" applyFont="1" applyFill="1" applyAlignment="1">
      <alignment horizontal="center"/>
    </xf>
    <xf numFmtId="0" fontId="0" fillId="0" borderId="1" xfId="0" applyBorder="1" applyAlignment="1">
      <alignment horizontal="center"/>
    </xf>
    <xf numFmtId="0" fontId="121" fillId="0" borderId="1" xfId="1" applyFont="1" applyBorder="1" applyAlignment="1">
      <alignment horizontal="center"/>
    </xf>
    <xf numFmtId="0" fontId="47" fillId="0" borderId="1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53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153" fillId="0" borderId="1" xfId="1" applyFont="1" applyBorder="1"/>
    <xf numFmtId="0" fontId="153" fillId="0" borderId="1" xfId="1" applyNumberFormat="1" applyFont="1" applyBorder="1" applyAlignment="1">
      <alignment horizontal="center"/>
    </xf>
    <xf numFmtId="0" fontId="153" fillId="0" borderId="1" xfId="1" applyFont="1" applyBorder="1" applyAlignment="1">
      <alignment horizontal="left"/>
    </xf>
    <xf numFmtId="3" fontId="153" fillId="0" borderId="1" xfId="1" applyNumberFormat="1" applyFont="1" applyBorder="1"/>
    <xf numFmtId="3" fontId="153" fillId="0" borderId="1" xfId="1" applyNumberFormat="1" applyFont="1" applyFill="1" applyBorder="1" applyAlignment="1">
      <alignment horizontal="left"/>
    </xf>
    <xf numFmtId="0" fontId="11" fillId="0" borderId="1" xfId="1" applyFont="1" applyBorder="1" applyAlignment="1">
      <alignment horizontal="left"/>
    </xf>
    <xf numFmtId="3" fontId="153" fillId="0" borderId="1" xfId="1" applyNumberFormat="1" applyFont="1" applyBorder="1" applyAlignment="1">
      <alignment horizontal="left"/>
    </xf>
    <xf numFmtId="0" fontId="170" fillId="0" borderId="1" xfId="1" applyFont="1" applyBorder="1"/>
    <xf numFmtId="0" fontId="121" fillId="0" borderId="1" xfId="1" applyNumberFormat="1" applyFont="1" applyBorder="1" applyAlignment="1">
      <alignment horizontal="center"/>
    </xf>
    <xf numFmtId="0" fontId="121" fillId="0" borderId="1" xfId="1" applyFont="1" applyBorder="1"/>
    <xf numFmtId="3" fontId="121" fillId="0" borderId="1" xfId="1" applyNumberFormat="1" applyFont="1" applyBorder="1" applyAlignment="1">
      <alignment horizontal="center"/>
    </xf>
    <xf numFmtId="0" fontId="153" fillId="0" borderId="1" xfId="1" applyFont="1" applyFill="1" applyBorder="1" applyAlignment="1">
      <alignment horizontal="left"/>
    </xf>
    <xf numFmtId="0" fontId="4" fillId="0" borderId="1" xfId="1" applyFont="1" applyFill="1" applyBorder="1" applyAlignment="1">
      <alignment horizontal="center"/>
    </xf>
    <xf numFmtId="0" fontId="147" fillId="0" borderId="1" xfId="1" applyFont="1" applyBorder="1" applyAlignment="1">
      <alignment horizontal="left"/>
    </xf>
    <xf numFmtId="0" fontId="118" fillId="0" borderId="1" xfId="1" applyBorder="1"/>
    <xf numFmtId="0" fontId="121" fillId="0" borderId="1" xfId="1" applyFont="1" applyBorder="1" applyAlignment="1">
      <alignment horizontal="center" vertical="center"/>
    </xf>
    <xf numFmtId="0" fontId="121" fillId="0" borderId="1" xfId="1" applyFont="1" applyBorder="1" applyAlignment="1">
      <alignment horizontal="left" vertical="center" wrapText="1"/>
    </xf>
    <xf numFmtId="0" fontId="121" fillId="0" borderId="1" xfId="1" applyFont="1" applyBorder="1" applyAlignment="1">
      <alignment horizontal="left" vertical="top" wrapText="1"/>
    </xf>
    <xf numFmtId="3" fontId="11" fillId="0" borderId="1" xfId="1" applyNumberFormat="1" applyFont="1" applyBorder="1" applyAlignment="1">
      <alignment horizontal="left"/>
    </xf>
    <xf numFmtId="0" fontId="53" fillId="0" borderId="1" xfId="1" applyFont="1" applyBorder="1"/>
    <xf numFmtId="0" fontId="53" fillId="0" borderId="1" xfId="1" applyNumberFormat="1" applyFont="1" applyBorder="1" applyAlignment="1">
      <alignment horizontal="center"/>
    </xf>
    <xf numFmtId="0" fontId="53" fillId="0" borderId="1" xfId="1" applyFont="1" applyBorder="1" applyAlignment="1">
      <alignment horizontal="center"/>
    </xf>
    <xf numFmtId="0" fontId="105" fillId="0" borderId="1" xfId="1" applyFont="1" applyBorder="1" applyAlignment="1">
      <alignment horizontal="center"/>
    </xf>
    <xf numFmtId="3" fontId="53" fillId="0" borderId="1" xfId="1" applyNumberFormat="1" applyFont="1" applyBorder="1" applyAlignment="1">
      <alignment horizontal="center"/>
    </xf>
    <xf numFmtId="0" fontId="121" fillId="3" borderId="1" xfId="1" applyNumberFormat="1" applyFont="1" applyFill="1" applyBorder="1" applyAlignment="1">
      <alignment horizontal="center"/>
    </xf>
    <xf numFmtId="0" fontId="121" fillId="0" borderId="1" xfId="1" applyFont="1" applyBorder="1" applyAlignment="1">
      <alignment horizontal="right"/>
    </xf>
    <xf numFmtId="0" fontId="121" fillId="0" borderId="1" xfId="1" applyFont="1" applyBorder="1" applyAlignment="1">
      <alignment horizontal="left"/>
    </xf>
    <xf numFmtId="0" fontId="105" fillId="0" borderId="1" xfId="1" applyFont="1" applyBorder="1"/>
    <xf numFmtId="3" fontId="105" fillId="0" borderId="1" xfId="1" applyNumberFormat="1" applyFont="1" applyBorder="1" applyAlignment="1">
      <alignment horizontal="center"/>
    </xf>
    <xf numFmtId="0" fontId="122" fillId="0" borderId="1" xfId="1" applyNumberFormat="1" applyFont="1" applyBorder="1" applyAlignment="1">
      <alignment horizontal="center"/>
    </xf>
    <xf numFmtId="0" fontId="149" fillId="0" borderId="1" xfId="1" applyFont="1" applyBorder="1" applyAlignment="1">
      <alignment horizontal="left"/>
    </xf>
    <xf numFmtId="0" fontId="120" fillId="0" borderId="1" xfId="1" applyFont="1" applyBorder="1" applyAlignment="1">
      <alignment horizontal="center"/>
    </xf>
    <xf numFmtId="0" fontId="181" fillId="0" borderId="1" xfId="1" applyFont="1" applyBorder="1"/>
    <xf numFmtId="0" fontId="149" fillId="0" borderId="1" xfId="1" applyFont="1" applyBorder="1" applyAlignment="1"/>
    <xf numFmtId="0" fontId="149" fillId="0" borderId="1" xfId="1" applyNumberFormat="1" applyFont="1" applyBorder="1" applyAlignment="1">
      <alignment horizontal="center"/>
    </xf>
    <xf numFmtId="0" fontId="109" fillId="0" borderId="1" xfId="1" applyFont="1" applyBorder="1" applyAlignment="1">
      <alignment horizontal="center"/>
    </xf>
    <xf numFmtId="0" fontId="157" fillId="0" borderId="1" xfId="1" applyFont="1" applyBorder="1" applyAlignment="1">
      <alignment horizontal="center"/>
    </xf>
    <xf numFmtId="3" fontId="157" fillId="0" borderId="1" xfId="1" applyNumberFormat="1" applyFont="1" applyBorder="1" applyAlignment="1">
      <alignment horizontal="center"/>
    </xf>
    <xf numFmtId="0" fontId="118" fillId="0" borderId="1" xfId="1" applyFont="1" applyBorder="1" applyAlignment="1">
      <alignment horizontal="center"/>
    </xf>
    <xf numFmtId="0" fontId="147" fillId="0" borderId="1" xfId="1" applyFont="1" applyBorder="1"/>
    <xf numFmtId="0" fontId="121" fillId="0" borderId="1" xfId="1" applyFont="1" applyBorder="1" applyAlignment="1"/>
    <xf numFmtId="0" fontId="149" fillId="0" borderId="1" xfId="1" applyFont="1" applyBorder="1" applyAlignment="1">
      <alignment horizontal="center"/>
    </xf>
    <xf numFmtId="0" fontId="105" fillId="0" borderId="1" xfId="1" applyFont="1" applyBorder="1" applyAlignment="1">
      <alignment horizontal="left"/>
    </xf>
    <xf numFmtId="49" fontId="121" fillId="0" borderId="1" xfId="1" applyNumberFormat="1" applyFont="1" applyBorder="1" applyAlignment="1">
      <alignment horizontal="center"/>
    </xf>
    <xf numFmtId="0" fontId="158" fillId="0" borderId="1" xfId="1" applyNumberFormat="1" applyFont="1" applyBorder="1" applyAlignment="1">
      <alignment horizontal="center"/>
    </xf>
    <xf numFmtId="49" fontId="53" fillId="0" borderId="1" xfId="1" applyNumberFormat="1" applyFont="1" applyBorder="1" applyAlignment="1">
      <alignment horizontal="center"/>
    </xf>
    <xf numFmtId="3" fontId="121" fillId="0" borderId="1" xfId="1" applyNumberFormat="1" applyFont="1" applyBorder="1"/>
    <xf numFmtId="0" fontId="159" fillId="0" borderId="1" xfId="1" applyFont="1" applyBorder="1"/>
    <xf numFmtId="3" fontId="121" fillId="0" borderId="1" xfId="1" quotePrefix="1" applyNumberFormat="1" applyFont="1" applyBorder="1" applyAlignment="1">
      <alignment horizontal="center"/>
    </xf>
    <xf numFmtId="0" fontId="170" fillId="0" borderId="1" xfId="1" applyFont="1" applyBorder="1" applyAlignment="1">
      <alignment horizontal="left"/>
    </xf>
    <xf numFmtId="0" fontId="161" fillId="0" borderId="1" xfId="1" applyNumberFormat="1" applyFont="1" applyBorder="1" applyAlignment="1">
      <alignment horizontal="center"/>
    </xf>
    <xf numFmtId="0" fontId="183" fillId="0" borderId="1" xfId="1" applyFont="1" applyBorder="1" applyAlignment="1">
      <alignment horizontal="left"/>
    </xf>
    <xf numFmtId="0" fontId="121" fillId="0" borderId="1" xfId="1" quotePrefix="1" applyFont="1" applyBorder="1" applyAlignment="1">
      <alignment horizontal="center"/>
    </xf>
    <xf numFmtId="0" fontId="114" fillId="0" borderId="1" xfId="1" applyFont="1" applyBorder="1"/>
    <xf numFmtId="3" fontId="121" fillId="0" borderId="1" xfId="1" applyNumberFormat="1" applyFont="1" applyBorder="1" applyAlignment="1">
      <alignment horizontal="right"/>
    </xf>
    <xf numFmtId="0" fontId="164" fillId="0" borderId="1" xfId="1" applyFont="1" applyBorder="1" applyAlignment="1"/>
    <xf numFmtId="0" fontId="164" fillId="0" borderId="1" xfId="1" applyNumberFormat="1" applyFont="1" applyBorder="1" applyAlignment="1">
      <alignment horizontal="center"/>
    </xf>
    <xf numFmtId="0" fontId="164" fillId="0" borderId="1" xfId="1" applyFont="1" applyBorder="1"/>
    <xf numFmtId="3" fontId="177" fillId="0" borderId="1" xfId="1" applyNumberFormat="1" applyFont="1" applyBorder="1" applyAlignment="1">
      <alignment horizontal="center"/>
    </xf>
    <xf numFmtId="3" fontId="198" fillId="0" borderId="1" xfId="1" applyNumberFormat="1" applyFont="1" applyBorder="1" applyAlignment="1">
      <alignment horizontal="center"/>
    </xf>
    <xf numFmtId="0" fontId="169" fillId="0" borderId="1" xfId="1" applyFont="1" applyBorder="1"/>
    <xf numFmtId="3" fontId="53" fillId="0" borderId="1" xfId="1" applyNumberFormat="1" applyFont="1" applyBorder="1"/>
    <xf numFmtId="0" fontId="169" fillId="0" borderId="1" xfId="1" applyFont="1" applyBorder="1" applyAlignment="1">
      <alignment horizontal="left"/>
    </xf>
    <xf numFmtId="0" fontId="184" fillId="0" borderId="1" xfId="1" applyFont="1" applyBorder="1" applyAlignment="1">
      <alignment horizontal="left"/>
    </xf>
    <xf numFmtId="1" fontId="121" fillId="0" borderId="1" xfId="1" applyNumberFormat="1" applyFont="1" applyBorder="1" applyAlignment="1">
      <alignment horizontal="center"/>
    </xf>
    <xf numFmtId="0" fontId="149" fillId="0" borderId="1" xfId="1" applyFont="1" applyBorder="1"/>
    <xf numFmtId="3" fontId="105" fillId="0" borderId="1" xfId="1" applyNumberFormat="1" applyFont="1" applyBorder="1"/>
    <xf numFmtId="0" fontId="123" fillId="0" borderId="1" xfId="1" applyFont="1" applyBorder="1"/>
    <xf numFmtId="0" fontId="170" fillId="0" borderId="1" xfId="1" applyFont="1" applyBorder="1" applyAlignment="1">
      <alignment horizontal="center"/>
    </xf>
    <xf numFmtId="0" fontId="171" fillId="0" borderId="1" xfId="1" applyFont="1" applyBorder="1"/>
    <xf numFmtId="0" fontId="122" fillId="3" borderId="1" xfId="1" applyNumberFormat="1" applyFont="1" applyFill="1" applyBorder="1" applyAlignment="1">
      <alignment horizontal="center"/>
    </xf>
    <xf numFmtId="0" fontId="172" fillId="0" borderId="1" xfId="1" applyFont="1" applyBorder="1"/>
    <xf numFmtId="49" fontId="121" fillId="0" borderId="1" xfId="1" quotePrefix="1" applyNumberFormat="1" applyFont="1" applyBorder="1" applyAlignment="1">
      <alignment horizontal="center"/>
    </xf>
    <xf numFmtId="0" fontId="47" fillId="0" borderId="1" xfId="0" applyFont="1" applyBorder="1" applyAlignment="1">
      <alignment horizontal="center"/>
    </xf>
    <xf numFmtId="0" fontId="146" fillId="0" borderId="1" xfId="1" applyNumberFormat="1" applyFont="1" applyBorder="1" applyAlignment="1">
      <alignment horizontal="center"/>
    </xf>
    <xf numFmtId="0" fontId="146" fillId="0" borderId="1" xfId="1" applyFont="1" applyBorder="1"/>
    <xf numFmtId="3" fontId="146" fillId="0" borderId="1" xfId="1" applyNumberFormat="1" applyFont="1" applyBorder="1"/>
    <xf numFmtId="3" fontId="53" fillId="0" borderId="1" xfId="1" quotePrefix="1" applyNumberFormat="1" applyFont="1" applyBorder="1" applyAlignment="1">
      <alignment horizontal="center"/>
    </xf>
    <xf numFmtId="0" fontId="157" fillId="0" borderId="1" xfId="1" applyNumberFormat="1" applyFont="1" applyBorder="1" applyAlignment="1">
      <alignment horizontal="center"/>
    </xf>
    <xf numFmtId="0" fontId="169" fillId="0" borderId="1" xfId="1" applyFont="1" applyBorder="1" applyAlignment="1">
      <alignment horizontal="center"/>
    </xf>
    <xf numFmtId="0" fontId="122" fillId="0" borderId="1" xfId="1" applyFont="1" applyBorder="1" applyAlignment="1">
      <alignment horizontal="center"/>
    </xf>
    <xf numFmtId="49" fontId="122" fillId="0" borderId="1" xfId="1" quotePrefix="1" applyNumberFormat="1" applyFont="1" applyBorder="1" applyAlignment="1">
      <alignment horizontal="center"/>
    </xf>
    <xf numFmtId="0" fontId="182" fillId="0" borderId="1" xfId="1" applyFont="1" applyBorder="1" applyAlignment="1"/>
    <xf numFmtId="0" fontId="170" fillId="0" borderId="1" xfId="1" applyNumberFormat="1" applyFont="1" applyBorder="1" applyAlignment="1">
      <alignment horizontal="center"/>
    </xf>
    <xf numFmtId="0" fontId="123" fillId="0" borderId="1" xfId="1" applyFont="1" applyBorder="1" applyAlignment="1">
      <alignment horizontal="center"/>
    </xf>
    <xf numFmtId="49" fontId="121" fillId="0" borderId="1" xfId="1" applyNumberFormat="1" applyFont="1" applyBorder="1"/>
    <xf numFmtId="0" fontId="121" fillId="3" borderId="1" xfId="1" applyFont="1" applyFill="1" applyBorder="1" applyAlignment="1"/>
    <xf numFmtId="0" fontId="31" fillId="3" borderId="1" xfId="1" applyFont="1" applyFill="1" applyBorder="1" applyAlignment="1">
      <alignment horizontal="center"/>
    </xf>
    <xf numFmtId="0" fontId="121" fillId="3" borderId="1" xfId="1" applyFont="1" applyFill="1" applyBorder="1" applyAlignment="1">
      <alignment horizontal="center"/>
    </xf>
    <xf numFmtId="49" fontId="121" fillId="3" borderId="1" xfId="1" applyNumberFormat="1" applyFont="1" applyFill="1" applyBorder="1"/>
    <xf numFmtId="0" fontId="105" fillId="0" borderId="1" xfId="1" applyFont="1" applyBorder="1" applyAlignment="1"/>
    <xf numFmtId="0" fontId="122" fillId="0" borderId="1" xfId="1" applyFont="1" applyBorder="1" applyAlignment="1"/>
    <xf numFmtId="3" fontId="122" fillId="0" borderId="1" xfId="1" applyNumberFormat="1" applyFont="1" applyBorder="1"/>
    <xf numFmtId="3" fontId="147" fillId="0" borderId="1" xfId="1" applyNumberFormat="1" applyFont="1" applyBorder="1" applyAlignment="1">
      <alignment horizontal="left"/>
    </xf>
    <xf numFmtId="0" fontId="152" fillId="0" borderId="1" xfId="1" applyFont="1" applyBorder="1"/>
    <xf numFmtId="0" fontId="154" fillId="0" borderId="1" xfId="1" applyFont="1" applyBorder="1" applyAlignment="1"/>
    <xf numFmtId="0" fontId="154" fillId="0" borderId="1" xfId="1" applyNumberFormat="1" applyFont="1" applyBorder="1" applyAlignment="1">
      <alignment horizontal="center"/>
    </xf>
    <xf numFmtId="0" fontId="185" fillId="0" borderId="1" xfId="1" applyFont="1" applyBorder="1" applyAlignment="1">
      <alignment horizontal="center"/>
    </xf>
    <xf numFmtId="0" fontId="154" fillId="0" borderId="1" xfId="1" applyFont="1" applyBorder="1" applyAlignment="1">
      <alignment horizontal="center"/>
    </xf>
    <xf numFmtId="3" fontId="154" fillId="0" borderId="1" xfId="1" applyNumberFormat="1" applyFont="1" applyBorder="1"/>
    <xf numFmtId="0" fontId="53" fillId="0" borderId="1" xfId="1" applyFont="1" applyBorder="1" applyAlignment="1">
      <alignment horizontal="left"/>
    </xf>
    <xf numFmtId="0" fontId="121" fillId="0" borderId="1" xfId="1" applyFont="1" applyBorder="1" applyAlignment="1">
      <alignment horizontal="center" vertical="center" wrapText="1"/>
    </xf>
    <xf numFmtId="0" fontId="121" fillId="0" borderId="1" xfId="1" applyFont="1" applyBorder="1" applyAlignment="1">
      <alignment vertical="top" wrapText="1"/>
    </xf>
    <xf numFmtId="0" fontId="121" fillId="0" borderId="1" xfId="1" applyNumberFormat="1" applyFont="1" applyBorder="1" applyAlignment="1">
      <alignment horizontal="center" vertical="center" wrapText="1"/>
    </xf>
    <xf numFmtId="3" fontId="121" fillId="0" borderId="1" xfId="1" applyNumberFormat="1" applyFont="1" applyBorder="1" applyAlignment="1">
      <alignment horizontal="center" vertical="center" wrapText="1"/>
    </xf>
    <xf numFmtId="3" fontId="150" fillId="0" borderId="1" xfId="1" applyNumberFormat="1" applyFont="1" applyBorder="1" applyAlignment="1">
      <alignment horizontal="center"/>
    </xf>
    <xf numFmtId="0" fontId="148" fillId="0" borderId="1" xfId="1" applyFont="1" applyBorder="1"/>
    <xf numFmtId="0" fontId="53" fillId="0" borderId="1" xfId="1" applyFont="1" applyBorder="1" applyAlignment="1"/>
    <xf numFmtId="0" fontId="183" fillId="0" borderId="1" xfId="1" applyFont="1" applyBorder="1" applyAlignment="1"/>
    <xf numFmtId="0" fontId="162" fillId="0" borderId="1" xfId="1" applyFont="1" applyBorder="1"/>
    <xf numFmtId="0" fontId="162" fillId="0" borderId="1" xfId="1" applyFont="1" applyBorder="1" applyAlignment="1">
      <alignment horizontal="center"/>
    </xf>
    <xf numFmtId="3" fontId="162" fillId="0" borderId="1" xfId="1" applyNumberFormat="1" applyFont="1" applyBorder="1"/>
    <xf numFmtId="0" fontId="183" fillId="0" borderId="1" xfId="1" applyFont="1" applyBorder="1" applyAlignment="1">
      <alignment horizontal="center"/>
    </xf>
    <xf numFmtId="2" fontId="122" fillId="0" borderId="1" xfId="1" applyNumberFormat="1" applyFont="1" applyBorder="1"/>
    <xf numFmtId="2" fontId="121" fillId="0" borderId="1" xfId="1" applyNumberFormat="1" applyFont="1" applyBorder="1"/>
    <xf numFmtId="0" fontId="11" fillId="0" borderId="1" xfId="1" applyFont="1" applyBorder="1"/>
    <xf numFmtId="0" fontId="122" fillId="0" borderId="1" xfId="1" applyFont="1" applyBorder="1"/>
    <xf numFmtId="165" fontId="121" fillId="0" borderId="1" xfId="1" applyNumberFormat="1" applyFont="1" applyBorder="1" applyAlignment="1">
      <alignment horizontal="center"/>
    </xf>
    <xf numFmtId="0" fontId="127" fillId="0" borderId="1" xfId="1" applyFont="1" applyBorder="1"/>
    <xf numFmtId="0" fontId="128" fillId="0" borderId="1" xfId="1" applyNumberFormat="1" applyFont="1" applyBorder="1" applyAlignment="1">
      <alignment horizontal="center"/>
    </xf>
    <xf numFmtId="0" fontId="128" fillId="0" borderId="1" xfId="1" applyFont="1" applyBorder="1"/>
    <xf numFmtId="0" fontId="189" fillId="0" borderId="1" xfId="1" applyFont="1" applyBorder="1"/>
    <xf numFmtId="0" fontId="5" fillId="0" borderId="1" xfId="1" applyFont="1" applyBorder="1"/>
    <xf numFmtId="0" fontId="191" fillId="0" borderId="1" xfId="1" applyNumberFormat="1" applyFont="1" applyBorder="1" applyAlignment="1">
      <alignment horizontal="center"/>
    </xf>
    <xf numFmtId="0" fontId="190" fillId="0" borderId="1" xfId="1" applyFont="1" applyBorder="1"/>
    <xf numFmtId="165" fontId="188" fillId="0" borderId="1" xfId="1" applyNumberFormat="1" applyFont="1" applyBorder="1" applyAlignment="1">
      <alignment horizontal="center"/>
    </xf>
    <xf numFmtId="0" fontId="188" fillId="0" borderId="1" xfId="1" applyFont="1" applyBorder="1"/>
    <xf numFmtId="0" fontId="190" fillId="0" borderId="1" xfId="1" applyNumberFormat="1" applyFont="1" applyBorder="1" applyAlignment="1">
      <alignment horizontal="center"/>
    </xf>
    <xf numFmtId="165" fontId="190" fillId="0" borderId="1" xfId="1" applyNumberFormat="1" applyFont="1" applyBorder="1"/>
    <xf numFmtId="0" fontId="123" fillId="0" borderId="1" xfId="1" applyNumberFormat="1" applyFont="1" applyBorder="1" applyAlignment="1">
      <alignment horizontal="center"/>
    </xf>
    <xf numFmtId="0" fontId="47" fillId="12" borderId="1" xfId="0" applyFont="1" applyFill="1" applyBorder="1" applyAlignment="1">
      <alignment horizontal="left"/>
    </xf>
    <xf numFmtId="0" fontId="14" fillId="12" borderId="1" xfId="0" applyFont="1" applyFill="1" applyBorder="1" applyAlignment="1">
      <alignment horizontal="center"/>
    </xf>
    <xf numFmtId="0" fontId="0" fillId="12" borderId="1" xfId="0" applyFill="1" applyBorder="1"/>
    <xf numFmtId="0" fontId="47" fillId="13" borderId="1" xfId="0" applyFont="1" applyFill="1" applyBorder="1" applyAlignment="1">
      <alignment horizontal="left"/>
    </xf>
    <xf numFmtId="0" fontId="14" fillId="13" borderId="1" xfId="0" applyFont="1" applyFill="1" applyBorder="1" applyAlignment="1">
      <alignment horizontal="center"/>
    </xf>
    <xf numFmtId="0" fontId="0" fillId="13" borderId="1" xfId="0" applyFill="1" applyBorder="1"/>
    <xf numFmtId="0" fontId="47" fillId="13" borderId="1" xfId="0" applyFont="1" applyFill="1" applyBorder="1" applyAlignment="1">
      <alignment horizontal="center"/>
    </xf>
    <xf numFmtId="0" fontId="47" fillId="3" borderId="1" xfId="0" applyFont="1" applyFill="1" applyBorder="1" applyAlignment="1">
      <alignment horizontal="left"/>
    </xf>
    <xf numFmtId="0" fontId="14" fillId="3" borderId="1" xfId="0" applyFont="1" applyFill="1" applyBorder="1" applyAlignment="1">
      <alignment horizontal="center"/>
    </xf>
    <xf numFmtId="0" fontId="0" fillId="3" borderId="1" xfId="0" applyFill="1" applyBorder="1"/>
    <xf numFmtId="9" fontId="0" fillId="3" borderId="1" xfId="0" applyNumberFormat="1" applyFill="1" applyBorder="1"/>
    <xf numFmtId="0" fontId="1" fillId="3" borderId="1" xfId="0" applyFont="1" applyFill="1" applyBorder="1"/>
    <xf numFmtId="0" fontId="47" fillId="14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22" fillId="0" borderId="1" xfId="1" applyFont="1" applyBorder="1" applyAlignment="1">
      <alignment horizontal="center"/>
    </xf>
    <xf numFmtId="0" fontId="170" fillId="0" borderId="1" xfId="1" applyFont="1" applyBorder="1" applyAlignment="1">
      <alignment horizontal="center"/>
    </xf>
    <xf numFmtId="0" fontId="123" fillId="0" borderId="1" xfId="1" applyFont="1" applyBorder="1" applyAlignment="1">
      <alignment horizontal="center"/>
    </xf>
    <xf numFmtId="0" fontId="153" fillId="12" borderId="1" xfId="1" applyFont="1" applyFill="1" applyBorder="1" applyAlignment="1">
      <alignment horizontal="left"/>
    </xf>
    <xf numFmtId="0" fontId="4" fillId="12" borderId="1" xfId="1" applyFont="1" applyFill="1" applyBorder="1" applyAlignment="1">
      <alignment horizontal="center"/>
    </xf>
    <xf numFmtId="0" fontId="153" fillId="0" borderId="1" xfId="0" applyFont="1" applyBorder="1" applyAlignment="1">
      <alignment horizontal="center"/>
    </xf>
    <xf numFmtId="0" fontId="153" fillId="0" borderId="1" xfId="0" applyFont="1" applyBorder="1" applyAlignment="1">
      <alignment horizontal="left"/>
    </xf>
    <xf numFmtId="0" fontId="153" fillId="3" borderId="1" xfId="0" applyFont="1" applyFill="1" applyBorder="1" applyAlignment="1">
      <alignment horizontal="left"/>
    </xf>
    <xf numFmtId="0" fontId="199" fillId="0" borderId="1" xfId="1" applyFont="1" applyBorder="1"/>
    <xf numFmtId="0" fontId="153" fillId="0" borderId="1" xfId="1" applyFont="1" applyBorder="1" applyAlignment="1">
      <alignment horizontal="center" vertical="center"/>
    </xf>
    <xf numFmtId="0" fontId="153" fillId="0" borderId="1" xfId="1" applyFont="1" applyBorder="1" applyAlignment="1">
      <alignment horizontal="left" vertical="center" wrapText="1"/>
    </xf>
    <xf numFmtId="0" fontId="200" fillId="0" borderId="1" xfId="1" applyFont="1" applyBorder="1" applyAlignment="1"/>
    <xf numFmtId="0" fontId="199" fillId="0" borderId="1" xfId="1" applyFont="1" applyBorder="1" applyAlignment="1">
      <alignment horizontal="center"/>
    </xf>
    <xf numFmtId="0" fontId="200" fillId="0" borderId="1" xfId="1" applyFont="1" applyBorder="1"/>
    <xf numFmtId="0" fontId="201" fillId="0" borderId="1" xfId="1" applyFont="1" applyBorder="1"/>
    <xf numFmtId="0" fontId="199" fillId="0" borderId="1" xfId="1" applyFont="1" applyBorder="1" applyAlignment="1"/>
    <xf numFmtId="0" fontId="201" fillId="0" borderId="1" xfId="1" applyFont="1" applyBorder="1" applyAlignment="1"/>
    <xf numFmtId="0" fontId="153" fillId="0" borderId="1" xfId="1" applyFont="1" applyBorder="1" applyAlignment="1"/>
    <xf numFmtId="0" fontId="154" fillId="0" borderId="1" xfId="1" applyFont="1" applyBorder="1" applyAlignment="1">
      <alignment horizontal="left"/>
    </xf>
    <xf numFmtId="2" fontId="200" fillId="0" borderId="1" xfId="1" applyNumberFormat="1" applyFont="1" applyBorder="1"/>
    <xf numFmtId="0" fontId="47" fillId="0" borderId="0" xfId="0" applyFont="1" applyBorder="1" applyAlignment="1">
      <alignment horizontal="left"/>
    </xf>
    <xf numFmtId="0" fontId="199" fillId="0" borderId="1" xfId="1" applyFont="1" applyBorder="1" applyAlignment="1">
      <alignment horizontal="center"/>
    </xf>
    <xf numFmtId="0" fontId="199" fillId="0" borderId="1" xfId="1" applyFont="1" applyBorder="1" applyAlignment="1">
      <alignment horizontal="left"/>
    </xf>
    <xf numFmtId="0" fontId="145" fillId="0" borderId="0" xfId="0" applyFont="1" applyBorder="1"/>
    <xf numFmtId="0" fontId="47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02" fillId="0" borderId="1" xfId="3" applyBorder="1" applyAlignment="1" applyProtection="1"/>
    <xf numFmtId="0" fontId="153" fillId="3" borderId="1" xfId="1" applyFont="1" applyFill="1" applyBorder="1" applyAlignment="1">
      <alignment horizontal="left"/>
    </xf>
    <xf numFmtId="0" fontId="162" fillId="0" borderId="1" xfId="1" applyFont="1" applyBorder="1" applyAlignment="1"/>
    <xf numFmtId="0" fontId="146" fillId="0" borderId="1" xfId="1" applyFont="1" applyBorder="1" applyAlignment="1">
      <alignment horizontal="center"/>
    </xf>
    <xf numFmtId="0" fontId="172" fillId="0" borderId="1" xfId="1" applyFont="1" applyBorder="1" applyAlignment="1">
      <alignment vertical="center"/>
    </xf>
    <xf numFmtId="0" fontId="170" fillId="0" borderId="16" xfId="1" applyFont="1" applyBorder="1" applyAlignment="1">
      <alignment horizontal="center" vertical="center"/>
    </xf>
    <xf numFmtId="0" fontId="47" fillId="3" borderId="13" xfId="0" applyFont="1" applyFill="1" applyBorder="1" applyAlignment="1">
      <alignment wrapText="1"/>
    </xf>
    <xf numFmtId="0" fontId="47" fillId="3" borderId="23" xfId="0" applyFont="1" applyFill="1" applyBorder="1" applyAlignment="1">
      <alignment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3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5" fillId="0" borderId="50" xfId="0" applyFont="1" applyBorder="1" applyAlignment="1">
      <alignment horizontal="left" vertical="center"/>
    </xf>
    <xf numFmtId="0" fontId="55" fillId="0" borderId="22" xfId="0" applyFont="1" applyBorder="1" applyAlignment="1">
      <alignment horizontal="left" vertical="center"/>
    </xf>
    <xf numFmtId="0" fontId="55" fillId="0" borderId="51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left" vertical="top" wrapText="1"/>
    </xf>
    <xf numFmtId="0" fontId="52" fillId="0" borderId="10" xfId="0" applyFont="1" applyBorder="1" applyAlignment="1">
      <alignment horizontal="center"/>
    </xf>
    <xf numFmtId="0" fontId="52" fillId="0" borderId="6" xfId="0" applyFont="1" applyBorder="1" applyAlignment="1">
      <alignment horizontal="center"/>
    </xf>
    <xf numFmtId="0" fontId="52" fillId="0" borderId="11" xfId="0" applyFont="1" applyBorder="1" applyAlignment="1">
      <alignment horizontal="center"/>
    </xf>
    <xf numFmtId="0" fontId="48" fillId="2" borderId="10" xfId="0" applyFont="1" applyFill="1" applyBorder="1" applyAlignment="1">
      <alignment horizontal="center"/>
    </xf>
    <xf numFmtId="0" fontId="48" fillId="2" borderId="6" xfId="0" applyFont="1" applyFill="1" applyBorder="1" applyAlignment="1">
      <alignment horizontal="center"/>
    </xf>
    <xf numFmtId="0" fontId="48" fillId="2" borderId="11" xfId="0" applyFont="1" applyFill="1" applyBorder="1" applyAlignment="1">
      <alignment horizontal="center"/>
    </xf>
    <xf numFmtId="0" fontId="53" fillId="0" borderId="10" xfId="0" applyFont="1" applyFill="1" applyBorder="1" applyAlignment="1">
      <alignment horizontal="center"/>
    </xf>
    <xf numFmtId="0" fontId="53" fillId="0" borderId="6" xfId="0" applyFont="1" applyFill="1" applyBorder="1" applyAlignment="1">
      <alignment horizontal="center"/>
    </xf>
    <xf numFmtId="0" fontId="53" fillId="0" borderId="11" xfId="0" applyFont="1" applyFill="1" applyBorder="1" applyAlignment="1">
      <alignment horizontal="center"/>
    </xf>
    <xf numFmtId="0" fontId="55" fillId="0" borderId="55" xfId="0" applyFont="1" applyBorder="1" applyAlignment="1">
      <alignment horizontal="left"/>
    </xf>
    <xf numFmtId="0" fontId="55" fillId="0" borderId="54" xfId="0" applyFont="1" applyBorder="1" applyAlignment="1">
      <alignment horizontal="left"/>
    </xf>
    <xf numFmtId="0" fontId="55" fillId="0" borderId="56" xfId="0" applyFont="1" applyBorder="1" applyAlignment="1">
      <alignment horizontal="left"/>
    </xf>
    <xf numFmtId="0" fontId="91" fillId="0" borderId="13" xfId="0" applyFont="1" applyBorder="1" applyAlignment="1">
      <alignment horizontal="left"/>
    </xf>
    <xf numFmtId="0" fontId="91" fillId="0" borderId="23" xfId="0" applyFont="1" applyBorder="1" applyAlignment="1">
      <alignment horizontal="left"/>
    </xf>
    <xf numFmtId="0" fontId="96" fillId="0" borderId="13" xfId="0" applyFont="1" applyBorder="1" applyAlignment="1">
      <alignment horizontal="left"/>
    </xf>
    <xf numFmtId="0" fontId="96" fillId="0" borderId="22" xfId="0" applyFont="1" applyBorder="1" applyAlignment="1">
      <alignment horizontal="left"/>
    </xf>
    <xf numFmtId="0" fontId="27" fillId="0" borderId="24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textRotation="90" wrapText="1"/>
    </xf>
    <xf numFmtId="0" fontId="29" fillId="0" borderId="25" xfId="0" applyFont="1" applyBorder="1" applyAlignment="1">
      <alignment horizontal="center" vertical="center" textRotation="90" wrapText="1"/>
    </xf>
    <xf numFmtId="0" fontId="29" fillId="0" borderId="26" xfId="0" applyFont="1" applyBorder="1" applyAlignment="1">
      <alignment horizontal="center" vertical="center" textRotation="90" wrapText="1"/>
    </xf>
    <xf numFmtId="0" fontId="29" fillId="4" borderId="24" xfId="0" applyFont="1" applyFill="1" applyBorder="1" applyAlignment="1">
      <alignment horizontal="center" vertical="center" textRotation="90" wrapText="1"/>
    </xf>
    <xf numFmtId="0" fontId="29" fillId="4" borderId="25" xfId="0" applyFont="1" applyFill="1" applyBorder="1" applyAlignment="1">
      <alignment horizontal="center" vertical="center" textRotation="90" wrapText="1"/>
    </xf>
    <xf numFmtId="0" fontId="29" fillId="4" borderId="26" xfId="0" applyFont="1" applyFill="1" applyBorder="1" applyAlignment="1">
      <alignment horizontal="center" vertical="center" textRotation="90" wrapText="1"/>
    </xf>
    <xf numFmtId="0" fontId="109" fillId="0" borderId="15" xfId="0" applyFont="1" applyBorder="1" applyAlignment="1">
      <alignment horizontal="center"/>
    </xf>
    <xf numFmtId="0" fontId="109" fillId="0" borderId="57" xfId="0" applyFont="1" applyBorder="1" applyAlignment="1">
      <alignment horizontal="center"/>
    </xf>
    <xf numFmtId="0" fontId="109" fillId="0" borderId="13" xfId="0" applyFont="1" applyBorder="1" applyAlignment="1">
      <alignment horizontal="left"/>
    </xf>
    <xf numFmtId="0" fontId="109" fillId="0" borderId="22" xfId="0" applyFont="1" applyBorder="1" applyAlignment="1">
      <alignment horizontal="left"/>
    </xf>
    <xf numFmtId="0" fontId="109" fillId="0" borderId="13" xfId="0" applyFont="1" applyBorder="1" applyAlignment="1">
      <alignment horizontal="center"/>
    </xf>
    <xf numFmtId="0" fontId="109" fillId="0" borderId="22" xfId="0" applyFont="1" applyBorder="1" applyAlignment="1">
      <alignment horizontal="center"/>
    </xf>
    <xf numFmtId="0" fontId="104" fillId="0" borderId="14" xfId="0" applyFont="1" applyBorder="1" applyAlignment="1">
      <alignment horizontal="left"/>
    </xf>
    <xf numFmtId="0" fontId="104" fillId="0" borderId="20" xfId="0" applyFont="1" applyBorder="1" applyAlignment="1">
      <alignment horizontal="left"/>
    </xf>
    <xf numFmtId="0" fontId="107" fillId="0" borderId="54" xfId="0" applyFont="1" applyBorder="1" applyAlignment="1">
      <alignment horizontal="left"/>
    </xf>
    <xf numFmtId="0" fontId="31" fillId="0" borderId="1" xfId="0" applyFont="1" applyBorder="1" applyAlignment="1">
      <alignment horizontal="left" vertical="top" wrapText="1"/>
    </xf>
    <xf numFmtId="0" fontId="33" fillId="4" borderId="1" xfId="0" applyFont="1" applyFill="1" applyBorder="1" applyAlignment="1">
      <alignment horizontal="center" vertical="center" wrapText="1"/>
    </xf>
    <xf numFmtId="0" fontId="52" fillId="0" borderId="1" xfId="0" applyFont="1" applyBorder="1" applyAlignment="1">
      <alignment horizontal="center"/>
    </xf>
    <xf numFmtId="0" fontId="48" fillId="2" borderId="1" xfId="0" applyFont="1" applyFill="1" applyBorder="1" applyAlignment="1">
      <alignment horizontal="center"/>
    </xf>
    <xf numFmtId="0" fontId="53" fillId="0" borderId="1" xfId="0" applyFont="1" applyFill="1" applyBorder="1" applyAlignment="1">
      <alignment horizontal="center"/>
    </xf>
    <xf numFmtId="0" fontId="33" fillId="4" borderId="1" xfId="0" applyFont="1" applyFill="1" applyBorder="1" applyAlignment="1">
      <alignment horizontal="center" vertical="center"/>
    </xf>
    <xf numFmtId="0" fontId="31" fillId="0" borderId="47" xfId="0" applyFont="1" applyBorder="1" applyAlignment="1">
      <alignment horizontal="left" vertical="top" wrapText="1"/>
    </xf>
    <xf numFmtId="0" fontId="31" fillId="0" borderId="44" xfId="0" applyFont="1" applyBorder="1" applyAlignment="1">
      <alignment horizontal="left" vertical="top" wrapText="1"/>
    </xf>
    <xf numFmtId="0" fontId="33" fillId="4" borderId="32" xfId="0" applyFont="1" applyFill="1" applyBorder="1" applyAlignment="1">
      <alignment horizontal="center" vertical="center" wrapText="1"/>
    </xf>
    <xf numFmtId="0" fontId="33" fillId="4" borderId="29" xfId="0" applyFont="1" applyFill="1" applyBorder="1" applyAlignment="1">
      <alignment horizontal="center" vertical="center" wrapText="1"/>
    </xf>
    <xf numFmtId="0" fontId="31" fillId="0" borderId="48" xfId="0" applyFont="1" applyBorder="1" applyAlignment="1">
      <alignment horizontal="left" vertical="top" wrapText="1"/>
    </xf>
    <xf numFmtId="0" fontId="33" fillId="4" borderId="32" xfId="0" applyFont="1" applyFill="1" applyBorder="1" applyAlignment="1">
      <alignment horizontal="center" vertical="center"/>
    </xf>
    <xf numFmtId="0" fontId="33" fillId="4" borderId="25" xfId="0" applyFont="1" applyFill="1" applyBorder="1" applyAlignment="1">
      <alignment horizontal="center" vertical="center"/>
    </xf>
    <xf numFmtId="0" fontId="33" fillId="4" borderId="29" xfId="0" applyFont="1" applyFill="1" applyBorder="1" applyAlignment="1">
      <alignment horizontal="center" vertical="center"/>
    </xf>
    <xf numFmtId="0" fontId="32" fillId="0" borderId="46" xfId="0" applyFont="1" applyBorder="1" applyAlignment="1">
      <alignment horizontal="center" vertical="center" wrapText="1"/>
    </xf>
    <xf numFmtId="0" fontId="32" fillId="0" borderId="49" xfId="0" applyFont="1" applyBorder="1" applyAlignment="1">
      <alignment horizontal="center" vertical="center" wrapText="1"/>
    </xf>
    <xf numFmtId="0" fontId="32" fillId="0" borderId="45" xfId="0" applyFont="1" applyBorder="1" applyAlignment="1">
      <alignment horizontal="center" vertical="center" wrapText="1"/>
    </xf>
    <xf numFmtId="0" fontId="0" fillId="0" borderId="45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0" borderId="71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74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3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/>
    </xf>
    <xf numFmtId="0" fontId="44" fillId="0" borderId="0" xfId="0" applyFont="1" applyAlignment="1">
      <alignment horizontal="center" wrapText="1"/>
    </xf>
    <xf numFmtId="0" fontId="52" fillId="0" borderId="63" xfId="0" applyFont="1" applyBorder="1" applyAlignment="1">
      <alignment horizontal="center"/>
    </xf>
    <xf numFmtId="0" fontId="52" fillId="0" borderId="64" xfId="0" applyFont="1" applyBorder="1" applyAlignment="1">
      <alignment horizontal="center"/>
    </xf>
    <xf numFmtId="0" fontId="52" fillId="0" borderId="68" xfId="0" applyFont="1" applyBorder="1" applyAlignment="1">
      <alignment horizontal="center"/>
    </xf>
    <xf numFmtId="0" fontId="56" fillId="0" borderId="55" xfId="0" applyFont="1" applyBorder="1" applyAlignment="1">
      <alignment horizontal="left"/>
    </xf>
    <xf numFmtId="0" fontId="56" fillId="0" borderId="54" xfId="0" applyFont="1" applyBorder="1" applyAlignment="1">
      <alignment horizontal="left"/>
    </xf>
    <xf numFmtId="0" fontId="56" fillId="0" borderId="56" xfId="0" applyFont="1" applyBorder="1" applyAlignment="1">
      <alignment horizontal="left"/>
    </xf>
    <xf numFmtId="0" fontId="56" fillId="0" borderId="50" xfId="0" applyFont="1" applyBorder="1" applyAlignment="1">
      <alignment horizontal="left" vertical="center"/>
    </xf>
    <xf numFmtId="0" fontId="56" fillId="0" borderId="22" xfId="0" applyFont="1" applyBorder="1" applyAlignment="1">
      <alignment horizontal="left" vertical="center"/>
    </xf>
    <xf numFmtId="0" fontId="56" fillId="0" borderId="51" xfId="0" applyFont="1" applyBorder="1" applyAlignment="1">
      <alignment horizontal="left" vertical="center"/>
    </xf>
    <xf numFmtId="0" fontId="21" fillId="0" borderId="43" xfId="0" applyFont="1" applyBorder="1" applyAlignment="1">
      <alignment horizontal="center" vertical="center" wrapText="1"/>
    </xf>
    <xf numFmtId="0" fontId="21" fillId="0" borderId="49" xfId="0" applyFont="1" applyBorder="1" applyAlignment="1">
      <alignment horizontal="center" vertical="center" wrapText="1"/>
    </xf>
    <xf numFmtId="0" fontId="21" fillId="0" borderId="67" xfId="0" applyFont="1" applyBorder="1" applyAlignment="1">
      <alignment horizontal="center" vertical="center" wrapText="1"/>
    </xf>
    <xf numFmtId="0" fontId="21" fillId="0" borderId="59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66" xfId="0" applyFont="1" applyBorder="1" applyAlignment="1">
      <alignment horizontal="center" vertical="center" wrapText="1"/>
    </xf>
    <xf numFmtId="0" fontId="21" fillId="0" borderId="75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0" fontId="21" fillId="0" borderId="76" xfId="0" applyFont="1" applyBorder="1" applyAlignment="1">
      <alignment horizontal="center" vertical="center" wrapText="1"/>
    </xf>
    <xf numFmtId="0" fontId="44" fillId="0" borderId="0" xfId="0" applyFont="1" applyAlignment="1">
      <alignment horizontal="left"/>
    </xf>
    <xf numFmtId="0" fontId="44" fillId="0" borderId="10" xfId="0" applyFont="1" applyBorder="1" applyAlignment="1">
      <alignment horizontal="center" vertical="center"/>
    </xf>
    <xf numFmtId="0" fontId="44" fillId="0" borderId="6" xfId="0" applyFont="1" applyBorder="1" applyAlignment="1">
      <alignment horizontal="center" vertical="center"/>
    </xf>
    <xf numFmtId="0" fontId="44" fillId="0" borderId="11" xfId="0" applyFont="1" applyBorder="1" applyAlignment="1">
      <alignment horizontal="center" vertical="center"/>
    </xf>
    <xf numFmtId="0" fontId="44" fillId="0" borderId="10" xfId="0" applyFont="1" applyBorder="1" applyAlignment="1">
      <alignment horizontal="center" vertical="center" wrapText="1"/>
    </xf>
    <xf numFmtId="0" fontId="44" fillId="0" borderId="6" xfId="0" applyFont="1" applyBorder="1" applyAlignment="1">
      <alignment horizontal="center" vertical="center" wrapText="1"/>
    </xf>
    <xf numFmtId="0" fontId="44" fillId="0" borderId="11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left"/>
    </xf>
    <xf numFmtId="0" fontId="25" fillId="0" borderId="6" xfId="0" applyFont="1" applyBorder="1" applyAlignment="1">
      <alignment horizontal="left"/>
    </xf>
    <xf numFmtId="0" fontId="25" fillId="0" borderId="11" xfId="0" applyFont="1" applyBorder="1" applyAlignment="1">
      <alignment horizontal="left"/>
    </xf>
    <xf numFmtId="0" fontId="144" fillId="0" borderId="10" xfId="0" applyFont="1" applyBorder="1" applyAlignment="1">
      <alignment horizontal="center"/>
    </xf>
    <xf numFmtId="0" fontId="144" fillId="0" borderId="6" xfId="0" applyFont="1" applyBorder="1" applyAlignment="1">
      <alignment horizontal="center"/>
    </xf>
    <xf numFmtId="0" fontId="144" fillId="0" borderId="11" xfId="0" applyFont="1" applyBorder="1" applyAlignment="1">
      <alignment horizontal="center"/>
    </xf>
    <xf numFmtId="0" fontId="14" fillId="0" borderId="64" xfId="0" applyFont="1" applyBorder="1" applyAlignment="1">
      <alignment horizontal="center"/>
    </xf>
    <xf numFmtId="0" fontId="44" fillId="0" borderId="10" xfId="0" applyFont="1" applyBorder="1" applyAlignment="1">
      <alignment horizontal="center"/>
    </xf>
    <xf numFmtId="0" fontId="44" fillId="0" borderId="6" xfId="0" applyFont="1" applyBorder="1" applyAlignment="1">
      <alignment horizontal="center"/>
    </xf>
    <xf numFmtId="0" fontId="44" fillId="0" borderId="11" xfId="0" applyFont="1" applyBorder="1" applyAlignment="1">
      <alignment horizontal="center"/>
    </xf>
    <xf numFmtId="0" fontId="44" fillId="0" borderId="10" xfId="0" applyFont="1" applyBorder="1" applyAlignment="1">
      <alignment horizontal="center" wrapText="1"/>
    </xf>
    <xf numFmtId="0" fontId="44" fillId="0" borderId="6" xfId="0" applyFont="1" applyBorder="1" applyAlignment="1">
      <alignment horizontal="center" wrapText="1"/>
    </xf>
    <xf numFmtId="0" fontId="44" fillId="0" borderId="11" xfId="0" applyFont="1" applyBorder="1" applyAlignment="1">
      <alignment horizontal="center" wrapText="1"/>
    </xf>
    <xf numFmtId="0" fontId="25" fillId="0" borderId="50" xfId="0" applyFont="1" applyBorder="1" applyAlignment="1">
      <alignment horizontal="left" wrapText="1"/>
    </xf>
    <xf numFmtId="0" fontId="25" fillId="0" borderId="22" xfId="0" applyFont="1" applyBorder="1" applyAlignment="1">
      <alignment horizontal="left" wrapText="1"/>
    </xf>
    <xf numFmtId="0" fontId="25" fillId="0" borderId="51" xfId="0" applyFont="1" applyBorder="1" applyAlignment="1">
      <alignment horizontal="left" wrapText="1"/>
    </xf>
    <xf numFmtId="0" fontId="57" fillId="0" borderId="10" xfId="0" applyFont="1" applyBorder="1" applyAlignment="1">
      <alignment horizontal="center" vertical="center" wrapText="1"/>
    </xf>
    <xf numFmtId="0" fontId="57" fillId="0" borderId="6" xfId="0" applyFont="1" applyBorder="1" applyAlignment="1">
      <alignment horizontal="center" vertical="center" wrapText="1"/>
    </xf>
    <xf numFmtId="0" fontId="57" fillId="0" borderId="11" xfId="0" applyFont="1" applyBorder="1" applyAlignment="1">
      <alignment horizontal="center" vertical="center" wrapText="1"/>
    </xf>
    <xf numFmtId="0" fontId="57" fillId="0" borderId="10" xfId="0" applyFont="1" applyBorder="1" applyAlignment="1">
      <alignment horizontal="center" vertical="center"/>
    </xf>
    <xf numFmtId="0" fontId="57" fillId="0" borderId="6" xfId="0" applyFont="1" applyBorder="1" applyAlignment="1">
      <alignment horizontal="center" vertical="center"/>
    </xf>
    <xf numFmtId="0" fontId="57" fillId="0" borderId="11" xfId="0" applyFont="1" applyBorder="1" applyAlignment="1">
      <alignment horizontal="center" vertical="center"/>
    </xf>
    <xf numFmtId="0" fontId="58" fillId="2" borderId="10" xfId="0" applyFont="1" applyFill="1" applyBorder="1" applyAlignment="1">
      <alignment horizontal="center"/>
    </xf>
    <xf numFmtId="0" fontId="58" fillId="2" borderId="6" xfId="0" applyFont="1" applyFill="1" applyBorder="1" applyAlignment="1">
      <alignment horizontal="center"/>
    </xf>
    <xf numFmtId="0" fontId="58" fillId="2" borderId="11" xfId="0" applyFont="1" applyFill="1" applyBorder="1" applyAlignment="1">
      <alignment horizontal="center"/>
    </xf>
    <xf numFmtId="0" fontId="13" fillId="0" borderId="10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122" fillId="0" borderId="10" xfId="0" applyFont="1" applyBorder="1" applyAlignment="1">
      <alignment horizontal="center" vertical="center"/>
    </xf>
    <xf numFmtId="0" fontId="122" fillId="0" borderId="6" xfId="0" applyFont="1" applyBorder="1" applyAlignment="1">
      <alignment horizontal="center" vertical="center"/>
    </xf>
    <xf numFmtId="0" fontId="122" fillId="0" borderId="1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14" fillId="0" borderId="69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0" fontId="14" fillId="0" borderId="74" xfId="0" applyFont="1" applyBorder="1" applyAlignment="1">
      <alignment horizontal="center" vertical="center" wrapText="1"/>
    </xf>
    <xf numFmtId="0" fontId="14" fillId="0" borderId="65" xfId="0" applyFont="1" applyBorder="1" applyAlignment="1">
      <alignment horizontal="center" vertical="center" wrapText="1"/>
    </xf>
    <xf numFmtId="0" fontId="14" fillId="0" borderId="69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65" xfId="0" applyFont="1" applyBorder="1" applyAlignment="1">
      <alignment horizontal="center" vertical="center"/>
    </xf>
    <xf numFmtId="0" fontId="14" fillId="0" borderId="71" xfId="0" applyFont="1" applyBorder="1" applyAlignment="1">
      <alignment horizontal="center" vertical="center" wrapText="1"/>
    </xf>
    <xf numFmtId="0" fontId="14" fillId="0" borderId="72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77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20" xfId="0" applyBorder="1" applyAlignment="1">
      <alignment horizontal="center"/>
    </xf>
    <xf numFmtId="0" fontId="44" fillId="0" borderId="42" xfId="0" applyFont="1" applyBorder="1" applyAlignment="1">
      <alignment horizontal="center" vertical="center"/>
    </xf>
    <xf numFmtId="0" fontId="44" fillId="0" borderId="12" xfId="0" applyFont="1" applyBorder="1" applyAlignment="1">
      <alignment horizontal="center" vertical="center"/>
    </xf>
    <xf numFmtId="0" fontId="44" fillId="0" borderId="58" xfId="0" applyFont="1" applyBorder="1" applyAlignment="1">
      <alignment horizontal="center" vertical="center"/>
    </xf>
    <xf numFmtId="0" fontId="44" fillId="0" borderId="63" xfId="0" applyFont="1" applyBorder="1" applyAlignment="1">
      <alignment horizontal="center" vertical="center"/>
    </xf>
    <xf numFmtId="0" fontId="44" fillId="0" borderId="64" xfId="0" applyFont="1" applyBorder="1" applyAlignment="1">
      <alignment horizontal="center" vertical="center"/>
    </xf>
    <xf numFmtId="0" fontId="44" fillId="0" borderId="65" xfId="0" applyFont="1" applyBorder="1" applyAlignment="1">
      <alignment horizontal="center" vertical="center"/>
    </xf>
    <xf numFmtId="0" fontId="0" fillId="0" borderId="62" xfId="0" applyBorder="1" applyAlignment="1">
      <alignment horizontal="center"/>
    </xf>
    <xf numFmtId="0" fontId="14" fillId="0" borderId="24" xfId="0" applyFont="1" applyBorder="1" applyAlignment="1">
      <alignment horizontal="center" wrapText="1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44" fillId="0" borderId="69" xfId="0" applyFont="1" applyBorder="1" applyAlignment="1">
      <alignment horizontal="center" vertical="center"/>
    </xf>
    <xf numFmtId="0" fontId="44" fillId="0" borderId="74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44" fillId="0" borderId="69" xfId="0" applyFont="1" applyBorder="1" applyAlignment="1">
      <alignment horizontal="center" vertical="center"/>
    </xf>
    <xf numFmtId="0" fontId="144" fillId="0" borderId="12" xfId="0" applyFont="1" applyBorder="1" applyAlignment="1">
      <alignment horizontal="center" vertical="center"/>
    </xf>
    <xf numFmtId="0" fontId="144" fillId="0" borderId="74" xfId="0" applyFont="1" applyBorder="1" applyAlignment="1">
      <alignment horizontal="center" vertical="center"/>
    </xf>
    <xf numFmtId="0" fontId="144" fillId="0" borderId="64" xfId="0" applyFont="1" applyBorder="1" applyAlignment="1">
      <alignment horizontal="center" vertical="center"/>
    </xf>
    <xf numFmtId="0" fontId="144" fillId="0" borderId="43" xfId="0" applyFont="1" applyBorder="1" applyAlignment="1">
      <alignment horizontal="center" vertical="center"/>
    </xf>
    <xf numFmtId="0" fontId="144" fillId="0" borderId="67" xfId="0" applyFont="1" applyBorder="1" applyAlignment="1">
      <alignment horizontal="center" vertical="center"/>
    </xf>
    <xf numFmtId="2" fontId="122" fillId="0" borderId="77" xfId="1" applyNumberFormat="1" applyFont="1" applyBorder="1" applyAlignment="1">
      <alignment horizontal="left"/>
    </xf>
    <xf numFmtId="2" fontId="122" fillId="0" borderId="54" xfId="1" applyNumberFormat="1" applyFont="1" applyBorder="1" applyAlignment="1">
      <alignment horizontal="left"/>
    </xf>
    <xf numFmtId="2" fontId="122" fillId="0" borderId="78" xfId="1" applyNumberFormat="1" applyFont="1" applyBorder="1" applyAlignment="1">
      <alignment horizontal="left"/>
    </xf>
    <xf numFmtId="0" fontId="137" fillId="0" borderId="36" xfId="1" applyFont="1" applyBorder="1" applyAlignment="1">
      <alignment horizontal="center"/>
    </xf>
    <xf numFmtId="0" fontId="129" fillId="0" borderId="1" xfId="1" applyFont="1" applyBorder="1" applyAlignment="1">
      <alignment horizontal="center"/>
    </xf>
    <xf numFmtId="0" fontId="129" fillId="0" borderId="36" xfId="1" applyFont="1" applyBorder="1" applyAlignment="1">
      <alignment horizontal="center"/>
    </xf>
    <xf numFmtId="0" fontId="51" fillId="0" borderId="36" xfId="1" applyFont="1" applyBorder="1" applyAlignment="1">
      <alignment horizontal="center"/>
    </xf>
    <xf numFmtId="0" fontId="51" fillId="0" borderId="1" xfId="1" applyFont="1" applyBorder="1" applyAlignment="1">
      <alignment horizontal="center"/>
    </xf>
    <xf numFmtId="0" fontId="80" fillId="0" borderId="36" xfId="1" applyFont="1" applyBorder="1" applyAlignment="1">
      <alignment horizontal="center"/>
    </xf>
    <xf numFmtId="0" fontId="80" fillId="0" borderId="1" xfId="1" applyFont="1" applyBorder="1" applyAlignment="1">
      <alignment horizontal="center"/>
    </xf>
    <xf numFmtId="0" fontId="104" fillId="0" borderId="1" xfId="1" applyFont="1" applyBorder="1" applyAlignment="1">
      <alignment horizontal="left"/>
    </xf>
    <xf numFmtId="0" fontId="122" fillId="0" borderId="1" xfId="1" applyFont="1" applyBorder="1" applyAlignment="1">
      <alignment horizontal="center"/>
    </xf>
    <xf numFmtId="0" fontId="164" fillId="0" borderId="1" xfId="1" applyFont="1" applyBorder="1" applyAlignment="1">
      <alignment horizontal="center"/>
    </xf>
    <xf numFmtId="0" fontId="170" fillId="0" borderId="1" xfId="1" applyFont="1" applyBorder="1" applyAlignment="1">
      <alignment horizontal="center"/>
    </xf>
    <xf numFmtId="0" fontId="122" fillId="0" borderId="0" xfId="1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20" xfId="0" applyBorder="1" applyAlignment="1">
      <alignment wrapText="1"/>
    </xf>
    <xf numFmtId="0" fontId="122" fillId="0" borderId="0" xfId="1" applyFont="1" applyAlignment="1">
      <alignment horizontal="center"/>
    </xf>
    <xf numFmtId="0" fontId="122" fillId="0" borderId="20" xfId="1" applyFont="1" applyBorder="1" applyAlignment="1">
      <alignment horizontal="center"/>
    </xf>
    <xf numFmtId="0" fontId="164" fillId="0" borderId="0" xfId="1" applyFont="1" applyAlignment="1">
      <alignment horizontal="center"/>
    </xf>
    <xf numFmtId="0" fontId="170" fillId="0" borderId="0" xfId="1" applyFont="1" applyAlignment="1">
      <alignment horizontal="center"/>
    </xf>
    <xf numFmtId="0" fontId="200" fillId="0" borderId="1" xfId="1" applyFont="1" applyBorder="1" applyAlignment="1">
      <alignment horizontal="center"/>
    </xf>
    <xf numFmtId="0" fontId="199" fillId="0" borderId="1" xfId="1" applyFont="1" applyBorder="1" applyAlignment="1">
      <alignment horizontal="center"/>
    </xf>
    <xf numFmtId="0" fontId="122" fillId="0" borderId="0" xfId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64" fillId="0" borderId="13" xfId="1" applyFont="1" applyBorder="1" applyAlignment="1">
      <alignment horizontal="center"/>
    </xf>
    <xf numFmtId="0" fontId="164" fillId="0" borderId="23" xfId="1" applyFont="1" applyBorder="1" applyAlignment="1">
      <alignment horizontal="center"/>
    </xf>
    <xf numFmtId="0" fontId="121" fillId="0" borderId="0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82" fillId="0" borderId="18" xfId="1" applyFont="1" applyBorder="1" applyAlignment="1">
      <alignment horizontal="left"/>
    </xf>
    <xf numFmtId="0" fontId="182" fillId="0" borderId="0" xfId="1" applyFont="1" applyBorder="1" applyAlignment="1">
      <alignment horizontal="left"/>
    </xf>
    <xf numFmtId="0" fontId="170" fillId="0" borderId="13" xfId="1" applyFont="1" applyBorder="1" applyAlignment="1">
      <alignment horizontal="center" vertical="center"/>
    </xf>
    <xf numFmtId="0" fontId="170" fillId="0" borderId="22" xfId="1" applyFont="1" applyBorder="1" applyAlignment="1">
      <alignment horizontal="center" vertical="center"/>
    </xf>
  </cellXfs>
  <cellStyles count="4">
    <cellStyle name="Гиперссылка" xfId="3" builtinId="8"/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752475</xdr:colOff>
      <xdr:row>16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569595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7</xdr:row>
      <xdr:rowOff>19050</xdr:rowOff>
    </xdr:from>
    <xdr:ext cx="184731" cy="264560"/>
    <xdr:sp macro="" textlink="">
      <xdr:nvSpPr>
        <xdr:cNvPr id="2" name="TextBox 1"/>
        <xdr:cNvSpPr txBox="1"/>
      </xdr:nvSpPr>
      <xdr:spPr>
        <a:xfrm>
          <a:off x="569595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mailto:kuzn_mkp@ukr.net" TargetMode="External"/><Relationship Id="rId13" Type="http://schemas.openxmlformats.org/officeDocument/2006/relationships/hyperlink" Target="mailto:kuzn_mkp@ukr.net" TargetMode="External"/><Relationship Id="rId18" Type="http://schemas.openxmlformats.org/officeDocument/2006/relationships/printerSettings" Target="../printerSettings/printerSettings15.bin"/><Relationship Id="rId3" Type="http://schemas.openxmlformats.org/officeDocument/2006/relationships/hyperlink" Target="mailto:kuzn_mkp@ukr.net" TargetMode="External"/><Relationship Id="rId7" Type="http://schemas.openxmlformats.org/officeDocument/2006/relationships/hyperlink" Target="mailto:kuzn_mkp@ukr.net" TargetMode="External"/><Relationship Id="rId12" Type="http://schemas.openxmlformats.org/officeDocument/2006/relationships/hyperlink" Target="mailto:kuzn_mkp@ukr.net" TargetMode="External"/><Relationship Id="rId17" Type="http://schemas.openxmlformats.org/officeDocument/2006/relationships/hyperlink" Target="mailto:kuzn_mkp@ukr.net" TargetMode="External"/><Relationship Id="rId2" Type="http://schemas.openxmlformats.org/officeDocument/2006/relationships/hyperlink" Target="mailto:kuzn_mkp@ukr.net" TargetMode="External"/><Relationship Id="rId16" Type="http://schemas.openxmlformats.org/officeDocument/2006/relationships/hyperlink" Target="mailto:kuzn_mkp@ukr.net" TargetMode="External"/><Relationship Id="rId1" Type="http://schemas.openxmlformats.org/officeDocument/2006/relationships/hyperlink" Target="mailto:kuzn_mkp@ukr.net" TargetMode="External"/><Relationship Id="rId6" Type="http://schemas.openxmlformats.org/officeDocument/2006/relationships/hyperlink" Target="mailto:kuzn_mkp@ukr.net" TargetMode="External"/><Relationship Id="rId11" Type="http://schemas.openxmlformats.org/officeDocument/2006/relationships/hyperlink" Target="mailto:kuzn_mkp@ukr.net" TargetMode="External"/><Relationship Id="rId5" Type="http://schemas.openxmlformats.org/officeDocument/2006/relationships/hyperlink" Target="mailto:kuzn_mkp@ukr.net" TargetMode="External"/><Relationship Id="rId15" Type="http://schemas.openxmlformats.org/officeDocument/2006/relationships/hyperlink" Target="mailto:kuzn_mkp@ukr.net" TargetMode="External"/><Relationship Id="rId10" Type="http://schemas.openxmlformats.org/officeDocument/2006/relationships/hyperlink" Target="mailto:kuzn_mkp@ukr.net" TargetMode="External"/><Relationship Id="rId4" Type="http://schemas.openxmlformats.org/officeDocument/2006/relationships/hyperlink" Target="mailto:kuzn_mkp@ukr.net" TargetMode="External"/><Relationship Id="rId9" Type="http://schemas.openxmlformats.org/officeDocument/2006/relationships/hyperlink" Target="mailto:kuzn_mkp@ukr.net" TargetMode="External"/><Relationship Id="rId14" Type="http://schemas.openxmlformats.org/officeDocument/2006/relationships/hyperlink" Target="mailto:kuzn_mkp@ukr.ne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11"/>
  <sheetViews>
    <sheetView topLeftCell="A56" workbookViewId="0">
      <selection activeCell="B56" sqref="B56:J56"/>
    </sheetView>
  </sheetViews>
  <sheetFormatPr defaultRowHeight="15"/>
  <cols>
    <col min="2" max="2" width="6.28515625" customWidth="1"/>
    <col min="10" max="10" width="1.140625" customWidth="1"/>
  </cols>
  <sheetData>
    <row r="2" spans="2:14">
      <c r="B2" s="1138" t="s">
        <v>0</v>
      </c>
      <c r="C2" s="1139" t="s">
        <v>2</v>
      </c>
      <c r="D2" s="1139"/>
      <c r="E2" s="1139"/>
      <c r="F2" s="1139"/>
      <c r="G2" s="1139"/>
      <c r="H2" s="1140" t="s">
        <v>1</v>
      </c>
      <c r="I2" s="1140"/>
      <c r="J2" s="1140"/>
      <c r="K2" s="1"/>
      <c r="L2" s="1"/>
      <c r="M2" s="1"/>
      <c r="N2" s="1"/>
    </row>
    <row r="3" spans="2:14">
      <c r="B3" s="1138"/>
      <c r="C3" s="1139"/>
      <c r="D3" s="1139"/>
      <c r="E3" s="1139"/>
      <c r="F3" s="1139"/>
      <c r="G3" s="1139"/>
      <c r="H3" s="1140"/>
      <c r="I3" s="1140"/>
      <c r="J3" s="1140"/>
      <c r="K3" s="1"/>
      <c r="L3" s="1"/>
      <c r="M3" s="1"/>
      <c r="N3" s="1"/>
    </row>
    <row r="4" spans="2:14">
      <c r="B4" s="1138"/>
      <c r="C4" s="1139"/>
      <c r="D4" s="1139"/>
      <c r="E4" s="1139"/>
      <c r="F4" s="1139"/>
      <c r="G4" s="1139"/>
      <c r="H4" s="1140"/>
      <c r="I4" s="1140"/>
      <c r="J4" s="1140"/>
      <c r="K4" s="1"/>
      <c r="L4" s="1"/>
      <c r="M4" s="1"/>
      <c r="N4" s="1"/>
    </row>
    <row r="5" spans="2:14">
      <c r="B5" s="1138"/>
      <c r="C5" s="1139"/>
      <c r="D5" s="1139"/>
      <c r="E5" s="1139"/>
      <c r="F5" s="1139"/>
      <c r="G5" s="1139"/>
      <c r="H5" s="1140"/>
      <c r="I5" s="1140"/>
      <c r="J5" s="1140"/>
      <c r="K5" s="1"/>
      <c r="L5" s="1"/>
      <c r="M5" s="1"/>
      <c r="N5" s="1"/>
    </row>
    <row r="6" spans="2:14">
      <c r="B6" s="1138"/>
      <c r="C6" s="1139"/>
      <c r="D6" s="1139"/>
      <c r="E6" s="1139"/>
      <c r="F6" s="1139"/>
      <c r="G6" s="1139"/>
      <c r="H6" s="1140"/>
      <c r="I6" s="1140"/>
      <c r="J6" s="1140"/>
      <c r="K6" s="1"/>
      <c r="L6" s="1"/>
      <c r="M6" s="1"/>
      <c r="N6" s="1"/>
    </row>
    <row r="7" spans="2:14">
      <c r="B7" s="1135" t="s">
        <v>3</v>
      </c>
      <c r="C7" s="1135"/>
      <c r="D7" s="1135"/>
      <c r="E7" s="1135"/>
      <c r="F7" s="1135"/>
      <c r="G7" s="1135"/>
      <c r="H7" s="1135"/>
      <c r="I7" s="1135"/>
      <c r="J7" s="1135"/>
      <c r="K7" s="1"/>
      <c r="L7" s="1"/>
      <c r="M7" s="1"/>
      <c r="N7" s="1"/>
    </row>
    <row r="8" spans="2:14">
      <c r="B8" s="3">
        <v>1</v>
      </c>
      <c r="C8" s="1134" t="s">
        <v>4</v>
      </c>
      <c r="D8" s="1134"/>
      <c r="E8" s="1134"/>
      <c r="F8" s="1134"/>
      <c r="G8" s="1134"/>
      <c r="H8" s="1135">
        <v>1</v>
      </c>
      <c r="I8" s="1135"/>
      <c r="J8" s="1135"/>
      <c r="K8" s="1"/>
      <c r="L8" s="1"/>
      <c r="M8" s="1"/>
      <c r="N8" s="1"/>
    </row>
    <row r="9" spans="2:14">
      <c r="B9" s="3">
        <v>2</v>
      </c>
      <c r="C9" s="1134" t="s">
        <v>5</v>
      </c>
      <c r="D9" s="1134"/>
      <c r="E9" s="1134"/>
      <c r="F9" s="1134"/>
      <c r="G9" s="1134"/>
      <c r="H9" s="1135">
        <v>1</v>
      </c>
      <c r="I9" s="1135"/>
      <c r="J9" s="1135"/>
      <c r="K9" s="1"/>
      <c r="L9" s="1"/>
      <c r="M9" s="1"/>
      <c r="N9" s="1"/>
    </row>
    <row r="10" spans="2:14">
      <c r="B10" s="3">
        <v>3</v>
      </c>
      <c r="C10" s="1134" t="s">
        <v>6</v>
      </c>
      <c r="D10" s="1134"/>
      <c r="E10" s="1134"/>
      <c r="F10" s="1134"/>
      <c r="G10" s="1134"/>
      <c r="H10" s="1135">
        <v>1</v>
      </c>
      <c r="I10" s="1135"/>
      <c r="J10" s="1135"/>
      <c r="K10" s="1"/>
      <c r="L10" s="1"/>
      <c r="M10" s="1"/>
      <c r="N10" s="1"/>
    </row>
    <row r="11" spans="2:14">
      <c r="B11" s="3">
        <v>4</v>
      </c>
      <c r="C11" s="1134" t="s">
        <v>7</v>
      </c>
      <c r="D11" s="1134"/>
      <c r="E11" s="1134"/>
      <c r="F11" s="1134"/>
      <c r="G11" s="1134"/>
      <c r="H11" s="1135">
        <v>1</v>
      </c>
      <c r="I11" s="1135"/>
      <c r="J11" s="1135"/>
      <c r="K11" s="1"/>
      <c r="L11" s="1"/>
      <c r="M11" s="1"/>
      <c r="N11" s="1"/>
    </row>
    <row r="12" spans="2:14">
      <c r="B12" s="3">
        <v>5</v>
      </c>
      <c r="C12" s="1134" t="s">
        <v>8</v>
      </c>
      <c r="D12" s="1134"/>
      <c r="E12" s="1134"/>
      <c r="F12" s="1134"/>
      <c r="G12" s="1134"/>
      <c r="H12" s="1135">
        <v>1</v>
      </c>
      <c r="I12" s="1135"/>
      <c r="J12" s="1135"/>
      <c r="K12" s="1"/>
      <c r="L12" s="1"/>
      <c r="M12" s="1"/>
      <c r="N12" s="1"/>
    </row>
    <row r="13" spans="2:14">
      <c r="B13" s="3">
        <v>6</v>
      </c>
      <c r="C13" s="1134" t="s">
        <v>9</v>
      </c>
      <c r="D13" s="1134"/>
      <c r="E13" s="1134"/>
      <c r="F13" s="1134"/>
      <c r="G13" s="1134"/>
      <c r="H13" s="1135">
        <v>1</v>
      </c>
      <c r="I13" s="1135"/>
      <c r="J13" s="1135"/>
      <c r="K13" s="1"/>
      <c r="L13" s="1"/>
      <c r="M13" s="1"/>
      <c r="N13" s="1"/>
    </row>
    <row r="14" spans="2:14">
      <c r="B14" s="3">
        <v>7</v>
      </c>
      <c r="C14" s="1134" t="s">
        <v>10</v>
      </c>
      <c r="D14" s="1134"/>
      <c r="E14" s="1134"/>
      <c r="F14" s="1134"/>
      <c r="G14" s="1134"/>
      <c r="H14" s="1135">
        <v>1</v>
      </c>
      <c r="I14" s="1135"/>
      <c r="J14" s="1135"/>
      <c r="K14" s="1"/>
      <c r="L14" s="1"/>
      <c r="M14" s="1"/>
      <c r="N14" s="1"/>
    </row>
    <row r="15" spans="2:14">
      <c r="B15" s="3">
        <v>9</v>
      </c>
      <c r="C15" s="1134" t="s">
        <v>12</v>
      </c>
      <c r="D15" s="1134"/>
      <c r="E15" s="1134"/>
      <c r="F15" s="1134"/>
      <c r="G15" s="1134"/>
      <c r="H15" s="1135">
        <v>1</v>
      </c>
      <c r="I15" s="1135"/>
      <c r="J15" s="1135"/>
      <c r="K15" s="1"/>
      <c r="L15" s="1"/>
      <c r="M15" s="1"/>
      <c r="N15" s="1"/>
    </row>
    <row r="16" spans="2:14">
      <c r="B16" s="3">
        <v>10</v>
      </c>
      <c r="C16" s="1134" t="s">
        <v>13</v>
      </c>
      <c r="D16" s="1134"/>
      <c r="E16" s="1134"/>
      <c r="F16" s="1134"/>
      <c r="G16" s="1134"/>
      <c r="H16" s="1135">
        <v>0.5</v>
      </c>
      <c r="I16" s="1135"/>
      <c r="J16" s="1135"/>
      <c r="K16" s="1"/>
      <c r="L16" s="1"/>
      <c r="M16" s="1"/>
      <c r="N16" s="1"/>
    </row>
    <row r="17" spans="2:14">
      <c r="B17" s="3">
        <v>11</v>
      </c>
      <c r="C17" s="1134" t="s">
        <v>14</v>
      </c>
      <c r="D17" s="1134"/>
      <c r="E17" s="1134"/>
      <c r="F17" s="1134"/>
      <c r="G17" s="1134"/>
      <c r="H17" s="1135">
        <v>17</v>
      </c>
      <c r="I17" s="1135"/>
      <c r="J17" s="1135"/>
      <c r="K17" s="1"/>
      <c r="L17" s="1"/>
      <c r="M17" s="1"/>
      <c r="N17" s="1"/>
    </row>
    <row r="18" spans="2:14">
      <c r="B18" s="3">
        <v>12</v>
      </c>
      <c r="C18" s="1134" t="s">
        <v>15</v>
      </c>
      <c r="D18" s="1134"/>
      <c r="E18" s="1134"/>
      <c r="F18" s="1134"/>
      <c r="G18" s="1134"/>
      <c r="H18" s="1135">
        <v>19</v>
      </c>
      <c r="I18" s="1135"/>
      <c r="J18" s="1135"/>
      <c r="K18" s="1"/>
      <c r="L18" s="1"/>
      <c r="M18" s="1"/>
      <c r="N18" s="1"/>
    </row>
    <row r="19" spans="2:14">
      <c r="B19" s="3">
        <v>13</v>
      </c>
      <c r="C19" s="1134" t="s">
        <v>16</v>
      </c>
      <c r="D19" s="1134"/>
      <c r="E19" s="1134"/>
      <c r="F19" s="1134"/>
      <c r="G19" s="1134"/>
      <c r="H19" s="1135">
        <v>2</v>
      </c>
      <c r="I19" s="1135"/>
      <c r="J19" s="1135"/>
      <c r="K19" s="1"/>
      <c r="L19" s="1"/>
      <c r="M19" s="1"/>
      <c r="N19" s="1"/>
    </row>
    <row r="20" spans="2:14">
      <c r="B20" s="3">
        <v>14</v>
      </c>
      <c r="C20" s="1134" t="s">
        <v>17</v>
      </c>
      <c r="D20" s="1134"/>
      <c r="E20" s="1134"/>
      <c r="F20" s="1134"/>
      <c r="G20" s="1134"/>
      <c r="H20" s="1135">
        <v>0.5</v>
      </c>
      <c r="I20" s="1135"/>
      <c r="J20" s="1135"/>
      <c r="K20" s="1"/>
      <c r="L20" s="1"/>
      <c r="M20" s="1"/>
      <c r="N20" s="1"/>
    </row>
    <row r="21" spans="2:14">
      <c r="B21" s="3">
        <v>15</v>
      </c>
      <c r="C21" s="1134" t="s">
        <v>18</v>
      </c>
      <c r="D21" s="1134"/>
      <c r="E21" s="1134"/>
      <c r="F21" s="1134"/>
      <c r="G21" s="1134"/>
      <c r="H21" s="1135">
        <v>2</v>
      </c>
      <c r="I21" s="1135"/>
      <c r="J21" s="1135"/>
      <c r="K21" s="1"/>
      <c r="L21" s="1"/>
      <c r="M21" s="1"/>
      <c r="N21" s="1"/>
    </row>
    <row r="22" spans="2:14">
      <c r="B22" s="3">
        <v>16</v>
      </c>
      <c r="C22" s="1134" t="s">
        <v>19</v>
      </c>
      <c r="D22" s="1134"/>
      <c r="E22" s="1134"/>
      <c r="F22" s="1134"/>
      <c r="G22" s="1134"/>
      <c r="H22" s="1135">
        <v>7</v>
      </c>
      <c r="I22" s="1135"/>
      <c r="J22" s="1135"/>
      <c r="K22" s="1"/>
      <c r="L22" s="1"/>
      <c r="M22" s="1"/>
      <c r="N22" s="1"/>
    </row>
    <row r="23" spans="2:14">
      <c r="B23" s="3">
        <v>17</v>
      </c>
      <c r="C23" s="1134" t="s">
        <v>20</v>
      </c>
      <c r="D23" s="1134"/>
      <c r="E23" s="1134"/>
      <c r="F23" s="1134"/>
      <c r="G23" s="1134"/>
      <c r="H23" s="1135">
        <v>6</v>
      </c>
      <c r="I23" s="1135"/>
      <c r="J23" s="1135"/>
      <c r="K23" s="1"/>
      <c r="L23" s="1"/>
      <c r="M23" s="1"/>
      <c r="N23" s="1"/>
    </row>
    <row r="24" spans="2:14" ht="26.25" customHeight="1">
      <c r="B24" s="3">
        <v>18</v>
      </c>
      <c r="C24" s="1124" t="s">
        <v>21</v>
      </c>
      <c r="D24" s="1124"/>
      <c r="E24" s="1124"/>
      <c r="F24" s="1124"/>
      <c r="G24" s="1124"/>
      <c r="H24" s="1135">
        <v>1</v>
      </c>
      <c r="I24" s="1135"/>
      <c r="J24" s="1135"/>
      <c r="K24" s="1"/>
      <c r="L24" s="1"/>
      <c r="M24" s="1"/>
      <c r="N24" s="1"/>
    </row>
    <row r="25" spans="2:14">
      <c r="B25" s="3">
        <v>19</v>
      </c>
      <c r="C25" s="1134" t="s">
        <v>22</v>
      </c>
      <c r="D25" s="1134"/>
      <c r="E25" s="1134"/>
      <c r="F25" s="1134"/>
      <c r="G25" s="1134"/>
      <c r="H25" s="1135">
        <v>1</v>
      </c>
      <c r="I25" s="1135"/>
      <c r="J25" s="1135"/>
      <c r="K25" s="1"/>
      <c r="L25" s="1"/>
      <c r="M25" s="1"/>
      <c r="N25" s="1"/>
    </row>
    <row r="26" spans="2:14">
      <c r="B26" s="3">
        <v>20</v>
      </c>
      <c r="C26" s="1134" t="s">
        <v>23</v>
      </c>
      <c r="D26" s="1134"/>
      <c r="E26" s="1134"/>
      <c r="F26" s="1134"/>
      <c r="G26" s="1134"/>
      <c r="H26" s="1135">
        <v>3</v>
      </c>
      <c r="I26" s="1135"/>
      <c r="J26" s="1135"/>
      <c r="K26" s="1"/>
      <c r="L26" s="1"/>
      <c r="M26" s="1"/>
      <c r="N26" s="1"/>
    </row>
    <row r="27" spans="2:14">
      <c r="B27" s="3">
        <v>21</v>
      </c>
      <c r="C27" s="1134" t="s">
        <v>24</v>
      </c>
      <c r="D27" s="1134"/>
      <c r="E27" s="1134"/>
      <c r="F27" s="1134"/>
      <c r="G27" s="1134"/>
      <c r="H27" s="1135">
        <v>1</v>
      </c>
      <c r="I27" s="1135"/>
      <c r="J27" s="1135"/>
      <c r="K27" s="1"/>
      <c r="L27" s="1"/>
      <c r="M27" s="1"/>
      <c r="N27" s="1"/>
    </row>
    <row r="28" spans="2:14">
      <c r="B28" s="3">
        <v>22</v>
      </c>
      <c r="C28" s="1134" t="s">
        <v>25</v>
      </c>
      <c r="D28" s="1134"/>
      <c r="E28" s="1134"/>
      <c r="F28" s="1134"/>
      <c r="G28" s="1134"/>
      <c r="H28" s="1135">
        <v>3</v>
      </c>
      <c r="I28" s="1135"/>
      <c r="J28" s="1135"/>
      <c r="K28" s="1"/>
      <c r="L28" s="1"/>
      <c r="M28" s="1"/>
      <c r="N28" s="1"/>
    </row>
    <row r="29" spans="2:14">
      <c r="B29" s="3">
        <v>23</v>
      </c>
      <c r="C29" s="1134" t="s">
        <v>26</v>
      </c>
      <c r="D29" s="1134"/>
      <c r="E29" s="1134"/>
      <c r="F29" s="1134"/>
      <c r="G29" s="1134"/>
      <c r="H29" s="1135">
        <v>1</v>
      </c>
      <c r="I29" s="1135"/>
      <c r="J29" s="1135"/>
      <c r="K29" s="1"/>
      <c r="L29" s="1"/>
      <c r="M29" s="1"/>
      <c r="N29" s="1"/>
    </row>
    <row r="30" spans="2:14">
      <c r="B30" s="3">
        <v>24</v>
      </c>
      <c r="C30" s="1134" t="s">
        <v>27</v>
      </c>
      <c r="D30" s="1134"/>
      <c r="E30" s="1134"/>
      <c r="F30" s="1134"/>
      <c r="G30" s="1134"/>
      <c r="H30" s="1135">
        <v>3</v>
      </c>
      <c r="I30" s="1135"/>
      <c r="J30" s="1135"/>
      <c r="K30" s="1"/>
      <c r="L30" s="1"/>
      <c r="M30" s="1"/>
      <c r="N30" s="1"/>
    </row>
    <row r="31" spans="2:14">
      <c r="B31" s="3">
        <v>25</v>
      </c>
      <c r="C31" s="1134" t="s">
        <v>28</v>
      </c>
      <c r="D31" s="1134"/>
      <c r="E31" s="1134"/>
      <c r="F31" s="1134"/>
      <c r="G31" s="1134"/>
      <c r="H31" s="1135">
        <v>1</v>
      </c>
      <c r="I31" s="1135"/>
      <c r="J31" s="1135"/>
      <c r="K31" s="1"/>
      <c r="L31" s="1"/>
      <c r="M31" s="1"/>
      <c r="N31" s="1"/>
    </row>
    <row r="32" spans="2:14" ht="15.75" thickBot="1">
      <c r="B32" s="4">
        <v>26</v>
      </c>
      <c r="C32" s="1136" t="s">
        <v>29</v>
      </c>
      <c r="D32" s="1136"/>
      <c r="E32" s="1136"/>
      <c r="F32" s="1136"/>
      <c r="G32" s="1136"/>
      <c r="H32" s="1137">
        <v>1</v>
      </c>
      <c r="I32" s="1137"/>
      <c r="J32" s="1137"/>
      <c r="K32" s="1"/>
      <c r="L32" s="1"/>
      <c r="M32" s="1"/>
      <c r="N32" s="1"/>
    </row>
    <row r="33" spans="2:19" ht="15.75" thickBot="1">
      <c r="B33" s="5" t="s">
        <v>30</v>
      </c>
      <c r="C33" s="6"/>
      <c r="D33" s="7"/>
      <c r="E33" s="7"/>
      <c r="F33" s="7"/>
      <c r="G33" s="8"/>
      <c r="H33" s="1122">
        <f>SUM(H8:H32)</f>
        <v>77</v>
      </c>
      <c r="I33" s="1122"/>
      <c r="J33" s="1123"/>
      <c r="K33" s="1"/>
      <c r="L33" s="1"/>
      <c r="M33" s="1"/>
      <c r="N33" s="1"/>
    </row>
    <row r="34" spans="2:19">
      <c r="B34" s="1135" t="s">
        <v>299</v>
      </c>
      <c r="C34" s="1135"/>
      <c r="D34" s="1135"/>
      <c r="E34" s="1135"/>
      <c r="F34" s="1135"/>
      <c r="G34" s="1135"/>
      <c r="H34" s="1135"/>
      <c r="I34" s="1135"/>
      <c r="J34" s="1135"/>
      <c r="K34" s="1"/>
      <c r="L34" s="1"/>
      <c r="M34" s="1"/>
      <c r="N34" s="1"/>
    </row>
    <row r="35" spans="2:19">
      <c r="B35" s="3">
        <v>1</v>
      </c>
      <c r="C35" s="1134" t="s">
        <v>4</v>
      </c>
      <c r="D35" s="1134"/>
      <c r="E35" s="1134"/>
      <c r="F35" s="1134"/>
      <c r="G35" s="1134"/>
      <c r="H35" s="1135">
        <v>1</v>
      </c>
      <c r="I35" s="1135"/>
      <c r="J35" s="1135"/>
      <c r="K35" s="1"/>
      <c r="L35" s="1"/>
      <c r="M35" s="1"/>
      <c r="N35" s="1"/>
    </row>
    <row r="36" spans="2:19">
      <c r="B36" s="3">
        <v>2</v>
      </c>
      <c r="C36" s="1134" t="s">
        <v>5</v>
      </c>
      <c r="D36" s="1134"/>
      <c r="E36" s="1134"/>
      <c r="F36" s="1134"/>
      <c r="G36" s="1134"/>
      <c r="H36" s="1135">
        <v>1</v>
      </c>
      <c r="I36" s="1135"/>
      <c r="J36" s="1135"/>
      <c r="K36" s="1"/>
      <c r="L36" s="1"/>
      <c r="M36" s="1"/>
      <c r="N36" s="1"/>
    </row>
    <row r="37" spans="2:19">
      <c r="B37" s="3">
        <v>5</v>
      </c>
      <c r="C37" s="1134" t="s">
        <v>8</v>
      </c>
      <c r="D37" s="1134"/>
      <c r="E37" s="1134"/>
      <c r="F37" s="1134"/>
      <c r="G37" s="1134"/>
      <c r="H37" s="1135">
        <v>1</v>
      </c>
      <c r="I37" s="1135"/>
      <c r="J37" s="1135"/>
      <c r="K37" s="1"/>
      <c r="L37" s="1"/>
      <c r="M37" s="1"/>
      <c r="N37" s="1"/>
    </row>
    <row r="38" spans="2:19">
      <c r="B38" s="3">
        <v>6</v>
      </c>
      <c r="C38" s="1134" t="s">
        <v>9</v>
      </c>
      <c r="D38" s="1134"/>
      <c r="E38" s="1134"/>
      <c r="F38" s="1134"/>
      <c r="G38" s="1134"/>
      <c r="H38" s="1135">
        <v>1</v>
      </c>
      <c r="I38" s="1135"/>
      <c r="J38" s="1135"/>
      <c r="K38" s="1"/>
      <c r="L38" s="1"/>
      <c r="M38" s="1"/>
      <c r="N38" s="1"/>
    </row>
    <row r="39" spans="2:19">
      <c r="B39" s="3">
        <v>7</v>
      </c>
      <c r="C39" s="1134" t="s">
        <v>10</v>
      </c>
      <c r="D39" s="1134"/>
      <c r="E39" s="1134"/>
      <c r="F39" s="1134"/>
      <c r="G39" s="1134"/>
      <c r="H39" s="1135">
        <v>1</v>
      </c>
      <c r="I39" s="1135"/>
      <c r="J39" s="1135"/>
      <c r="K39" s="1"/>
      <c r="L39" s="1"/>
      <c r="M39" s="1"/>
      <c r="N39" s="1"/>
    </row>
    <row r="40" spans="2:19">
      <c r="B40" s="3">
        <v>9</v>
      </c>
      <c r="C40" s="1134" t="s">
        <v>12</v>
      </c>
      <c r="D40" s="1134"/>
      <c r="E40" s="1134"/>
      <c r="F40" s="1134"/>
      <c r="G40" s="1134"/>
      <c r="H40" s="1135">
        <v>1</v>
      </c>
      <c r="I40" s="1135"/>
      <c r="J40" s="1135"/>
      <c r="K40" s="1"/>
      <c r="L40" s="1"/>
      <c r="M40" s="1"/>
      <c r="N40" s="1"/>
      <c r="S40" s="1"/>
    </row>
    <row r="41" spans="2:19">
      <c r="B41" s="3">
        <v>11</v>
      </c>
      <c r="C41" s="1134" t="s">
        <v>14</v>
      </c>
      <c r="D41" s="1134"/>
      <c r="E41" s="1134"/>
      <c r="F41" s="1134"/>
      <c r="G41" s="1134"/>
      <c r="H41" s="1135">
        <v>16</v>
      </c>
      <c r="I41" s="1135"/>
      <c r="J41" s="1135"/>
      <c r="K41" s="1"/>
      <c r="L41" s="1"/>
      <c r="M41" s="1"/>
      <c r="N41" s="1"/>
    </row>
    <row r="42" spans="2:19">
      <c r="B42" s="3">
        <v>12</v>
      </c>
      <c r="C42" s="1134" t="s">
        <v>15</v>
      </c>
      <c r="D42" s="1134"/>
      <c r="E42" s="1134"/>
      <c r="F42" s="1134"/>
      <c r="G42" s="1134"/>
      <c r="H42" s="1135">
        <v>16</v>
      </c>
      <c r="I42" s="1135"/>
      <c r="J42" s="1135"/>
      <c r="K42" s="1"/>
      <c r="L42" s="1"/>
      <c r="M42" s="1"/>
      <c r="N42" s="1"/>
    </row>
    <row r="43" spans="2:19">
      <c r="B43" s="3">
        <v>15</v>
      </c>
      <c r="C43" s="1134" t="s">
        <v>18</v>
      </c>
      <c r="D43" s="1134"/>
      <c r="E43" s="1134"/>
      <c r="F43" s="1134"/>
      <c r="G43" s="1134"/>
      <c r="H43" s="1135">
        <v>1</v>
      </c>
      <c r="I43" s="1135"/>
      <c r="J43" s="1135"/>
    </row>
    <row r="44" spans="2:19">
      <c r="B44" s="3">
        <v>16</v>
      </c>
      <c r="C44" s="1134" t="s">
        <v>19</v>
      </c>
      <c r="D44" s="1134"/>
      <c r="E44" s="1134"/>
      <c r="F44" s="1134"/>
      <c r="G44" s="1134"/>
      <c r="H44" s="1135">
        <v>6</v>
      </c>
      <c r="I44" s="1135"/>
      <c r="J44" s="1135"/>
    </row>
    <row r="45" spans="2:19">
      <c r="B45" s="3">
        <v>17</v>
      </c>
      <c r="C45" s="1134" t="s">
        <v>20</v>
      </c>
      <c r="D45" s="1134"/>
      <c r="E45" s="1134"/>
      <c r="F45" s="1134"/>
      <c r="G45" s="1134"/>
      <c r="H45" s="1135">
        <v>3</v>
      </c>
      <c r="I45" s="1135"/>
      <c r="J45" s="1135"/>
    </row>
    <row r="46" spans="2:19" ht="30.75" customHeight="1">
      <c r="B46" s="3">
        <v>18</v>
      </c>
      <c r="C46" s="1124" t="s">
        <v>21</v>
      </c>
      <c r="D46" s="1124"/>
      <c r="E46" s="1124"/>
      <c r="F46" s="1124"/>
      <c r="G46" s="1124"/>
      <c r="H46" s="1125">
        <v>1</v>
      </c>
      <c r="I46" s="1126"/>
      <c r="J46" s="1127"/>
    </row>
    <row r="47" spans="2:19" ht="30.75" customHeight="1">
      <c r="B47" s="3">
        <v>19</v>
      </c>
      <c r="C47" s="1124" t="s">
        <v>300</v>
      </c>
      <c r="D47" s="1124"/>
      <c r="E47" s="1124"/>
      <c r="F47" s="1124"/>
      <c r="G47" s="1124"/>
      <c r="H47" s="1125">
        <v>1</v>
      </c>
      <c r="I47" s="1126"/>
      <c r="J47" s="1127"/>
    </row>
    <row r="48" spans="2:19">
      <c r="B48" s="3">
        <v>19</v>
      </c>
      <c r="C48" s="1134" t="s">
        <v>22</v>
      </c>
      <c r="D48" s="1134"/>
      <c r="E48" s="1134"/>
      <c r="F48" s="1134"/>
      <c r="G48" s="1134"/>
      <c r="H48" s="1135">
        <v>1</v>
      </c>
      <c r="I48" s="1135"/>
      <c r="J48" s="1135"/>
    </row>
    <row r="49" spans="2:10">
      <c r="B49" s="3">
        <v>20</v>
      </c>
      <c r="C49" s="1134" t="s">
        <v>23</v>
      </c>
      <c r="D49" s="1134"/>
      <c r="E49" s="1134"/>
      <c r="F49" s="1134"/>
      <c r="G49" s="1134"/>
      <c r="H49" s="1135">
        <v>2</v>
      </c>
      <c r="I49" s="1135"/>
      <c r="J49" s="1135"/>
    </row>
    <row r="50" spans="2:10">
      <c r="B50" s="3">
        <v>22</v>
      </c>
      <c r="C50" s="1134" t="s">
        <v>25</v>
      </c>
      <c r="D50" s="1134"/>
      <c r="E50" s="1134"/>
      <c r="F50" s="1134"/>
      <c r="G50" s="1134"/>
      <c r="H50" s="1135">
        <v>2</v>
      </c>
      <c r="I50" s="1135"/>
      <c r="J50" s="1135"/>
    </row>
    <row r="51" spans="2:10">
      <c r="B51" s="3"/>
      <c r="C51" s="1128" t="s">
        <v>301</v>
      </c>
      <c r="D51" s="1129"/>
      <c r="E51" s="1129"/>
      <c r="F51" s="1129"/>
      <c r="G51" s="1130"/>
      <c r="H51" s="1131">
        <v>1</v>
      </c>
      <c r="I51" s="1132"/>
      <c r="J51" s="1133"/>
    </row>
    <row r="52" spans="2:10">
      <c r="B52" s="3">
        <v>24</v>
      </c>
      <c r="C52" s="1134" t="s">
        <v>27</v>
      </c>
      <c r="D52" s="1134"/>
      <c r="E52" s="1134"/>
      <c r="F52" s="1134"/>
      <c r="G52" s="1134"/>
      <c r="H52" s="1135">
        <v>2</v>
      </c>
      <c r="I52" s="1135"/>
      <c r="J52" s="1135"/>
    </row>
    <row r="53" spans="2:10">
      <c r="B53" s="3">
        <v>25</v>
      </c>
      <c r="C53" s="1134" t="s">
        <v>28</v>
      </c>
      <c r="D53" s="1134"/>
      <c r="E53" s="1134"/>
      <c r="F53" s="1134"/>
      <c r="G53" s="1134"/>
      <c r="H53" s="1135">
        <v>2</v>
      </c>
      <c r="I53" s="1135"/>
      <c r="J53" s="1135"/>
    </row>
    <row r="54" spans="2:10" ht="15.75" thickBot="1">
      <c r="B54" s="4">
        <v>26</v>
      </c>
      <c r="C54" s="1136" t="s">
        <v>302</v>
      </c>
      <c r="D54" s="1136"/>
      <c r="E54" s="1136"/>
      <c r="F54" s="1136"/>
      <c r="G54" s="1136"/>
      <c r="H54" s="1137">
        <v>2</v>
      </c>
      <c r="I54" s="1137"/>
      <c r="J54" s="1137"/>
    </row>
    <row r="55" spans="2:10" ht="15.75" thickBot="1">
      <c r="B55" s="5" t="s">
        <v>30</v>
      </c>
      <c r="C55" s="6"/>
      <c r="D55" s="7"/>
      <c r="E55" s="7"/>
      <c r="F55" s="7"/>
      <c r="G55" s="8"/>
      <c r="H55" s="1122">
        <f>SUM(H35:H54)</f>
        <v>62</v>
      </c>
      <c r="I55" s="1122"/>
      <c r="J55" s="1123"/>
    </row>
    <row r="56" spans="2:10">
      <c r="B56" s="1135" t="s">
        <v>303</v>
      </c>
      <c r="C56" s="1135"/>
      <c r="D56" s="1135"/>
      <c r="E56" s="1135"/>
      <c r="F56" s="1135"/>
      <c r="G56" s="1135"/>
      <c r="H56" s="1135"/>
      <c r="I56" s="1135"/>
      <c r="J56" s="1135"/>
    </row>
    <row r="57" spans="2:10">
      <c r="B57" s="3">
        <v>1</v>
      </c>
      <c r="C57" s="1134" t="s">
        <v>4</v>
      </c>
      <c r="D57" s="1134"/>
      <c r="E57" s="1134"/>
      <c r="F57" s="1134"/>
      <c r="G57" s="1134"/>
      <c r="H57" s="1135">
        <v>1</v>
      </c>
      <c r="I57" s="1135"/>
      <c r="J57" s="1135"/>
    </row>
    <row r="58" spans="2:10">
      <c r="B58" s="3">
        <v>2</v>
      </c>
      <c r="C58" s="1134" t="s">
        <v>5</v>
      </c>
      <c r="D58" s="1134"/>
      <c r="E58" s="1134"/>
      <c r="F58" s="1134"/>
      <c r="G58" s="1134"/>
      <c r="H58" s="1135">
        <v>1</v>
      </c>
      <c r="I58" s="1135"/>
      <c r="J58" s="1135"/>
    </row>
    <row r="59" spans="2:10">
      <c r="B59" s="3">
        <v>3</v>
      </c>
      <c r="C59" s="1134" t="s">
        <v>6</v>
      </c>
      <c r="D59" s="1134"/>
      <c r="E59" s="1134"/>
      <c r="F59" s="1134"/>
      <c r="G59" s="1134"/>
      <c r="H59" s="1135">
        <v>1</v>
      </c>
      <c r="I59" s="1135"/>
      <c r="J59" s="1135"/>
    </row>
    <row r="60" spans="2:10">
      <c r="B60" s="3">
        <v>4</v>
      </c>
      <c r="C60" s="1134" t="s">
        <v>7</v>
      </c>
      <c r="D60" s="1134"/>
      <c r="E60" s="1134"/>
      <c r="F60" s="1134"/>
      <c r="G60" s="1134"/>
      <c r="H60" s="1135">
        <v>1</v>
      </c>
      <c r="I60" s="1135"/>
      <c r="J60" s="1135"/>
    </row>
    <row r="61" spans="2:10">
      <c r="B61" s="3">
        <v>5</v>
      </c>
      <c r="C61" s="1134" t="s">
        <v>8</v>
      </c>
      <c r="D61" s="1134"/>
      <c r="E61" s="1134"/>
      <c r="F61" s="1134"/>
      <c r="G61" s="1134"/>
      <c r="H61" s="1135">
        <v>1</v>
      </c>
      <c r="I61" s="1135"/>
      <c r="J61" s="1135"/>
    </row>
    <row r="62" spans="2:10">
      <c r="B62" s="3">
        <v>6</v>
      </c>
      <c r="C62" s="1134" t="s">
        <v>9</v>
      </c>
      <c r="D62" s="1134"/>
      <c r="E62" s="1134"/>
      <c r="F62" s="1134"/>
      <c r="G62" s="1134"/>
      <c r="H62" s="1135">
        <v>1</v>
      </c>
      <c r="I62" s="1135"/>
      <c r="J62" s="1135"/>
    </row>
    <row r="63" spans="2:10">
      <c r="B63" s="3">
        <v>7</v>
      </c>
      <c r="C63" s="1134" t="s">
        <v>10</v>
      </c>
      <c r="D63" s="1134"/>
      <c r="E63" s="1134"/>
      <c r="F63" s="1134"/>
      <c r="G63" s="1134"/>
      <c r="H63" s="1135">
        <v>1</v>
      </c>
      <c r="I63" s="1135"/>
      <c r="J63" s="1135"/>
    </row>
    <row r="64" spans="2:10">
      <c r="B64" s="3">
        <v>8</v>
      </c>
      <c r="C64" s="1134" t="s">
        <v>11</v>
      </c>
      <c r="D64" s="1134"/>
      <c r="E64" s="1134"/>
      <c r="F64" s="1134"/>
      <c r="G64" s="1134"/>
      <c r="H64" s="1135">
        <v>1</v>
      </c>
      <c r="I64" s="1135"/>
      <c r="J64" s="1135"/>
    </row>
    <row r="65" spans="2:10">
      <c r="B65" s="3">
        <v>9</v>
      </c>
      <c r="C65" s="1134" t="s">
        <v>12</v>
      </c>
      <c r="D65" s="1134"/>
      <c r="E65" s="1134"/>
      <c r="F65" s="1134"/>
      <c r="G65" s="1134"/>
      <c r="H65" s="1135">
        <v>1</v>
      </c>
      <c r="I65" s="1135"/>
      <c r="J65" s="1135"/>
    </row>
    <row r="66" spans="2:10">
      <c r="B66" s="3">
        <v>10</v>
      </c>
      <c r="C66" s="1134" t="s">
        <v>13</v>
      </c>
      <c r="D66" s="1134"/>
      <c r="E66" s="1134"/>
      <c r="F66" s="1134"/>
      <c r="G66" s="1134"/>
      <c r="H66" s="1135">
        <v>0.5</v>
      </c>
      <c r="I66" s="1135"/>
      <c r="J66" s="1135"/>
    </row>
    <row r="67" spans="2:10">
      <c r="B67" s="3">
        <v>11</v>
      </c>
      <c r="C67" s="1134" t="s">
        <v>14</v>
      </c>
      <c r="D67" s="1134"/>
      <c r="E67" s="1134"/>
      <c r="F67" s="1134"/>
      <c r="G67" s="1134"/>
      <c r="H67" s="1135">
        <v>17</v>
      </c>
      <c r="I67" s="1135"/>
      <c r="J67" s="1135"/>
    </row>
    <row r="68" spans="2:10">
      <c r="B68" s="3">
        <v>12</v>
      </c>
      <c r="C68" s="1134" t="s">
        <v>15</v>
      </c>
      <c r="D68" s="1134"/>
      <c r="E68" s="1134"/>
      <c r="F68" s="1134"/>
      <c r="G68" s="1134"/>
      <c r="H68" s="1135">
        <v>19</v>
      </c>
      <c r="I68" s="1135"/>
      <c r="J68" s="1135"/>
    </row>
    <row r="69" spans="2:10">
      <c r="B69" s="3">
        <v>13</v>
      </c>
      <c r="C69" s="1134" t="s">
        <v>16</v>
      </c>
      <c r="D69" s="1134"/>
      <c r="E69" s="1134"/>
      <c r="F69" s="1134"/>
      <c r="G69" s="1134"/>
      <c r="H69" s="1135">
        <v>2</v>
      </c>
      <c r="I69" s="1135"/>
      <c r="J69" s="1135"/>
    </row>
    <row r="70" spans="2:10">
      <c r="B70" s="3">
        <v>14</v>
      </c>
      <c r="C70" s="1134" t="s">
        <v>17</v>
      </c>
      <c r="D70" s="1134"/>
      <c r="E70" s="1134"/>
      <c r="F70" s="1134"/>
      <c r="G70" s="1134"/>
      <c r="H70" s="1135">
        <v>0.5</v>
      </c>
      <c r="I70" s="1135"/>
      <c r="J70" s="1135"/>
    </row>
    <row r="71" spans="2:10">
      <c r="B71" s="3">
        <v>15</v>
      </c>
      <c r="C71" s="1134" t="s">
        <v>18</v>
      </c>
      <c r="D71" s="1134"/>
      <c r="E71" s="1134"/>
      <c r="F71" s="1134"/>
      <c r="G71" s="1134"/>
      <c r="H71" s="1135">
        <v>2</v>
      </c>
      <c r="I71" s="1135"/>
      <c r="J71" s="1135"/>
    </row>
    <row r="72" spans="2:10">
      <c r="B72" s="3">
        <v>16</v>
      </c>
      <c r="C72" s="1134" t="s">
        <v>19</v>
      </c>
      <c r="D72" s="1134"/>
      <c r="E72" s="1134"/>
      <c r="F72" s="1134"/>
      <c r="G72" s="1134"/>
      <c r="H72" s="1135">
        <v>7</v>
      </c>
      <c r="I72" s="1135"/>
      <c r="J72" s="1135"/>
    </row>
    <row r="73" spans="2:10">
      <c r="B73" s="3">
        <v>17</v>
      </c>
      <c r="C73" s="1134" t="s">
        <v>20</v>
      </c>
      <c r="D73" s="1134"/>
      <c r="E73" s="1134"/>
      <c r="F73" s="1134"/>
      <c r="G73" s="1134"/>
      <c r="H73" s="1135">
        <v>6</v>
      </c>
      <c r="I73" s="1135"/>
      <c r="J73" s="1135"/>
    </row>
    <row r="74" spans="2:10">
      <c r="B74" s="3">
        <v>18</v>
      </c>
      <c r="C74" s="1124" t="s">
        <v>21</v>
      </c>
      <c r="D74" s="1124"/>
      <c r="E74" s="1124"/>
      <c r="F74" s="1124"/>
      <c r="G74" s="1124"/>
      <c r="H74" s="1135">
        <v>1</v>
      </c>
      <c r="I74" s="1135"/>
      <c r="J74" s="1135"/>
    </row>
    <row r="75" spans="2:10">
      <c r="B75" s="3">
        <v>19</v>
      </c>
      <c r="C75" s="1134" t="s">
        <v>22</v>
      </c>
      <c r="D75" s="1134"/>
      <c r="E75" s="1134"/>
      <c r="F75" s="1134"/>
      <c r="G75" s="1134"/>
      <c r="H75" s="1135">
        <v>1</v>
      </c>
      <c r="I75" s="1135"/>
      <c r="J75" s="1135"/>
    </row>
    <row r="76" spans="2:10">
      <c r="B76" s="3">
        <v>20</v>
      </c>
      <c r="C76" s="1134" t="s">
        <v>23</v>
      </c>
      <c r="D76" s="1134"/>
      <c r="E76" s="1134"/>
      <c r="F76" s="1134"/>
      <c r="G76" s="1134"/>
      <c r="H76" s="1135">
        <v>3</v>
      </c>
      <c r="I76" s="1135"/>
      <c r="J76" s="1135"/>
    </row>
    <row r="77" spans="2:10">
      <c r="B77" s="3">
        <v>21</v>
      </c>
      <c r="C77" s="1134" t="s">
        <v>24</v>
      </c>
      <c r="D77" s="1134"/>
      <c r="E77" s="1134"/>
      <c r="F77" s="1134"/>
      <c r="G77" s="1134"/>
      <c r="H77" s="1135">
        <v>1</v>
      </c>
      <c r="I77" s="1135"/>
      <c r="J77" s="1135"/>
    </row>
    <row r="78" spans="2:10">
      <c r="B78" s="3">
        <v>22</v>
      </c>
      <c r="C78" s="1134" t="s">
        <v>25</v>
      </c>
      <c r="D78" s="1134"/>
      <c r="E78" s="1134"/>
      <c r="F78" s="1134"/>
      <c r="G78" s="1134"/>
      <c r="H78" s="1135">
        <v>3</v>
      </c>
      <c r="I78" s="1135"/>
      <c r="J78" s="1135"/>
    </row>
    <row r="79" spans="2:10">
      <c r="B79" s="3">
        <v>23</v>
      </c>
      <c r="C79" s="1134" t="s">
        <v>26</v>
      </c>
      <c r="D79" s="1134"/>
      <c r="E79" s="1134"/>
      <c r="F79" s="1134"/>
      <c r="G79" s="1134"/>
      <c r="H79" s="1135">
        <v>1</v>
      </c>
      <c r="I79" s="1135"/>
      <c r="J79" s="1135"/>
    </row>
    <row r="80" spans="2:10">
      <c r="B80" s="3">
        <v>24</v>
      </c>
      <c r="C80" s="1134" t="s">
        <v>27</v>
      </c>
      <c r="D80" s="1134"/>
      <c r="E80" s="1134"/>
      <c r="F80" s="1134"/>
      <c r="G80" s="1134"/>
      <c r="H80" s="1135">
        <v>3</v>
      </c>
      <c r="I80" s="1135"/>
      <c r="J80" s="1135"/>
    </row>
    <row r="81" spans="2:10">
      <c r="B81" s="3">
        <v>25</v>
      </c>
      <c r="C81" s="1134" t="s">
        <v>28</v>
      </c>
      <c r="D81" s="1134"/>
      <c r="E81" s="1134"/>
      <c r="F81" s="1134"/>
      <c r="G81" s="1134"/>
      <c r="H81" s="1135">
        <v>1</v>
      </c>
      <c r="I81" s="1135"/>
      <c r="J81" s="1135"/>
    </row>
    <row r="82" spans="2:10" ht="15.75" thickBot="1">
      <c r="B82" s="4">
        <v>26</v>
      </c>
      <c r="C82" s="1136" t="s">
        <v>29</v>
      </c>
      <c r="D82" s="1136"/>
      <c r="E82" s="1136"/>
      <c r="F82" s="1136"/>
      <c r="G82" s="1136"/>
      <c r="H82" s="1137">
        <v>1</v>
      </c>
      <c r="I82" s="1137"/>
      <c r="J82" s="1137"/>
    </row>
    <row r="83" spans="2:10" ht="15.75" thickBot="1">
      <c r="B83" s="5" t="s">
        <v>30</v>
      </c>
      <c r="C83" s="6"/>
      <c r="D83" s="7"/>
      <c r="E83" s="7"/>
      <c r="F83" s="7"/>
      <c r="G83" s="8"/>
      <c r="H83" s="1122">
        <f>SUM(H57:H82)</f>
        <v>78</v>
      </c>
      <c r="I83" s="1122"/>
      <c r="J83" s="1123"/>
    </row>
    <row r="84" spans="2:10">
      <c r="B84" s="1135" t="s">
        <v>299</v>
      </c>
      <c r="C84" s="1135"/>
      <c r="D84" s="1135"/>
      <c r="E84" s="1135"/>
      <c r="F84" s="1135"/>
      <c r="G84" s="1135"/>
      <c r="H84" s="1135"/>
      <c r="I84" s="1135"/>
      <c r="J84" s="1135"/>
    </row>
    <row r="85" spans="2:10">
      <c r="B85" s="3">
        <v>1</v>
      </c>
      <c r="C85" s="1134" t="s">
        <v>4</v>
      </c>
      <c r="D85" s="1134"/>
      <c r="E85" s="1134"/>
      <c r="F85" s="1134"/>
      <c r="G85" s="1134"/>
      <c r="H85" s="1135">
        <v>1</v>
      </c>
      <c r="I85" s="1135"/>
      <c r="J85" s="1135"/>
    </row>
    <row r="86" spans="2:10">
      <c r="B86" s="3">
        <v>2</v>
      </c>
      <c r="C86" s="1134" t="s">
        <v>5</v>
      </c>
      <c r="D86" s="1134"/>
      <c r="E86" s="1134"/>
      <c r="F86" s="1134"/>
      <c r="G86" s="1134"/>
      <c r="H86" s="1135">
        <v>1</v>
      </c>
      <c r="I86" s="1135"/>
      <c r="J86" s="1135"/>
    </row>
    <row r="87" spans="2:10">
      <c r="B87" s="3">
        <v>3</v>
      </c>
      <c r="C87" s="1134" t="s">
        <v>6</v>
      </c>
      <c r="D87" s="1134"/>
      <c r="E87" s="1134"/>
      <c r="F87" s="1134"/>
      <c r="G87" s="1134"/>
      <c r="H87" s="1135">
        <v>1</v>
      </c>
      <c r="I87" s="1135"/>
      <c r="J87" s="1135"/>
    </row>
    <row r="88" spans="2:10">
      <c r="B88" s="3">
        <v>4</v>
      </c>
      <c r="C88" s="1134" t="s">
        <v>7</v>
      </c>
      <c r="D88" s="1134"/>
      <c r="E88" s="1134"/>
      <c r="F88" s="1134"/>
      <c r="G88" s="1134"/>
      <c r="H88" s="1135">
        <v>1</v>
      </c>
      <c r="I88" s="1135"/>
      <c r="J88" s="1135"/>
    </row>
    <row r="89" spans="2:10">
      <c r="B89" s="3">
        <v>5</v>
      </c>
      <c r="C89" s="1134" t="s">
        <v>8</v>
      </c>
      <c r="D89" s="1134"/>
      <c r="E89" s="1134"/>
      <c r="F89" s="1134"/>
      <c r="G89" s="1134"/>
      <c r="H89" s="1135">
        <v>1</v>
      </c>
      <c r="I89" s="1135"/>
      <c r="J89" s="1135"/>
    </row>
    <row r="90" spans="2:10">
      <c r="B90" s="3">
        <v>6</v>
      </c>
      <c r="C90" s="1134" t="s">
        <v>9</v>
      </c>
      <c r="D90" s="1134"/>
      <c r="E90" s="1134"/>
      <c r="F90" s="1134"/>
      <c r="G90" s="1134"/>
      <c r="H90" s="1135">
        <v>1</v>
      </c>
      <c r="I90" s="1135"/>
      <c r="J90" s="1135"/>
    </row>
    <row r="91" spans="2:10">
      <c r="B91" s="3">
        <v>7</v>
      </c>
      <c r="C91" s="1134" t="s">
        <v>10</v>
      </c>
      <c r="D91" s="1134"/>
      <c r="E91" s="1134"/>
      <c r="F91" s="1134"/>
      <c r="G91" s="1134"/>
      <c r="H91" s="1135">
        <v>1</v>
      </c>
      <c r="I91" s="1135"/>
      <c r="J91" s="1135"/>
    </row>
    <row r="92" spans="2:10">
      <c r="B92" s="3">
        <v>8</v>
      </c>
      <c r="C92" s="1134" t="s">
        <v>11</v>
      </c>
      <c r="D92" s="1134"/>
      <c r="E92" s="1134"/>
      <c r="F92" s="1134"/>
      <c r="G92" s="1134"/>
      <c r="H92" s="1135">
        <v>1</v>
      </c>
      <c r="I92" s="1135"/>
      <c r="J92" s="1135"/>
    </row>
    <row r="93" spans="2:10">
      <c r="B93" s="3">
        <v>9</v>
      </c>
      <c r="C93" s="1134" t="s">
        <v>12</v>
      </c>
      <c r="D93" s="1134"/>
      <c r="E93" s="1134"/>
      <c r="F93" s="1134"/>
      <c r="G93" s="1134"/>
      <c r="H93" s="1135">
        <v>1</v>
      </c>
      <c r="I93" s="1135"/>
      <c r="J93" s="1135"/>
    </row>
    <row r="94" spans="2:10">
      <c r="B94" s="3">
        <v>10</v>
      </c>
      <c r="C94" s="1134" t="s">
        <v>13</v>
      </c>
      <c r="D94" s="1134"/>
      <c r="E94" s="1134"/>
      <c r="F94" s="1134"/>
      <c r="G94" s="1134"/>
      <c r="H94" s="1135">
        <v>0.5</v>
      </c>
      <c r="I94" s="1135"/>
      <c r="J94" s="1135"/>
    </row>
    <row r="95" spans="2:10">
      <c r="B95" s="3">
        <v>11</v>
      </c>
      <c r="C95" s="1134" t="s">
        <v>14</v>
      </c>
      <c r="D95" s="1134"/>
      <c r="E95" s="1134"/>
      <c r="F95" s="1134"/>
      <c r="G95" s="1134"/>
      <c r="H95" s="1135">
        <v>17</v>
      </c>
      <c r="I95" s="1135"/>
      <c r="J95" s="1135"/>
    </row>
    <row r="96" spans="2:10">
      <c r="B96" s="3">
        <v>12</v>
      </c>
      <c r="C96" s="1134" t="s">
        <v>15</v>
      </c>
      <c r="D96" s="1134"/>
      <c r="E96" s="1134"/>
      <c r="F96" s="1134"/>
      <c r="G96" s="1134"/>
      <c r="H96" s="1135">
        <v>19</v>
      </c>
      <c r="I96" s="1135"/>
      <c r="J96" s="1135"/>
    </row>
    <row r="97" spans="2:10">
      <c r="B97" s="3">
        <v>13</v>
      </c>
      <c r="C97" s="1134" t="s">
        <v>16</v>
      </c>
      <c r="D97" s="1134"/>
      <c r="E97" s="1134"/>
      <c r="F97" s="1134"/>
      <c r="G97" s="1134"/>
      <c r="H97" s="1135">
        <v>2</v>
      </c>
      <c r="I97" s="1135"/>
      <c r="J97" s="1135"/>
    </row>
    <row r="98" spans="2:10">
      <c r="B98" s="3">
        <v>14</v>
      </c>
      <c r="C98" s="1134" t="s">
        <v>17</v>
      </c>
      <c r="D98" s="1134"/>
      <c r="E98" s="1134"/>
      <c r="F98" s="1134"/>
      <c r="G98" s="1134"/>
      <c r="H98" s="1135">
        <v>0.5</v>
      </c>
      <c r="I98" s="1135"/>
      <c r="J98" s="1135"/>
    </row>
    <row r="99" spans="2:10">
      <c r="B99" s="3">
        <v>15</v>
      </c>
      <c r="C99" s="1134" t="s">
        <v>18</v>
      </c>
      <c r="D99" s="1134"/>
      <c r="E99" s="1134"/>
      <c r="F99" s="1134"/>
      <c r="G99" s="1134"/>
      <c r="H99" s="1135">
        <v>2</v>
      </c>
      <c r="I99" s="1135"/>
      <c r="J99" s="1135"/>
    </row>
    <row r="100" spans="2:10">
      <c r="B100" s="3">
        <v>16</v>
      </c>
      <c r="C100" s="1134" t="s">
        <v>19</v>
      </c>
      <c r="D100" s="1134"/>
      <c r="E100" s="1134"/>
      <c r="F100" s="1134"/>
      <c r="G100" s="1134"/>
      <c r="H100" s="1135">
        <v>7</v>
      </c>
      <c r="I100" s="1135"/>
      <c r="J100" s="1135"/>
    </row>
    <row r="101" spans="2:10">
      <c r="B101" s="3">
        <v>17</v>
      </c>
      <c r="C101" s="1134" t="s">
        <v>20</v>
      </c>
      <c r="D101" s="1134"/>
      <c r="E101" s="1134"/>
      <c r="F101" s="1134"/>
      <c r="G101" s="1134"/>
      <c r="H101" s="1135">
        <v>6</v>
      </c>
      <c r="I101" s="1135"/>
      <c r="J101" s="1135"/>
    </row>
    <row r="102" spans="2:10">
      <c r="B102" s="3">
        <v>18</v>
      </c>
      <c r="C102" s="1124" t="s">
        <v>21</v>
      </c>
      <c r="D102" s="1124"/>
      <c r="E102" s="1124"/>
      <c r="F102" s="1124"/>
      <c r="G102" s="1124"/>
      <c r="H102" s="1135">
        <v>1</v>
      </c>
      <c r="I102" s="1135"/>
      <c r="J102" s="1135"/>
    </row>
    <row r="103" spans="2:10">
      <c r="B103" s="3">
        <v>19</v>
      </c>
      <c r="C103" s="1134" t="s">
        <v>22</v>
      </c>
      <c r="D103" s="1134"/>
      <c r="E103" s="1134"/>
      <c r="F103" s="1134"/>
      <c r="G103" s="1134"/>
      <c r="H103" s="1135">
        <v>1</v>
      </c>
      <c r="I103" s="1135"/>
      <c r="J103" s="1135"/>
    </row>
    <row r="104" spans="2:10">
      <c r="B104" s="3">
        <v>20</v>
      </c>
      <c r="C104" s="1134" t="s">
        <v>23</v>
      </c>
      <c r="D104" s="1134"/>
      <c r="E104" s="1134"/>
      <c r="F104" s="1134"/>
      <c r="G104" s="1134"/>
      <c r="H104" s="1135">
        <v>3</v>
      </c>
      <c r="I104" s="1135"/>
      <c r="J104" s="1135"/>
    </row>
    <row r="105" spans="2:10">
      <c r="B105" s="3">
        <v>21</v>
      </c>
      <c r="C105" s="1134" t="s">
        <v>24</v>
      </c>
      <c r="D105" s="1134"/>
      <c r="E105" s="1134"/>
      <c r="F105" s="1134"/>
      <c r="G105" s="1134"/>
      <c r="H105" s="1135">
        <v>1</v>
      </c>
      <c r="I105" s="1135"/>
      <c r="J105" s="1135"/>
    </row>
    <row r="106" spans="2:10">
      <c r="B106" s="3">
        <v>22</v>
      </c>
      <c r="C106" s="1134" t="s">
        <v>25</v>
      </c>
      <c r="D106" s="1134"/>
      <c r="E106" s="1134"/>
      <c r="F106" s="1134"/>
      <c r="G106" s="1134"/>
      <c r="H106" s="1135">
        <v>3</v>
      </c>
      <c r="I106" s="1135"/>
      <c r="J106" s="1135"/>
    </row>
    <row r="107" spans="2:10">
      <c r="B107" s="3">
        <v>23</v>
      </c>
      <c r="C107" s="1134" t="s">
        <v>26</v>
      </c>
      <c r="D107" s="1134"/>
      <c r="E107" s="1134"/>
      <c r="F107" s="1134"/>
      <c r="G107" s="1134"/>
      <c r="H107" s="1135">
        <v>1</v>
      </c>
      <c r="I107" s="1135"/>
      <c r="J107" s="1135"/>
    </row>
    <row r="108" spans="2:10">
      <c r="B108" s="3">
        <v>24</v>
      </c>
      <c r="C108" s="1134" t="s">
        <v>27</v>
      </c>
      <c r="D108" s="1134"/>
      <c r="E108" s="1134"/>
      <c r="F108" s="1134"/>
      <c r="G108" s="1134"/>
      <c r="H108" s="1135">
        <v>3</v>
      </c>
      <c r="I108" s="1135"/>
      <c r="J108" s="1135"/>
    </row>
    <row r="109" spans="2:10">
      <c r="B109" s="3">
        <v>25</v>
      </c>
      <c r="C109" s="1134" t="s">
        <v>28</v>
      </c>
      <c r="D109" s="1134"/>
      <c r="E109" s="1134"/>
      <c r="F109" s="1134"/>
      <c r="G109" s="1134"/>
      <c r="H109" s="1135">
        <v>1</v>
      </c>
      <c r="I109" s="1135"/>
      <c r="J109" s="1135"/>
    </row>
    <row r="110" spans="2:10" ht="15.75" thickBot="1">
      <c r="B110" s="4">
        <v>26</v>
      </c>
      <c r="C110" s="1136" t="s">
        <v>29</v>
      </c>
      <c r="D110" s="1136"/>
      <c r="E110" s="1136"/>
      <c r="F110" s="1136"/>
      <c r="G110" s="1136"/>
      <c r="H110" s="1137">
        <v>1</v>
      </c>
      <c r="I110" s="1137"/>
      <c r="J110" s="1137"/>
    </row>
    <row r="111" spans="2:10" ht="15.75" thickBot="1">
      <c r="B111" s="5" t="s">
        <v>30</v>
      </c>
      <c r="C111" s="6"/>
      <c r="D111" s="7"/>
      <c r="E111" s="7"/>
      <c r="F111" s="7"/>
      <c r="G111" s="8"/>
      <c r="H111" s="1122">
        <f>SUM(H85:H110)</f>
        <v>78</v>
      </c>
      <c r="I111" s="1122"/>
      <c r="J111" s="1123"/>
    </row>
  </sheetData>
  <mergeCells count="205">
    <mergeCell ref="H30:J30"/>
    <mergeCell ref="H40:J40"/>
    <mergeCell ref="H32:J32"/>
    <mergeCell ref="H33:J33"/>
    <mergeCell ref="H35:J35"/>
    <mergeCell ref="H36:J36"/>
    <mergeCell ref="B34:J34"/>
    <mergeCell ref="C37:G37"/>
    <mergeCell ref="C38:G38"/>
    <mergeCell ref="C39:G39"/>
    <mergeCell ref="C40:G40"/>
    <mergeCell ref="C32:G32"/>
    <mergeCell ref="C35:G35"/>
    <mergeCell ref="C36:G36"/>
    <mergeCell ref="H37:J37"/>
    <mergeCell ref="H38:J38"/>
    <mergeCell ref="H39:J39"/>
    <mergeCell ref="C30:G30"/>
    <mergeCell ref="C31:G31"/>
    <mergeCell ref="H31:J31"/>
    <mergeCell ref="H19:J19"/>
    <mergeCell ref="H9:J9"/>
    <mergeCell ref="H10:J10"/>
    <mergeCell ref="H11:J11"/>
    <mergeCell ref="H12:J12"/>
    <mergeCell ref="H13:J13"/>
    <mergeCell ref="H14:J14"/>
    <mergeCell ref="H15:J15"/>
    <mergeCell ref="H16:J16"/>
    <mergeCell ref="H17:J17"/>
    <mergeCell ref="H18:J18"/>
    <mergeCell ref="H29:J29"/>
    <mergeCell ref="C20:G20"/>
    <mergeCell ref="C21:G21"/>
    <mergeCell ref="C22:G22"/>
    <mergeCell ref="C23:G23"/>
    <mergeCell ref="C24:G24"/>
    <mergeCell ref="C26:G26"/>
    <mergeCell ref="C27:G27"/>
    <mergeCell ref="C28:G28"/>
    <mergeCell ref="C29:G29"/>
    <mergeCell ref="H20:J20"/>
    <mergeCell ref="H21:J21"/>
    <mergeCell ref="H22:J22"/>
    <mergeCell ref="H23:J23"/>
    <mergeCell ref="H24:J24"/>
    <mergeCell ref="H25:J25"/>
    <mergeCell ref="H26:J26"/>
    <mergeCell ref="H27:J27"/>
    <mergeCell ref="H28:J28"/>
    <mergeCell ref="C43:G43"/>
    <mergeCell ref="H43:J43"/>
    <mergeCell ref="C41:G41"/>
    <mergeCell ref="H41:J41"/>
    <mergeCell ref="C42:G42"/>
    <mergeCell ref="H42:J42"/>
    <mergeCell ref="C14:G14"/>
    <mergeCell ref="B2:B6"/>
    <mergeCell ref="C2:G6"/>
    <mergeCell ref="H2:J6"/>
    <mergeCell ref="C8:G8"/>
    <mergeCell ref="H8:J8"/>
    <mergeCell ref="B7:J7"/>
    <mergeCell ref="C9:G9"/>
    <mergeCell ref="C10:G10"/>
    <mergeCell ref="C11:G11"/>
    <mergeCell ref="C12:G12"/>
    <mergeCell ref="C13:G13"/>
    <mergeCell ref="C25:G25"/>
    <mergeCell ref="C15:G15"/>
    <mergeCell ref="C16:G16"/>
    <mergeCell ref="C17:G17"/>
    <mergeCell ref="C18:G18"/>
    <mergeCell ref="C19:G19"/>
    <mergeCell ref="C50:G50"/>
    <mergeCell ref="H50:J50"/>
    <mergeCell ref="C52:G52"/>
    <mergeCell ref="H52:J52"/>
    <mergeCell ref="C48:G48"/>
    <mergeCell ref="H48:J48"/>
    <mergeCell ref="C49:G49"/>
    <mergeCell ref="H49:J49"/>
    <mergeCell ref="C44:G44"/>
    <mergeCell ref="H44:J44"/>
    <mergeCell ref="C45:G45"/>
    <mergeCell ref="H45:J45"/>
    <mergeCell ref="C46:G46"/>
    <mergeCell ref="H46:J46"/>
    <mergeCell ref="B56:J56"/>
    <mergeCell ref="C57:G57"/>
    <mergeCell ref="H57:J57"/>
    <mergeCell ref="C58:G58"/>
    <mergeCell ref="H58:J58"/>
    <mergeCell ref="C53:G53"/>
    <mergeCell ref="H53:J53"/>
    <mergeCell ref="C54:G54"/>
    <mergeCell ref="H54:J54"/>
    <mergeCell ref="H55:J55"/>
    <mergeCell ref="C62:G62"/>
    <mergeCell ref="H62:J62"/>
    <mergeCell ref="C63:G63"/>
    <mergeCell ref="H63:J63"/>
    <mergeCell ref="C64:G64"/>
    <mergeCell ref="H64:J64"/>
    <mergeCell ref="C59:G59"/>
    <mergeCell ref="H59:J59"/>
    <mergeCell ref="C60:G60"/>
    <mergeCell ref="H60:J60"/>
    <mergeCell ref="C61:G61"/>
    <mergeCell ref="H61:J61"/>
    <mergeCell ref="C68:G68"/>
    <mergeCell ref="H68:J68"/>
    <mergeCell ref="C69:G69"/>
    <mergeCell ref="H69:J69"/>
    <mergeCell ref="C70:G70"/>
    <mergeCell ref="H70:J70"/>
    <mergeCell ref="C65:G65"/>
    <mergeCell ref="H65:J65"/>
    <mergeCell ref="C66:G66"/>
    <mergeCell ref="H66:J66"/>
    <mergeCell ref="C67:G67"/>
    <mergeCell ref="H67:J67"/>
    <mergeCell ref="C74:G74"/>
    <mergeCell ref="H74:J74"/>
    <mergeCell ref="C75:G75"/>
    <mergeCell ref="H75:J75"/>
    <mergeCell ref="C76:G76"/>
    <mergeCell ref="H76:J76"/>
    <mergeCell ref="C71:G71"/>
    <mergeCell ref="H71:J71"/>
    <mergeCell ref="C72:G72"/>
    <mergeCell ref="H72:J72"/>
    <mergeCell ref="C73:G73"/>
    <mergeCell ref="H73:J73"/>
    <mergeCell ref="C80:G80"/>
    <mergeCell ref="H80:J80"/>
    <mergeCell ref="C81:G81"/>
    <mergeCell ref="H81:J81"/>
    <mergeCell ref="C82:G82"/>
    <mergeCell ref="H82:J82"/>
    <mergeCell ref="C77:G77"/>
    <mergeCell ref="H77:J77"/>
    <mergeCell ref="C78:G78"/>
    <mergeCell ref="H78:J78"/>
    <mergeCell ref="C79:G79"/>
    <mergeCell ref="H79:J79"/>
    <mergeCell ref="C87:G87"/>
    <mergeCell ref="H87:J87"/>
    <mergeCell ref="C88:G88"/>
    <mergeCell ref="H88:J88"/>
    <mergeCell ref="C89:G89"/>
    <mergeCell ref="H89:J89"/>
    <mergeCell ref="H83:J83"/>
    <mergeCell ref="B84:J84"/>
    <mergeCell ref="C85:G85"/>
    <mergeCell ref="H85:J85"/>
    <mergeCell ref="C86:G86"/>
    <mergeCell ref="H86:J86"/>
    <mergeCell ref="C93:G93"/>
    <mergeCell ref="H93:J93"/>
    <mergeCell ref="C94:G94"/>
    <mergeCell ref="H94:J94"/>
    <mergeCell ref="C95:G95"/>
    <mergeCell ref="H95:J95"/>
    <mergeCell ref="C90:G90"/>
    <mergeCell ref="H90:J90"/>
    <mergeCell ref="C91:G91"/>
    <mergeCell ref="H91:J91"/>
    <mergeCell ref="C92:G92"/>
    <mergeCell ref="H92:J92"/>
    <mergeCell ref="H99:J99"/>
    <mergeCell ref="C100:G100"/>
    <mergeCell ref="H100:J100"/>
    <mergeCell ref="C101:G101"/>
    <mergeCell ref="H101:J101"/>
    <mergeCell ref="C96:G96"/>
    <mergeCell ref="H96:J96"/>
    <mergeCell ref="C97:G97"/>
    <mergeCell ref="H97:J97"/>
    <mergeCell ref="C98:G98"/>
    <mergeCell ref="H98:J98"/>
    <mergeCell ref="H111:J111"/>
    <mergeCell ref="C47:G47"/>
    <mergeCell ref="H47:J47"/>
    <mergeCell ref="C51:G51"/>
    <mergeCell ref="H51:J51"/>
    <mergeCell ref="C108:G108"/>
    <mergeCell ref="H108:J108"/>
    <mergeCell ref="C109:G109"/>
    <mergeCell ref="H109:J109"/>
    <mergeCell ref="C110:G110"/>
    <mergeCell ref="H110:J110"/>
    <mergeCell ref="C105:G105"/>
    <mergeCell ref="H105:J105"/>
    <mergeCell ref="C106:G106"/>
    <mergeCell ref="H106:J106"/>
    <mergeCell ref="C107:G107"/>
    <mergeCell ref="H107:J107"/>
    <mergeCell ref="C102:G102"/>
    <mergeCell ref="H102:J102"/>
    <mergeCell ref="C103:G103"/>
    <mergeCell ref="H103:J103"/>
    <mergeCell ref="C104:G104"/>
    <mergeCell ref="H104:J104"/>
    <mergeCell ref="C99:G9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34"/>
  <sheetViews>
    <sheetView topLeftCell="A493" workbookViewId="0">
      <selection activeCell="I521" sqref="I521"/>
    </sheetView>
  </sheetViews>
  <sheetFormatPr defaultRowHeight="15"/>
  <cols>
    <col min="2" max="2" width="6.42578125" customWidth="1"/>
    <col min="3" max="3" width="6.5703125" hidden="1" customWidth="1"/>
    <col min="4" max="4" width="63.42578125" customWidth="1"/>
  </cols>
  <sheetData>
    <row r="1" spans="2:5" ht="15.75" thickBot="1"/>
    <row r="2" spans="2:5" ht="51" customHeight="1" thickBot="1">
      <c r="B2" s="616" t="s">
        <v>0</v>
      </c>
      <c r="C2" s="303"/>
      <c r="D2" s="615" t="s">
        <v>153</v>
      </c>
      <c r="E2" s="614" t="s">
        <v>728</v>
      </c>
    </row>
    <row r="3" spans="2:5" ht="15" customHeight="1">
      <c r="B3" s="620"/>
      <c r="C3" s="621"/>
      <c r="D3" s="622" t="s">
        <v>166</v>
      </c>
      <c r="E3" s="623"/>
    </row>
    <row r="4" spans="2:5" ht="15" customHeight="1">
      <c r="B4" s="624">
        <v>1</v>
      </c>
      <c r="C4" s="625" t="s">
        <v>481</v>
      </c>
      <c r="D4" s="626" t="s">
        <v>107</v>
      </c>
      <c r="E4" s="627">
        <v>1</v>
      </c>
    </row>
    <row r="5" spans="2:5" ht="15" customHeight="1">
      <c r="B5" s="624">
        <v>2</v>
      </c>
      <c r="C5" s="628" t="s">
        <v>482</v>
      </c>
      <c r="D5" s="626" t="s">
        <v>109</v>
      </c>
      <c r="E5" s="627">
        <v>1</v>
      </c>
    </row>
    <row r="6" spans="2:5" ht="15" customHeight="1">
      <c r="B6" s="624">
        <v>3</v>
      </c>
      <c r="C6" s="625" t="s">
        <v>481</v>
      </c>
      <c r="D6" s="626" t="s">
        <v>483</v>
      </c>
      <c r="E6" s="627">
        <v>1</v>
      </c>
    </row>
    <row r="7" spans="2:5" ht="15" customHeight="1">
      <c r="B7" s="624">
        <v>4</v>
      </c>
      <c r="C7" s="625" t="s">
        <v>484</v>
      </c>
      <c r="D7" s="626" t="s">
        <v>111</v>
      </c>
      <c r="E7" s="627"/>
    </row>
    <row r="8" spans="2:5" ht="15" customHeight="1">
      <c r="B8" s="624"/>
      <c r="C8" s="625"/>
      <c r="D8" s="626" t="s">
        <v>112</v>
      </c>
      <c r="E8" s="627">
        <v>1</v>
      </c>
    </row>
    <row r="9" spans="2:5" ht="15" customHeight="1">
      <c r="B9" s="624"/>
      <c r="C9" s="625"/>
      <c r="D9" s="626" t="s">
        <v>113</v>
      </c>
      <c r="E9" s="629" t="s">
        <v>485</v>
      </c>
    </row>
    <row r="10" spans="2:5" ht="15" customHeight="1">
      <c r="B10" s="624"/>
      <c r="C10" s="625"/>
      <c r="D10" s="626" t="s">
        <v>114</v>
      </c>
      <c r="E10" s="627"/>
    </row>
    <row r="11" spans="2:5" ht="15" customHeight="1">
      <c r="B11" s="624">
        <v>5</v>
      </c>
      <c r="C11" s="625">
        <v>3439</v>
      </c>
      <c r="D11" s="626" t="s">
        <v>486</v>
      </c>
      <c r="E11" s="627">
        <v>1</v>
      </c>
    </row>
    <row r="12" spans="2:5" ht="15" customHeight="1">
      <c r="B12" s="624">
        <v>6</v>
      </c>
      <c r="C12" s="625" t="s">
        <v>487</v>
      </c>
      <c r="D12" s="626" t="s">
        <v>119</v>
      </c>
      <c r="E12" s="627">
        <v>1</v>
      </c>
    </row>
    <row r="13" spans="2:5" ht="15" customHeight="1">
      <c r="B13" s="624"/>
      <c r="C13" s="625" t="s">
        <v>333</v>
      </c>
      <c r="D13" s="626" t="s">
        <v>121</v>
      </c>
      <c r="E13" s="627"/>
    </row>
    <row r="14" spans="2:5" ht="15" customHeight="1">
      <c r="B14" s="624">
        <v>7</v>
      </c>
      <c r="C14" s="625"/>
      <c r="D14" s="626" t="s">
        <v>183</v>
      </c>
      <c r="E14" s="627">
        <v>1</v>
      </c>
    </row>
    <row r="15" spans="2:5" ht="15" customHeight="1">
      <c r="B15" s="624">
        <v>8</v>
      </c>
      <c r="C15" s="625" t="s">
        <v>488</v>
      </c>
      <c r="D15" s="626" t="s">
        <v>489</v>
      </c>
      <c r="E15" s="627">
        <v>0.25</v>
      </c>
    </row>
    <row r="16" spans="2:5" ht="15" customHeight="1">
      <c r="B16" s="624">
        <v>9</v>
      </c>
      <c r="C16" s="625" t="s">
        <v>490</v>
      </c>
      <c r="D16" s="626" t="s">
        <v>123</v>
      </c>
      <c r="E16" s="627">
        <v>1</v>
      </c>
    </row>
    <row r="17" spans="2:5" ht="15" customHeight="1">
      <c r="B17" s="624">
        <v>10</v>
      </c>
      <c r="C17" s="630" t="s">
        <v>491</v>
      </c>
      <c r="D17" s="626" t="s">
        <v>11</v>
      </c>
      <c r="E17" s="627">
        <v>1</v>
      </c>
    </row>
    <row r="18" spans="2:5" ht="15" customHeight="1">
      <c r="B18" s="624">
        <v>11</v>
      </c>
      <c r="C18" s="625" t="s">
        <v>492</v>
      </c>
      <c r="D18" s="626" t="s">
        <v>125</v>
      </c>
      <c r="E18" s="627">
        <v>1</v>
      </c>
    </row>
    <row r="19" spans="2:5" ht="15" customHeight="1">
      <c r="B19" s="624">
        <v>12</v>
      </c>
      <c r="C19" s="630" t="s">
        <v>493</v>
      </c>
      <c r="D19" s="626" t="s">
        <v>126</v>
      </c>
      <c r="E19" s="627">
        <v>2</v>
      </c>
    </row>
    <row r="20" spans="2:5" ht="15" customHeight="1">
      <c r="B20" s="624"/>
      <c r="C20" s="625"/>
      <c r="D20" s="631" t="s">
        <v>388</v>
      </c>
      <c r="E20" s="632">
        <v>12.25</v>
      </c>
    </row>
    <row r="21" spans="2:5" ht="15" customHeight="1">
      <c r="B21" s="624"/>
      <c r="C21" s="625"/>
      <c r="D21" s="633" t="s">
        <v>494</v>
      </c>
      <c r="E21" s="634"/>
    </row>
    <row r="22" spans="2:5" ht="15" customHeight="1">
      <c r="B22" s="624">
        <v>1</v>
      </c>
      <c r="C22" s="625" t="s">
        <v>495</v>
      </c>
      <c r="D22" s="626" t="s">
        <v>496</v>
      </c>
      <c r="E22" s="627">
        <v>1</v>
      </c>
    </row>
    <row r="23" spans="2:5" ht="15" customHeight="1">
      <c r="B23" s="624">
        <v>2</v>
      </c>
      <c r="C23" s="625" t="s">
        <v>497</v>
      </c>
      <c r="D23" s="626" t="s">
        <v>182</v>
      </c>
      <c r="E23" s="627">
        <v>1</v>
      </c>
    </row>
    <row r="24" spans="2:5" ht="15" customHeight="1">
      <c r="B24" s="624">
        <v>3</v>
      </c>
      <c r="C24" s="625" t="s">
        <v>497</v>
      </c>
      <c r="D24" s="626" t="s">
        <v>117</v>
      </c>
      <c r="E24" s="627">
        <v>2</v>
      </c>
    </row>
    <row r="25" spans="2:5" ht="15" customHeight="1">
      <c r="B25" s="624"/>
      <c r="C25" s="625"/>
      <c r="D25" s="635" t="s">
        <v>498</v>
      </c>
      <c r="E25" s="632"/>
    </row>
    <row r="26" spans="2:5" ht="15" customHeight="1">
      <c r="B26" s="624">
        <v>1</v>
      </c>
      <c r="C26" s="625" t="s">
        <v>495</v>
      </c>
      <c r="D26" s="626" t="s">
        <v>131</v>
      </c>
      <c r="E26" s="627">
        <v>1</v>
      </c>
    </row>
    <row r="27" spans="2:5" ht="15" customHeight="1">
      <c r="B27" s="624">
        <v>2</v>
      </c>
      <c r="C27" s="625" t="s">
        <v>499</v>
      </c>
      <c r="D27" s="626" t="s">
        <v>133</v>
      </c>
      <c r="E27" s="627">
        <v>1</v>
      </c>
    </row>
    <row r="28" spans="2:5" ht="15" customHeight="1">
      <c r="B28" s="624">
        <v>3</v>
      </c>
      <c r="C28" s="625" t="s">
        <v>499</v>
      </c>
      <c r="D28" s="626" t="s">
        <v>133</v>
      </c>
      <c r="E28" s="627">
        <v>1</v>
      </c>
    </row>
    <row r="29" spans="2:5" ht="15" customHeight="1">
      <c r="B29" s="624">
        <v>4</v>
      </c>
      <c r="C29" s="625" t="s">
        <v>500</v>
      </c>
      <c r="D29" s="626" t="s">
        <v>501</v>
      </c>
      <c r="E29" s="627">
        <v>0</v>
      </c>
    </row>
    <row r="30" spans="2:5" ht="15" customHeight="1">
      <c r="B30" s="624"/>
      <c r="C30" s="625"/>
      <c r="D30" s="631" t="s">
        <v>430</v>
      </c>
      <c r="E30" s="632">
        <v>3</v>
      </c>
    </row>
    <row r="31" spans="2:5" ht="15" customHeight="1">
      <c r="B31" s="624"/>
      <c r="C31" s="625"/>
      <c r="D31" s="635" t="s">
        <v>502</v>
      </c>
      <c r="E31" s="632"/>
    </row>
    <row r="32" spans="2:5" ht="15" customHeight="1">
      <c r="B32" s="624">
        <v>1</v>
      </c>
      <c r="C32" s="625" t="s">
        <v>495</v>
      </c>
      <c r="D32" s="626" t="s">
        <v>127</v>
      </c>
      <c r="E32" s="627">
        <v>1</v>
      </c>
    </row>
    <row r="33" spans="2:5" ht="15" customHeight="1">
      <c r="B33" s="624">
        <v>2</v>
      </c>
      <c r="C33" s="625" t="s">
        <v>503</v>
      </c>
      <c r="D33" s="626" t="s">
        <v>129</v>
      </c>
      <c r="E33" s="627">
        <v>1</v>
      </c>
    </row>
    <row r="34" spans="2:5" ht="15" customHeight="1">
      <c r="B34" s="624">
        <v>3</v>
      </c>
      <c r="C34" s="625" t="s">
        <v>503</v>
      </c>
      <c r="D34" s="626" t="s">
        <v>504</v>
      </c>
      <c r="E34" s="627">
        <v>1</v>
      </c>
    </row>
    <row r="35" spans="2:5" ht="15" customHeight="1">
      <c r="B35" s="624">
        <v>4</v>
      </c>
      <c r="C35" s="625" t="s">
        <v>505</v>
      </c>
      <c r="D35" s="626" t="s">
        <v>124</v>
      </c>
      <c r="E35" s="627">
        <v>1</v>
      </c>
    </row>
    <row r="36" spans="2:5" ht="15" customHeight="1">
      <c r="B36" s="624"/>
      <c r="C36" s="625"/>
      <c r="D36" s="631" t="s">
        <v>430</v>
      </c>
      <c r="E36" s="632">
        <v>4</v>
      </c>
    </row>
    <row r="37" spans="2:5" ht="15" customHeight="1">
      <c r="B37" s="624"/>
      <c r="C37" s="625"/>
      <c r="D37" s="635" t="s">
        <v>506</v>
      </c>
      <c r="E37" s="627"/>
    </row>
    <row r="38" spans="2:5" ht="15" customHeight="1">
      <c r="B38" s="624">
        <v>1</v>
      </c>
      <c r="C38" s="625" t="s">
        <v>495</v>
      </c>
      <c r="D38" s="626" t="s">
        <v>131</v>
      </c>
      <c r="E38" s="627">
        <v>1</v>
      </c>
    </row>
    <row r="39" spans="2:5" ht="15" customHeight="1">
      <c r="B39" s="624">
        <v>2</v>
      </c>
      <c r="C39" s="625" t="s">
        <v>499</v>
      </c>
      <c r="D39" s="626" t="s">
        <v>133</v>
      </c>
      <c r="E39" s="627">
        <v>2</v>
      </c>
    </row>
    <row r="40" spans="2:5" ht="15" customHeight="1">
      <c r="B40" s="624">
        <v>3</v>
      </c>
      <c r="C40" s="625" t="s">
        <v>507</v>
      </c>
      <c r="D40" s="626" t="s">
        <v>134</v>
      </c>
      <c r="E40" s="627">
        <v>2</v>
      </c>
    </row>
    <row r="41" spans="2:5" ht="15" customHeight="1">
      <c r="B41" s="624"/>
      <c r="C41" s="625"/>
      <c r="D41" s="631" t="s">
        <v>334</v>
      </c>
      <c r="E41" s="632">
        <v>5</v>
      </c>
    </row>
    <row r="42" spans="2:5" ht="15" customHeight="1">
      <c r="B42" s="624"/>
      <c r="C42" s="625"/>
      <c r="D42" s="635" t="s">
        <v>138</v>
      </c>
      <c r="E42" s="627"/>
    </row>
    <row r="43" spans="2:5" ht="15" customHeight="1">
      <c r="B43" s="624">
        <v>1</v>
      </c>
      <c r="C43" s="625" t="s">
        <v>508</v>
      </c>
      <c r="D43" s="625" t="s">
        <v>137</v>
      </c>
      <c r="E43" s="627">
        <v>1</v>
      </c>
    </row>
    <row r="44" spans="2:5" ht="15" customHeight="1">
      <c r="B44" s="624">
        <v>2</v>
      </c>
      <c r="C44" s="625" t="s">
        <v>508</v>
      </c>
      <c r="D44" s="625" t="s">
        <v>139</v>
      </c>
      <c r="E44" s="627">
        <v>1</v>
      </c>
    </row>
    <row r="45" spans="2:5" ht="15" customHeight="1">
      <c r="B45" s="624"/>
      <c r="C45" s="625"/>
      <c r="D45" s="636" t="s">
        <v>509</v>
      </c>
      <c r="E45" s="627"/>
    </row>
    <row r="46" spans="2:5" ht="15" customHeight="1">
      <c r="B46" s="624">
        <v>1</v>
      </c>
      <c r="C46" s="625" t="s">
        <v>510</v>
      </c>
      <c r="D46" s="625" t="s">
        <v>140</v>
      </c>
      <c r="E46" s="627">
        <v>2</v>
      </c>
    </row>
    <row r="47" spans="2:5" ht="15" customHeight="1">
      <c r="B47" s="624">
        <v>2</v>
      </c>
      <c r="C47" s="625" t="s">
        <v>510</v>
      </c>
      <c r="D47" s="625" t="s">
        <v>511</v>
      </c>
      <c r="E47" s="637">
        <v>1</v>
      </c>
    </row>
    <row r="48" spans="2:5" ht="15" customHeight="1">
      <c r="B48" s="624">
        <v>3</v>
      </c>
      <c r="C48" s="625" t="s">
        <v>510</v>
      </c>
      <c r="D48" s="625" t="s">
        <v>142</v>
      </c>
      <c r="E48" s="637">
        <v>1</v>
      </c>
    </row>
    <row r="49" spans="2:5" ht="15" customHeight="1">
      <c r="B49" s="624"/>
      <c r="C49" s="625"/>
      <c r="D49" s="636" t="s">
        <v>512</v>
      </c>
      <c r="E49" s="627"/>
    </row>
    <row r="50" spans="2:5" ht="15" customHeight="1">
      <c r="B50" s="624">
        <v>1</v>
      </c>
      <c r="C50" s="625" t="s">
        <v>510</v>
      </c>
      <c r="D50" s="626" t="s">
        <v>513</v>
      </c>
      <c r="E50" s="627">
        <v>1</v>
      </c>
    </row>
    <row r="51" spans="2:5" ht="15" customHeight="1">
      <c r="B51" s="624">
        <v>2</v>
      </c>
      <c r="C51" s="625" t="s">
        <v>510</v>
      </c>
      <c r="D51" s="625" t="s">
        <v>514</v>
      </c>
      <c r="E51" s="627">
        <v>1</v>
      </c>
    </row>
    <row r="52" spans="2:5" ht="15" customHeight="1">
      <c r="B52" s="624">
        <v>3</v>
      </c>
      <c r="C52" s="625" t="s">
        <v>510</v>
      </c>
      <c r="D52" s="625" t="s">
        <v>142</v>
      </c>
      <c r="E52" s="627">
        <v>2</v>
      </c>
    </row>
    <row r="53" spans="2:5" ht="15" customHeight="1">
      <c r="B53" s="624"/>
      <c r="C53" s="625"/>
      <c r="D53" s="638" t="s">
        <v>334</v>
      </c>
      <c r="E53" s="634">
        <v>10</v>
      </c>
    </row>
    <row r="54" spans="2:5" ht="15" customHeight="1">
      <c r="B54" s="624"/>
      <c r="C54" s="625"/>
      <c r="D54" s="635" t="s">
        <v>515</v>
      </c>
      <c r="E54" s="627"/>
    </row>
    <row r="55" spans="2:5" ht="15" customHeight="1">
      <c r="B55" s="624">
        <v>1</v>
      </c>
      <c r="C55" s="625" t="s">
        <v>516</v>
      </c>
      <c r="D55" s="626" t="s">
        <v>131</v>
      </c>
      <c r="E55" s="627">
        <v>1</v>
      </c>
    </row>
    <row r="56" spans="2:5" ht="15" customHeight="1">
      <c r="B56" s="624">
        <v>2</v>
      </c>
      <c r="C56" s="625" t="s">
        <v>517</v>
      </c>
      <c r="D56" s="626" t="s">
        <v>144</v>
      </c>
      <c r="E56" s="627">
        <v>3</v>
      </c>
    </row>
    <row r="57" spans="2:5" ht="15" customHeight="1">
      <c r="B57" s="624">
        <v>3</v>
      </c>
      <c r="C57" s="625" t="s">
        <v>517</v>
      </c>
      <c r="D57" s="626" t="s">
        <v>145</v>
      </c>
      <c r="E57" s="627">
        <v>2</v>
      </c>
    </row>
    <row r="58" spans="2:5" ht="15" customHeight="1">
      <c r="B58" s="624"/>
      <c r="C58" s="625" t="s">
        <v>333</v>
      </c>
      <c r="D58" s="639" t="s">
        <v>334</v>
      </c>
      <c r="E58" s="634">
        <v>6</v>
      </c>
    </row>
    <row r="59" spans="2:5" ht="15" customHeight="1">
      <c r="B59" s="624"/>
      <c r="C59" s="625"/>
      <c r="D59" s="635" t="s">
        <v>518</v>
      </c>
      <c r="E59" s="640"/>
    </row>
    <row r="60" spans="2:5" ht="15" customHeight="1">
      <c r="B60" s="624">
        <v>1</v>
      </c>
      <c r="C60" s="625" t="s">
        <v>516</v>
      </c>
      <c r="D60" s="626" t="s">
        <v>131</v>
      </c>
      <c r="E60" s="627">
        <v>1</v>
      </c>
    </row>
    <row r="61" spans="2:5" ht="15" customHeight="1">
      <c r="B61" s="624">
        <v>2</v>
      </c>
      <c r="C61" s="625" t="s">
        <v>519</v>
      </c>
      <c r="D61" s="626" t="s">
        <v>147</v>
      </c>
      <c r="E61" s="627">
        <v>1</v>
      </c>
    </row>
    <row r="62" spans="2:5" ht="15" customHeight="1">
      <c r="B62" s="624">
        <v>3</v>
      </c>
      <c r="C62" s="625" t="s">
        <v>517</v>
      </c>
      <c r="D62" s="626" t="s">
        <v>148</v>
      </c>
      <c r="E62" s="627">
        <v>1</v>
      </c>
    </row>
    <row r="63" spans="2:5" ht="15" customHeight="1">
      <c r="B63" s="624"/>
      <c r="C63" s="625"/>
      <c r="D63" s="639" t="s">
        <v>334</v>
      </c>
      <c r="E63" s="632">
        <v>3</v>
      </c>
    </row>
    <row r="64" spans="2:5" ht="15" customHeight="1">
      <c r="B64" s="624"/>
      <c r="C64" s="625"/>
      <c r="D64" s="635" t="s">
        <v>520</v>
      </c>
      <c r="E64" s="640" t="s">
        <v>333</v>
      </c>
    </row>
    <row r="65" spans="2:5" ht="15" customHeight="1">
      <c r="B65" s="624">
        <v>1</v>
      </c>
      <c r="C65" s="625" t="s">
        <v>521</v>
      </c>
      <c r="D65" s="625" t="s">
        <v>457</v>
      </c>
      <c r="E65" s="627">
        <v>1</v>
      </c>
    </row>
    <row r="66" spans="2:5" ht="15" customHeight="1">
      <c r="B66" s="624"/>
      <c r="C66" s="625"/>
      <c r="D66" s="636" t="s">
        <v>522</v>
      </c>
      <c r="E66" s="627"/>
    </row>
    <row r="67" spans="2:5" ht="15" customHeight="1">
      <c r="B67" s="624">
        <v>2</v>
      </c>
      <c r="C67" s="625" t="s">
        <v>523</v>
      </c>
      <c r="D67" s="625" t="s">
        <v>459</v>
      </c>
      <c r="E67" s="627">
        <v>1</v>
      </c>
    </row>
    <row r="68" spans="2:5" ht="15" customHeight="1">
      <c r="B68" s="624">
        <v>3</v>
      </c>
      <c r="C68" s="625" t="s">
        <v>524</v>
      </c>
      <c r="D68" s="625" t="s">
        <v>525</v>
      </c>
      <c r="E68" s="627">
        <v>1</v>
      </c>
    </row>
    <row r="69" spans="2:5" ht="15" customHeight="1">
      <c r="B69" s="624"/>
      <c r="C69" s="630"/>
      <c r="D69" s="636" t="s">
        <v>526</v>
      </c>
      <c r="E69" s="627"/>
    </row>
    <row r="70" spans="2:5" ht="15" customHeight="1">
      <c r="B70" s="617">
        <v>4</v>
      </c>
      <c r="C70" s="612" t="s">
        <v>527</v>
      </c>
      <c r="D70" s="641" t="s">
        <v>729</v>
      </c>
      <c r="E70" s="627">
        <v>1</v>
      </c>
    </row>
    <row r="71" spans="2:5" ht="15" customHeight="1">
      <c r="B71" s="618"/>
      <c r="C71" s="642"/>
      <c r="D71" s="643" t="s">
        <v>528</v>
      </c>
      <c r="E71" s="644"/>
    </row>
    <row r="72" spans="2:5" ht="15" customHeight="1">
      <c r="B72" s="617">
        <v>5</v>
      </c>
      <c r="C72" s="612" t="s">
        <v>524</v>
      </c>
      <c r="D72" s="641" t="s">
        <v>730</v>
      </c>
      <c r="E72" s="627">
        <v>1</v>
      </c>
    </row>
    <row r="73" spans="2:5" ht="15" customHeight="1">
      <c r="B73" s="617">
        <v>6</v>
      </c>
      <c r="C73" s="625" t="s">
        <v>529</v>
      </c>
      <c r="D73" s="641" t="s">
        <v>81</v>
      </c>
      <c r="E73" s="627">
        <v>1</v>
      </c>
    </row>
    <row r="74" spans="2:5" ht="15" customHeight="1">
      <c r="B74" s="617">
        <v>7</v>
      </c>
      <c r="C74" s="625"/>
      <c r="D74" s="625" t="s">
        <v>530</v>
      </c>
      <c r="E74" s="627">
        <v>1</v>
      </c>
    </row>
    <row r="75" spans="2:5" ht="15" customHeight="1">
      <c r="B75" s="624">
        <v>8</v>
      </c>
      <c r="C75" s="625" t="s">
        <v>531</v>
      </c>
      <c r="D75" s="625" t="s">
        <v>74</v>
      </c>
      <c r="E75" s="627">
        <v>2</v>
      </c>
    </row>
    <row r="76" spans="2:5" ht="15" customHeight="1">
      <c r="B76" s="624"/>
      <c r="C76" s="625"/>
      <c r="D76" s="636" t="s">
        <v>532</v>
      </c>
      <c r="E76" s="644"/>
    </row>
    <row r="77" spans="2:5" ht="15" customHeight="1">
      <c r="B77" s="624">
        <v>9</v>
      </c>
      <c r="C77" s="625" t="s">
        <v>529</v>
      </c>
      <c r="D77" s="625" t="s">
        <v>81</v>
      </c>
      <c r="E77" s="627">
        <v>1</v>
      </c>
    </row>
    <row r="78" spans="2:5" ht="15" customHeight="1">
      <c r="B78" s="624">
        <v>10</v>
      </c>
      <c r="C78" s="625" t="s">
        <v>524</v>
      </c>
      <c r="D78" s="625" t="s">
        <v>140</v>
      </c>
      <c r="E78" s="627">
        <v>1</v>
      </c>
    </row>
    <row r="79" spans="2:5" ht="15" customHeight="1">
      <c r="B79" s="624">
        <v>11</v>
      </c>
      <c r="C79" s="625" t="s">
        <v>531</v>
      </c>
      <c r="D79" s="625" t="s">
        <v>74</v>
      </c>
      <c r="E79" s="627">
        <v>2</v>
      </c>
    </row>
    <row r="80" spans="2:5" ht="15" customHeight="1">
      <c r="B80" s="624">
        <v>12</v>
      </c>
      <c r="C80" s="625"/>
      <c r="D80" s="625" t="s">
        <v>530</v>
      </c>
      <c r="E80" s="627">
        <v>1</v>
      </c>
    </row>
    <row r="81" spans="2:5" ht="15" customHeight="1">
      <c r="B81" s="619"/>
      <c r="C81" s="630"/>
      <c r="D81" s="638" t="s">
        <v>430</v>
      </c>
      <c r="E81" s="634">
        <v>14</v>
      </c>
    </row>
    <row r="82" spans="2:5" ht="15" customHeight="1">
      <c r="B82" s="624"/>
      <c r="C82" s="625"/>
      <c r="D82" s="635" t="s">
        <v>533</v>
      </c>
      <c r="E82" s="627"/>
    </row>
    <row r="83" spans="2:5" ht="15" customHeight="1">
      <c r="B83" s="624"/>
      <c r="C83" s="625"/>
      <c r="D83" s="635" t="s">
        <v>534</v>
      </c>
      <c r="E83" s="627"/>
    </row>
    <row r="84" spans="2:5" ht="15" customHeight="1">
      <c r="B84" s="624">
        <v>1</v>
      </c>
      <c r="C84" s="625" t="s">
        <v>535</v>
      </c>
      <c r="D84" s="626" t="s">
        <v>536</v>
      </c>
      <c r="E84" s="627">
        <v>1</v>
      </c>
    </row>
    <row r="85" spans="2:5" ht="15" customHeight="1">
      <c r="B85" s="624">
        <v>2</v>
      </c>
      <c r="C85" s="625" t="s">
        <v>537</v>
      </c>
      <c r="D85" s="626" t="s">
        <v>538</v>
      </c>
      <c r="E85" s="627">
        <v>1</v>
      </c>
    </row>
    <row r="86" spans="2:5" ht="15" customHeight="1">
      <c r="B86" s="624">
        <v>3</v>
      </c>
      <c r="C86" s="625" t="s">
        <v>539</v>
      </c>
      <c r="D86" s="626" t="s">
        <v>540</v>
      </c>
      <c r="E86" s="627">
        <v>1</v>
      </c>
    </row>
    <row r="87" spans="2:5" ht="15" customHeight="1">
      <c r="B87" s="624">
        <v>4</v>
      </c>
      <c r="C87" s="625" t="s">
        <v>541</v>
      </c>
      <c r="D87" s="626" t="s">
        <v>542</v>
      </c>
      <c r="E87" s="627">
        <v>1</v>
      </c>
    </row>
    <row r="88" spans="2:5" ht="15" customHeight="1">
      <c r="B88" s="624">
        <v>5</v>
      </c>
      <c r="C88" s="625" t="s">
        <v>543</v>
      </c>
      <c r="D88" s="626" t="s">
        <v>544</v>
      </c>
      <c r="E88" s="627">
        <v>1</v>
      </c>
    </row>
    <row r="89" spans="2:5" ht="15" customHeight="1">
      <c r="B89" s="624">
        <v>6</v>
      </c>
      <c r="C89" s="625" t="s">
        <v>545</v>
      </c>
      <c r="D89" s="626" t="s">
        <v>544</v>
      </c>
      <c r="E89" s="627">
        <v>1</v>
      </c>
    </row>
    <row r="90" spans="2:5" ht="15" customHeight="1">
      <c r="B90" s="624"/>
      <c r="C90" s="625"/>
      <c r="D90" s="631" t="s">
        <v>430</v>
      </c>
      <c r="E90" s="645">
        <v>6</v>
      </c>
    </row>
    <row r="91" spans="2:5" ht="15" customHeight="1">
      <c r="B91" s="624"/>
      <c r="C91" s="625"/>
      <c r="D91" s="635" t="s">
        <v>202</v>
      </c>
      <c r="E91" s="627"/>
    </row>
    <row r="92" spans="2:5" ht="15" customHeight="1">
      <c r="B92" s="624">
        <v>1</v>
      </c>
      <c r="C92" s="625" t="s">
        <v>546</v>
      </c>
      <c r="D92" s="626" t="s">
        <v>442</v>
      </c>
      <c r="E92" s="627">
        <v>1</v>
      </c>
    </row>
    <row r="93" spans="2:5" ht="15" customHeight="1">
      <c r="B93" s="624">
        <v>2</v>
      </c>
      <c r="C93" s="625" t="s">
        <v>547</v>
      </c>
      <c r="D93" s="626" t="s">
        <v>548</v>
      </c>
      <c r="E93" s="627">
        <v>1</v>
      </c>
    </row>
    <row r="94" spans="2:5" ht="15" customHeight="1">
      <c r="B94" s="624">
        <v>3</v>
      </c>
      <c r="C94" s="625" t="s">
        <v>549</v>
      </c>
      <c r="D94" s="626" t="s">
        <v>443</v>
      </c>
      <c r="E94" s="627">
        <v>10</v>
      </c>
    </row>
    <row r="95" spans="2:5" ht="15" customHeight="1">
      <c r="B95" s="624">
        <v>4</v>
      </c>
      <c r="C95" s="625" t="s">
        <v>549</v>
      </c>
      <c r="D95" s="626" t="s">
        <v>443</v>
      </c>
      <c r="E95" s="627">
        <v>10</v>
      </c>
    </row>
    <row r="96" spans="2:5" ht="15" customHeight="1">
      <c r="B96" s="624">
        <v>5</v>
      </c>
      <c r="C96" s="625" t="s">
        <v>549</v>
      </c>
      <c r="D96" s="626" t="s">
        <v>443</v>
      </c>
      <c r="E96" s="627">
        <v>5</v>
      </c>
    </row>
    <row r="97" spans="2:5" ht="15" customHeight="1">
      <c r="B97" s="624">
        <v>6</v>
      </c>
      <c r="C97" s="625" t="s">
        <v>549</v>
      </c>
      <c r="D97" s="626" t="s">
        <v>443</v>
      </c>
      <c r="E97" s="627">
        <v>4</v>
      </c>
    </row>
    <row r="98" spans="2:5" ht="15" customHeight="1">
      <c r="B98" s="624">
        <v>7</v>
      </c>
      <c r="C98" s="625" t="s">
        <v>549</v>
      </c>
      <c r="D98" s="646" t="s">
        <v>443</v>
      </c>
      <c r="E98" s="637">
        <v>5</v>
      </c>
    </row>
    <row r="99" spans="2:5" ht="15" customHeight="1">
      <c r="B99" s="624"/>
      <c r="C99" s="625"/>
      <c r="D99" s="631" t="s">
        <v>430</v>
      </c>
      <c r="E99" s="645">
        <v>36</v>
      </c>
    </row>
    <row r="100" spans="2:5" ht="15" customHeight="1">
      <c r="B100" s="624"/>
      <c r="C100" s="625"/>
      <c r="D100" s="635" t="s">
        <v>200</v>
      </c>
      <c r="E100" s="627"/>
    </row>
    <row r="101" spans="2:5" ht="15" customHeight="1">
      <c r="B101" s="624">
        <v>1</v>
      </c>
      <c r="C101" s="625" t="s">
        <v>550</v>
      </c>
      <c r="D101" s="626" t="s">
        <v>551</v>
      </c>
      <c r="E101" s="627">
        <v>1</v>
      </c>
    </row>
    <row r="102" spans="2:5" ht="15" customHeight="1">
      <c r="B102" s="624">
        <v>2</v>
      </c>
      <c r="C102" s="625" t="s">
        <v>552</v>
      </c>
      <c r="D102" s="647" t="s">
        <v>731</v>
      </c>
      <c r="E102" s="627">
        <v>1</v>
      </c>
    </row>
    <row r="103" spans="2:5" ht="15" customHeight="1">
      <c r="B103" s="624">
        <v>3</v>
      </c>
      <c r="C103" s="625" t="s">
        <v>553</v>
      </c>
      <c r="D103" s="626" t="s">
        <v>51</v>
      </c>
      <c r="E103" s="627">
        <v>5</v>
      </c>
    </row>
    <row r="104" spans="2:5" ht="15" customHeight="1">
      <c r="B104" s="624">
        <v>4</v>
      </c>
      <c r="C104" s="625" t="s">
        <v>553</v>
      </c>
      <c r="D104" s="626" t="s">
        <v>554</v>
      </c>
      <c r="E104" s="627">
        <v>10</v>
      </c>
    </row>
    <row r="105" spans="2:5" ht="15" customHeight="1">
      <c r="B105" s="624"/>
      <c r="C105" s="625"/>
      <c r="D105" s="631" t="s">
        <v>555</v>
      </c>
      <c r="E105" s="645">
        <v>17</v>
      </c>
    </row>
    <row r="106" spans="2:5" ht="15" customHeight="1">
      <c r="B106" s="624"/>
      <c r="C106" s="625"/>
      <c r="D106" s="635" t="s">
        <v>556</v>
      </c>
      <c r="E106" s="627"/>
    </row>
    <row r="107" spans="2:5" ht="15" customHeight="1">
      <c r="B107" s="624">
        <v>1</v>
      </c>
      <c r="C107" s="625" t="s">
        <v>557</v>
      </c>
      <c r="D107" s="626" t="s">
        <v>32</v>
      </c>
      <c r="E107" s="627">
        <v>1</v>
      </c>
    </row>
    <row r="108" spans="2:5" ht="15" customHeight="1">
      <c r="B108" s="624">
        <v>2</v>
      </c>
      <c r="C108" s="625" t="s">
        <v>558</v>
      </c>
      <c r="D108" s="626" t="s">
        <v>35</v>
      </c>
      <c r="E108" s="627">
        <v>1</v>
      </c>
    </row>
    <row r="109" spans="2:5" ht="15" customHeight="1">
      <c r="B109" s="624">
        <v>3</v>
      </c>
      <c r="C109" s="625" t="s">
        <v>552</v>
      </c>
      <c r="D109" s="626" t="s">
        <v>36</v>
      </c>
      <c r="E109" s="627">
        <v>1</v>
      </c>
    </row>
    <row r="110" spans="2:5" ht="15" customHeight="1">
      <c r="B110" s="624">
        <v>4</v>
      </c>
      <c r="C110" s="630" t="s">
        <v>559</v>
      </c>
      <c r="D110" s="626" t="s">
        <v>41</v>
      </c>
      <c r="E110" s="627">
        <v>1</v>
      </c>
    </row>
    <row r="111" spans="2:5" ht="15" customHeight="1">
      <c r="B111" s="624">
        <v>5</v>
      </c>
      <c r="C111" s="625" t="s">
        <v>560</v>
      </c>
      <c r="D111" s="626" t="s">
        <v>42</v>
      </c>
      <c r="E111" s="627">
        <v>1</v>
      </c>
    </row>
    <row r="112" spans="2:5" ht="15" customHeight="1">
      <c r="B112" s="624">
        <v>6</v>
      </c>
      <c r="C112" s="649" t="s">
        <v>561</v>
      </c>
      <c r="D112" s="626" t="s">
        <v>43</v>
      </c>
      <c r="E112" s="627">
        <v>0.5</v>
      </c>
    </row>
    <row r="113" spans="2:5" ht="15" customHeight="1">
      <c r="B113" s="624">
        <v>7</v>
      </c>
      <c r="C113" s="625" t="s">
        <v>562</v>
      </c>
      <c r="D113" s="626" t="s">
        <v>38</v>
      </c>
      <c r="E113" s="627">
        <v>1</v>
      </c>
    </row>
    <row r="114" spans="2:5" ht="15" customHeight="1">
      <c r="B114" s="624">
        <v>8</v>
      </c>
      <c r="C114" s="625" t="s">
        <v>562</v>
      </c>
      <c r="D114" s="626" t="s">
        <v>40</v>
      </c>
      <c r="E114" s="650">
        <v>1</v>
      </c>
    </row>
    <row r="115" spans="2:5" ht="15" customHeight="1">
      <c r="B115" s="624">
        <v>9</v>
      </c>
      <c r="C115" s="651" t="s">
        <v>563</v>
      </c>
      <c r="D115" s="652" t="s">
        <v>49</v>
      </c>
      <c r="E115" s="627">
        <v>0.5</v>
      </c>
    </row>
    <row r="116" spans="2:5" ht="15" customHeight="1">
      <c r="B116" s="624">
        <v>10</v>
      </c>
      <c r="C116" s="625" t="s">
        <v>529</v>
      </c>
      <c r="D116" s="626" t="s">
        <v>47</v>
      </c>
      <c r="E116" s="627">
        <v>1</v>
      </c>
    </row>
    <row r="117" spans="2:5" ht="15" customHeight="1">
      <c r="B117" s="624">
        <v>11</v>
      </c>
      <c r="C117" s="625" t="s">
        <v>493</v>
      </c>
      <c r="D117" s="626" t="s">
        <v>45</v>
      </c>
      <c r="E117" s="627">
        <v>1</v>
      </c>
    </row>
    <row r="118" spans="2:5" ht="15" customHeight="1">
      <c r="B118" s="624"/>
      <c r="C118" s="625"/>
      <c r="D118" s="631" t="s">
        <v>430</v>
      </c>
      <c r="E118" s="632">
        <v>10</v>
      </c>
    </row>
    <row r="119" spans="2:5" ht="15" customHeight="1">
      <c r="B119" s="624"/>
      <c r="C119" s="625"/>
      <c r="D119" s="653" t="s">
        <v>564</v>
      </c>
      <c r="E119" s="627" t="s">
        <v>333</v>
      </c>
    </row>
    <row r="120" spans="2:5" ht="15" customHeight="1">
      <c r="B120" s="624">
        <v>1</v>
      </c>
      <c r="C120" s="625" t="s">
        <v>565</v>
      </c>
      <c r="D120" s="626" t="s">
        <v>55</v>
      </c>
      <c r="E120" s="627">
        <v>17</v>
      </c>
    </row>
    <row r="121" spans="2:5" ht="15" customHeight="1">
      <c r="B121" s="624">
        <v>2</v>
      </c>
      <c r="C121" s="625" t="s">
        <v>493</v>
      </c>
      <c r="D121" s="626" t="s">
        <v>45</v>
      </c>
      <c r="E121" s="627">
        <v>14</v>
      </c>
    </row>
    <row r="122" spans="2:5" ht="15" customHeight="1">
      <c r="B122" s="624"/>
      <c r="C122" s="625"/>
      <c r="D122" s="639" t="s">
        <v>431</v>
      </c>
      <c r="E122" s="627"/>
    </row>
    <row r="123" spans="2:5" ht="15" customHeight="1">
      <c r="B123" s="624">
        <v>3</v>
      </c>
      <c r="C123" s="630">
        <v>913219260</v>
      </c>
      <c r="D123" s="626" t="s">
        <v>566</v>
      </c>
      <c r="E123" s="627">
        <v>5</v>
      </c>
    </row>
    <row r="124" spans="2:5" ht="15" customHeight="1">
      <c r="B124" s="624">
        <v>4</v>
      </c>
      <c r="C124" s="625" t="s">
        <v>567</v>
      </c>
      <c r="D124" s="626" t="s">
        <v>429</v>
      </c>
      <c r="E124" s="627">
        <v>2</v>
      </c>
    </row>
    <row r="125" spans="2:5" ht="15" customHeight="1">
      <c r="B125" s="624">
        <v>5</v>
      </c>
      <c r="C125" s="625" t="s">
        <v>568</v>
      </c>
      <c r="D125" s="626" t="s">
        <v>60</v>
      </c>
      <c r="E125" s="627">
        <v>2</v>
      </c>
    </row>
    <row r="126" spans="2:5" ht="15" customHeight="1">
      <c r="B126" s="624">
        <v>6</v>
      </c>
      <c r="C126" s="625" t="s">
        <v>568</v>
      </c>
      <c r="D126" s="626" t="s">
        <v>60</v>
      </c>
      <c r="E126" s="627">
        <v>7</v>
      </c>
    </row>
    <row r="127" spans="2:5" ht="15" customHeight="1">
      <c r="B127" s="624">
        <v>7</v>
      </c>
      <c r="C127" s="625" t="s">
        <v>568</v>
      </c>
      <c r="D127" s="626" t="s">
        <v>60</v>
      </c>
      <c r="E127" s="627">
        <v>6</v>
      </c>
    </row>
    <row r="128" spans="2:5" ht="15" customHeight="1">
      <c r="B128" s="624">
        <v>8</v>
      </c>
      <c r="C128" s="625" t="s">
        <v>569</v>
      </c>
      <c r="D128" s="626" t="s">
        <v>570</v>
      </c>
      <c r="E128" s="627">
        <v>1</v>
      </c>
    </row>
    <row r="129" spans="2:5" ht="15" customHeight="1">
      <c r="B129" s="624"/>
      <c r="C129" s="625"/>
      <c r="D129" s="626" t="s">
        <v>571</v>
      </c>
      <c r="E129" s="627"/>
    </row>
    <row r="130" spans="2:5" ht="15" customHeight="1">
      <c r="B130" s="624">
        <v>9</v>
      </c>
      <c r="C130" s="625" t="s">
        <v>572</v>
      </c>
      <c r="D130" s="626" t="s">
        <v>52</v>
      </c>
      <c r="E130" s="627">
        <v>1</v>
      </c>
    </row>
    <row r="131" spans="2:5" ht="15" customHeight="1">
      <c r="B131" s="624">
        <v>10</v>
      </c>
      <c r="C131" s="625" t="s">
        <v>573</v>
      </c>
      <c r="D131" s="626" t="s">
        <v>62</v>
      </c>
      <c r="E131" s="627">
        <v>3</v>
      </c>
    </row>
    <row r="132" spans="2:5" ht="15" customHeight="1">
      <c r="B132" s="624">
        <v>11</v>
      </c>
      <c r="C132" s="625" t="s">
        <v>573</v>
      </c>
      <c r="D132" s="626" t="s">
        <v>62</v>
      </c>
      <c r="E132" s="627">
        <v>1</v>
      </c>
    </row>
    <row r="133" spans="2:5" ht="15" customHeight="1">
      <c r="B133" s="624">
        <v>12</v>
      </c>
      <c r="C133" s="625" t="s">
        <v>574</v>
      </c>
      <c r="D133" s="626" t="s">
        <v>63</v>
      </c>
      <c r="E133" s="627">
        <v>0</v>
      </c>
    </row>
    <row r="134" spans="2:5" ht="15" customHeight="1">
      <c r="B134" s="624">
        <v>13</v>
      </c>
      <c r="C134" s="625" t="s">
        <v>575</v>
      </c>
      <c r="D134" s="626" t="s">
        <v>432</v>
      </c>
      <c r="E134" s="627">
        <v>3</v>
      </c>
    </row>
    <row r="135" spans="2:5" ht="15" customHeight="1">
      <c r="B135" s="624"/>
      <c r="C135" s="625"/>
      <c r="D135" s="626" t="s">
        <v>433</v>
      </c>
      <c r="E135" s="627"/>
    </row>
    <row r="136" spans="2:5" ht="15" customHeight="1">
      <c r="B136" s="624">
        <v>14</v>
      </c>
      <c r="C136" s="625" t="s">
        <v>576</v>
      </c>
      <c r="D136" s="626" t="s">
        <v>434</v>
      </c>
      <c r="E136" s="654">
        <v>3</v>
      </c>
    </row>
    <row r="137" spans="2:5" ht="15" customHeight="1">
      <c r="B137" s="624">
        <v>15</v>
      </c>
      <c r="C137" s="625" t="s">
        <v>576</v>
      </c>
      <c r="D137" s="626" t="s">
        <v>434</v>
      </c>
      <c r="E137" s="654">
        <v>1</v>
      </c>
    </row>
    <row r="138" spans="2:5" ht="15" customHeight="1">
      <c r="B138" s="624">
        <v>16</v>
      </c>
      <c r="C138" s="625" t="s">
        <v>576</v>
      </c>
      <c r="D138" s="626" t="s">
        <v>434</v>
      </c>
      <c r="E138" s="654">
        <v>1</v>
      </c>
    </row>
    <row r="139" spans="2:5" ht="15" customHeight="1">
      <c r="B139" s="624">
        <v>17</v>
      </c>
      <c r="C139" s="625" t="s">
        <v>577</v>
      </c>
      <c r="D139" s="626" t="s">
        <v>54</v>
      </c>
      <c r="E139" s="627">
        <v>1</v>
      </c>
    </row>
    <row r="140" spans="2:5" ht="15" customHeight="1">
      <c r="B140" s="624"/>
      <c r="C140" s="625"/>
      <c r="D140" s="639" t="s">
        <v>430</v>
      </c>
      <c r="E140" s="634">
        <v>68</v>
      </c>
    </row>
    <row r="141" spans="2:5" ht="15" customHeight="1">
      <c r="B141" s="624"/>
      <c r="C141" s="625"/>
      <c r="D141" s="631" t="s">
        <v>578</v>
      </c>
      <c r="E141" s="632">
        <v>78</v>
      </c>
    </row>
    <row r="142" spans="2:5" ht="15" customHeight="1">
      <c r="B142" s="624"/>
      <c r="C142" s="625"/>
      <c r="D142" s="635" t="s">
        <v>579</v>
      </c>
      <c r="E142" s="627"/>
    </row>
    <row r="143" spans="2:5" ht="15" customHeight="1">
      <c r="B143" s="624">
        <v>1</v>
      </c>
      <c r="C143" s="625" t="s">
        <v>557</v>
      </c>
      <c r="D143" s="626" t="s">
        <v>69</v>
      </c>
      <c r="E143" s="627">
        <v>1</v>
      </c>
    </row>
    <row r="144" spans="2:5" ht="15" customHeight="1">
      <c r="B144" s="624">
        <v>2</v>
      </c>
      <c r="C144" s="625" t="s">
        <v>558</v>
      </c>
      <c r="D144" s="626" t="s">
        <v>35</v>
      </c>
      <c r="E144" s="627">
        <v>1</v>
      </c>
    </row>
    <row r="145" spans="2:5" ht="15" customHeight="1">
      <c r="B145" s="624">
        <v>3</v>
      </c>
      <c r="C145" s="625" t="s">
        <v>552</v>
      </c>
      <c r="D145" s="626" t="s">
        <v>36</v>
      </c>
      <c r="E145" s="627">
        <v>1</v>
      </c>
    </row>
    <row r="146" spans="2:5" ht="15" customHeight="1">
      <c r="B146" s="624">
        <v>4</v>
      </c>
      <c r="C146" s="625" t="s">
        <v>562</v>
      </c>
      <c r="D146" s="626" t="s">
        <v>71</v>
      </c>
      <c r="E146" s="627">
        <v>1</v>
      </c>
    </row>
    <row r="147" spans="2:5" ht="15" customHeight="1">
      <c r="B147" s="624">
        <v>5</v>
      </c>
      <c r="C147" s="625" t="s">
        <v>562</v>
      </c>
      <c r="D147" s="626" t="s">
        <v>40</v>
      </c>
      <c r="E147" s="627">
        <v>1</v>
      </c>
    </row>
    <row r="148" spans="2:5" ht="15" customHeight="1">
      <c r="B148" s="624">
        <v>6</v>
      </c>
      <c r="C148" s="625" t="s">
        <v>529</v>
      </c>
      <c r="D148" s="626" t="s">
        <v>47</v>
      </c>
      <c r="E148" s="627">
        <v>2</v>
      </c>
    </row>
    <row r="149" spans="2:5" ht="15" customHeight="1">
      <c r="B149" s="624">
        <v>7</v>
      </c>
      <c r="C149" s="625" t="s">
        <v>580</v>
      </c>
      <c r="D149" s="626" t="s">
        <v>45</v>
      </c>
      <c r="E149" s="627">
        <v>1</v>
      </c>
    </row>
    <row r="150" spans="2:5" ht="15" customHeight="1">
      <c r="B150" s="624"/>
      <c r="C150" s="625"/>
      <c r="D150" s="631" t="s">
        <v>430</v>
      </c>
      <c r="E150" s="632">
        <v>8</v>
      </c>
    </row>
    <row r="151" spans="2:5" ht="15" customHeight="1">
      <c r="B151" s="624"/>
      <c r="C151" s="625"/>
      <c r="D151" s="653" t="s">
        <v>564</v>
      </c>
      <c r="E151" s="627"/>
    </row>
    <row r="152" spans="2:5" ht="15" customHeight="1">
      <c r="B152" s="624">
        <v>1</v>
      </c>
      <c r="C152" s="625" t="s">
        <v>565</v>
      </c>
      <c r="D152" s="626" t="s">
        <v>55</v>
      </c>
      <c r="E152" s="627">
        <v>16</v>
      </c>
    </row>
    <row r="153" spans="2:5" ht="15" customHeight="1">
      <c r="B153" s="624">
        <v>2</v>
      </c>
      <c r="C153" s="625" t="s">
        <v>493</v>
      </c>
      <c r="D153" s="626" t="s">
        <v>45</v>
      </c>
      <c r="E153" s="627">
        <v>16</v>
      </c>
    </row>
    <row r="154" spans="2:5" ht="15" customHeight="1">
      <c r="B154" s="624"/>
      <c r="C154" s="625"/>
      <c r="D154" s="639" t="s">
        <v>431</v>
      </c>
      <c r="E154" s="627"/>
    </row>
    <row r="155" spans="2:5" ht="15" customHeight="1">
      <c r="B155" s="624">
        <v>3</v>
      </c>
      <c r="C155" s="625" t="s">
        <v>581</v>
      </c>
      <c r="D155" s="626" t="s">
        <v>60</v>
      </c>
      <c r="E155" s="627">
        <v>1</v>
      </c>
    </row>
    <row r="156" spans="2:5" ht="15" customHeight="1">
      <c r="B156" s="624">
        <v>4</v>
      </c>
      <c r="C156" s="625" t="s">
        <v>581</v>
      </c>
      <c r="D156" s="626" t="s">
        <v>60</v>
      </c>
      <c r="E156" s="627">
        <v>6</v>
      </c>
    </row>
    <row r="157" spans="2:5" ht="15" customHeight="1">
      <c r="B157" s="624">
        <v>5</v>
      </c>
      <c r="C157" s="625" t="s">
        <v>581</v>
      </c>
      <c r="D157" s="626" t="s">
        <v>60</v>
      </c>
      <c r="E157" s="627">
        <v>3</v>
      </c>
    </row>
    <row r="158" spans="2:5" ht="15" customHeight="1">
      <c r="B158" s="624">
        <v>6</v>
      </c>
      <c r="C158" s="625" t="s">
        <v>582</v>
      </c>
      <c r="D158" s="626" t="s">
        <v>570</v>
      </c>
      <c r="E158" s="627">
        <v>1</v>
      </c>
    </row>
    <row r="159" spans="2:5" ht="15" customHeight="1">
      <c r="B159" s="624"/>
      <c r="C159" s="625"/>
      <c r="D159" s="626" t="s">
        <v>571</v>
      </c>
      <c r="E159" s="627"/>
    </row>
    <row r="160" spans="2:5" ht="15" customHeight="1">
      <c r="B160" s="624">
        <v>7</v>
      </c>
      <c r="C160" s="625" t="s">
        <v>582</v>
      </c>
      <c r="D160" s="626" t="s">
        <v>570</v>
      </c>
      <c r="E160" s="627">
        <v>1</v>
      </c>
    </row>
    <row r="161" spans="2:5" ht="15" customHeight="1">
      <c r="B161" s="624"/>
      <c r="C161" s="625"/>
      <c r="D161" s="626" t="s">
        <v>571</v>
      </c>
      <c r="E161" s="627"/>
    </row>
    <row r="162" spans="2:5" ht="15" customHeight="1">
      <c r="B162" s="624">
        <v>8</v>
      </c>
      <c r="C162" s="625" t="s">
        <v>572</v>
      </c>
      <c r="D162" s="626" t="s">
        <v>74</v>
      </c>
      <c r="E162" s="627">
        <v>1</v>
      </c>
    </row>
    <row r="163" spans="2:5" ht="15" customHeight="1">
      <c r="B163" s="624">
        <v>9</v>
      </c>
      <c r="C163" s="625" t="s">
        <v>583</v>
      </c>
      <c r="D163" s="626" t="s">
        <v>62</v>
      </c>
      <c r="E163" s="627">
        <v>2</v>
      </c>
    </row>
    <row r="164" spans="2:5" ht="15" customHeight="1">
      <c r="B164" s="624">
        <v>10</v>
      </c>
      <c r="C164" s="625" t="s">
        <v>583</v>
      </c>
      <c r="D164" s="626" t="s">
        <v>62</v>
      </c>
      <c r="E164" s="627">
        <v>0</v>
      </c>
    </row>
    <row r="165" spans="2:5" ht="15" customHeight="1">
      <c r="B165" s="624">
        <v>11</v>
      </c>
      <c r="C165" s="625" t="s">
        <v>574</v>
      </c>
      <c r="D165" s="626" t="s">
        <v>63</v>
      </c>
      <c r="E165" s="627">
        <v>1</v>
      </c>
    </row>
    <row r="166" spans="2:5" ht="15" customHeight="1">
      <c r="B166" s="624">
        <v>12</v>
      </c>
      <c r="C166" s="625" t="s">
        <v>575</v>
      </c>
      <c r="D166" s="626" t="s">
        <v>432</v>
      </c>
      <c r="E166" s="627">
        <v>2</v>
      </c>
    </row>
    <row r="167" spans="2:5" ht="15" customHeight="1">
      <c r="B167" s="624"/>
      <c r="C167" s="625"/>
      <c r="D167" s="626" t="s">
        <v>433</v>
      </c>
      <c r="E167" s="627"/>
    </row>
    <row r="168" spans="2:5" ht="15" customHeight="1">
      <c r="B168" s="624">
        <v>13</v>
      </c>
      <c r="C168" s="625" t="s">
        <v>576</v>
      </c>
      <c r="D168" s="626" t="s">
        <v>434</v>
      </c>
      <c r="E168" s="627">
        <v>2</v>
      </c>
    </row>
    <row r="169" spans="2:5" ht="15" customHeight="1">
      <c r="B169" s="624">
        <v>14</v>
      </c>
      <c r="C169" s="625" t="s">
        <v>584</v>
      </c>
      <c r="D169" s="626" t="s">
        <v>585</v>
      </c>
      <c r="E169" s="637">
        <v>2</v>
      </c>
    </row>
    <row r="170" spans="2:5" ht="15" customHeight="1">
      <c r="B170" s="624">
        <v>15</v>
      </c>
      <c r="C170" s="625" t="s">
        <v>586</v>
      </c>
      <c r="D170" s="626" t="s">
        <v>76</v>
      </c>
      <c r="E170" s="637">
        <v>2</v>
      </c>
    </row>
    <row r="171" spans="2:5" ht="15" customHeight="1">
      <c r="B171" s="624"/>
      <c r="C171" s="625"/>
      <c r="D171" s="639" t="s">
        <v>430</v>
      </c>
      <c r="E171" s="634">
        <v>56</v>
      </c>
    </row>
    <row r="172" spans="2:5" ht="15" customHeight="1">
      <c r="B172" s="624"/>
      <c r="C172" s="625"/>
      <c r="D172" s="631" t="s">
        <v>587</v>
      </c>
      <c r="E172" s="632">
        <v>64</v>
      </c>
    </row>
    <row r="173" spans="2:5" ht="15" customHeight="1">
      <c r="B173" s="624"/>
      <c r="C173" s="625"/>
      <c r="D173" s="635" t="s">
        <v>588</v>
      </c>
      <c r="E173" s="627"/>
    </row>
    <row r="174" spans="2:5" ht="15" customHeight="1">
      <c r="B174" s="624">
        <v>1</v>
      </c>
      <c r="C174" s="625" t="s">
        <v>557</v>
      </c>
      <c r="D174" s="626" t="s">
        <v>4</v>
      </c>
      <c r="E174" s="627">
        <v>1</v>
      </c>
    </row>
    <row r="175" spans="2:5" ht="15" customHeight="1">
      <c r="B175" s="624">
        <v>2</v>
      </c>
      <c r="C175" s="625" t="s">
        <v>558</v>
      </c>
      <c r="D175" s="626" t="s">
        <v>35</v>
      </c>
      <c r="E175" s="627">
        <v>1</v>
      </c>
    </row>
    <row r="176" spans="2:5" ht="15" customHeight="1">
      <c r="B176" s="624">
        <v>3</v>
      </c>
      <c r="C176" s="625" t="s">
        <v>552</v>
      </c>
      <c r="D176" s="626" t="s">
        <v>36</v>
      </c>
      <c r="E176" s="627">
        <v>0</v>
      </c>
    </row>
    <row r="177" spans="2:5" ht="15" customHeight="1">
      <c r="B177" s="624">
        <v>4</v>
      </c>
      <c r="C177" s="625" t="s">
        <v>562</v>
      </c>
      <c r="D177" s="626" t="s">
        <v>38</v>
      </c>
      <c r="E177" s="627">
        <v>2</v>
      </c>
    </row>
    <row r="178" spans="2:5" ht="15" customHeight="1">
      <c r="B178" s="624">
        <v>5</v>
      </c>
      <c r="C178" s="625" t="s">
        <v>562</v>
      </c>
      <c r="D178" s="626" t="s">
        <v>40</v>
      </c>
      <c r="E178" s="627">
        <v>1</v>
      </c>
    </row>
    <row r="179" spans="2:5" ht="15" customHeight="1">
      <c r="B179" s="624">
        <v>6</v>
      </c>
      <c r="C179" s="625" t="s">
        <v>529</v>
      </c>
      <c r="D179" s="626" t="s">
        <v>47</v>
      </c>
      <c r="E179" s="627">
        <v>2</v>
      </c>
    </row>
    <row r="180" spans="2:5" ht="15" customHeight="1">
      <c r="B180" s="624">
        <v>7</v>
      </c>
      <c r="C180" s="625" t="s">
        <v>580</v>
      </c>
      <c r="D180" s="626" t="s">
        <v>45</v>
      </c>
      <c r="E180" s="627">
        <v>1</v>
      </c>
    </row>
    <row r="181" spans="2:5" ht="15" customHeight="1">
      <c r="B181" s="624">
        <v>8</v>
      </c>
      <c r="C181" s="625" t="s">
        <v>529</v>
      </c>
      <c r="D181" s="626" t="s">
        <v>81</v>
      </c>
      <c r="E181" s="627">
        <v>1</v>
      </c>
    </row>
    <row r="182" spans="2:5" ht="15" customHeight="1">
      <c r="B182" s="624"/>
      <c r="C182" s="625"/>
      <c r="D182" s="631" t="s">
        <v>430</v>
      </c>
      <c r="E182" s="632">
        <v>9</v>
      </c>
    </row>
    <row r="183" spans="2:5" ht="15" customHeight="1">
      <c r="B183" s="624"/>
      <c r="C183" s="625"/>
      <c r="D183" s="653" t="s">
        <v>564</v>
      </c>
      <c r="E183" s="627"/>
    </row>
    <row r="184" spans="2:5" ht="15" customHeight="1">
      <c r="B184" s="624">
        <v>1</v>
      </c>
      <c r="C184" s="625"/>
      <c r="D184" s="626" t="s">
        <v>83</v>
      </c>
      <c r="E184" s="627">
        <v>1</v>
      </c>
    </row>
    <row r="185" spans="2:5" ht="15" customHeight="1">
      <c r="B185" s="624">
        <v>2</v>
      </c>
      <c r="C185" s="625" t="s">
        <v>565</v>
      </c>
      <c r="D185" s="626" t="s">
        <v>55</v>
      </c>
      <c r="E185" s="627">
        <v>22</v>
      </c>
    </row>
    <row r="186" spans="2:5" ht="15" customHeight="1">
      <c r="B186" s="624">
        <v>3</v>
      </c>
      <c r="C186" s="625" t="s">
        <v>493</v>
      </c>
      <c r="D186" s="626" t="s">
        <v>45</v>
      </c>
      <c r="E186" s="627">
        <v>31</v>
      </c>
    </row>
    <row r="187" spans="2:5" ht="15" customHeight="1">
      <c r="B187" s="624"/>
      <c r="C187" s="625"/>
      <c r="D187" s="639" t="s">
        <v>431</v>
      </c>
      <c r="E187" s="627"/>
    </row>
    <row r="188" spans="2:5" ht="15" customHeight="1">
      <c r="B188" s="624">
        <v>4</v>
      </c>
      <c r="C188" s="625" t="s">
        <v>581</v>
      </c>
      <c r="D188" s="626" t="s">
        <v>60</v>
      </c>
      <c r="E188" s="627">
        <v>1</v>
      </c>
    </row>
    <row r="189" spans="2:5" ht="15" customHeight="1">
      <c r="B189" s="624">
        <v>5</v>
      </c>
      <c r="C189" s="625" t="s">
        <v>581</v>
      </c>
      <c r="D189" s="626" t="s">
        <v>60</v>
      </c>
      <c r="E189" s="627">
        <v>7</v>
      </c>
    </row>
    <row r="190" spans="2:5" ht="15" customHeight="1">
      <c r="B190" s="624">
        <v>6</v>
      </c>
      <c r="C190" s="625" t="s">
        <v>581</v>
      </c>
      <c r="D190" s="626" t="s">
        <v>60</v>
      </c>
      <c r="E190" s="627">
        <v>3</v>
      </c>
    </row>
    <row r="191" spans="2:5" ht="15" customHeight="1">
      <c r="B191" s="624">
        <v>7</v>
      </c>
      <c r="C191" s="625" t="s">
        <v>582</v>
      </c>
      <c r="D191" s="626" t="s">
        <v>570</v>
      </c>
      <c r="E191" s="627">
        <v>1</v>
      </c>
    </row>
    <row r="192" spans="2:5" ht="15" customHeight="1">
      <c r="B192" s="624"/>
      <c r="C192" s="625"/>
      <c r="D192" s="626" t="s">
        <v>571</v>
      </c>
      <c r="E192" s="627"/>
    </row>
    <row r="193" spans="2:5" ht="15" customHeight="1">
      <c r="B193" s="624">
        <v>8</v>
      </c>
      <c r="C193" s="625" t="s">
        <v>582</v>
      </c>
      <c r="D193" s="626" t="s">
        <v>570</v>
      </c>
      <c r="E193" s="627">
        <v>1</v>
      </c>
    </row>
    <row r="194" spans="2:5" ht="15" customHeight="1">
      <c r="B194" s="624"/>
      <c r="C194" s="625"/>
      <c r="D194" s="626" t="s">
        <v>571</v>
      </c>
      <c r="E194" s="627"/>
    </row>
    <row r="195" spans="2:5" ht="15" customHeight="1">
      <c r="B195" s="624">
        <v>9</v>
      </c>
      <c r="C195" s="625" t="s">
        <v>572</v>
      </c>
      <c r="D195" s="626" t="s">
        <v>74</v>
      </c>
      <c r="E195" s="627">
        <v>1</v>
      </c>
    </row>
    <row r="196" spans="2:5" ht="15" customHeight="1">
      <c r="B196" s="624">
        <v>10</v>
      </c>
      <c r="C196" s="625" t="s">
        <v>583</v>
      </c>
      <c r="D196" s="626" t="s">
        <v>76</v>
      </c>
      <c r="E196" s="637">
        <v>1</v>
      </c>
    </row>
    <row r="197" spans="2:5" ht="15" customHeight="1">
      <c r="B197" s="624">
        <v>11</v>
      </c>
      <c r="C197" s="625" t="s">
        <v>583</v>
      </c>
      <c r="D197" s="626" t="s">
        <v>62</v>
      </c>
      <c r="E197" s="627">
        <v>3</v>
      </c>
    </row>
    <row r="198" spans="2:5" ht="15" customHeight="1">
      <c r="B198" s="624">
        <v>12</v>
      </c>
      <c r="C198" s="625" t="s">
        <v>574</v>
      </c>
      <c r="D198" s="626" t="s">
        <v>63</v>
      </c>
      <c r="E198" s="627">
        <v>0</v>
      </c>
    </row>
    <row r="199" spans="2:5" ht="15" customHeight="1">
      <c r="B199" s="624">
        <v>13</v>
      </c>
      <c r="C199" s="625" t="s">
        <v>574</v>
      </c>
      <c r="D199" s="626" t="s">
        <v>63</v>
      </c>
      <c r="E199" s="627">
        <v>1</v>
      </c>
    </row>
    <row r="200" spans="2:5" ht="15" customHeight="1">
      <c r="B200" s="624">
        <v>14</v>
      </c>
      <c r="C200" s="625" t="s">
        <v>589</v>
      </c>
      <c r="D200" s="626" t="s">
        <v>432</v>
      </c>
      <c r="E200" s="627"/>
    </row>
    <row r="201" spans="2:5" ht="15" customHeight="1">
      <c r="B201" s="624"/>
      <c r="C201" s="625"/>
      <c r="D201" s="626" t="s">
        <v>433</v>
      </c>
      <c r="E201" s="627">
        <v>1</v>
      </c>
    </row>
    <row r="202" spans="2:5" ht="15" customHeight="1">
      <c r="B202" s="624">
        <v>15</v>
      </c>
      <c r="C202" s="625" t="s">
        <v>589</v>
      </c>
      <c r="D202" s="626" t="s">
        <v>432</v>
      </c>
      <c r="E202" s="627">
        <v>2</v>
      </c>
    </row>
    <row r="203" spans="2:5" ht="15" customHeight="1">
      <c r="B203" s="624"/>
      <c r="C203" s="625"/>
      <c r="D203" s="626" t="s">
        <v>433</v>
      </c>
      <c r="E203" s="627"/>
    </row>
    <row r="204" spans="2:5" ht="15" customHeight="1">
      <c r="B204" s="624">
        <v>16</v>
      </c>
      <c r="C204" s="625" t="s">
        <v>584</v>
      </c>
      <c r="D204" s="626" t="s">
        <v>434</v>
      </c>
      <c r="E204" s="637">
        <v>4</v>
      </c>
    </row>
    <row r="205" spans="2:5" ht="15" customHeight="1">
      <c r="B205" s="624">
        <v>17</v>
      </c>
      <c r="C205" s="625" t="s">
        <v>584</v>
      </c>
      <c r="D205" s="626" t="s">
        <v>434</v>
      </c>
      <c r="E205" s="627">
        <v>2</v>
      </c>
    </row>
    <row r="206" spans="2:5" ht="15" customHeight="1">
      <c r="B206" s="624"/>
      <c r="C206" s="625"/>
      <c r="D206" s="639" t="s">
        <v>430</v>
      </c>
      <c r="E206" s="634">
        <v>82</v>
      </c>
    </row>
    <row r="207" spans="2:5" ht="15" customHeight="1">
      <c r="B207" s="624"/>
      <c r="C207" s="625"/>
      <c r="D207" s="631" t="s">
        <v>587</v>
      </c>
      <c r="E207" s="632">
        <v>91</v>
      </c>
    </row>
    <row r="208" spans="2:5" ht="15" customHeight="1">
      <c r="B208" s="624"/>
      <c r="C208" s="625"/>
      <c r="D208" s="633" t="s">
        <v>590</v>
      </c>
      <c r="E208" s="627"/>
    </row>
    <row r="209" spans="2:5" ht="15" customHeight="1">
      <c r="B209" s="624">
        <v>1</v>
      </c>
      <c r="C209" s="625" t="s">
        <v>557</v>
      </c>
      <c r="D209" s="626" t="s">
        <v>4</v>
      </c>
      <c r="E209" s="627">
        <v>1</v>
      </c>
    </row>
    <row r="210" spans="2:5" ht="15" customHeight="1">
      <c r="B210" s="624">
        <v>2</v>
      </c>
      <c r="C210" s="625" t="s">
        <v>558</v>
      </c>
      <c r="D210" s="626" t="s">
        <v>35</v>
      </c>
      <c r="E210" s="627">
        <v>1</v>
      </c>
    </row>
    <row r="211" spans="2:5" ht="15" customHeight="1">
      <c r="B211" s="624">
        <v>3</v>
      </c>
      <c r="C211" s="625" t="s">
        <v>552</v>
      </c>
      <c r="D211" s="626" t="s">
        <v>85</v>
      </c>
      <c r="E211" s="627">
        <v>1</v>
      </c>
    </row>
    <row r="212" spans="2:5" ht="15" customHeight="1">
      <c r="B212" s="624">
        <v>4</v>
      </c>
      <c r="C212" s="625" t="s">
        <v>562</v>
      </c>
      <c r="D212" s="626" t="s">
        <v>38</v>
      </c>
      <c r="E212" s="627">
        <v>2</v>
      </c>
    </row>
    <row r="213" spans="2:5" ht="15" customHeight="1">
      <c r="B213" s="624">
        <v>5</v>
      </c>
      <c r="C213" s="625" t="s">
        <v>562</v>
      </c>
      <c r="D213" s="626" t="s">
        <v>40</v>
      </c>
      <c r="E213" s="627">
        <v>1</v>
      </c>
    </row>
    <row r="214" spans="2:5" ht="15" customHeight="1">
      <c r="B214" s="624">
        <v>7</v>
      </c>
      <c r="C214" s="625" t="s">
        <v>529</v>
      </c>
      <c r="D214" s="626" t="s">
        <v>47</v>
      </c>
      <c r="E214" s="627">
        <v>2</v>
      </c>
    </row>
    <row r="215" spans="2:5" ht="15" customHeight="1">
      <c r="B215" s="624">
        <v>8</v>
      </c>
      <c r="C215" s="625" t="s">
        <v>580</v>
      </c>
      <c r="D215" s="626" t="s">
        <v>45</v>
      </c>
      <c r="E215" s="627">
        <v>2</v>
      </c>
    </row>
    <row r="216" spans="2:5" ht="15" customHeight="1">
      <c r="B216" s="624">
        <v>9</v>
      </c>
      <c r="C216" s="625" t="s">
        <v>529</v>
      </c>
      <c r="D216" s="626" t="s">
        <v>81</v>
      </c>
      <c r="E216" s="627">
        <v>1</v>
      </c>
    </row>
    <row r="217" spans="2:5" ht="15" customHeight="1">
      <c r="B217" s="624"/>
      <c r="C217" s="625"/>
      <c r="D217" s="631" t="s">
        <v>430</v>
      </c>
      <c r="E217" s="632">
        <v>11</v>
      </c>
    </row>
    <row r="218" spans="2:5" ht="15" customHeight="1">
      <c r="B218" s="624"/>
      <c r="C218" s="625"/>
      <c r="D218" s="653" t="s">
        <v>564</v>
      </c>
      <c r="E218" s="627"/>
    </row>
    <row r="219" spans="2:5" ht="15" customHeight="1">
      <c r="B219" s="624">
        <v>1</v>
      </c>
      <c r="C219" s="625" t="s">
        <v>565</v>
      </c>
      <c r="D219" s="626" t="s">
        <v>55</v>
      </c>
      <c r="E219" s="627">
        <v>19</v>
      </c>
    </row>
    <row r="220" spans="2:5" ht="15" customHeight="1">
      <c r="B220" s="624">
        <v>2</v>
      </c>
      <c r="C220" s="625" t="s">
        <v>493</v>
      </c>
      <c r="D220" s="626" t="s">
        <v>45</v>
      </c>
      <c r="E220" s="627">
        <v>29</v>
      </c>
    </row>
    <row r="221" spans="2:5" ht="15" customHeight="1">
      <c r="B221" s="624"/>
      <c r="C221" s="625"/>
      <c r="D221" s="639" t="s">
        <v>431</v>
      </c>
      <c r="E221" s="627"/>
    </row>
    <row r="222" spans="2:5" ht="15" customHeight="1">
      <c r="B222" s="624">
        <v>3</v>
      </c>
      <c r="C222" s="625" t="s">
        <v>581</v>
      </c>
      <c r="D222" s="626" t="s">
        <v>60</v>
      </c>
      <c r="E222" s="627">
        <v>1</v>
      </c>
    </row>
    <row r="223" spans="2:5" ht="15" customHeight="1">
      <c r="B223" s="624">
        <v>4</v>
      </c>
      <c r="C223" s="625" t="s">
        <v>581</v>
      </c>
      <c r="D223" s="626" t="s">
        <v>60</v>
      </c>
      <c r="E223" s="627">
        <v>9</v>
      </c>
    </row>
    <row r="224" spans="2:5" ht="15" customHeight="1">
      <c r="B224" s="624">
        <v>5</v>
      </c>
      <c r="C224" s="625" t="s">
        <v>581</v>
      </c>
      <c r="D224" s="626" t="s">
        <v>60</v>
      </c>
      <c r="E224" s="627">
        <v>6</v>
      </c>
    </row>
    <row r="225" spans="2:5" ht="15" customHeight="1">
      <c r="B225" s="624">
        <v>6</v>
      </c>
      <c r="C225" s="625" t="s">
        <v>582</v>
      </c>
      <c r="D225" s="626" t="s">
        <v>570</v>
      </c>
      <c r="E225" s="627">
        <v>1</v>
      </c>
    </row>
    <row r="226" spans="2:5" ht="15" customHeight="1">
      <c r="B226" s="624"/>
      <c r="C226" s="625"/>
      <c r="D226" s="626" t="s">
        <v>571</v>
      </c>
      <c r="E226" s="627"/>
    </row>
    <row r="227" spans="2:5" ht="15" customHeight="1">
      <c r="B227" s="624">
        <v>7</v>
      </c>
      <c r="C227" s="625" t="s">
        <v>582</v>
      </c>
      <c r="D227" s="626" t="s">
        <v>570</v>
      </c>
      <c r="E227" s="627">
        <v>1</v>
      </c>
    </row>
    <row r="228" spans="2:5" ht="15" customHeight="1">
      <c r="B228" s="624"/>
      <c r="C228" s="625"/>
      <c r="D228" s="626" t="s">
        <v>571</v>
      </c>
      <c r="E228" s="627"/>
    </row>
    <row r="229" spans="2:5" ht="15" customHeight="1">
      <c r="B229" s="655">
        <v>8</v>
      </c>
      <c r="C229" s="625" t="s">
        <v>572</v>
      </c>
      <c r="D229" s="626" t="s">
        <v>74</v>
      </c>
      <c r="E229" s="627">
        <v>1</v>
      </c>
    </row>
    <row r="230" spans="2:5" ht="15" customHeight="1">
      <c r="B230" s="624">
        <v>9</v>
      </c>
      <c r="C230" s="625" t="s">
        <v>583</v>
      </c>
      <c r="D230" s="656" t="s">
        <v>62</v>
      </c>
      <c r="E230" s="627">
        <v>1</v>
      </c>
    </row>
    <row r="231" spans="2:5" ht="15" customHeight="1">
      <c r="B231" s="624">
        <v>10</v>
      </c>
      <c r="C231" s="625" t="s">
        <v>583</v>
      </c>
      <c r="D231" s="656" t="s">
        <v>62</v>
      </c>
      <c r="E231" s="627">
        <v>2</v>
      </c>
    </row>
    <row r="232" spans="2:5" ht="15" customHeight="1">
      <c r="B232" s="624">
        <v>11</v>
      </c>
      <c r="C232" s="625" t="s">
        <v>574</v>
      </c>
      <c r="D232" s="656" t="s">
        <v>63</v>
      </c>
      <c r="E232" s="627">
        <v>1</v>
      </c>
    </row>
    <row r="233" spans="2:5" ht="15" customHeight="1">
      <c r="B233" s="624">
        <v>12</v>
      </c>
      <c r="C233" s="625" t="s">
        <v>591</v>
      </c>
      <c r="D233" s="656" t="s">
        <v>63</v>
      </c>
      <c r="E233" s="627">
        <v>1</v>
      </c>
    </row>
    <row r="234" spans="2:5" ht="15" customHeight="1">
      <c r="B234" s="624">
        <v>13</v>
      </c>
      <c r="C234" s="625" t="s">
        <v>589</v>
      </c>
      <c r="D234" s="626" t="s">
        <v>432</v>
      </c>
      <c r="E234" s="627"/>
    </row>
    <row r="235" spans="2:5" ht="15" customHeight="1">
      <c r="B235" s="624"/>
      <c r="C235" s="625"/>
      <c r="D235" s="626" t="s">
        <v>433</v>
      </c>
      <c r="E235" s="627">
        <v>1</v>
      </c>
    </row>
    <row r="236" spans="2:5" ht="15" customHeight="1">
      <c r="B236" s="624">
        <v>14</v>
      </c>
      <c r="C236" s="625" t="s">
        <v>589</v>
      </c>
      <c r="D236" s="626" t="s">
        <v>432</v>
      </c>
      <c r="E236" s="627">
        <v>1</v>
      </c>
    </row>
    <row r="237" spans="2:5" ht="15" customHeight="1">
      <c r="B237" s="624"/>
      <c r="C237" s="625"/>
      <c r="D237" s="626" t="s">
        <v>433</v>
      </c>
      <c r="E237" s="627"/>
    </row>
    <row r="238" spans="2:5" ht="15" customHeight="1">
      <c r="B238" s="624">
        <v>15</v>
      </c>
      <c r="C238" s="625" t="s">
        <v>584</v>
      </c>
      <c r="D238" s="626" t="s">
        <v>434</v>
      </c>
      <c r="E238" s="627">
        <v>2</v>
      </c>
    </row>
    <row r="239" spans="2:5" ht="15" customHeight="1">
      <c r="B239" s="624">
        <v>16</v>
      </c>
      <c r="C239" s="625" t="s">
        <v>584</v>
      </c>
      <c r="D239" s="626" t="s">
        <v>434</v>
      </c>
      <c r="E239" s="637">
        <v>4</v>
      </c>
    </row>
    <row r="240" spans="2:5" ht="15" customHeight="1">
      <c r="B240" s="624"/>
      <c r="C240" s="625"/>
      <c r="D240" s="639" t="s">
        <v>430</v>
      </c>
      <c r="E240" s="634">
        <v>80</v>
      </c>
    </row>
    <row r="241" spans="2:5" ht="15" customHeight="1">
      <c r="B241" s="624"/>
      <c r="C241" s="625"/>
      <c r="D241" s="657" t="s">
        <v>587</v>
      </c>
      <c r="E241" s="632">
        <v>91</v>
      </c>
    </row>
    <row r="242" spans="2:5" ht="15" customHeight="1">
      <c r="B242" s="624"/>
      <c r="C242" s="625"/>
      <c r="D242" s="658" t="s">
        <v>435</v>
      </c>
      <c r="E242" s="659">
        <v>324</v>
      </c>
    </row>
    <row r="243" spans="2:5" ht="15" customHeight="1">
      <c r="B243" s="624"/>
      <c r="C243" s="625"/>
      <c r="D243" s="661" t="s">
        <v>592</v>
      </c>
      <c r="E243" s="660"/>
    </row>
    <row r="244" spans="2:5" ht="15" customHeight="1">
      <c r="B244" s="624">
        <v>1</v>
      </c>
      <c r="C244" s="625" t="s">
        <v>593</v>
      </c>
      <c r="D244" s="625" t="s">
        <v>496</v>
      </c>
      <c r="E244" s="627">
        <v>1</v>
      </c>
    </row>
    <row r="245" spans="2:5" ht="15" customHeight="1">
      <c r="B245" s="624"/>
      <c r="C245" s="625"/>
      <c r="D245" s="653" t="s">
        <v>594</v>
      </c>
      <c r="E245" s="627"/>
    </row>
    <row r="246" spans="2:5" ht="15" customHeight="1">
      <c r="B246" s="624">
        <v>1</v>
      </c>
      <c r="C246" s="625" t="s">
        <v>558</v>
      </c>
      <c r="D246" s="626" t="s">
        <v>35</v>
      </c>
      <c r="E246" s="627">
        <v>1</v>
      </c>
    </row>
    <row r="247" spans="2:5" ht="15" customHeight="1">
      <c r="B247" s="648"/>
      <c r="C247" s="638"/>
      <c r="D247" s="626" t="s">
        <v>595</v>
      </c>
      <c r="E247" s="627"/>
    </row>
    <row r="248" spans="2:5" ht="15" customHeight="1">
      <c r="B248" s="624">
        <v>1</v>
      </c>
      <c r="C248" s="625" t="s">
        <v>596</v>
      </c>
      <c r="D248" s="626" t="s">
        <v>329</v>
      </c>
      <c r="E248" s="637">
        <v>8</v>
      </c>
    </row>
    <row r="249" spans="2:5" ht="15" customHeight="1">
      <c r="B249" s="624">
        <v>2</v>
      </c>
      <c r="C249" s="625" t="s">
        <v>597</v>
      </c>
      <c r="D249" s="626" t="s">
        <v>386</v>
      </c>
      <c r="E249" s="627">
        <v>5</v>
      </c>
    </row>
    <row r="250" spans="2:5" ht="15" customHeight="1">
      <c r="B250" s="624"/>
      <c r="C250" s="625"/>
      <c r="D250" s="631" t="s">
        <v>430</v>
      </c>
      <c r="E250" s="632">
        <v>15</v>
      </c>
    </row>
    <row r="251" spans="2:5" ht="15" customHeight="1">
      <c r="B251" s="619"/>
      <c r="C251" s="612"/>
      <c r="D251" s="662" t="s">
        <v>598</v>
      </c>
      <c r="E251" s="663"/>
    </row>
    <row r="252" spans="2:5" ht="15" customHeight="1">
      <c r="B252" s="624"/>
      <c r="C252" s="625"/>
      <c r="D252" s="664" t="s">
        <v>599</v>
      </c>
      <c r="E252" s="665"/>
    </row>
    <row r="253" spans="2:5" ht="15" customHeight="1">
      <c r="B253" s="624">
        <v>1</v>
      </c>
      <c r="C253" s="625" t="s">
        <v>484</v>
      </c>
      <c r="D253" s="626" t="s">
        <v>600</v>
      </c>
      <c r="E253" s="627">
        <v>1</v>
      </c>
    </row>
    <row r="254" spans="2:5" ht="15" customHeight="1">
      <c r="B254" s="624">
        <v>2</v>
      </c>
      <c r="C254" s="625" t="s">
        <v>601</v>
      </c>
      <c r="D254" s="626" t="s">
        <v>602</v>
      </c>
      <c r="E254" s="627">
        <v>1</v>
      </c>
    </row>
    <row r="255" spans="2:5" ht="15" customHeight="1">
      <c r="B255" s="624">
        <v>3</v>
      </c>
      <c r="C255" s="625" t="s">
        <v>547</v>
      </c>
      <c r="D255" s="626" t="s">
        <v>463</v>
      </c>
      <c r="E255" s="627">
        <v>1</v>
      </c>
    </row>
    <row r="256" spans="2:5" ht="15" customHeight="1">
      <c r="B256" s="624">
        <v>4</v>
      </c>
      <c r="C256" s="625" t="s">
        <v>541</v>
      </c>
      <c r="D256" s="626" t="s">
        <v>542</v>
      </c>
      <c r="E256" s="627">
        <v>1</v>
      </c>
    </row>
    <row r="257" spans="2:5" ht="15" customHeight="1">
      <c r="B257" s="624"/>
      <c r="C257" s="638"/>
      <c r="D257" s="666" t="s">
        <v>310</v>
      </c>
      <c r="E257" s="627"/>
    </row>
    <row r="258" spans="2:5" ht="15" customHeight="1">
      <c r="B258" s="624">
        <v>1</v>
      </c>
      <c r="C258" s="625" t="s">
        <v>550</v>
      </c>
      <c r="D258" s="626" t="s">
        <v>35</v>
      </c>
      <c r="E258" s="627">
        <v>1</v>
      </c>
    </row>
    <row r="259" spans="2:5" ht="15" customHeight="1">
      <c r="B259" s="624"/>
      <c r="C259" s="625"/>
      <c r="D259" s="639" t="s">
        <v>430</v>
      </c>
      <c r="E259" s="632">
        <v>5</v>
      </c>
    </row>
    <row r="260" spans="2:5" ht="15" customHeight="1">
      <c r="B260" s="624"/>
      <c r="C260" s="625"/>
      <c r="D260" s="639" t="s">
        <v>595</v>
      </c>
      <c r="E260" s="627"/>
    </row>
    <row r="261" spans="2:5" ht="15" customHeight="1">
      <c r="B261" s="624">
        <v>2</v>
      </c>
      <c r="C261" s="625" t="s">
        <v>603</v>
      </c>
      <c r="D261" s="626" t="s">
        <v>604</v>
      </c>
      <c r="E261" s="627">
        <v>2</v>
      </c>
    </row>
    <row r="262" spans="2:5" ht="15" customHeight="1">
      <c r="B262" s="624"/>
      <c r="C262" s="625"/>
      <c r="D262" s="626" t="s">
        <v>605</v>
      </c>
      <c r="E262" s="627"/>
    </row>
    <row r="263" spans="2:5" ht="15" customHeight="1">
      <c r="B263" s="624">
        <v>3</v>
      </c>
      <c r="C263" s="625" t="s">
        <v>603</v>
      </c>
      <c r="D263" s="626" t="s">
        <v>604</v>
      </c>
      <c r="E263" s="627">
        <v>2</v>
      </c>
    </row>
    <row r="264" spans="2:5" ht="15" customHeight="1">
      <c r="B264" s="624"/>
      <c r="C264" s="625"/>
      <c r="D264" s="626" t="s">
        <v>605</v>
      </c>
      <c r="E264" s="627"/>
    </row>
    <row r="265" spans="2:5" ht="15" customHeight="1">
      <c r="B265" s="624">
        <v>4</v>
      </c>
      <c r="C265" s="625" t="s">
        <v>603</v>
      </c>
      <c r="D265" s="626" t="s">
        <v>604</v>
      </c>
      <c r="E265" s="627">
        <v>2</v>
      </c>
    </row>
    <row r="266" spans="2:5" ht="15" customHeight="1">
      <c r="B266" s="624"/>
      <c r="C266" s="625"/>
      <c r="D266" s="626" t="s">
        <v>605</v>
      </c>
      <c r="E266" s="634"/>
    </row>
    <row r="267" spans="2:5" ht="15" customHeight="1">
      <c r="B267" s="624">
        <v>5</v>
      </c>
      <c r="C267" s="625" t="s">
        <v>603</v>
      </c>
      <c r="D267" s="626" t="s">
        <v>604</v>
      </c>
      <c r="E267" s="627">
        <v>2</v>
      </c>
    </row>
    <row r="268" spans="2:5" ht="15" customHeight="1">
      <c r="B268" s="624"/>
      <c r="C268" s="625"/>
      <c r="D268" s="626" t="s">
        <v>605</v>
      </c>
      <c r="E268" s="627"/>
    </row>
    <row r="269" spans="2:5" ht="15" customHeight="1">
      <c r="B269" s="624">
        <v>6</v>
      </c>
      <c r="C269" s="625" t="s">
        <v>603</v>
      </c>
      <c r="D269" s="626" t="s">
        <v>604</v>
      </c>
      <c r="E269" s="627">
        <v>1</v>
      </c>
    </row>
    <row r="270" spans="2:5" ht="15" customHeight="1">
      <c r="B270" s="624"/>
      <c r="C270" s="625"/>
      <c r="D270" s="626" t="s">
        <v>605</v>
      </c>
      <c r="E270" s="627"/>
    </row>
    <row r="271" spans="2:5" ht="15" customHeight="1">
      <c r="B271" s="624">
        <v>7</v>
      </c>
      <c r="C271" s="625" t="s">
        <v>603</v>
      </c>
      <c r="D271" s="626" t="s">
        <v>604</v>
      </c>
      <c r="E271" s="627">
        <v>1</v>
      </c>
    </row>
    <row r="272" spans="2:5" ht="15" customHeight="1">
      <c r="B272" s="624"/>
      <c r="C272" s="625"/>
      <c r="D272" s="626" t="s">
        <v>605</v>
      </c>
      <c r="E272" s="627"/>
    </row>
    <row r="273" spans="2:5" ht="15" customHeight="1">
      <c r="B273" s="624"/>
      <c r="C273" s="625"/>
      <c r="D273" s="639" t="s">
        <v>334</v>
      </c>
      <c r="E273" s="632">
        <v>10</v>
      </c>
    </row>
    <row r="274" spans="2:5" ht="15" customHeight="1">
      <c r="B274" s="624"/>
      <c r="C274" s="625"/>
      <c r="D274" s="666" t="s">
        <v>606</v>
      </c>
      <c r="E274" s="634"/>
    </row>
    <row r="275" spans="2:5" ht="15" customHeight="1">
      <c r="B275" s="624"/>
      <c r="C275" s="625"/>
      <c r="D275" s="666" t="s">
        <v>607</v>
      </c>
      <c r="E275" s="634"/>
    </row>
    <row r="276" spans="2:5" ht="15" customHeight="1">
      <c r="B276" s="624">
        <v>1</v>
      </c>
      <c r="C276" s="625" t="s">
        <v>558</v>
      </c>
      <c r="D276" s="626" t="s">
        <v>35</v>
      </c>
      <c r="E276" s="627">
        <v>1</v>
      </c>
    </row>
    <row r="277" spans="2:5" ht="15" customHeight="1">
      <c r="B277" s="624"/>
      <c r="C277" s="625"/>
      <c r="D277" s="639" t="s">
        <v>595</v>
      </c>
      <c r="E277" s="627"/>
    </row>
    <row r="278" spans="2:5" ht="15" customHeight="1">
      <c r="B278" s="624">
        <v>1</v>
      </c>
      <c r="C278" s="625" t="s">
        <v>608</v>
      </c>
      <c r="D278" s="626" t="s">
        <v>93</v>
      </c>
      <c r="E278" s="627">
        <v>1</v>
      </c>
    </row>
    <row r="279" spans="2:5" ht="15" customHeight="1">
      <c r="B279" s="624"/>
      <c r="C279" s="625"/>
      <c r="D279" s="626" t="s">
        <v>94</v>
      </c>
      <c r="E279" s="627"/>
    </row>
    <row r="280" spans="2:5" ht="15" customHeight="1">
      <c r="B280" s="624">
        <v>2</v>
      </c>
      <c r="C280" s="625" t="s">
        <v>608</v>
      </c>
      <c r="D280" s="626" t="s">
        <v>93</v>
      </c>
      <c r="E280" s="627">
        <v>3</v>
      </c>
    </row>
    <row r="281" spans="2:5" ht="15" customHeight="1">
      <c r="B281" s="624"/>
      <c r="C281" s="625"/>
      <c r="D281" s="626" t="s">
        <v>94</v>
      </c>
      <c r="E281" s="627"/>
    </row>
    <row r="282" spans="2:5" ht="15" customHeight="1">
      <c r="B282" s="624">
        <v>3</v>
      </c>
      <c r="C282" s="625" t="s">
        <v>608</v>
      </c>
      <c r="D282" s="626" t="s">
        <v>93</v>
      </c>
      <c r="E282" s="627">
        <v>1</v>
      </c>
    </row>
    <row r="283" spans="2:5" ht="15" customHeight="1">
      <c r="B283" s="624"/>
      <c r="C283" s="625"/>
      <c r="D283" s="626" t="s">
        <v>94</v>
      </c>
      <c r="E283" s="627"/>
    </row>
    <row r="284" spans="2:5" ht="15" customHeight="1">
      <c r="B284" s="624"/>
      <c r="C284" s="625"/>
      <c r="D284" s="639" t="s">
        <v>430</v>
      </c>
      <c r="E284" s="640">
        <v>6</v>
      </c>
    </row>
    <row r="285" spans="2:5" ht="15" customHeight="1">
      <c r="B285" s="624"/>
      <c r="C285" s="625"/>
      <c r="D285" s="666" t="s">
        <v>609</v>
      </c>
      <c r="E285" s="634"/>
    </row>
    <row r="286" spans="2:5" ht="15" customHeight="1">
      <c r="B286" s="624"/>
      <c r="C286" s="625"/>
      <c r="D286" s="666" t="s">
        <v>610</v>
      </c>
      <c r="E286" s="634"/>
    </row>
    <row r="287" spans="2:5" ht="15" customHeight="1">
      <c r="B287" s="624">
        <v>1</v>
      </c>
      <c r="C287" s="625" t="s">
        <v>558</v>
      </c>
      <c r="D287" s="626" t="s">
        <v>35</v>
      </c>
      <c r="E287" s="627">
        <v>1</v>
      </c>
    </row>
    <row r="288" spans="2:5" ht="15" customHeight="1">
      <c r="B288" s="624"/>
      <c r="C288" s="625"/>
      <c r="D288" s="653" t="s">
        <v>595</v>
      </c>
      <c r="E288" s="627"/>
    </row>
    <row r="289" spans="2:5" ht="15" customHeight="1">
      <c r="B289" s="624">
        <v>1</v>
      </c>
      <c r="C289" s="625" t="s">
        <v>608</v>
      </c>
      <c r="D289" s="626" t="s">
        <v>93</v>
      </c>
      <c r="E289" s="627">
        <v>1</v>
      </c>
    </row>
    <row r="290" spans="2:5" ht="15" customHeight="1">
      <c r="B290" s="624"/>
      <c r="C290" s="625"/>
      <c r="D290" s="626" t="s">
        <v>94</v>
      </c>
      <c r="E290" s="627"/>
    </row>
    <row r="291" spans="2:5" ht="15" customHeight="1">
      <c r="B291" s="624">
        <v>2</v>
      </c>
      <c r="C291" s="625" t="s">
        <v>608</v>
      </c>
      <c r="D291" s="626" t="s">
        <v>93</v>
      </c>
      <c r="E291" s="627">
        <v>2</v>
      </c>
    </row>
    <row r="292" spans="2:5" ht="15" customHeight="1">
      <c r="B292" s="624"/>
      <c r="C292" s="625"/>
      <c r="D292" s="626" t="s">
        <v>94</v>
      </c>
      <c r="E292" s="637"/>
    </row>
    <row r="293" spans="2:5" ht="15" customHeight="1">
      <c r="B293" s="624">
        <v>3</v>
      </c>
      <c r="C293" s="625" t="s">
        <v>608</v>
      </c>
      <c r="D293" s="626" t="s">
        <v>93</v>
      </c>
      <c r="E293" s="627">
        <v>1</v>
      </c>
    </row>
    <row r="294" spans="2:5" ht="15" customHeight="1">
      <c r="B294" s="624"/>
      <c r="C294" s="625"/>
      <c r="D294" s="626" t="s">
        <v>94</v>
      </c>
      <c r="E294" s="637"/>
    </row>
    <row r="295" spans="2:5" ht="15" customHeight="1">
      <c r="B295" s="624"/>
      <c r="C295" s="625"/>
      <c r="D295" s="639" t="s">
        <v>430</v>
      </c>
      <c r="E295" s="632">
        <v>5</v>
      </c>
    </row>
    <row r="296" spans="2:5" ht="15" customHeight="1">
      <c r="B296" s="624"/>
      <c r="C296" s="625"/>
      <c r="D296" s="666" t="s">
        <v>611</v>
      </c>
      <c r="E296" s="644"/>
    </row>
    <row r="297" spans="2:5" ht="15" customHeight="1">
      <c r="B297" s="624">
        <v>1</v>
      </c>
      <c r="C297" s="625" t="s">
        <v>608</v>
      </c>
      <c r="D297" s="626" t="s">
        <v>93</v>
      </c>
      <c r="E297" s="627">
        <v>2</v>
      </c>
    </row>
    <row r="298" spans="2:5" ht="15" customHeight="1">
      <c r="B298" s="624"/>
      <c r="C298" s="625"/>
      <c r="D298" s="626" t="s">
        <v>94</v>
      </c>
      <c r="E298" s="627"/>
    </row>
    <row r="299" spans="2:5" ht="15" customHeight="1">
      <c r="B299" s="624">
        <v>2</v>
      </c>
      <c r="C299" s="625" t="s">
        <v>608</v>
      </c>
      <c r="D299" s="626" t="s">
        <v>93</v>
      </c>
      <c r="E299" s="627">
        <v>1</v>
      </c>
    </row>
    <row r="300" spans="2:5" ht="15" customHeight="1">
      <c r="B300" s="624"/>
      <c r="C300" s="625"/>
      <c r="D300" s="626" t="s">
        <v>94</v>
      </c>
      <c r="E300" s="627"/>
    </row>
    <row r="301" spans="2:5" ht="15" customHeight="1">
      <c r="B301" s="624">
        <v>3</v>
      </c>
      <c r="C301" s="625" t="s">
        <v>608</v>
      </c>
      <c r="D301" s="626" t="s">
        <v>93</v>
      </c>
      <c r="E301" s="667">
        <v>0</v>
      </c>
    </row>
    <row r="302" spans="2:5" ht="15" customHeight="1">
      <c r="B302" s="624"/>
      <c r="C302" s="625"/>
      <c r="D302" s="626" t="s">
        <v>94</v>
      </c>
      <c r="E302" s="627"/>
    </row>
    <row r="303" spans="2:5" ht="15" customHeight="1">
      <c r="B303" s="624"/>
      <c r="C303" s="625"/>
      <c r="D303" s="639" t="s">
        <v>430</v>
      </c>
      <c r="E303" s="627">
        <v>3</v>
      </c>
    </row>
    <row r="304" spans="2:5" ht="15" customHeight="1">
      <c r="B304" s="624"/>
      <c r="C304" s="625"/>
      <c r="D304" s="668" t="s">
        <v>612</v>
      </c>
      <c r="E304" s="627"/>
    </row>
    <row r="305" spans="2:5" ht="15" customHeight="1">
      <c r="B305" s="624"/>
      <c r="C305" s="636"/>
      <c r="D305" s="668" t="s">
        <v>613</v>
      </c>
      <c r="E305" s="627"/>
    </row>
    <row r="306" spans="2:5" ht="15" customHeight="1">
      <c r="B306" s="624">
        <v>1</v>
      </c>
      <c r="C306" s="625" t="s">
        <v>558</v>
      </c>
      <c r="D306" s="626" t="s">
        <v>35</v>
      </c>
      <c r="E306" s="627">
        <v>1</v>
      </c>
    </row>
    <row r="307" spans="2:5" ht="15" customHeight="1">
      <c r="B307" s="624"/>
      <c r="C307" s="625"/>
      <c r="D307" s="653" t="s">
        <v>595</v>
      </c>
      <c r="E307" s="627"/>
    </row>
    <row r="308" spans="2:5" ht="15" customHeight="1">
      <c r="B308" s="624">
        <v>1</v>
      </c>
      <c r="C308" s="625" t="s">
        <v>614</v>
      </c>
      <c r="D308" s="626" t="s">
        <v>93</v>
      </c>
      <c r="E308" s="627">
        <v>1</v>
      </c>
    </row>
    <row r="309" spans="2:5" ht="15" customHeight="1">
      <c r="B309" s="624"/>
      <c r="C309" s="625"/>
      <c r="D309" s="626" t="s">
        <v>94</v>
      </c>
      <c r="E309" s="627"/>
    </row>
    <row r="310" spans="2:5" ht="15" customHeight="1">
      <c r="B310" s="624">
        <v>2</v>
      </c>
      <c r="C310" s="625" t="s">
        <v>614</v>
      </c>
      <c r="D310" s="626" t="s">
        <v>422</v>
      </c>
      <c r="E310" s="627">
        <v>1</v>
      </c>
    </row>
    <row r="311" spans="2:5" ht="15" customHeight="1">
      <c r="B311" s="624"/>
      <c r="C311" s="625"/>
      <c r="D311" s="626" t="s">
        <v>94</v>
      </c>
      <c r="E311" s="627"/>
    </row>
    <row r="312" spans="2:5" ht="15" customHeight="1">
      <c r="B312" s="624">
        <v>3</v>
      </c>
      <c r="C312" s="625" t="s">
        <v>614</v>
      </c>
      <c r="D312" s="626" t="s">
        <v>93</v>
      </c>
      <c r="E312" s="627">
        <v>2</v>
      </c>
    </row>
    <row r="313" spans="2:5" ht="15" customHeight="1">
      <c r="B313" s="624"/>
      <c r="C313" s="625"/>
      <c r="D313" s="626" t="s">
        <v>94</v>
      </c>
      <c r="E313" s="627"/>
    </row>
    <row r="314" spans="2:5" ht="15" customHeight="1">
      <c r="B314" s="624">
        <v>4</v>
      </c>
      <c r="C314" s="625" t="s">
        <v>614</v>
      </c>
      <c r="D314" s="626" t="s">
        <v>422</v>
      </c>
      <c r="E314" s="627">
        <v>2</v>
      </c>
    </row>
    <row r="315" spans="2:5" ht="15" customHeight="1">
      <c r="B315" s="624"/>
      <c r="C315" s="625"/>
      <c r="D315" s="626" t="s">
        <v>94</v>
      </c>
      <c r="E315" s="627"/>
    </row>
    <row r="316" spans="2:5" ht="15" customHeight="1">
      <c r="B316" s="624"/>
      <c r="C316" s="625"/>
      <c r="D316" s="639" t="s">
        <v>334</v>
      </c>
      <c r="E316" s="632">
        <v>7</v>
      </c>
    </row>
    <row r="317" spans="2:5" ht="15" customHeight="1">
      <c r="B317" s="624"/>
      <c r="C317" s="625"/>
      <c r="D317" s="633" t="s">
        <v>615</v>
      </c>
      <c r="E317" s="640"/>
    </row>
    <row r="318" spans="2:5" ht="15" customHeight="1">
      <c r="B318" s="624">
        <v>1</v>
      </c>
      <c r="C318" s="625" t="s">
        <v>616</v>
      </c>
      <c r="D318" s="626" t="s">
        <v>617</v>
      </c>
      <c r="E318" s="627">
        <v>1</v>
      </c>
    </row>
    <row r="319" spans="2:5" ht="15" customHeight="1">
      <c r="B319" s="624"/>
      <c r="C319" s="625"/>
      <c r="D319" s="639" t="s">
        <v>595</v>
      </c>
      <c r="E319" s="640"/>
    </row>
    <row r="320" spans="2:5" ht="15" customHeight="1">
      <c r="B320" s="624">
        <v>1</v>
      </c>
      <c r="C320" s="625" t="s">
        <v>618</v>
      </c>
      <c r="D320" s="626" t="s">
        <v>424</v>
      </c>
      <c r="E320" s="627">
        <v>1</v>
      </c>
    </row>
    <row r="321" spans="2:5" ht="15" customHeight="1">
      <c r="B321" s="624"/>
      <c r="C321" s="625"/>
      <c r="D321" s="626" t="s">
        <v>426</v>
      </c>
      <c r="E321" s="627"/>
    </row>
    <row r="322" spans="2:5" ht="15" customHeight="1">
      <c r="B322" s="624">
        <v>2</v>
      </c>
      <c r="C322" s="625" t="s">
        <v>618</v>
      </c>
      <c r="D322" s="626" t="s">
        <v>424</v>
      </c>
      <c r="E322" s="627">
        <v>1</v>
      </c>
    </row>
    <row r="323" spans="2:5" ht="15" customHeight="1">
      <c r="B323" s="624"/>
      <c r="C323" s="625"/>
      <c r="D323" s="626" t="s">
        <v>426</v>
      </c>
      <c r="E323" s="640"/>
    </row>
    <row r="324" spans="2:5" ht="15" customHeight="1">
      <c r="B324" s="624"/>
      <c r="C324" s="625"/>
      <c r="D324" s="639" t="s">
        <v>388</v>
      </c>
      <c r="E324" s="632">
        <v>3</v>
      </c>
    </row>
    <row r="325" spans="2:5" ht="15" customHeight="1">
      <c r="B325" s="624"/>
      <c r="C325" s="625"/>
      <c r="D325" s="631" t="s">
        <v>619</v>
      </c>
      <c r="E325" s="632">
        <v>39</v>
      </c>
    </row>
    <row r="326" spans="2:5" ht="15" customHeight="1">
      <c r="B326" s="624"/>
      <c r="C326" s="625"/>
      <c r="D326" s="635" t="s">
        <v>620</v>
      </c>
      <c r="E326" s="663"/>
    </row>
    <row r="327" spans="2:5" ht="15" customHeight="1">
      <c r="B327" s="624"/>
      <c r="C327" s="625"/>
      <c r="D327" s="669" t="s">
        <v>114</v>
      </c>
      <c r="E327" s="663"/>
    </row>
    <row r="328" spans="2:5" ht="15" customHeight="1">
      <c r="B328" s="624"/>
      <c r="C328" s="625"/>
      <c r="D328" s="670" t="s">
        <v>310</v>
      </c>
      <c r="E328" s="627"/>
    </row>
    <row r="329" spans="2:5" ht="15" customHeight="1">
      <c r="B329" s="624">
        <v>1</v>
      </c>
      <c r="C329" s="625" t="s">
        <v>621</v>
      </c>
      <c r="D329" s="626" t="s">
        <v>95</v>
      </c>
      <c r="E329" s="627">
        <v>2</v>
      </c>
    </row>
    <row r="330" spans="2:5" ht="15" customHeight="1">
      <c r="B330" s="624">
        <v>2</v>
      </c>
      <c r="C330" s="625" t="s">
        <v>621</v>
      </c>
      <c r="D330" s="626" t="s">
        <v>95</v>
      </c>
      <c r="E330" s="627">
        <v>3</v>
      </c>
    </row>
    <row r="331" spans="2:5" ht="15" customHeight="1">
      <c r="B331" s="624">
        <v>3</v>
      </c>
      <c r="C331" s="625" t="s">
        <v>621</v>
      </c>
      <c r="D331" s="626" t="s">
        <v>95</v>
      </c>
      <c r="E331" s="627">
        <v>2</v>
      </c>
    </row>
    <row r="332" spans="2:5" ht="15" customHeight="1">
      <c r="B332" s="624">
        <v>4</v>
      </c>
      <c r="C332" s="625" t="s">
        <v>621</v>
      </c>
      <c r="D332" s="626" t="s">
        <v>95</v>
      </c>
      <c r="E332" s="627">
        <v>3</v>
      </c>
    </row>
    <row r="333" spans="2:5" ht="15" customHeight="1">
      <c r="B333" s="624"/>
      <c r="C333" s="625"/>
      <c r="D333" s="669"/>
      <c r="E333" s="640">
        <v>10</v>
      </c>
    </row>
    <row r="334" spans="2:5" ht="15" customHeight="1">
      <c r="B334" s="624"/>
      <c r="C334" s="625"/>
      <c r="D334" s="671" t="s">
        <v>622</v>
      </c>
      <c r="E334" s="627"/>
    </row>
    <row r="335" spans="2:5" ht="15" customHeight="1">
      <c r="B335" s="624">
        <v>1</v>
      </c>
      <c r="C335" s="625" t="s">
        <v>557</v>
      </c>
      <c r="D335" s="626" t="s">
        <v>4</v>
      </c>
      <c r="E335" s="627">
        <v>1</v>
      </c>
    </row>
    <row r="336" spans="2:5" ht="15" customHeight="1">
      <c r="B336" s="624">
        <v>2</v>
      </c>
      <c r="C336" s="625" t="s">
        <v>623</v>
      </c>
      <c r="D336" s="626" t="s">
        <v>393</v>
      </c>
      <c r="E336" s="627">
        <v>2</v>
      </c>
    </row>
    <row r="337" spans="2:5" ht="15" customHeight="1">
      <c r="B337" s="624">
        <v>3</v>
      </c>
      <c r="C337" s="625" t="s">
        <v>624</v>
      </c>
      <c r="D337" s="626" t="s">
        <v>394</v>
      </c>
      <c r="E337" s="627">
        <v>1</v>
      </c>
    </row>
    <row r="338" spans="2:5" ht="15" customHeight="1">
      <c r="B338" s="624"/>
      <c r="C338" s="625"/>
      <c r="D338" s="626" t="s">
        <v>395</v>
      </c>
      <c r="E338" s="627"/>
    </row>
    <row r="339" spans="2:5" ht="15" customHeight="1">
      <c r="B339" s="624">
        <v>4</v>
      </c>
      <c r="C339" s="625" t="s">
        <v>625</v>
      </c>
      <c r="D339" s="672" t="s">
        <v>732</v>
      </c>
      <c r="E339" s="627">
        <v>1</v>
      </c>
    </row>
    <row r="340" spans="2:5" ht="15" customHeight="1">
      <c r="B340" s="624">
        <v>5</v>
      </c>
      <c r="C340" s="625" t="s">
        <v>580</v>
      </c>
      <c r="D340" s="626" t="s">
        <v>45</v>
      </c>
      <c r="E340" s="627">
        <v>1</v>
      </c>
    </row>
    <row r="341" spans="2:5" ht="15" customHeight="1">
      <c r="B341" s="624"/>
      <c r="C341" s="625"/>
      <c r="D341" s="666" t="s">
        <v>212</v>
      </c>
      <c r="E341" s="627"/>
    </row>
    <row r="342" spans="2:5" ht="15" customHeight="1">
      <c r="B342" s="624">
        <v>1</v>
      </c>
      <c r="C342" s="625" t="s">
        <v>626</v>
      </c>
      <c r="D342" s="626" t="s">
        <v>398</v>
      </c>
      <c r="E342" s="627">
        <v>1</v>
      </c>
    </row>
    <row r="343" spans="2:5" ht="15" customHeight="1">
      <c r="B343" s="624"/>
      <c r="C343" s="625"/>
      <c r="D343" s="639" t="s">
        <v>430</v>
      </c>
      <c r="E343" s="632">
        <v>7</v>
      </c>
    </row>
    <row r="344" spans="2:5" ht="15" customHeight="1">
      <c r="B344" s="624"/>
      <c r="C344" s="625"/>
      <c r="D344" s="653" t="s">
        <v>595</v>
      </c>
      <c r="E344" s="627"/>
    </row>
    <row r="345" spans="2:5" ht="15" customHeight="1">
      <c r="B345" s="624">
        <v>1</v>
      </c>
      <c r="C345" s="625" t="s">
        <v>627</v>
      </c>
      <c r="D345" s="626" t="s">
        <v>407</v>
      </c>
      <c r="E345" s="627">
        <v>5</v>
      </c>
    </row>
    <row r="346" spans="2:5" ht="15" customHeight="1">
      <c r="B346" s="624">
        <v>2</v>
      </c>
      <c r="C346" s="625" t="s">
        <v>628</v>
      </c>
      <c r="D346" s="626" t="s">
        <v>408</v>
      </c>
      <c r="E346" s="627">
        <v>8</v>
      </c>
    </row>
    <row r="347" spans="2:5" ht="15" customHeight="1">
      <c r="B347" s="624">
        <v>3</v>
      </c>
      <c r="C347" s="625" t="s">
        <v>628</v>
      </c>
      <c r="D347" s="626" t="s">
        <v>409</v>
      </c>
      <c r="E347" s="627">
        <v>5</v>
      </c>
    </row>
    <row r="348" spans="2:5" ht="15" customHeight="1">
      <c r="B348" s="624">
        <v>4</v>
      </c>
      <c r="C348" s="625" t="s">
        <v>629</v>
      </c>
      <c r="D348" s="626" t="s">
        <v>410</v>
      </c>
      <c r="E348" s="627">
        <v>5</v>
      </c>
    </row>
    <row r="349" spans="2:5" ht="15" customHeight="1">
      <c r="B349" s="624">
        <v>5</v>
      </c>
      <c r="C349" s="625" t="s">
        <v>630</v>
      </c>
      <c r="D349" s="626" t="s">
        <v>411</v>
      </c>
      <c r="E349" s="627">
        <v>5</v>
      </c>
    </row>
    <row r="350" spans="2:5" ht="15" customHeight="1">
      <c r="B350" s="624">
        <v>6</v>
      </c>
      <c r="C350" s="625" t="s">
        <v>631</v>
      </c>
      <c r="D350" s="626" t="s">
        <v>412</v>
      </c>
      <c r="E350" s="627">
        <v>5</v>
      </c>
    </row>
    <row r="351" spans="2:5" ht="15" customHeight="1">
      <c r="B351" s="624">
        <v>7</v>
      </c>
      <c r="C351" s="625" t="s">
        <v>621</v>
      </c>
      <c r="D351" s="656" t="s">
        <v>413</v>
      </c>
      <c r="E351" s="627">
        <v>3</v>
      </c>
    </row>
    <row r="352" spans="2:5" ht="15" customHeight="1">
      <c r="B352" s="624">
        <v>8</v>
      </c>
      <c r="C352" s="625" t="s">
        <v>582</v>
      </c>
      <c r="D352" s="626" t="s">
        <v>570</v>
      </c>
      <c r="E352" s="627">
        <v>1</v>
      </c>
    </row>
    <row r="353" spans="2:5" ht="15" customHeight="1">
      <c r="B353" s="624"/>
      <c r="C353" s="625"/>
      <c r="D353" s="626" t="s">
        <v>571</v>
      </c>
      <c r="E353" s="627"/>
    </row>
    <row r="354" spans="2:5" ht="15" customHeight="1">
      <c r="B354" s="624"/>
      <c r="C354" s="625"/>
      <c r="D354" s="639" t="s">
        <v>430</v>
      </c>
      <c r="E354" s="632">
        <v>37</v>
      </c>
    </row>
    <row r="355" spans="2:5" ht="15" customHeight="1">
      <c r="B355" s="624"/>
      <c r="C355" s="625"/>
      <c r="D355" s="666" t="s">
        <v>415</v>
      </c>
      <c r="E355" s="627"/>
    </row>
    <row r="356" spans="2:5" ht="15" customHeight="1">
      <c r="B356" s="624">
        <v>1</v>
      </c>
      <c r="C356" s="625" t="s">
        <v>632</v>
      </c>
      <c r="D356" s="626" t="s">
        <v>633</v>
      </c>
      <c r="E356" s="627">
        <v>1</v>
      </c>
    </row>
    <row r="357" spans="2:5" ht="15" customHeight="1">
      <c r="B357" s="624"/>
      <c r="C357" s="625"/>
      <c r="D357" s="639" t="s">
        <v>595</v>
      </c>
      <c r="E357" s="627"/>
    </row>
    <row r="358" spans="2:5" ht="15" customHeight="1">
      <c r="B358" s="624">
        <v>2</v>
      </c>
      <c r="C358" s="625" t="s">
        <v>634</v>
      </c>
      <c r="D358" s="626" t="s">
        <v>417</v>
      </c>
      <c r="E358" s="627">
        <v>1</v>
      </c>
    </row>
    <row r="359" spans="2:5" ht="15" customHeight="1">
      <c r="B359" s="624">
        <v>3</v>
      </c>
      <c r="C359" s="625" t="s">
        <v>634</v>
      </c>
      <c r="D359" s="626" t="s">
        <v>417</v>
      </c>
      <c r="E359" s="627">
        <v>1</v>
      </c>
    </row>
    <row r="360" spans="2:5" ht="15" customHeight="1">
      <c r="B360" s="624">
        <v>4</v>
      </c>
      <c r="C360" s="625" t="s">
        <v>635</v>
      </c>
      <c r="D360" s="626" t="s">
        <v>636</v>
      </c>
      <c r="E360" s="627">
        <v>1</v>
      </c>
    </row>
    <row r="361" spans="2:5" ht="15" customHeight="1">
      <c r="B361" s="624"/>
      <c r="C361" s="625"/>
      <c r="D361" s="626" t="s">
        <v>637</v>
      </c>
      <c r="E361" s="627"/>
    </row>
    <row r="362" spans="2:5" ht="15" customHeight="1">
      <c r="B362" s="624">
        <v>5</v>
      </c>
      <c r="C362" s="625" t="s">
        <v>635</v>
      </c>
      <c r="D362" s="626" t="s">
        <v>636</v>
      </c>
      <c r="E362" s="627">
        <v>1</v>
      </c>
    </row>
    <row r="363" spans="2:5" ht="15" customHeight="1">
      <c r="B363" s="624"/>
      <c r="C363" s="625"/>
      <c r="D363" s="626" t="s">
        <v>637</v>
      </c>
      <c r="E363" s="673"/>
    </row>
    <row r="364" spans="2:5" ht="15" customHeight="1">
      <c r="B364" s="624"/>
      <c r="C364" s="625"/>
      <c r="D364" s="639" t="s">
        <v>430</v>
      </c>
      <c r="E364" s="632">
        <v>5</v>
      </c>
    </row>
    <row r="365" spans="2:5" ht="15" customHeight="1">
      <c r="B365" s="624"/>
      <c r="C365" s="625"/>
      <c r="D365" s="666" t="s">
        <v>418</v>
      </c>
      <c r="E365" s="627"/>
    </row>
    <row r="366" spans="2:5" ht="15" customHeight="1">
      <c r="B366" s="624">
        <v>1</v>
      </c>
      <c r="C366" s="625" t="s">
        <v>638</v>
      </c>
      <c r="D366" s="626" t="s">
        <v>400</v>
      </c>
      <c r="E366" s="627">
        <v>1</v>
      </c>
    </row>
    <row r="367" spans="2:5" ht="15" customHeight="1">
      <c r="B367" s="624"/>
      <c r="C367" s="625"/>
      <c r="D367" s="639" t="s">
        <v>595</v>
      </c>
      <c r="E367" s="627"/>
    </row>
    <row r="368" spans="2:5" ht="15" customHeight="1">
      <c r="B368" s="624">
        <v>1</v>
      </c>
      <c r="C368" s="625" t="s">
        <v>621</v>
      </c>
      <c r="D368" s="626" t="s">
        <v>413</v>
      </c>
      <c r="E368" s="627">
        <v>2</v>
      </c>
    </row>
    <row r="369" spans="2:5" ht="15" customHeight="1">
      <c r="B369" s="624">
        <v>2</v>
      </c>
      <c r="C369" s="625" t="s">
        <v>621</v>
      </c>
      <c r="D369" s="626" t="s">
        <v>413</v>
      </c>
      <c r="E369" s="627">
        <v>6</v>
      </c>
    </row>
    <row r="370" spans="2:5" ht="15" customHeight="1">
      <c r="B370" s="624">
        <v>3</v>
      </c>
      <c r="C370" s="625" t="s">
        <v>621</v>
      </c>
      <c r="D370" s="626" t="s">
        <v>413</v>
      </c>
      <c r="E370" s="627">
        <v>2</v>
      </c>
    </row>
    <row r="371" spans="2:5" ht="15" customHeight="1">
      <c r="B371" s="624">
        <v>4</v>
      </c>
      <c r="C371" s="625" t="s">
        <v>621</v>
      </c>
      <c r="D371" s="626" t="s">
        <v>413</v>
      </c>
      <c r="E371" s="627">
        <v>1</v>
      </c>
    </row>
    <row r="372" spans="2:5" ht="15" customHeight="1">
      <c r="B372" s="624">
        <v>5</v>
      </c>
      <c r="C372" s="625" t="s">
        <v>582</v>
      </c>
      <c r="D372" s="626" t="s">
        <v>570</v>
      </c>
      <c r="E372" s="637">
        <v>1</v>
      </c>
    </row>
    <row r="373" spans="2:5" ht="15" customHeight="1">
      <c r="B373" s="624"/>
      <c r="C373" s="625"/>
      <c r="D373" s="626" t="s">
        <v>571</v>
      </c>
      <c r="E373" s="637"/>
    </row>
    <row r="374" spans="2:5" ht="15" customHeight="1">
      <c r="B374" s="624">
        <v>6</v>
      </c>
      <c r="C374" s="625" t="s">
        <v>639</v>
      </c>
      <c r="D374" s="626" t="s">
        <v>54</v>
      </c>
      <c r="E374" s="627">
        <v>1</v>
      </c>
    </row>
    <row r="375" spans="2:5" ht="15" customHeight="1">
      <c r="B375" s="624"/>
      <c r="C375" s="625"/>
      <c r="D375" s="674" t="s">
        <v>640</v>
      </c>
      <c r="E375" s="627"/>
    </row>
    <row r="376" spans="2:5" ht="15" customHeight="1">
      <c r="B376" s="624"/>
      <c r="C376" s="625"/>
      <c r="D376" s="674" t="s">
        <v>641</v>
      </c>
      <c r="E376" s="627"/>
    </row>
    <row r="377" spans="2:5" ht="15" customHeight="1">
      <c r="B377" s="624">
        <v>1</v>
      </c>
      <c r="C377" s="625" t="s">
        <v>631</v>
      </c>
      <c r="D377" s="626" t="s">
        <v>412</v>
      </c>
      <c r="E377" s="627">
        <v>5</v>
      </c>
    </row>
    <row r="378" spans="2:5" ht="15" customHeight="1">
      <c r="B378" s="624">
        <v>2</v>
      </c>
      <c r="C378" s="625" t="s">
        <v>631</v>
      </c>
      <c r="D378" s="626" t="s">
        <v>412</v>
      </c>
      <c r="E378" s="627">
        <v>10</v>
      </c>
    </row>
    <row r="379" spans="2:5" ht="15" customHeight="1">
      <c r="B379" s="624">
        <v>3</v>
      </c>
      <c r="C379" s="625" t="s">
        <v>642</v>
      </c>
      <c r="D379" s="626" t="s">
        <v>407</v>
      </c>
      <c r="E379" s="627">
        <v>15</v>
      </c>
    </row>
    <row r="380" spans="2:5" ht="15" customHeight="1">
      <c r="B380" s="624">
        <v>4</v>
      </c>
      <c r="C380" s="625" t="s">
        <v>642</v>
      </c>
      <c r="D380" s="626" t="s">
        <v>407</v>
      </c>
      <c r="E380" s="627">
        <v>1</v>
      </c>
    </row>
    <row r="381" spans="2:5" ht="15" customHeight="1">
      <c r="B381" s="624"/>
      <c r="C381" s="625"/>
      <c r="D381" s="666" t="s">
        <v>419</v>
      </c>
      <c r="E381" s="627"/>
    </row>
    <row r="382" spans="2:5" ht="15" customHeight="1">
      <c r="B382" s="624">
        <v>1</v>
      </c>
      <c r="C382" s="625" t="s">
        <v>631</v>
      </c>
      <c r="D382" s="626" t="s">
        <v>412</v>
      </c>
      <c r="E382" s="627">
        <v>1</v>
      </c>
    </row>
    <row r="383" spans="2:5" ht="15" customHeight="1">
      <c r="B383" s="624"/>
      <c r="C383" s="625"/>
      <c r="D383" s="639" t="s">
        <v>430</v>
      </c>
      <c r="E383" s="632">
        <v>46</v>
      </c>
    </row>
    <row r="384" spans="2:5" ht="15" customHeight="1">
      <c r="B384" s="624"/>
      <c r="C384" s="625"/>
      <c r="D384" s="631" t="s">
        <v>643</v>
      </c>
      <c r="E384" s="632">
        <v>105</v>
      </c>
    </row>
    <row r="385" spans="2:5" ht="15" customHeight="1">
      <c r="B385" s="624"/>
      <c r="C385" s="625"/>
      <c r="D385" s="671" t="s">
        <v>436</v>
      </c>
      <c r="E385" s="627"/>
    </row>
    <row r="386" spans="2:5" ht="15" customHeight="1">
      <c r="B386" s="624">
        <v>1</v>
      </c>
      <c r="C386" s="625" t="s">
        <v>623</v>
      </c>
      <c r="D386" s="626" t="s">
        <v>393</v>
      </c>
      <c r="E386" s="627">
        <v>1</v>
      </c>
    </row>
    <row r="387" spans="2:5" ht="15" customHeight="1">
      <c r="B387" s="624"/>
      <c r="C387" s="625"/>
      <c r="D387" s="666" t="s">
        <v>644</v>
      </c>
      <c r="E387" s="627"/>
    </row>
    <row r="388" spans="2:5" ht="15" customHeight="1">
      <c r="B388" s="624"/>
      <c r="C388" s="625"/>
      <c r="D388" s="666" t="s">
        <v>645</v>
      </c>
      <c r="E388" s="627"/>
    </row>
    <row r="389" spans="2:5" ht="15" customHeight="1">
      <c r="B389" s="624">
        <v>2</v>
      </c>
      <c r="C389" s="625" t="s">
        <v>558</v>
      </c>
      <c r="D389" s="626" t="s">
        <v>35</v>
      </c>
      <c r="E389" s="627">
        <v>1</v>
      </c>
    </row>
    <row r="390" spans="2:5" ht="15" customHeight="1">
      <c r="B390" s="624"/>
      <c r="C390" s="625"/>
      <c r="D390" s="653" t="s">
        <v>595</v>
      </c>
      <c r="E390" s="627"/>
    </row>
    <row r="391" spans="2:5" ht="15" customHeight="1">
      <c r="B391" s="624">
        <v>1</v>
      </c>
      <c r="C391" s="625" t="s">
        <v>630</v>
      </c>
      <c r="D391" s="626" t="s">
        <v>411</v>
      </c>
      <c r="E391" s="654">
        <v>5</v>
      </c>
    </row>
    <row r="392" spans="2:5" ht="15" customHeight="1">
      <c r="B392" s="624">
        <v>2</v>
      </c>
      <c r="C392" s="625" t="s">
        <v>631</v>
      </c>
      <c r="D392" s="626" t="s">
        <v>446</v>
      </c>
      <c r="E392" s="654">
        <v>5</v>
      </c>
    </row>
    <row r="393" spans="2:5" ht="15" customHeight="1">
      <c r="B393" s="624">
        <v>3</v>
      </c>
      <c r="C393" s="625" t="s">
        <v>631</v>
      </c>
      <c r="D393" s="626" t="s">
        <v>447</v>
      </c>
      <c r="E393" s="654">
        <v>1</v>
      </c>
    </row>
    <row r="394" spans="2:5" ht="15" customHeight="1">
      <c r="B394" s="624">
        <v>4</v>
      </c>
      <c r="C394" s="625" t="s">
        <v>631</v>
      </c>
      <c r="D394" s="626" t="s">
        <v>448</v>
      </c>
      <c r="E394" s="654">
        <v>5</v>
      </c>
    </row>
    <row r="395" spans="2:5" ht="15" customHeight="1">
      <c r="B395" s="624">
        <v>5</v>
      </c>
      <c r="C395" s="625" t="s">
        <v>646</v>
      </c>
      <c r="D395" s="626" t="s">
        <v>449</v>
      </c>
      <c r="E395" s="654">
        <v>4</v>
      </c>
    </row>
    <row r="396" spans="2:5" ht="15" customHeight="1">
      <c r="B396" s="624">
        <v>6</v>
      </c>
      <c r="C396" s="625" t="s">
        <v>646</v>
      </c>
      <c r="D396" s="626" t="s">
        <v>449</v>
      </c>
      <c r="E396" s="654">
        <v>5</v>
      </c>
    </row>
    <row r="397" spans="2:5" ht="15" customHeight="1">
      <c r="B397" s="624">
        <v>7</v>
      </c>
      <c r="C397" s="625" t="s">
        <v>582</v>
      </c>
      <c r="D397" s="626" t="s">
        <v>570</v>
      </c>
      <c r="E397" s="654">
        <v>1</v>
      </c>
    </row>
    <row r="398" spans="2:5" ht="15" customHeight="1">
      <c r="B398" s="624"/>
      <c r="C398" s="625"/>
      <c r="D398" s="626" t="s">
        <v>571</v>
      </c>
      <c r="E398" s="654"/>
    </row>
    <row r="399" spans="2:5" ht="15" customHeight="1">
      <c r="B399" s="624">
        <v>8</v>
      </c>
      <c r="C399" s="625" t="s">
        <v>582</v>
      </c>
      <c r="D399" s="626" t="s">
        <v>570</v>
      </c>
      <c r="E399" s="654">
        <v>1</v>
      </c>
    </row>
    <row r="400" spans="2:5" ht="15" customHeight="1">
      <c r="B400" s="624"/>
      <c r="C400" s="625"/>
      <c r="D400" s="626" t="s">
        <v>571</v>
      </c>
      <c r="E400" s="637"/>
    </row>
    <row r="401" spans="2:5" ht="15" customHeight="1">
      <c r="B401" s="624">
        <v>9</v>
      </c>
      <c r="C401" s="625"/>
      <c r="D401" s="626" t="s">
        <v>451</v>
      </c>
      <c r="E401" s="654">
        <v>1</v>
      </c>
    </row>
    <row r="402" spans="2:5" ht="15" customHeight="1">
      <c r="B402" s="624"/>
      <c r="C402" s="625"/>
      <c r="D402" s="639" t="s">
        <v>430</v>
      </c>
      <c r="E402" s="627">
        <v>29</v>
      </c>
    </row>
    <row r="403" spans="2:5" ht="15" customHeight="1">
      <c r="B403" s="624"/>
      <c r="C403" s="625"/>
      <c r="D403" s="631" t="s">
        <v>647</v>
      </c>
      <c r="E403" s="640">
        <v>30</v>
      </c>
    </row>
    <row r="404" spans="2:5" ht="15" customHeight="1">
      <c r="B404" s="619"/>
      <c r="C404" s="612"/>
      <c r="D404" s="675" t="s">
        <v>648</v>
      </c>
      <c r="E404" s="676"/>
    </row>
    <row r="405" spans="2:5" ht="15" customHeight="1">
      <c r="B405" s="619"/>
      <c r="C405" s="612"/>
      <c r="D405" s="643" t="s">
        <v>649</v>
      </c>
      <c r="E405" s="627"/>
    </row>
    <row r="406" spans="2:5" ht="15" customHeight="1">
      <c r="B406" s="617">
        <v>1</v>
      </c>
      <c r="C406" s="612" t="s">
        <v>650</v>
      </c>
      <c r="D406" s="641" t="s">
        <v>69</v>
      </c>
      <c r="E406" s="627">
        <v>1</v>
      </c>
    </row>
    <row r="407" spans="2:5" ht="15" customHeight="1">
      <c r="B407" s="617">
        <v>2</v>
      </c>
      <c r="C407" s="612" t="s">
        <v>651</v>
      </c>
      <c r="D407" s="641" t="s">
        <v>393</v>
      </c>
      <c r="E407" s="627">
        <v>2</v>
      </c>
    </row>
    <row r="408" spans="2:5" ht="15" customHeight="1">
      <c r="B408" s="617">
        <v>3</v>
      </c>
      <c r="C408" s="612" t="s">
        <v>652</v>
      </c>
      <c r="D408" s="641" t="s">
        <v>474</v>
      </c>
      <c r="E408" s="627">
        <v>1</v>
      </c>
    </row>
    <row r="409" spans="2:5" ht="15" customHeight="1">
      <c r="B409" s="617">
        <v>4</v>
      </c>
      <c r="C409" s="612" t="s">
        <v>652</v>
      </c>
      <c r="D409" s="641" t="s">
        <v>475</v>
      </c>
      <c r="E409" s="627">
        <v>1</v>
      </c>
    </row>
    <row r="410" spans="2:5" ht="15" customHeight="1">
      <c r="B410" s="617">
        <v>5</v>
      </c>
      <c r="C410" s="612" t="s">
        <v>652</v>
      </c>
      <c r="D410" s="677" t="s">
        <v>470</v>
      </c>
      <c r="E410" s="678">
        <v>1</v>
      </c>
    </row>
    <row r="411" spans="2:5" ht="15" customHeight="1">
      <c r="B411" s="617">
        <v>6</v>
      </c>
      <c r="C411" s="612" t="s">
        <v>653</v>
      </c>
      <c r="D411" s="641" t="s">
        <v>469</v>
      </c>
      <c r="E411" s="627">
        <v>1</v>
      </c>
    </row>
    <row r="412" spans="2:5" ht="15" customHeight="1">
      <c r="B412" s="617"/>
      <c r="C412" s="612"/>
      <c r="D412" s="679" t="s">
        <v>595</v>
      </c>
      <c r="E412" s="627"/>
    </row>
    <row r="413" spans="2:5" ht="15" customHeight="1">
      <c r="B413" s="617">
        <v>7</v>
      </c>
      <c r="C413" s="612" t="s">
        <v>654</v>
      </c>
      <c r="D413" s="641" t="s">
        <v>471</v>
      </c>
      <c r="E413" s="627">
        <v>2</v>
      </c>
    </row>
    <row r="414" spans="2:5" ht="15" customHeight="1">
      <c r="B414" s="617">
        <v>8</v>
      </c>
      <c r="C414" s="612" t="s">
        <v>654</v>
      </c>
      <c r="D414" s="641" t="s">
        <v>471</v>
      </c>
      <c r="E414" s="627">
        <v>6</v>
      </c>
    </row>
    <row r="415" spans="2:5" ht="15" customHeight="1">
      <c r="B415" s="617">
        <v>9</v>
      </c>
      <c r="C415" s="612" t="s">
        <v>655</v>
      </c>
      <c r="D415" s="641" t="s">
        <v>472</v>
      </c>
      <c r="E415" s="627">
        <v>1</v>
      </c>
    </row>
    <row r="416" spans="2:5" ht="15" customHeight="1">
      <c r="B416" s="617">
        <v>10</v>
      </c>
      <c r="C416" s="612" t="s">
        <v>582</v>
      </c>
      <c r="D416" s="626" t="s">
        <v>570</v>
      </c>
      <c r="E416" s="627">
        <v>1</v>
      </c>
    </row>
    <row r="417" spans="2:5" ht="15" customHeight="1">
      <c r="B417" s="617"/>
      <c r="C417" s="612"/>
      <c r="D417" s="626" t="s">
        <v>571</v>
      </c>
      <c r="E417" s="627"/>
    </row>
    <row r="418" spans="2:5" ht="15" customHeight="1">
      <c r="B418" s="617"/>
      <c r="C418" s="612"/>
      <c r="D418" s="680" t="s">
        <v>430</v>
      </c>
      <c r="E418" s="640">
        <v>17</v>
      </c>
    </row>
    <row r="419" spans="2:5" ht="15" customHeight="1">
      <c r="B419" s="617"/>
      <c r="C419" s="612"/>
      <c r="D419" s="643" t="s">
        <v>656</v>
      </c>
      <c r="E419" s="627"/>
    </row>
    <row r="420" spans="2:5" ht="15" customHeight="1">
      <c r="B420" s="617">
        <v>1</v>
      </c>
      <c r="C420" s="681">
        <v>343924771</v>
      </c>
      <c r="D420" s="641" t="s">
        <v>657</v>
      </c>
      <c r="E420" s="627">
        <v>1</v>
      </c>
    </row>
    <row r="421" spans="2:5" ht="15" customHeight="1">
      <c r="B421" s="619"/>
      <c r="C421" s="612"/>
      <c r="D421" s="682" t="s">
        <v>430</v>
      </c>
      <c r="E421" s="632">
        <v>1</v>
      </c>
    </row>
    <row r="422" spans="2:5" ht="15" customHeight="1">
      <c r="B422" s="624"/>
      <c r="C422" s="625"/>
      <c r="D422" s="657" t="s">
        <v>658</v>
      </c>
      <c r="E422" s="632">
        <v>18</v>
      </c>
    </row>
    <row r="423" spans="2:5" ht="15" customHeight="1">
      <c r="B423" s="624"/>
      <c r="C423" s="625"/>
      <c r="D423" s="631" t="s">
        <v>659</v>
      </c>
      <c r="E423" s="632">
        <v>153</v>
      </c>
    </row>
    <row r="424" spans="2:5" ht="15" customHeight="1">
      <c r="B424" s="1379" t="s">
        <v>733</v>
      </c>
      <c r="C424" s="1380"/>
      <c r="D424" s="1380"/>
      <c r="E424" s="627"/>
    </row>
    <row r="425" spans="2:5" ht="15" customHeight="1">
      <c r="B425" s="624">
        <v>1</v>
      </c>
      <c r="C425" s="625" t="s">
        <v>660</v>
      </c>
      <c r="D425" s="626" t="s">
        <v>337</v>
      </c>
      <c r="E425" s="627">
        <v>1</v>
      </c>
    </row>
    <row r="426" spans="2:5" ht="15" customHeight="1">
      <c r="B426" s="624">
        <v>2</v>
      </c>
      <c r="C426" s="625" t="s">
        <v>661</v>
      </c>
      <c r="D426" s="626" t="s">
        <v>338</v>
      </c>
      <c r="E426" s="627">
        <v>1</v>
      </c>
    </row>
    <row r="427" spans="2:5" ht="15" customHeight="1">
      <c r="B427" s="624">
        <v>3</v>
      </c>
      <c r="C427" s="625" t="s">
        <v>662</v>
      </c>
      <c r="D427" s="626" t="s">
        <v>340</v>
      </c>
      <c r="E427" s="627">
        <v>1</v>
      </c>
    </row>
    <row r="428" spans="2:5" ht="15" customHeight="1">
      <c r="B428" s="624">
        <v>4</v>
      </c>
      <c r="C428" s="625" t="s">
        <v>662</v>
      </c>
      <c r="D428" s="626" t="s">
        <v>342</v>
      </c>
      <c r="E428" s="627">
        <v>1</v>
      </c>
    </row>
    <row r="429" spans="2:5" ht="15" customHeight="1">
      <c r="B429" s="624">
        <v>5</v>
      </c>
      <c r="C429" s="625" t="s">
        <v>663</v>
      </c>
      <c r="D429" s="626" t="s">
        <v>157</v>
      </c>
      <c r="E429" s="627">
        <v>2</v>
      </c>
    </row>
    <row r="430" spans="2:5" ht="15" customHeight="1">
      <c r="B430" s="683">
        <v>6</v>
      </c>
      <c r="C430" s="625" t="s">
        <v>664</v>
      </c>
      <c r="D430" s="684" t="s">
        <v>343</v>
      </c>
      <c r="E430" s="685">
        <v>1</v>
      </c>
    </row>
    <row r="431" spans="2:5" ht="15" customHeight="1">
      <c r="B431" s="624">
        <v>7</v>
      </c>
      <c r="C431" s="625" t="s">
        <v>665</v>
      </c>
      <c r="D431" s="626" t="s">
        <v>344</v>
      </c>
      <c r="E431" s="627">
        <v>0.5</v>
      </c>
    </row>
    <row r="432" spans="2:5" ht="15" customHeight="1">
      <c r="B432" s="624"/>
      <c r="C432" s="625"/>
      <c r="D432" s="631" t="s">
        <v>430</v>
      </c>
      <c r="E432" s="632">
        <v>7.5</v>
      </c>
    </row>
    <row r="433" spans="2:5" ht="15" customHeight="1">
      <c r="B433" s="624"/>
      <c r="C433" s="625"/>
      <c r="D433" s="653" t="s">
        <v>666</v>
      </c>
      <c r="E433" s="627"/>
    </row>
    <row r="434" spans="2:5" ht="15" customHeight="1">
      <c r="B434" s="624">
        <v>1</v>
      </c>
      <c r="C434" s="625" t="s">
        <v>667</v>
      </c>
      <c r="D434" s="626" t="s">
        <v>668</v>
      </c>
      <c r="E434" s="627">
        <v>1</v>
      </c>
    </row>
    <row r="435" spans="2:5" ht="15" customHeight="1">
      <c r="B435" s="624">
        <v>2</v>
      </c>
      <c r="C435" s="630">
        <v>913219260</v>
      </c>
      <c r="D435" s="626" t="s">
        <v>45</v>
      </c>
      <c r="E435" s="627">
        <v>1</v>
      </c>
    </row>
    <row r="436" spans="2:5" ht="15" customHeight="1">
      <c r="B436" s="624">
        <v>3</v>
      </c>
      <c r="C436" s="625"/>
      <c r="D436" s="626" t="s">
        <v>351</v>
      </c>
      <c r="E436" s="627"/>
    </row>
    <row r="437" spans="2:5" ht="15" customHeight="1">
      <c r="B437" s="624"/>
      <c r="C437" s="625" t="s">
        <v>669</v>
      </c>
      <c r="D437" s="626" t="s">
        <v>352</v>
      </c>
      <c r="E437" s="627">
        <v>2</v>
      </c>
    </row>
    <row r="438" spans="2:5" ht="15" customHeight="1">
      <c r="B438" s="624">
        <v>4</v>
      </c>
      <c r="C438" s="625"/>
      <c r="D438" s="626" t="s">
        <v>351</v>
      </c>
      <c r="E438" s="627"/>
    </row>
    <row r="439" spans="2:5" ht="15" customHeight="1">
      <c r="B439" s="624"/>
      <c r="C439" s="625" t="s">
        <v>669</v>
      </c>
      <c r="D439" s="626" t="s">
        <v>354</v>
      </c>
      <c r="E439" s="637">
        <v>2</v>
      </c>
    </row>
    <row r="440" spans="2:5" ht="15" customHeight="1">
      <c r="B440" s="624">
        <v>5</v>
      </c>
      <c r="C440" s="625"/>
      <c r="D440" s="626" t="s">
        <v>351</v>
      </c>
      <c r="E440" s="627"/>
    </row>
    <row r="441" spans="2:5" ht="15" customHeight="1">
      <c r="B441" s="624"/>
      <c r="C441" s="625" t="s">
        <v>669</v>
      </c>
      <c r="D441" s="626" t="s">
        <v>355</v>
      </c>
      <c r="E441" s="637">
        <v>1</v>
      </c>
    </row>
    <row r="442" spans="2:5" ht="15" customHeight="1">
      <c r="B442" s="624">
        <v>6</v>
      </c>
      <c r="C442" s="625"/>
      <c r="D442" s="626" t="s">
        <v>351</v>
      </c>
      <c r="E442" s="627"/>
    </row>
    <row r="443" spans="2:5" ht="15" customHeight="1">
      <c r="B443" s="624"/>
      <c r="C443" s="625" t="s">
        <v>669</v>
      </c>
      <c r="D443" s="626" t="s">
        <v>734</v>
      </c>
      <c r="E443" s="627">
        <v>1</v>
      </c>
    </row>
    <row r="444" spans="2:5" ht="15" customHeight="1">
      <c r="B444" s="624">
        <v>7</v>
      </c>
      <c r="C444" s="625"/>
      <c r="D444" s="626" t="s">
        <v>351</v>
      </c>
      <c r="E444" s="627"/>
    </row>
    <row r="445" spans="2:5" ht="15" customHeight="1">
      <c r="B445" s="624"/>
      <c r="C445" s="625" t="s">
        <v>669</v>
      </c>
      <c r="D445" s="626" t="s">
        <v>735</v>
      </c>
      <c r="E445" s="627">
        <v>8</v>
      </c>
    </row>
    <row r="446" spans="2:5" ht="15" customHeight="1">
      <c r="B446" s="624">
        <v>8</v>
      </c>
      <c r="C446" s="625"/>
      <c r="D446" s="626" t="s">
        <v>351</v>
      </c>
      <c r="E446" s="627"/>
    </row>
    <row r="447" spans="2:5" ht="15" customHeight="1">
      <c r="B447" s="624"/>
      <c r="C447" s="625" t="s">
        <v>669</v>
      </c>
      <c r="D447" s="626" t="s">
        <v>736</v>
      </c>
      <c r="E447" s="637">
        <v>0</v>
      </c>
    </row>
    <row r="448" spans="2:5" ht="15" customHeight="1">
      <c r="B448" s="624">
        <v>9</v>
      </c>
      <c r="C448" s="625"/>
      <c r="D448" s="626" t="s">
        <v>351</v>
      </c>
      <c r="E448" s="627"/>
    </row>
    <row r="449" spans="2:5" ht="15" customHeight="1">
      <c r="B449" s="624"/>
      <c r="C449" s="625" t="s">
        <v>669</v>
      </c>
      <c r="D449" s="626" t="s">
        <v>737</v>
      </c>
      <c r="E449" s="637">
        <v>1</v>
      </c>
    </row>
    <row r="450" spans="2:5" ht="15" customHeight="1">
      <c r="B450" s="624">
        <v>10</v>
      </c>
      <c r="C450" s="625"/>
      <c r="D450" s="626" t="s">
        <v>351</v>
      </c>
      <c r="E450" s="627"/>
    </row>
    <row r="451" spans="2:5" ht="15" customHeight="1">
      <c r="B451" s="624"/>
      <c r="C451" s="625" t="s">
        <v>669</v>
      </c>
      <c r="D451" s="626" t="s">
        <v>738</v>
      </c>
      <c r="E451" s="627">
        <v>1</v>
      </c>
    </row>
    <row r="452" spans="2:5" ht="15" customHeight="1">
      <c r="B452" s="624"/>
      <c r="C452" s="625" t="s">
        <v>333</v>
      </c>
      <c r="D452" s="626" t="s">
        <v>360</v>
      </c>
      <c r="E452" s="627"/>
    </row>
    <row r="453" spans="2:5" ht="15" customHeight="1">
      <c r="B453" s="624">
        <v>11</v>
      </c>
      <c r="C453" s="625"/>
      <c r="D453" s="626" t="s">
        <v>351</v>
      </c>
      <c r="E453" s="627"/>
    </row>
    <row r="454" spans="2:5" ht="15" customHeight="1">
      <c r="B454" s="624"/>
      <c r="C454" s="625" t="s">
        <v>670</v>
      </c>
      <c r="D454" s="626" t="s">
        <v>739</v>
      </c>
      <c r="E454" s="627">
        <v>1</v>
      </c>
    </row>
    <row r="455" spans="2:5" ht="15" customHeight="1">
      <c r="B455" s="624"/>
      <c r="C455" s="625"/>
      <c r="D455" s="626" t="s">
        <v>364</v>
      </c>
      <c r="E455" s="627"/>
    </row>
    <row r="456" spans="2:5" ht="15" customHeight="1">
      <c r="B456" s="624">
        <v>12</v>
      </c>
      <c r="C456" s="625"/>
      <c r="D456" s="626" t="s">
        <v>351</v>
      </c>
      <c r="E456" s="627"/>
    </row>
    <row r="457" spans="2:5" ht="15" customHeight="1">
      <c r="B457" s="624"/>
      <c r="C457" s="625"/>
      <c r="D457" s="626" t="s">
        <v>740</v>
      </c>
      <c r="E457" s="627">
        <v>0</v>
      </c>
    </row>
    <row r="458" spans="2:5" ht="15" customHeight="1">
      <c r="B458" s="624"/>
      <c r="C458" s="625" t="s">
        <v>671</v>
      </c>
      <c r="D458" s="626" t="s">
        <v>362</v>
      </c>
      <c r="E458" s="627"/>
    </row>
    <row r="459" spans="2:5" ht="15" customHeight="1">
      <c r="B459" s="624">
        <v>13</v>
      </c>
      <c r="C459" s="625"/>
      <c r="D459" s="686" t="s">
        <v>351</v>
      </c>
      <c r="E459" s="627"/>
    </row>
    <row r="460" spans="2:5" ht="15" customHeight="1">
      <c r="B460" s="624"/>
      <c r="C460" s="625" t="s">
        <v>672</v>
      </c>
      <c r="D460" s="686" t="s">
        <v>673</v>
      </c>
      <c r="E460" s="637">
        <v>3</v>
      </c>
    </row>
    <row r="461" spans="2:5" ht="15" customHeight="1">
      <c r="B461" s="624">
        <v>14</v>
      </c>
      <c r="C461" s="625" t="s">
        <v>674</v>
      </c>
      <c r="D461" s="626" t="s">
        <v>347</v>
      </c>
      <c r="E461" s="627">
        <v>2</v>
      </c>
    </row>
    <row r="462" spans="2:5" ht="15" customHeight="1">
      <c r="B462" s="624">
        <v>15</v>
      </c>
      <c r="C462" s="625" t="s">
        <v>569</v>
      </c>
      <c r="D462" s="626" t="s">
        <v>675</v>
      </c>
      <c r="E462" s="627">
        <v>1</v>
      </c>
    </row>
    <row r="463" spans="2:5" ht="15" customHeight="1">
      <c r="B463" s="624"/>
      <c r="C463" s="625"/>
      <c r="D463" s="626" t="s">
        <v>571</v>
      </c>
      <c r="E463" s="627"/>
    </row>
    <row r="464" spans="2:5" ht="15" customHeight="1">
      <c r="B464" s="624">
        <v>16</v>
      </c>
      <c r="C464" s="625" t="s">
        <v>676</v>
      </c>
      <c r="D464" s="626" t="s">
        <v>350</v>
      </c>
      <c r="E464" s="627">
        <v>1</v>
      </c>
    </row>
    <row r="465" spans="2:5" ht="15" customHeight="1">
      <c r="B465" s="624">
        <v>17</v>
      </c>
      <c r="C465" s="625"/>
      <c r="D465" s="626" t="s">
        <v>351</v>
      </c>
      <c r="E465" s="627"/>
    </row>
    <row r="466" spans="2:5" ht="15" customHeight="1">
      <c r="B466" s="624"/>
      <c r="C466" s="625" t="s">
        <v>671</v>
      </c>
      <c r="D466" s="626" t="s">
        <v>741</v>
      </c>
      <c r="E466" s="627">
        <v>1</v>
      </c>
    </row>
    <row r="467" spans="2:5" ht="15" customHeight="1">
      <c r="B467" s="624">
        <v>18</v>
      </c>
      <c r="C467" s="625"/>
      <c r="D467" s="626" t="s">
        <v>351</v>
      </c>
      <c r="E467" s="627"/>
    </row>
    <row r="468" spans="2:5" ht="15" customHeight="1">
      <c r="B468" s="624"/>
      <c r="C468" s="625" t="s">
        <v>671</v>
      </c>
      <c r="D468" s="626" t="s">
        <v>677</v>
      </c>
      <c r="E468" s="627">
        <v>5</v>
      </c>
    </row>
    <row r="469" spans="2:5" ht="15" customHeight="1">
      <c r="B469" s="624">
        <v>19</v>
      </c>
      <c r="C469" s="625" t="s">
        <v>678</v>
      </c>
      <c r="D469" s="626" t="s">
        <v>367</v>
      </c>
      <c r="E469" s="627">
        <v>1</v>
      </c>
    </row>
    <row r="470" spans="2:5" ht="15" customHeight="1">
      <c r="B470" s="624"/>
      <c r="C470" s="625"/>
      <c r="D470" s="626" t="s">
        <v>368</v>
      </c>
      <c r="E470" s="627"/>
    </row>
    <row r="471" spans="2:5" ht="15" customHeight="1">
      <c r="B471" s="624">
        <v>20</v>
      </c>
      <c r="C471" s="625" t="s">
        <v>678</v>
      </c>
      <c r="D471" s="626" t="s">
        <v>369</v>
      </c>
      <c r="E471" s="627">
        <v>1</v>
      </c>
    </row>
    <row r="472" spans="2:5" ht="15" customHeight="1">
      <c r="B472" s="624"/>
      <c r="C472" s="625"/>
      <c r="D472" s="626" t="s">
        <v>370</v>
      </c>
      <c r="E472" s="627"/>
    </row>
    <row r="473" spans="2:5" ht="15" customHeight="1">
      <c r="B473" s="624">
        <v>21</v>
      </c>
      <c r="C473" s="625" t="s">
        <v>679</v>
      </c>
      <c r="D473" s="626" t="s">
        <v>371</v>
      </c>
      <c r="E473" s="627">
        <v>1</v>
      </c>
    </row>
    <row r="474" spans="2:5" ht="15" customHeight="1">
      <c r="B474" s="624">
        <v>22</v>
      </c>
      <c r="C474" s="625" t="s">
        <v>679</v>
      </c>
      <c r="D474" s="626" t="s">
        <v>372</v>
      </c>
      <c r="E474" s="627">
        <v>1</v>
      </c>
    </row>
    <row r="475" spans="2:5" ht="15" customHeight="1">
      <c r="B475" s="624">
        <v>23</v>
      </c>
      <c r="C475" s="625" t="s">
        <v>680</v>
      </c>
      <c r="D475" s="626" t="s">
        <v>373</v>
      </c>
      <c r="E475" s="627">
        <v>2</v>
      </c>
    </row>
    <row r="476" spans="2:5" ht="15" customHeight="1">
      <c r="B476" s="624">
        <v>24</v>
      </c>
      <c r="C476" s="625" t="s">
        <v>680</v>
      </c>
      <c r="D476" s="626" t="s">
        <v>374</v>
      </c>
      <c r="E476" s="627">
        <v>1</v>
      </c>
    </row>
    <row r="477" spans="2:5" ht="15" customHeight="1">
      <c r="B477" s="624">
        <v>25</v>
      </c>
      <c r="C477" s="625" t="s">
        <v>680</v>
      </c>
      <c r="D477" s="626" t="s">
        <v>375</v>
      </c>
      <c r="E477" s="627">
        <v>1</v>
      </c>
    </row>
    <row r="478" spans="2:5" ht="15" customHeight="1">
      <c r="B478" s="624">
        <v>26</v>
      </c>
      <c r="C478" s="625" t="s">
        <v>681</v>
      </c>
      <c r="D478" s="626" t="s">
        <v>346</v>
      </c>
      <c r="E478" s="627">
        <v>1</v>
      </c>
    </row>
    <row r="479" spans="2:5" ht="15" customHeight="1">
      <c r="B479" s="624">
        <v>27</v>
      </c>
      <c r="C479" s="625" t="s">
        <v>682</v>
      </c>
      <c r="D479" s="626" t="s">
        <v>376</v>
      </c>
      <c r="E479" s="627">
        <v>2</v>
      </c>
    </row>
    <row r="480" spans="2:5" ht="15" customHeight="1">
      <c r="B480" s="624"/>
      <c r="C480" s="625"/>
      <c r="D480" s="626" t="s">
        <v>377</v>
      </c>
      <c r="E480" s="627"/>
    </row>
    <row r="481" spans="2:5" ht="15" customHeight="1">
      <c r="B481" s="624">
        <v>28</v>
      </c>
      <c r="C481" s="625" t="s">
        <v>682</v>
      </c>
      <c r="D481" s="626" t="s">
        <v>376</v>
      </c>
      <c r="E481" s="627">
        <v>1</v>
      </c>
    </row>
    <row r="482" spans="2:5" ht="15" customHeight="1">
      <c r="B482" s="624"/>
      <c r="C482" s="625"/>
      <c r="D482" s="626" t="s">
        <v>378</v>
      </c>
      <c r="E482" s="627"/>
    </row>
    <row r="483" spans="2:5" ht="15" customHeight="1">
      <c r="B483" s="624">
        <v>29</v>
      </c>
      <c r="C483" s="625" t="s">
        <v>683</v>
      </c>
      <c r="D483" s="626" t="s">
        <v>684</v>
      </c>
      <c r="E483" s="627">
        <v>1</v>
      </c>
    </row>
    <row r="484" spans="2:5" ht="15" customHeight="1">
      <c r="B484" s="624">
        <v>30</v>
      </c>
      <c r="C484" s="625" t="s">
        <v>683</v>
      </c>
      <c r="D484" s="626" t="s">
        <v>684</v>
      </c>
      <c r="E484" s="667">
        <v>2</v>
      </c>
    </row>
    <row r="485" spans="2:5" ht="15" customHeight="1">
      <c r="B485" s="624">
        <v>31</v>
      </c>
      <c r="C485" s="625" t="s">
        <v>685</v>
      </c>
      <c r="D485" s="626" t="s">
        <v>686</v>
      </c>
      <c r="E485" s="627">
        <v>1</v>
      </c>
    </row>
    <row r="486" spans="2:5" ht="15" customHeight="1">
      <c r="B486" s="624">
        <v>32</v>
      </c>
      <c r="C486" s="625" t="s">
        <v>687</v>
      </c>
      <c r="D486" s="626" t="s">
        <v>688</v>
      </c>
      <c r="E486" s="627"/>
    </row>
    <row r="487" spans="2:5" ht="15" customHeight="1">
      <c r="B487" s="624"/>
      <c r="C487" s="625"/>
      <c r="D487" s="639" t="s">
        <v>689</v>
      </c>
      <c r="E487" s="627">
        <v>1</v>
      </c>
    </row>
    <row r="488" spans="2:5" ht="15" customHeight="1">
      <c r="B488" s="624"/>
      <c r="C488" s="625"/>
      <c r="D488" s="631" t="s">
        <v>430</v>
      </c>
      <c r="E488" s="632">
        <v>49</v>
      </c>
    </row>
    <row r="489" spans="2:5" ht="15" customHeight="1">
      <c r="B489" s="624"/>
      <c r="C489" s="625"/>
      <c r="D489" s="631" t="s">
        <v>690</v>
      </c>
      <c r="E489" s="645">
        <v>56.5</v>
      </c>
    </row>
    <row r="490" spans="2:5" ht="15" customHeight="1">
      <c r="B490" s="1381" t="s">
        <v>691</v>
      </c>
      <c r="C490" s="1380"/>
      <c r="D490" s="1380"/>
      <c r="E490" s="627"/>
    </row>
    <row r="491" spans="2:5" ht="15" customHeight="1">
      <c r="B491" s="624">
        <v>1</v>
      </c>
      <c r="C491" s="625" t="s">
        <v>484</v>
      </c>
      <c r="D491" s="626" t="s">
        <v>692</v>
      </c>
      <c r="E491" s="627">
        <v>0</v>
      </c>
    </row>
    <row r="492" spans="2:5" ht="15" customHeight="1">
      <c r="B492" s="687">
        <v>2</v>
      </c>
      <c r="C492" s="688" t="s">
        <v>517</v>
      </c>
      <c r="D492" s="689" t="s">
        <v>693</v>
      </c>
      <c r="E492" s="678">
        <v>0</v>
      </c>
    </row>
    <row r="493" spans="2:5" ht="15" customHeight="1">
      <c r="B493" s="624">
        <v>3</v>
      </c>
      <c r="C493" s="625" t="s">
        <v>562</v>
      </c>
      <c r="D493" s="626" t="s">
        <v>694</v>
      </c>
      <c r="E493" s="627">
        <v>0</v>
      </c>
    </row>
    <row r="494" spans="2:5" ht="15" customHeight="1">
      <c r="B494" s="624">
        <v>4</v>
      </c>
      <c r="C494" s="630">
        <v>941112759</v>
      </c>
      <c r="D494" s="626" t="s">
        <v>542</v>
      </c>
      <c r="E494" s="627">
        <v>0</v>
      </c>
    </row>
    <row r="495" spans="2:5" ht="15" customHeight="1">
      <c r="B495" s="624">
        <v>5</v>
      </c>
      <c r="C495" s="625" t="s">
        <v>580</v>
      </c>
      <c r="D495" s="626" t="s">
        <v>695</v>
      </c>
      <c r="E495" s="627">
        <v>0</v>
      </c>
    </row>
    <row r="496" spans="2:5" ht="15" customHeight="1">
      <c r="B496" s="624"/>
      <c r="C496" s="625"/>
      <c r="D496" s="631" t="s">
        <v>430</v>
      </c>
      <c r="E496" s="632">
        <v>0</v>
      </c>
    </row>
    <row r="497" spans="2:5" ht="15" customHeight="1">
      <c r="B497" s="1382" t="s">
        <v>696</v>
      </c>
      <c r="C497" s="1383"/>
      <c r="D497" s="1383"/>
      <c r="E497" s="627"/>
    </row>
    <row r="498" spans="2:5" ht="15" customHeight="1">
      <c r="B498" s="624">
        <v>1</v>
      </c>
      <c r="C498" s="625" t="s">
        <v>697</v>
      </c>
      <c r="D498" s="626" t="s">
        <v>698</v>
      </c>
      <c r="E498" s="627">
        <v>0</v>
      </c>
    </row>
    <row r="499" spans="2:5" ht="15" customHeight="1">
      <c r="B499" s="624">
        <v>2</v>
      </c>
      <c r="C499" s="625" t="s">
        <v>697</v>
      </c>
      <c r="D499" s="626" t="s">
        <v>35</v>
      </c>
      <c r="E499" s="627">
        <v>0</v>
      </c>
    </row>
    <row r="500" spans="2:5" ht="15" customHeight="1">
      <c r="B500" s="624"/>
      <c r="C500" s="625"/>
      <c r="D500" s="639" t="s">
        <v>564</v>
      </c>
      <c r="E500" s="627"/>
    </row>
    <row r="501" spans="2:5" ht="15" customHeight="1">
      <c r="B501" s="624">
        <v>1</v>
      </c>
      <c r="C501" s="625" t="s">
        <v>699</v>
      </c>
      <c r="D501" s="626" t="s">
        <v>700</v>
      </c>
      <c r="E501" s="627">
        <v>0</v>
      </c>
    </row>
    <row r="502" spans="2:5" ht="15" customHeight="1">
      <c r="B502" s="624">
        <v>2</v>
      </c>
      <c r="C502" s="625" t="s">
        <v>699</v>
      </c>
      <c r="D502" s="626" t="s">
        <v>700</v>
      </c>
      <c r="E502" s="627">
        <v>0</v>
      </c>
    </row>
    <row r="503" spans="2:5" ht="15" customHeight="1">
      <c r="B503" s="648">
        <v>3</v>
      </c>
      <c r="C503" s="625">
        <v>921313414</v>
      </c>
      <c r="D503" s="641" t="s">
        <v>701</v>
      </c>
      <c r="E503" s="627">
        <v>0</v>
      </c>
    </row>
    <row r="504" spans="2:5" ht="15" customHeight="1">
      <c r="B504" s="690"/>
      <c r="C504" s="638"/>
      <c r="D504" s="638" t="s">
        <v>647</v>
      </c>
      <c r="E504" s="632">
        <v>0</v>
      </c>
    </row>
    <row r="505" spans="2:5" ht="15" customHeight="1">
      <c r="B505" s="1384" t="s">
        <v>702</v>
      </c>
      <c r="C505" s="1385"/>
      <c r="D505" s="1385"/>
      <c r="E505" s="627"/>
    </row>
    <row r="506" spans="2:5" ht="15" customHeight="1">
      <c r="B506" s="624">
        <v>1</v>
      </c>
      <c r="C506" s="625" t="s">
        <v>557</v>
      </c>
      <c r="D506" s="626" t="s">
        <v>703</v>
      </c>
      <c r="E506" s="627">
        <v>0</v>
      </c>
    </row>
    <row r="507" spans="2:5" ht="15" customHeight="1">
      <c r="B507" s="624">
        <v>2</v>
      </c>
      <c r="C507" s="625" t="s">
        <v>697</v>
      </c>
      <c r="D507" s="626" t="s">
        <v>35</v>
      </c>
      <c r="E507" s="627">
        <v>0</v>
      </c>
    </row>
    <row r="508" spans="2:5" ht="15" customHeight="1">
      <c r="B508" s="624">
        <v>3</v>
      </c>
      <c r="C508" s="625" t="s">
        <v>697</v>
      </c>
      <c r="D508" s="626" t="s">
        <v>704</v>
      </c>
      <c r="E508" s="627">
        <v>0</v>
      </c>
    </row>
    <row r="509" spans="2:5" ht="15" customHeight="1">
      <c r="B509" s="624"/>
      <c r="C509" s="625"/>
      <c r="D509" s="691" t="s">
        <v>705</v>
      </c>
      <c r="E509" s="634"/>
    </row>
    <row r="510" spans="2:5" ht="15" customHeight="1">
      <c r="B510" s="624">
        <v>1</v>
      </c>
      <c r="C510" s="625" t="s">
        <v>706</v>
      </c>
      <c r="D510" s="626" t="s">
        <v>707</v>
      </c>
      <c r="E510" s="627">
        <v>0</v>
      </c>
    </row>
    <row r="511" spans="2:5" ht="15" customHeight="1">
      <c r="B511" s="624">
        <v>2</v>
      </c>
      <c r="C511" s="625" t="s">
        <v>706</v>
      </c>
      <c r="D511" s="626" t="s">
        <v>707</v>
      </c>
      <c r="E511" s="637">
        <v>0</v>
      </c>
    </row>
    <row r="512" spans="2:5" ht="15" customHeight="1">
      <c r="B512" s="624">
        <v>3</v>
      </c>
      <c r="C512" s="625" t="s">
        <v>706</v>
      </c>
      <c r="D512" s="626" t="s">
        <v>707</v>
      </c>
      <c r="E512" s="627">
        <v>0</v>
      </c>
    </row>
    <row r="513" spans="2:5" ht="15" customHeight="1">
      <c r="B513" s="624"/>
      <c r="C513" s="625"/>
      <c r="D513" s="691" t="s">
        <v>708</v>
      </c>
      <c r="E513" s="627"/>
    </row>
    <row r="514" spans="2:5" ht="15" customHeight="1">
      <c r="B514" s="624">
        <v>1</v>
      </c>
      <c r="C514" s="625" t="s">
        <v>706</v>
      </c>
      <c r="D514" s="626" t="s">
        <v>707</v>
      </c>
      <c r="E514" s="627">
        <v>0</v>
      </c>
    </row>
    <row r="515" spans="2:5" ht="15" customHeight="1">
      <c r="B515" s="624">
        <v>2</v>
      </c>
      <c r="C515" s="625" t="s">
        <v>706</v>
      </c>
      <c r="D515" s="626" t="s">
        <v>707</v>
      </c>
      <c r="E515" s="627">
        <v>0</v>
      </c>
    </row>
    <row r="516" spans="2:5" ht="15" customHeight="1">
      <c r="B516" s="624">
        <v>3</v>
      </c>
      <c r="C516" s="625" t="s">
        <v>709</v>
      </c>
      <c r="D516" s="626" t="s">
        <v>710</v>
      </c>
      <c r="E516" s="627">
        <v>0</v>
      </c>
    </row>
    <row r="517" spans="2:5" ht="15" customHeight="1">
      <c r="B517" s="624">
        <v>4</v>
      </c>
      <c r="C517" s="625" t="s">
        <v>680</v>
      </c>
      <c r="D517" s="626" t="s">
        <v>711</v>
      </c>
      <c r="E517" s="627">
        <v>0</v>
      </c>
    </row>
    <row r="518" spans="2:5" ht="15" customHeight="1">
      <c r="B518" s="624">
        <v>5</v>
      </c>
      <c r="C518" s="625" t="s">
        <v>680</v>
      </c>
      <c r="D518" s="626" t="s">
        <v>712</v>
      </c>
      <c r="E518" s="627">
        <v>0</v>
      </c>
    </row>
    <row r="519" spans="2:5" ht="15" customHeight="1">
      <c r="B519" s="624">
        <v>6</v>
      </c>
      <c r="C519" s="625" t="s">
        <v>680</v>
      </c>
      <c r="D519" s="626" t="s">
        <v>713</v>
      </c>
      <c r="E519" s="627">
        <v>0</v>
      </c>
    </row>
    <row r="520" spans="2:5" ht="15" customHeight="1">
      <c r="B520" s="624">
        <v>7</v>
      </c>
      <c r="C520" s="625" t="s">
        <v>669</v>
      </c>
      <c r="D520" s="626" t="s">
        <v>351</v>
      </c>
      <c r="E520" s="627"/>
    </row>
    <row r="521" spans="2:5" ht="15" customHeight="1">
      <c r="B521" s="624"/>
      <c r="C521" s="612"/>
      <c r="D521" s="626" t="s">
        <v>714</v>
      </c>
      <c r="E521" s="627">
        <v>1</v>
      </c>
    </row>
    <row r="522" spans="2:5" ht="15" customHeight="1">
      <c r="B522" s="624">
        <v>8</v>
      </c>
      <c r="C522" s="625" t="s">
        <v>670</v>
      </c>
      <c r="D522" s="626" t="s">
        <v>351</v>
      </c>
      <c r="E522" s="627"/>
    </row>
    <row r="523" spans="2:5" ht="15" customHeight="1">
      <c r="B523" s="624"/>
      <c r="C523" s="612"/>
      <c r="D523" s="626" t="s">
        <v>363</v>
      </c>
      <c r="E523" s="627">
        <v>0</v>
      </c>
    </row>
    <row r="524" spans="2:5" ht="15" customHeight="1">
      <c r="B524" s="624"/>
      <c r="C524" s="625"/>
      <c r="D524" s="626" t="s">
        <v>715</v>
      </c>
      <c r="E524" s="634"/>
    </row>
    <row r="525" spans="2:5" ht="15" customHeight="1">
      <c r="B525" s="692" t="s">
        <v>716</v>
      </c>
      <c r="C525" s="679"/>
      <c r="D525" s="679" t="s">
        <v>717</v>
      </c>
      <c r="E525" s="632">
        <v>1</v>
      </c>
    </row>
    <row r="526" spans="2:5" ht="15" customHeight="1">
      <c r="B526" s="693" t="s">
        <v>718</v>
      </c>
      <c r="C526" s="641"/>
      <c r="D526" s="694" t="s">
        <v>719</v>
      </c>
      <c r="E526" s="640"/>
    </row>
    <row r="527" spans="2:5" ht="15" customHeight="1">
      <c r="B527" s="624">
        <v>1</v>
      </c>
      <c r="C527" s="625" t="s">
        <v>720</v>
      </c>
      <c r="D527" s="626" t="s">
        <v>721</v>
      </c>
      <c r="E527" s="627">
        <v>0</v>
      </c>
    </row>
    <row r="528" spans="2:5" ht="15" customHeight="1">
      <c r="B528" s="624"/>
      <c r="C528" s="625"/>
      <c r="D528" s="653" t="s">
        <v>595</v>
      </c>
      <c r="E528" s="627"/>
    </row>
    <row r="529" spans="2:5" ht="15" customHeight="1">
      <c r="B529" s="624">
        <v>1</v>
      </c>
      <c r="C529" s="625" t="s">
        <v>722</v>
      </c>
      <c r="D529" s="626" t="s">
        <v>723</v>
      </c>
      <c r="E529" s="627">
        <v>0</v>
      </c>
    </row>
    <row r="530" spans="2:5" ht="15" customHeight="1">
      <c r="B530" s="624"/>
      <c r="C530" s="1386" t="s">
        <v>724</v>
      </c>
      <c r="D530" s="1386"/>
      <c r="E530" s="634">
        <v>0</v>
      </c>
    </row>
    <row r="531" spans="2:5" ht="15" customHeight="1" thickBot="1">
      <c r="B531" s="695" t="s">
        <v>725</v>
      </c>
      <c r="C531" s="696"/>
      <c r="D531" s="696"/>
      <c r="E531" s="697">
        <v>1</v>
      </c>
    </row>
    <row r="532" spans="2:5" ht="18.75">
      <c r="B532" s="1376" t="s">
        <v>726</v>
      </c>
      <c r="C532" s="1377"/>
      <c r="D532" s="1378"/>
      <c r="E532" s="613">
        <v>708.75</v>
      </c>
    </row>
    <row r="533" spans="2:5" ht="18.75">
      <c r="B533" s="606"/>
      <c r="C533" s="608"/>
      <c r="D533" s="607"/>
      <c r="E533" s="609"/>
    </row>
    <row r="534" spans="2:5" ht="18.75">
      <c r="B534" s="606"/>
      <c r="C534" s="608"/>
      <c r="D534" s="610"/>
      <c r="E534" s="611" t="s">
        <v>727</v>
      </c>
    </row>
  </sheetData>
  <mergeCells count="6">
    <mergeCell ref="B532:D532"/>
    <mergeCell ref="B424:D424"/>
    <mergeCell ref="B490:D490"/>
    <mergeCell ref="B497:D497"/>
    <mergeCell ref="B505:D505"/>
    <mergeCell ref="C530:D53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6"/>
  <sheetViews>
    <sheetView workbookViewId="0">
      <selection activeCell="B1" sqref="B1:L2"/>
    </sheetView>
  </sheetViews>
  <sheetFormatPr defaultRowHeight="16.5"/>
  <cols>
    <col min="1" max="1" width="5.5703125" style="2" customWidth="1"/>
    <col min="2" max="2" width="10.42578125" style="2" customWidth="1"/>
    <col min="3" max="3" width="69.5703125" style="2" customWidth="1"/>
    <col min="4" max="4" width="11.7109375" style="2" customWidth="1"/>
    <col min="5" max="5" width="8" style="2" customWidth="1"/>
    <col min="6" max="6" width="10.42578125" style="2" customWidth="1"/>
    <col min="7" max="7" width="8.28515625" style="2" customWidth="1"/>
    <col min="8" max="8" width="28.42578125" style="939" customWidth="1"/>
    <col min="9" max="9" width="9.140625" style="940"/>
    <col min="10" max="10" width="9.140625" style="2"/>
    <col min="11" max="12" width="14.42578125" style="2" customWidth="1"/>
  </cols>
  <sheetData>
    <row r="1" spans="1:12" ht="18.75">
      <c r="A1" s="752"/>
      <c r="B1" s="1390" t="s">
        <v>1173</v>
      </c>
      <c r="C1" s="1390"/>
      <c r="D1" s="1390"/>
      <c r="E1" s="1390"/>
      <c r="F1" s="1390"/>
      <c r="G1" s="1390"/>
      <c r="H1" s="1391"/>
      <c r="I1" s="1391"/>
      <c r="J1" s="1391"/>
      <c r="K1" s="1391"/>
      <c r="L1" s="1391"/>
    </row>
    <row r="2" spans="1:12" ht="18.75">
      <c r="A2" s="752"/>
      <c r="B2" s="1392"/>
      <c r="C2" s="1392"/>
      <c r="D2" s="1392"/>
      <c r="E2" s="1392"/>
      <c r="F2" s="1392"/>
      <c r="G2" s="1392"/>
      <c r="H2" s="1392"/>
      <c r="I2" s="1392"/>
      <c r="J2" s="1392"/>
      <c r="K2" s="1392"/>
      <c r="L2" s="1392"/>
    </row>
    <row r="3" spans="1:12">
      <c r="A3" s="941"/>
      <c r="B3" s="942" t="s">
        <v>780</v>
      </c>
      <c r="C3" s="943"/>
      <c r="D3" s="944" t="s">
        <v>781</v>
      </c>
      <c r="E3" s="941" t="s">
        <v>782</v>
      </c>
      <c r="F3" s="945" t="s">
        <v>783</v>
      </c>
      <c r="G3" s="946" t="s">
        <v>786</v>
      </c>
      <c r="H3" s="1016" t="s">
        <v>1169</v>
      </c>
      <c r="I3" s="940" t="s">
        <v>1170</v>
      </c>
      <c r="J3" s="1086" t="s">
        <v>1171</v>
      </c>
    </row>
    <row r="4" spans="1:12">
      <c r="A4" s="941" t="s">
        <v>789</v>
      </c>
      <c r="B4" s="942" t="s">
        <v>790</v>
      </c>
      <c r="C4" s="941" t="s">
        <v>791</v>
      </c>
      <c r="D4" s="944" t="s">
        <v>792</v>
      </c>
      <c r="E4" s="941" t="s">
        <v>793</v>
      </c>
      <c r="F4" s="941" t="s">
        <v>794</v>
      </c>
      <c r="G4" s="947" t="s">
        <v>797</v>
      </c>
    </row>
    <row r="5" spans="1:12">
      <c r="A5" s="941" t="s">
        <v>800</v>
      </c>
      <c r="B5" s="948"/>
      <c r="C5" s="943"/>
      <c r="D5" s="944"/>
      <c r="E5" s="943"/>
      <c r="F5" s="941" t="s">
        <v>801</v>
      </c>
      <c r="G5" s="949" t="s">
        <v>805</v>
      </c>
    </row>
    <row r="6" spans="1:12">
      <c r="A6" s="877">
        <v>1</v>
      </c>
      <c r="B6" s="877">
        <v>2</v>
      </c>
      <c r="C6" s="877">
        <v>3</v>
      </c>
      <c r="D6" s="879">
        <v>4</v>
      </c>
      <c r="E6" s="877">
        <v>5</v>
      </c>
      <c r="F6" s="877">
        <v>6</v>
      </c>
      <c r="G6" s="880">
        <v>9</v>
      </c>
    </row>
    <row r="7" spans="1:12" ht="18.75">
      <c r="A7" s="938"/>
      <c r="B7" s="948"/>
      <c r="C7" s="950" t="s">
        <v>166</v>
      </c>
      <c r="D7" s="951"/>
      <c r="E7" s="952"/>
      <c r="F7" s="938"/>
      <c r="G7" s="953"/>
    </row>
    <row r="8" spans="1:12" ht="18.75">
      <c r="A8" s="938">
        <v>1</v>
      </c>
      <c r="B8" s="948" t="s">
        <v>481</v>
      </c>
      <c r="C8" s="952" t="s">
        <v>107</v>
      </c>
      <c r="D8" s="951">
        <v>1</v>
      </c>
      <c r="E8" s="938" t="s">
        <v>810</v>
      </c>
      <c r="F8" s="938" t="s">
        <v>34</v>
      </c>
      <c r="G8" s="953">
        <v>9201</v>
      </c>
      <c r="H8" s="1091"/>
      <c r="I8" s="1092"/>
      <c r="J8" s="1075"/>
    </row>
    <row r="9" spans="1:12" ht="18.75">
      <c r="A9" s="938">
        <v>3</v>
      </c>
      <c r="B9" s="956" t="s">
        <v>482</v>
      </c>
      <c r="C9" s="952" t="s">
        <v>109</v>
      </c>
      <c r="D9" s="951">
        <v>1</v>
      </c>
      <c r="E9" s="938" t="s">
        <v>810</v>
      </c>
      <c r="F9" s="938" t="s">
        <v>34</v>
      </c>
      <c r="G9" s="953">
        <v>9201</v>
      </c>
      <c r="H9" s="1080" t="s">
        <v>1187</v>
      </c>
      <c r="I9" s="1081" t="s">
        <v>875</v>
      </c>
      <c r="J9" s="1082"/>
    </row>
    <row r="10" spans="1:12" ht="18.75">
      <c r="A10" s="938">
        <v>5</v>
      </c>
      <c r="B10" s="948" t="s">
        <v>487</v>
      </c>
      <c r="C10" s="952" t="s">
        <v>119</v>
      </c>
      <c r="D10" s="951">
        <v>1</v>
      </c>
      <c r="E10" s="938" t="s">
        <v>810</v>
      </c>
      <c r="F10" s="938" t="s">
        <v>37</v>
      </c>
      <c r="G10" s="953">
        <v>9201</v>
      </c>
      <c r="H10" s="954" t="s">
        <v>876</v>
      </c>
      <c r="I10" s="955" t="s">
        <v>875</v>
      </c>
      <c r="J10" s="2">
        <v>82</v>
      </c>
    </row>
    <row r="11" spans="1:12" ht="18.75">
      <c r="A11" s="938"/>
      <c r="B11" s="948" t="s">
        <v>333</v>
      </c>
      <c r="C11" s="952" t="s">
        <v>863</v>
      </c>
      <c r="D11" s="951"/>
      <c r="E11" s="938"/>
      <c r="F11" s="938"/>
      <c r="G11" s="953"/>
    </row>
    <row r="12" spans="1:12" ht="33.75" customHeight="1">
      <c r="A12" s="958">
        <v>6</v>
      </c>
      <c r="B12" s="948" t="s">
        <v>873</v>
      </c>
      <c r="C12" s="959" t="s">
        <v>1220</v>
      </c>
      <c r="D12" s="951">
        <v>1</v>
      </c>
      <c r="E12" s="938" t="s">
        <v>810</v>
      </c>
      <c r="F12" s="938" t="s">
        <v>37</v>
      </c>
      <c r="G12" s="953">
        <v>9201</v>
      </c>
      <c r="H12" s="939" t="s">
        <v>877</v>
      </c>
      <c r="I12" s="940" t="s">
        <v>875</v>
      </c>
      <c r="J12" s="2">
        <v>86</v>
      </c>
    </row>
    <row r="13" spans="1:12" ht="20.25" customHeight="1">
      <c r="A13" s="938">
        <v>7</v>
      </c>
      <c r="B13" s="948"/>
      <c r="C13" s="960" t="s">
        <v>1172</v>
      </c>
      <c r="D13" s="951">
        <v>1</v>
      </c>
      <c r="E13" s="938" t="s">
        <v>810</v>
      </c>
      <c r="F13" s="938" t="s">
        <v>37</v>
      </c>
      <c r="G13" s="953">
        <v>9201</v>
      </c>
      <c r="H13" s="939" t="s">
        <v>878</v>
      </c>
      <c r="I13" s="940" t="s">
        <v>875</v>
      </c>
      <c r="J13" s="2">
        <v>56</v>
      </c>
    </row>
    <row r="14" spans="1:12" ht="20.25" customHeight="1">
      <c r="A14" s="938">
        <v>8</v>
      </c>
      <c r="B14" s="948" t="s">
        <v>519</v>
      </c>
      <c r="C14" s="960" t="s">
        <v>856</v>
      </c>
      <c r="D14" s="951">
        <v>1</v>
      </c>
      <c r="E14" s="938" t="s">
        <v>810</v>
      </c>
      <c r="F14" s="938" t="s">
        <v>37</v>
      </c>
      <c r="G14" s="953">
        <v>9201</v>
      </c>
      <c r="H14" s="939" t="s">
        <v>910</v>
      </c>
      <c r="I14" s="940" t="s">
        <v>875</v>
      </c>
      <c r="J14" s="2">
        <v>71</v>
      </c>
    </row>
    <row r="15" spans="1:12" ht="20.25" customHeight="1">
      <c r="A15" s="938">
        <v>9</v>
      </c>
      <c r="B15" s="948" t="s">
        <v>519</v>
      </c>
      <c r="C15" s="960" t="s">
        <v>147</v>
      </c>
      <c r="D15" s="951">
        <v>1</v>
      </c>
      <c r="E15" s="938" t="s">
        <v>810</v>
      </c>
      <c r="F15" s="938" t="s">
        <v>37</v>
      </c>
      <c r="G15" s="953">
        <v>9201</v>
      </c>
      <c r="H15" s="1076" t="s">
        <v>880</v>
      </c>
      <c r="I15" s="1077" t="s">
        <v>875</v>
      </c>
      <c r="J15" s="1078">
        <v>86</v>
      </c>
      <c r="K15" s="1078" t="s">
        <v>889</v>
      </c>
    </row>
    <row r="16" spans="1:12" ht="18.75">
      <c r="A16" s="938">
        <v>10</v>
      </c>
      <c r="B16" s="948" t="s">
        <v>497</v>
      </c>
      <c r="C16" s="952" t="s">
        <v>1179</v>
      </c>
      <c r="D16" s="951">
        <v>1</v>
      </c>
      <c r="E16" s="938" t="s">
        <v>810</v>
      </c>
      <c r="F16" s="938" t="s">
        <v>37</v>
      </c>
      <c r="G16" s="953">
        <v>9201</v>
      </c>
      <c r="H16" s="1080" t="s">
        <v>1178</v>
      </c>
      <c r="I16" s="1081" t="s">
        <v>875</v>
      </c>
      <c r="J16" s="1082">
        <v>92</v>
      </c>
      <c r="K16" s="1082"/>
      <c r="L16" s="1084"/>
    </row>
    <row r="17" spans="1:12" ht="18.75">
      <c r="A17" s="938">
        <v>11</v>
      </c>
      <c r="B17" s="948" t="s">
        <v>497</v>
      </c>
      <c r="C17" s="952" t="s">
        <v>1180</v>
      </c>
      <c r="D17" s="951">
        <v>1</v>
      </c>
      <c r="E17" s="938" t="s">
        <v>810</v>
      </c>
      <c r="F17" s="938" t="s">
        <v>37</v>
      </c>
      <c r="G17" s="953">
        <v>9201</v>
      </c>
      <c r="H17" s="1073"/>
      <c r="I17" s="1074"/>
      <c r="J17" s="1075"/>
    </row>
    <row r="18" spans="1:12" ht="18.75">
      <c r="A18" s="938">
        <v>12</v>
      </c>
      <c r="B18" s="948" t="s">
        <v>490</v>
      </c>
      <c r="C18" s="952" t="s">
        <v>123</v>
      </c>
      <c r="D18" s="951">
        <v>1</v>
      </c>
      <c r="E18" s="938" t="s">
        <v>810</v>
      </c>
      <c r="F18" s="938" t="s">
        <v>48</v>
      </c>
      <c r="G18" s="953">
        <v>9201</v>
      </c>
      <c r="H18" s="939" t="s">
        <v>881</v>
      </c>
      <c r="I18" s="940" t="s">
        <v>882</v>
      </c>
      <c r="J18" s="2">
        <v>61</v>
      </c>
    </row>
    <row r="19" spans="1:12" ht="18.75">
      <c r="A19" s="938">
        <v>13</v>
      </c>
      <c r="B19" s="961" t="s">
        <v>491</v>
      </c>
      <c r="C19" s="952" t="s">
        <v>11</v>
      </c>
      <c r="D19" s="951">
        <v>1</v>
      </c>
      <c r="E19" s="938" t="s">
        <v>810</v>
      </c>
      <c r="F19" s="938" t="s">
        <v>34</v>
      </c>
      <c r="G19" s="953">
        <v>9201</v>
      </c>
      <c r="H19" s="939" t="s">
        <v>883</v>
      </c>
      <c r="I19" s="940" t="s">
        <v>882</v>
      </c>
      <c r="J19" s="2">
        <v>62</v>
      </c>
    </row>
    <row r="20" spans="1:12" ht="18.75">
      <c r="A20" s="938">
        <v>14</v>
      </c>
      <c r="B20" s="948" t="s">
        <v>492</v>
      </c>
      <c r="C20" s="952" t="s">
        <v>168</v>
      </c>
      <c r="D20" s="951">
        <v>1</v>
      </c>
      <c r="E20" s="938" t="s">
        <v>810</v>
      </c>
      <c r="F20" s="938" t="s">
        <v>44</v>
      </c>
      <c r="G20" s="953">
        <v>9202</v>
      </c>
      <c r="H20" s="939" t="s">
        <v>884</v>
      </c>
      <c r="I20" s="940" t="s">
        <v>882</v>
      </c>
      <c r="J20" s="2">
        <v>65</v>
      </c>
    </row>
    <row r="21" spans="1:12" ht="18.75">
      <c r="A21" s="938">
        <v>15</v>
      </c>
      <c r="B21" s="961" t="s">
        <v>493</v>
      </c>
      <c r="C21" s="952" t="s">
        <v>126</v>
      </c>
      <c r="D21" s="951">
        <v>1</v>
      </c>
      <c r="E21" s="938" t="s">
        <v>811</v>
      </c>
      <c r="F21" s="938" t="s">
        <v>44</v>
      </c>
      <c r="G21" s="953">
        <v>9202</v>
      </c>
      <c r="H21" s="939" t="s">
        <v>885</v>
      </c>
      <c r="I21" s="940" t="s">
        <v>882</v>
      </c>
      <c r="J21" s="2">
        <v>65</v>
      </c>
    </row>
    <row r="22" spans="1:12" ht="19.5">
      <c r="A22" s="938"/>
      <c r="B22" s="948"/>
      <c r="C22" s="962" t="s">
        <v>388</v>
      </c>
      <c r="D22" s="963">
        <f>SUM(D8:D21)</f>
        <v>13</v>
      </c>
      <c r="E22" s="964"/>
      <c r="F22" s="965"/>
      <c r="G22" s="966"/>
    </row>
    <row r="23" spans="1:12" ht="19.5">
      <c r="A23" s="938"/>
      <c r="B23" s="948"/>
      <c r="C23" s="950" t="s">
        <v>498</v>
      </c>
      <c r="D23" s="963"/>
      <c r="E23" s="964"/>
      <c r="F23" s="965"/>
      <c r="G23" s="966"/>
    </row>
    <row r="24" spans="1:12" ht="18.75">
      <c r="A24" s="938">
        <v>1</v>
      </c>
      <c r="B24" s="948" t="s">
        <v>495</v>
      </c>
      <c r="C24" s="952" t="s">
        <v>131</v>
      </c>
      <c r="D24" s="951">
        <v>1</v>
      </c>
      <c r="E24" s="938" t="s">
        <v>810</v>
      </c>
      <c r="F24" s="938" t="s">
        <v>34</v>
      </c>
      <c r="G24" s="953" t="s">
        <v>812</v>
      </c>
      <c r="H24" s="939" t="s">
        <v>886</v>
      </c>
      <c r="I24" s="940" t="s">
        <v>875</v>
      </c>
      <c r="J24" s="2">
        <v>57</v>
      </c>
    </row>
    <row r="25" spans="1:12" ht="18.75">
      <c r="A25" s="938">
        <v>2</v>
      </c>
      <c r="B25" s="948" t="s">
        <v>499</v>
      </c>
      <c r="C25" s="952" t="s">
        <v>133</v>
      </c>
      <c r="D25" s="951">
        <v>2</v>
      </c>
      <c r="E25" s="938" t="s">
        <v>810</v>
      </c>
      <c r="F25" s="938" t="s">
        <v>37</v>
      </c>
      <c r="G25" s="953" t="s">
        <v>812</v>
      </c>
      <c r="H25" s="939" t="s">
        <v>887</v>
      </c>
      <c r="I25" s="940" t="s">
        <v>875</v>
      </c>
      <c r="J25" s="2">
        <v>82</v>
      </c>
    </row>
    <row r="26" spans="1:12" ht="18.75">
      <c r="A26" s="938"/>
      <c r="B26" s="948"/>
      <c r="C26" s="952"/>
      <c r="D26" s="951"/>
      <c r="E26" s="938"/>
      <c r="F26" s="938"/>
      <c r="G26" s="953"/>
      <c r="H26" s="1076" t="s">
        <v>888</v>
      </c>
      <c r="I26" s="1077" t="s">
        <v>875</v>
      </c>
      <c r="J26" s="1078">
        <v>79</v>
      </c>
      <c r="K26" s="1078" t="s">
        <v>889</v>
      </c>
      <c r="L26" s="939" t="s">
        <v>1192</v>
      </c>
    </row>
    <row r="27" spans="1:12" ht="19.5">
      <c r="A27" s="938"/>
      <c r="B27" s="948"/>
      <c r="C27" s="962" t="s">
        <v>430</v>
      </c>
      <c r="D27" s="963">
        <v>3</v>
      </c>
      <c r="E27" s="964"/>
      <c r="F27" s="965"/>
      <c r="G27" s="966"/>
    </row>
    <row r="28" spans="1:12" ht="19.5">
      <c r="A28" s="938"/>
      <c r="B28" s="948"/>
      <c r="C28" s="950" t="s">
        <v>502</v>
      </c>
      <c r="D28" s="963"/>
      <c r="E28" s="964"/>
      <c r="F28" s="965"/>
      <c r="G28" s="966"/>
    </row>
    <row r="29" spans="1:12" ht="18.75">
      <c r="A29" s="938">
        <v>1</v>
      </c>
      <c r="B29" s="948" t="s">
        <v>503</v>
      </c>
      <c r="C29" s="952" t="s">
        <v>129</v>
      </c>
      <c r="D29" s="951">
        <v>1</v>
      </c>
      <c r="E29" s="938" t="s">
        <v>810</v>
      </c>
      <c r="F29" s="938" t="s">
        <v>39</v>
      </c>
      <c r="G29" s="953">
        <v>9201</v>
      </c>
      <c r="H29" s="939" t="s">
        <v>891</v>
      </c>
      <c r="I29" s="940" t="s">
        <v>875</v>
      </c>
      <c r="J29" s="2">
        <v>81</v>
      </c>
    </row>
    <row r="30" spans="1:12" ht="18.75">
      <c r="A30" s="938">
        <v>2</v>
      </c>
      <c r="B30" s="948" t="s">
        <v>503</v>
      </c>
      <c r="C30" s="952" t="s">
        <v>504</v>
      </c>
      <c r="D30" s="967">
        <v>1</v>
      </c>
      <c r="E30" s="938" t="s">
        <v>810</v>
      </c>
      <c r="F30" s="938" t="s">
        <v>39</v>
      </c>
      <c r="G30" s="953">
        <v>9201</v>
      </c>
      <c r="H30" s="1076" t="s">
        <v>892</v>
      </c>
      <c r="I30" s="1077" t="s">
        <v>875</v>
      </c>
      <c r="J30" s="1078">
        <v>86</v>
      </c>
      <c r="K30" s="1078" t="s">
        <v>889</v>
      </c>
      <c r="L30" s="939" t="s">
        <v>1018</v>
      </c>
    </row>
    <row r="31" spans="1:12" ht="18.75">
      <c r="A31" s="938">
        <v>3</v>
      </c>
      <c r="B31" s="948" t="s">
        <v>505</v>
      </c>
      <c r="C31" s="952" t="s">
        <v>124</v>
      </c>
      <c r="D31" s="967">
        <v>1</v>
      </c>
      <c r="E31" s="938" t="s">
        <v>810</v>
      </c>
      <c r="F31" s="938" t="s">
        <v>48</v>
      </c>
      <c r="G31" s="953">
        <v>9201</v>
      </c>
      <c r="H31" s="939" t="s">
        <v>893</v>
      </c>
      <c r="I31" s="940" t="s">
        <v>882</v>
      </c>
      <c r="J31" s="2">
        <v>68</v>
      </c>
    </row>
    <row r="32" spans="1:12" ht="19.5">
      <c r="A32" s="938"/>
      <c r="B32" s="948"/>
      <c r="C32" s="962" t="s">
        <v>430</v>
      </c>
      <c r="D32" s="963">
        <v>3</v>
      </c>
      <c r="E32" s="964"/>
      <c r="F32" s="965"/>
      <c r="G32" s="966"/>
    </row>
    <row r="33" spans="1:12" ht="18.75">
      <c r="A33" s="938"/>
      <c r="B33" s="948"/>
      <c r="C33" s="950" t="s">
        <v>506</v>
      </c>
      <c r="D33" s="951"/>
      <c r="E33" s="968"/>
      <c r="F33" s="938"/>
      <c r="G33" s="953"/>
    </row>
    <row r="34" spans="1:12" ht="18.75">
      <c r="A34" s="938">
        <v>1</v>
      </c>
      <c r="B34" s="948" t="s">
        <v>495</v>
      </c>
      <c r="C34" s="952" t="s">
        <v>131</v>
      </c>
      <c r="D34" s="951">
        <v>1</v>
      </c>
      <c r="E34" s="938" t="s">
        <v>810</v>
      </c>
      <c r="F34" s="938" t="s">
        <v>34</v>
      </c>
      <c r="G34" s="953">
        <v>9201</v>
      </c>
      <c r="H34" s="939" t="s">
        <v>894</v>
      </c>
      <c r="I34" s="940" t="s">
        <v>875</v>
      </c>
      <c r="J34" s="2">
        <v>87</v>
      </c>
    </row>
    <row r="35" spans="1:12" ht="18.75">
      <c r="A35" s="938">
        <v>2</v>
      </c>
      <c r="B35" s="948" t="s">
        <v>499</v>
      </c>
      <c r="C35" s="952" t="s">
        <v>133</v>
      </c>
      <c r="D35" s="951">
        <v>2</v>
      </c>
      <c r="E35" s="938" t="s">
        <v>810</v>
      </c>
      <c r="F35" s="938" t="s">
        <v>37</v>
      </c>
      <c r="G35" s="953">
        <v>9201</v>
      </c>
      <c r="H35" s="939" t="s">
        <v>895</v>
      </c>
      <c r="I35" s="940" t="s">
        <v>875</v>
      </c>
      <c r="J35" s="2">
        <v>66</v>
      </c>
    </row>
    <row r="36" spans="1:12" ht="18.75">
      <c r="A36" s="938">
        <v>3</v>
      </c>
      <c r="B36" s="948" t="s">
        <v>507</v>
      </c>
      <c r="C36" s="952" t="s">
        <v>134</v>
      </c>
      <c r="D36" s="951">
        <v>3</v>
      </c>
      <c r="E36" s="938" t="s">
        <v>810</v>
      </c>
      <c r="F36" s="938" t="s">
        <v>37</v>
      </c>
      <c r="G36" s="953">
        <v>9201</v>
      </c>
      <c r="H36" s="939" t="s">
        <v>896</v>
      </c>
      <c r="I36" s="940" t="s">
        <v>875</v>
      </c>
      <c r="J36" s="2">
        <v>81</v>
      </c>
    </row>
    <row r="37" spans="1:12" ht="18.75">
      <c r="A37" s="938"/>
      <c r="B37" s="948"/>
      <c r="C37" s="952"/>
      <c r="D37" s="951"/>
      <c r="E37" s="938"/>
      <c r="F37" s="938"/>
      <c r="G37" s="953"/>
      <c r="H37" s="1076" t="s">
        <v>897</v>
      </c>
      <c r="I37" s="1077" t="s">
        <v>875</v>
      </c>
      <c r="J37" s="1078">
        <v>83</v>
      </c>
      <c r="K37" s="1078" t="s">
        <v>889</v>
      </c>
      <c r="L37" s="939" t="s">
        <v>899</v>
      </c>
    </row>
    <row r="38" spans="1:12" ht="18.75">
      <c r="A38" s="938"/>
      <c r="B38" s="948"/>
      <c r="C38" s="952"/>
      <c r="D38" s="951"/>
      <c r="E38" s="938"/>
      <c r="F38" s="938"/>
      <c r="G38" s="953"/>
      <c r="H38" s="1080" t="s">
        <v>898</v>
      </c>
      <c r="I38" s="940" t="s">
        <v>875</v>
      </c>
      <c r="J38" s="2">
        <v>89</v>
      </c>
    </row>
    <row r="39" spans="1:12" ht="19.5">
      <c r="A39" s="938"/>
      <c r="B39" s="948"/>
      <c r="C39" s="962" t="s">
        <v>334</v>
      </c>
      <c r="D39" s="963">
        <f>D34+D35+D36</f>
        <v>6</v>
      </c>
      <c r="E39" s="964"/>
      <c r="F39" s="965"/>
      <c r="G39" s="966"/>
    </row>
    <row r="40" spans="1:12" ht="18.75">
      <c r="A40" s="938"/>
      <c r="B40" s="948"/>
      <c r="C40" s="950" t="s">
        <v>138</v>
      </c>
      <c r="D40" s="951"/>
      <c r="E40" s="938"/>
      <c r="F40" s="938"/>
      <c r="G40" s="953"/>
    </row>
    <row r="41" spans="1:12" ht="18.75">
      <c r="A41" s="938">
        <v>1</v>
      </c>
      <c r="B41" s="948" t="s">
        <v>508</v>
      </c>
      <c r="C41" s="969" t="s">
        <v>137</v>
      </c>
      <c r="D41" s="951">
        <v>1</v>
      </c>
      <c r="E41" s="938" t="s">
        <v>810</v>
      </c>
      <c r="F41" s="938" t="s">
        <v>34</v>
      </c>
      <c r="G41" s="953">
        <v>9201</v>
      </c>
      <c r="H41" s="939" t="s">
        <v>900</v>
      </c>
      <c r="I41" s="940" t="s">
        <v>875</v>
      </c>
      <c r="J41" s="2">
        <v>81</v>
      </c>
    </row>
    <row r="42" spans="1:12" ht="18.75">
      <c r="A42" s="938">
        <v>2</v>
      </c>
      <c r="B42" s="948" t="s">
        <v>508</v>
      </c>
      <c r="C42" s="969" t="s">
        <v>139</v>
      </c>
      <c r="D42" s="951">
        <v>1</v>
      </c>
      <c r="E42" s="938" t="s">
        <v>810</v>
      </c>
      <c r="F42" s="938" t="s">
        <v>34</v>
      </c>
      <c r="G42" s="953">
        <v>9201</v>
      </c>
      <c r="H42" s="939" t="s">
        <v>901</v>
      </c>
      <c r="I42" s="940" t="s">
        <v>875</v>
      </c>
      <c r="J42" s="2">
        <v>67</v>
      </c>
    </row>
    <row r="43" spans="1:12" ht="18.75">
      <c r="A43" s="938">
        <v>3</v>
      </c>
      <c r="B43" s="948" t="s">
        <v>510</v>
      </c>
      <c r="C43" s="969" t="s">
        <v>140</v>
      </c>
      <c r="D43" s="951">
        <v>3</v>
      </c>
      <c r="E43" s="938" t="s">
        <v>810</v>
      </c>
      <c r="F43" s="938" t="s">
        <v>37</v>
      </c>
      <c r="G43" s="953">
        <v>9201</v>
      </c>
      <c r="H43" s="939" t="s">
        <v>902</v>
      </c>
      <c r="I43" s="940" t="s">
        <v>875</v>
      </c>
      <c r="J43" s="2">
        <v>80</v>
      </c>
      <c r="K43" s="940"/>
    </row>
    <row r="44" spans="1:12" ht="18.75">
      <c r="A44" s="938"/>
      <c r="B44" s="948"/>
      <c r="C44" s="969"/>
      <c r="D44" s="951"/>
      <c r="E44" s="938"/>
      <c r="F44" s="938"/>
      <c r="G44" s="953"/>
      <c r="H44" s="939" t="s">
        <v>903</v>
      </c>
      <c r="I44" s="940" t="s">
        <v>875</v>
      </c>
      <c r="J44" s="2">
        <v>73</v>
      </c>
      <c r="K44" s="940"/>
    </row>
    <row r="45" spans="1:12" ht="18.75">
      <c r="A45" s="938"/>
      <c r="B45" s="948"/>
      <c r="C45" s="969"/>
      <c r="D45" s="951"/>
      <c r="E45" s="938"/>
      <c r="F45" s="938"/>
      <c r="G45" s="953"/>
      <c r="H45" s="1080" t="s">
        <v>904</v>
      </c>
      <c r="I45" s="1081" t="s">
        <v>875</v>
      </c>
      <c r="J45" s="1082">
        <v>81</v>
      </c>
      <c r="K45" s="1081" t="s">
        <v>889</v>
      </c>
    </row>
    <row r="46" spans="1:12" ht="18.75">
      <c r="A46" s="938">
        <v>5</v>
      </c>
      <c r="B46" s="948" t="s">
        <v>510</v>
      </c>
      <c r="C46" s="969" t="s">
        <v>142</v>
      </c>
      <c r="D46" s="951">
        <v>2</v>
      </c>
      <c r="E46" s="938" t="s">
        <v>810</v>
      </c>
      <c r="F46" s="938" t="s">
        <v>37</v>
      </c>
      <c r="G46" s="953">
        <v>9201</v>
      </c>
      <c r="H46" s="939" t="s">
        <v>906</v>
      </c>
      <c r="I46" s="940" t="s">
        <v>875</v>
      </c>
      <c r="J46" s="2">
        <v>82</v>
      </c>
      <c r="K46" s="940"/>
    </row>
    <row r="47" spans="1:12" ht="18.75">
      <c r="A47" s="938"/>
      <c r="B47" s="948"/>
      <c r="C47" s="969"/>
      <c r="D47" s="951"/>
      <c r="E47" s="938"/>
      <c r="F47" s="938"/>
      <c r="G47" s="953"/>
      <c r="H47" s="1076" t="s">
        <v>907</v>
      </c>
      <c r="I47" s="1077" t="s">
        <v>875</v>
      </c>
      <c r="J47" s="1078">
        <v>82</v>
      </c>
      <c r="K47" s="1077" t="s">
        <v>889</v>
      </c>
      <c r="L47" s="2" t="s">
        <v>908</v>
      </c>
    </row>
    <row r="48" spans="1:12" ht="18.75">
      <c r="A48" s="938"/>
      <c r="B48" s="948"/>
      <c r="C48" s="950" t="s">
        <v>515</v>
      </c>
      <c r="D48" s="951"/>
      <c r="E48" s="938"/>
      <c r="F48" s="938"/>
      <c r="G48" s="953"/>
    </row>
    <row r="49" spans="1:10" ht="18.75">
      <c r="A49" s="938">
        <v>1</v>
      </c>
      <c r="B49" s="948" t="s">
        <v>516</v>
      </c>
      <c r="C49" s="952" t="s">
        <v>131</v>
      </c>
      <c r="D49" s="951">
        <v>1</v>
      </c>
      <c r="E49" s="938" t="s">
        <v>810</v>
      </c>
      <c r="F49" s="938" t="s">
        <v>34</v>
      </c>
      <c r="G49" s="953">
        <v>9201</v>
      </c>
      <c r="H49" s="939" t="s">
        <v>1174</v>
      </c>
      <c r="I49" s="940" t="s">
        <v>875</v>
      </c>
      <c r="J49" s="2">
        <v>76</v>
      </c>
    </row>
    <row r="50" spans="1:10" ht="18.75">
      <c r="A50" s="938">
        <v>2</v>
      </c>
      <c r="B50" s="948" t="s">
        <v>517</v>
      </c>
      <c r="C50" s="952" t="s">
        <v>144</v>
      </c>
      <c r="D50" s="951">
        <v>1</v>
      </c>
      <c r="E50" s="938" t="s">
        <v>810</v>
      </c>
      <c r="F50" s="938" t="s">
        <v>37</v>
      </c>
      <c r="G50" s="953">
        <v>9201</v>
      </c>
      <c r="H50" s="939" t="s">
        <v>879</v>
      </c>
      <c r="I50" s="940" t="s">
        <v>875</v>
      </c>
      <c r="J50" s="2">
        <v>62</v>
      </c>
    </row>
    <row r="51" spans="1:10" ht="18.75">
      <c r="A51" s="938">
        <v>3</v>
      </c>
      <c r="B51" s="948" t="s">
        <v>517</v>
      </c>
      <c r="C51" s="952" t="s">
        <v>145</v>
      </c>
      <c r="D51" s="951">
        <v>1</v>
      </c>
      <c r="E51" s="938" t="s">
        <v>810</v>
      </c>
      <c r="F51" s="938" t="s">
        <v>37</v>
      </c>
      <c r="G51" s="953">
        <v>9201</v>
      </c>
      <c r="H51" s="939" t="s">
        <v>909</v>
      </c>
      <c r="I51" s="940" t="s">
        <v>875</v>
      </c>
      <c r="J51" s="2">
        <v>77</v>
      </c>
    </row>
    <row r="52" spans="1:10" ht="19.5">
      <c r="A52" s="938"/>
      <c r="B52" s="948" t="s">
        <v>333</v>
      </c>
      <c r="C52" s="970" t="s">
        <v>334</v>
      </c>
      <c r="D52" s="963">
        <v>3</v>
      </c>
      <c r="E52" s="965"/>
      <c r="F52" s="965"/>
      <c r="G52" s="971"/>
    </row>
    <row r="53" spans="1:10" ht="18.75">
      <c r="A53" s="938"/>
      <c r="B53" s="948"/>
      <c r="C53" s="950" t="s">
        <v>520</v>
      </c>
      <c r="D53" s="972" t="s">
        <v>333</v>
      </c>
      <c r="E53" s="938"/>
      <c r="F53" s="938"/>
      <c r="G53" s="953"/>
    </row>
    <row r="54" spans="1:10" ht="18.75">
      <c r="A54" s="938">
        <v>1</v>
      </c>
      <c r="B54" s="948" t="s">
        <v>521</v>
      </c>
      <c r="C54" s="969" t="s">
        <v>457</v>
      </c>
      <c r="D54" s="951">
        <v>1</v>
      </c>
      <c r="E54" s="938" t="s">
        <v>810</v>
      </c>
      <c r="F54" s="938" t="s">
        <v>34</v>
      </c>
      <c r="G54" s="953">
        <v>9301</v>
      </c>
      <c r="H54" s="939" t="s">
        <v>911</v>
      </c>
      <c r="I54" s="940" t="s">
        <v>875</v>
      </c>
      <c r="J54" s="2">
        <v>57</v>
      </c>
    </row>
    <row r="55" spans="1:10" ht="18.75">
      <c r="A55" s="938"/>
      <c r="B55" s="948"/>
      <c r="C55" s="973" t="s">
        <v>522</v>
      </c>
      <c r="D55" s="951"/>
      <c r="E55" s="938"/>
      <c r="F55" s="938"/>
      <c r="G55" s="953"/>
    </row>
    <row r="56" spans="1:10" ht="18.75">
      <c r="A56" s="938">
        <v>2</v>
      </c>
      <c r="B56" s="948" t="s">
        <v>523</v>
      </c>
      <c r="C56" s="969" t="s">
        <v>459</v>
      </c>
      <c r="D56" s="951">
        <v>1</v>
      </c>
      <c r="E56" s="938" t="s">
        <v>810</v>
      </c>
      <c r="F56" s="938" t="s">
        <v>37</v>
      </c>
      <c r="G56" s="953" t="s">
        <v>813</v>
      </c>
      <c r="H56" s="939" t="s">
        <v>912</v>
      </c>
      <c r="I56" s="940" t="s">
        <v>875</v>
      </c>
      <c r="J56" s="2">
        <v>57</v>
      </c>
    </row>
    <row r="57" spans="1:10" ht="18.75">
      <c r="A57" s="938">
        <v>3</v>
      </c>
      <c r="B57" s="948" t="s">
        <v>524</v>
      </c>
      <c r="C57" s="969" t="s">
        <v>525</v>
      </c>
      <c r="D57" s="951">
        <v>1</v>
      </c>
      <c r="E57" s="938" t="s">
        <v>810</v>
      </c>
      <c r="F57" s="938" t="s">
        <v>37</v>
      </c>
      <c r="G57" s="953" t="s">
        <v>813</v>
      </c>
      <c r="H57" s="939" t="s">
        <v>913</v>
      </c>
      <c r="I57" s="940" t="s">
        <v>875</v>
      </c>
      <c r="J57" s="2">
        <v>67</v>
      </c>
    </row>
    <row r="58" spans="1:10" ht="18.75">
      <c r="A58" s="974"/>
      <c r="B58" s="975"/>
      <c r="C58" s="976" t="s">
        <v>528</v>
      </c>
      <c r="D58" s="977"/>
      <c r="E58" s="978"/>
      <c r="F58" s="979"/>
      <c r="G58" s="980"/>
    </row>
    <row r="59" spans="1:10" ht="18.75">
      <c r="A59" s="981">
        <v>4</v>
      </c>
      <c r="B59" s="982" t="s">
        <v>524</v>
      </c>
      <c r="C59" s="983" t="s">
        <v>815</v>
      </c>
      <c r="D59" s="951">
        <v>1</v>
      </c>
      <c r="E59" s="938" t="s">
        <v>810</v>
      </c>
      <c r="F59" s="938" t="s">
        <v>37</v>
      </c>
      <c r="G59" s="953">
        <v>9301</v>
      </c>
      <c r="H59" s="939" t="s">
        <v>914</v>
      </c>
      <c r="I59" s="940" t="s">
        <v>875</v>
      </c>
      <c r="J59" s="2">
        <v>79</v>
      </c>
    </row>
    <row r="60" spans="1:10" ht="18.75">
      <c r="A60" s="981">
        <v>5</v>
      </c>
      <c r="B60" s="948"/>
      <c r="C60" s="969" t="s">
        <v>530</v>
      </c>
      <c r="D60" s="951">
        <v>1</v>
      </c>
      <c r="E60" s="938" t="s">
        <v>810</v>
      </c>
      <c r="F60" s="938">
        <v>3</v>
      </c>
      <c r="G60" s="953">
        <v>9301</v>
      </c>
      <c r="H60" s="939" t="s">
        <v>915</v>
      </c>
      <c r="I60" s="940" t="s">
        <v>882</v>
      </c>
      <c r="J60" s="2">
        <v>50</v>
      </c>
    </row>
    <row r="61" spans="1:10" ht="18.75">
      <c r="A61" s="938">
        <v>6</v>
      </c>
      <c r="B61" s="948" t="s">
        <v>531</v>
      </c>
      <c r="C61" s="969" t="s">
        <v>74</v>
      </c>
      <c r="D61" s="951">
        <v>2</v>
      </c>
      <c r="E61" s="938" t="s">
        <v>810</v>
      </c>
      <c r="F61" s="938">
        <v>3</v>
      </c>
      <c r="G61" s="953" t="s">
        <v>813</v>
      </c>
      <c r="H61" s="939" t="s">
        <v>916</v>
      </c>
      <c r="I61" s="940" t="s">
        <v>882</v>
      </c>
      <c r="J61" s="2">
        <v>69</v>
      </c>
    </row>
    <row r="62" spans="1:10" ht="18.75">
      <c r="A62" s="938"/>
      <c r="B62" s="948"/>
      <c r="C62" s="969"/>
      <c r="D62" s="951"/>
      <c r="E62" s="938"/>
      <c r="F62" s="938"/>
      <c r="G62" s="953"/>
      <c r="H62" s="939" t="s">
        <v>917</v>
      </c>
      <c r="I62" s="940" t="s">
        <v>882</v>
      </c>
      <c r="J62" s="2">
        <v>71</v>
      </c>
    </row>
    <row r="63" spans="1:10" ht="18.75">
      <c r="A63" s="938">
        <v>7</v>
      </c>
      <c r="B63" s="948" t="s">
        <v>870</v>
      </c>
      <c r="C63" s="969" t="s">
        <v>35</v>
      </c>
      <c r="D63" s="951">
        <v>1</v>
      </c>
      <c r="E63" s="938" t="s">
        <v>810</v>
      </c>
      <c r="F63" s="938" t="s">
        <v>34</v>
      </c>
      <c r="G63" s="953">
        <v>9301</v>
      </c>
      <c r="H63" s="939" t="s">
        <v>918</v>
      </c>
    </row>
    <row r="64" spans="1:10" ht="18.75">
      <c r="A64" s="938">
        <v>8</v>
      </c>
      <c r="B64" s="948" t="s">
        <v>581</v>
      </c>
      <c r="C64" s="969" t="s">
        <v>60</v>
      </c>
      <c r="D64" s="951">
        <v>1</v>
      </c>
      <c r="E64" s="938" t="s">
        <v>810</v>
      </c>
      <c r="F64" s="938">
        <v>4</v>
      </c>
      <c r="G64" s="953" t="s">
        <v>864</v>
      </c>
      <c r="H64" s="939" t="s">
        <v>1164</v>
      </c>
    </row>
    <row r="65" spans="1:11" ht="18.75">
      <c r="A65" s="938"/>
      <c r="B65" s="948"/>
      <c r="C65" s="969"/>
      <c r="D65" s="951"/>
      <c r="E65" s="938"/>
      <c r="F65" s="938"/>
      <c r="G65" s="953"/>
      <c r="H65" s="939" t="s">
        <v>1165</v>
      </c>
    </row>
    <row r="66" spans="1:11" ht="18.75">
      <c r="A66" s="938">
        <v>9</v>
      </c>
      <c r="B66" s="948" t="s">
        <v>581</v>
      </c>
      <c r="C66" s="969" t="s">
        <v>60</v>
      </c>
      <c r="D66" s="951">
        <v>2</v>
      </c>
      <c r="E66" s="938" t="s">
        <v>810</v>
      </c>
      <c r="F66" s="938">
        <v>3</v>
      </c>
      <c r="G66" s="953" t="s">
        <v>865</v>
      </c>
      <c r="H66" s="939" t="s">
        <v>1168</v>
      </c>
    </row>
    <row r="67" spans="1:11" ht="18.75">
      <c r="A67" s="938"/>
      <c r="B67" s="948"/>
      <c r="C67" s="969"/>
      <c r="D67" s="951"/>
      <c r="E67" s="938"/>
      <c r="F67" s="938"/>
      <c r="G67" s="953"/>
    </row>
    <row r="68" spans="1:11" ht="18.75">
      <c r="A68" s="938"/>
      <c r="B68" s="948"/>
      <c r="C68" s="973" t="s">
        <v>532</v>
      </c>
      <c r="D68" s="977"/>
      <c r="E68" s="984"/>
      <c r="F68" s="984"/>
      <c r="G68" s="953"/>
    </row>
    <row r="69" spans="1:11" ht="18.75">
      <c r="A69" s="938">
        <v>11</v>
      </c>
      <c r="B69" s="948" t="s">
        <v>524</v>
      </c>
      <c r="C69" s="969" t="s">
        <v>862</v>
      </c>
      <c r="D69" s="951">
        <v>1</v>
      </c>
      <c r="E69" s="938" t="s">
        <v>810</v>
      </c>
      <c r="F69" s="938" t="s">
        <v>37</v>
      </c>
      <c r="G69" s="953">
        <v>9301</v>
      </c>
      <c r="H69" s="1076" t="s">
        <v>919</v>
      </c>
      <c r="I69" s="1077" t="s">
        <v>920</v>
      </c>
      <c r="J69" s="1078">
        <v>79</v>
      </c>
      <c r="K69" s="1078" t="s">
        <v>889</v>
      </c>
    </row>
    <row r="70" spans="1:11" ht="18.75">
      <c r="A70" s="938">
        <v>12</v>
      </c>
      <c r="B70" s="948" t="s">
        <v>531</v>
      </c>
      <c r="C70" s="969" t="s">
        <v>74</v>
      </c>
      <c r="D70" s="951">
        <v>2</v>
      </c>
      <c r="E70" s="938" t="s">
        <v>810</v>
      </c>
      <c r="F70" s="938">
        <v>3</v>
      </c>
      <c r="G70" s="953">
        <v>9301</v>
      </c>
      <c r="H70" s="939" t="s">
        <v>921</v>
      </c>
      <c r="I70" s="940" t="s">
        <v>922</v>
      </c>
      <c r="J70" s="2">
        <v>67</v>
      </c>
    </row>
    <row r="71" spans="1:11" ht="18.75">
      <c r="A71" s="938"/>
      <c r="B71" s="948"/>
      <c r="C71" s="969"/>
      <c r="D71" s="951"/>
      <c r="E71" s="938"/>
      <c r="F71" s="938"/>
      <c r="G71" s="953"/>
      <c r="H71" s="1080" t="s">
        <v>1190</v>
      </c>
    </row>
    <row r="72" spans="1:11" ht="18.75">
      <c r="A72" s="938">
        <v>13</v>
      </c>
      <c r="B72" s="948" t="s">
        <v>531</v>
      </c>
      <c r="C72" s="969" t="s">
        <v>530</v>
      </c>
      <c r="D72" s="951">
        <v>1</v>
      </c>
      <c r="E72" s="938" t="s">
        <v>810</v>
      </c>
      <c r="F72" s="938">
        <v>3</v>
      </c>
      <c r="G72" s="953">
        <v>9301</v>
      </c>
      <c r="H72" s="939" t="s">
        <v>923</v>
      </c>
      <c r="I72" s="940" t="s">
        <v>922</v>
      </c>
      <c r="J72" s="2">
        <v>87</v>
      </c>
    </row>
    <row r="73" spans="1:11" ht="18.75">
      <c r="A73" s="938">
        <v>14</v>
      </c>
      <c r="B73" s="948" t="s">
        <v>581</v>
      </c>
      <c r="C73" s="969" t="s">
        <v>60</v>
      </c>
      <c r="D73" s="951">
        <v>1</v>
      </c>
      <c r="E73" s="938" t="s">
        <v>810</v>
      </c>
      <c r="F73" s="938">
        <v>4</v>
      </c>
      <c r="G73" s="953"/>
      <c r="H73" s="939" t="s">
        <v>1167</v>
      </c>
    </row>
    <row r="74" spans="1:11" ht="18.75">
      <c r="A74" s="938">
        <v>15</v>
      </c>
      <c r="B74" s="948" t="s">
        <v>581</v>
      </c>
      <c r="C74" s="969" t="s">
        <v>60</v>
      </c>
      <c r="D74" s="951">
        <v>2</v>
      </c>
      <c r="E74" s="938" t="s">
        <v>810</v>
      </c>
      <c r="F74" s="938">
        <v>3</v>
      </c>
      <c r="G74" s="953"/>
      <c r="H74" s="939" t="s">
        <v>1166</v>
      </c>
    </row>
    <row r="75" spans="1:11" ht="18.75">
      <c r="A75" s="938"/>
      <c r="B75" s="948"/>
      <c r="C75" s="969"/>
      <c r="D75" s="951"/>
      <c r="E75" s="938"/>
      <c r="F75" s="938"/>
      <c r="G75" s="953"/>
      <c r="H75" s="939" t="s">
        <v>1151</v>
      </c>
    </row>
    <row r="76" spans="1:11" ht="18.75">
      <c r="A76" s="938"/>
      <c r="B76" s="948"/>
      <c r="C76" s="969"/>
      <c r="D76" s="951"/>
      <c r="E76" s="938"/>
      <c r="F76" s="938"/>
      <c r="G76" s="953"/>
    </row>
    <row r="77" spans="1:11" ht="18.75">
      <c r="A77" s="938"/>
      <c r="B77" s="948"/>
      <c r="C77" s="973" t="s">
        <v>860</v>
      </c>
      <c r="D77" s="951"/>
      <c r="E77" s="938"/>
      <c r="F77" s="938"/>
      <c r="G77" s="953"/>
    </row>
    <row r="78" spans="1:11" ht="18.75">
      <c r="A78" s="938">
        <v>16</v>
      </c>
      <c r="B78" s="948">
        <v>4144</v>
      </c>
      <c r="C78" s="969" t="s">
        <v>861</v>
      </c>
      <c r="D78" s="951">
        <v>1</v>
      </c>
      <c r="E78" s="938" t="s">
        <v>810</v>
      </c>
      <c r="F78" s="938" t="s">
        <v>48</v>
      </c>
      <c r="G78" s="953"/>
      <c r="H78" s="939" t="s">
        <v>924</v>
      </c>
      <c r="I78" s="940" t="s">
        <v>925</v>
      </c>
      <c r="J78" s="2">
        <v>74</v>
      </c>
    </row>
    <row r="79" spans="1:11" ht="18.75">
      <c r="A79" s="938">
        <v>17</v>
      </c>
      <c r="B79" s="948" t="s">
        <v>529</v>
      </c>
      <c r="C79" s="969" t="s">
        <v>81</v>
      </c>
      <c r="D79" s="951">
        <v>3</v>
      </c>
      <c r="E79" s="938" t="s">
        <v>810</v>
      </c>
      <c r="F79" s="938" t="s">
        <v>48</v>
      </c>
      <c r="G79" s="953">
        <v>9301</v>
      </c>
      <c r="H79" s="939" t="s">
        <v>926</v>
      </c>
      <c r="I79" s="940" t="s">
        <v>875</v>
      </c>
      <c r="J79" s="2">
        <v>79</v>
      </c>
    </row>
    <row r="80" spans="1:11" ht="18.75">
      <c r="A80" s="938"/>
      <c r="B80" s="948"/>
      <c r="C80" s="969"/>
      <c r="D80" s="951"/>
      <c r="E80" s="938"/>
      <c r="F80" s="938"/>
      <c r="G80" s="953"/>
      <c r="H80" s="939" t="s">
        <v>927</v>
      </c>
      <c r="I80" s="940" t="s">
        <v>875</v>
      </c>
      <c r="J80" s="2">
        <v>75</v>
      </c>
    </row>
    <row r="81" spans="1:11" ht="18.75">
      <c r="A81" s="938"/>
      <c r="B81" s="948"/>
      <c r="C81" s="969"/>
      <c r="D81" s="951"/>
      <c r="E81" s="938"/>
      <c r="F81" s="938"/>
      <c r="G81" s="953"/>
      <c r="H81" s="1080" t="s">
        <v>905</v>
      </c>
      <c r="I81" s="1081" t="s">
        <v>875</v>
      </c>
      <c r="J81" s="1082">
        <v>89</v>
      </c>
      <c r="K81" s="1081"/>
    </row>
    <row r="82" spans="1:11" ht="19.5">
      <c r="A82" s="612"/>
      <c r="B82" s="961"/>
      <c r="C82" s="985" t="s">
        <v>430</v>
      </c>
      <c r="D82" s="963">
        <f>+D79+D78+D74+D73+D72+D70+D69+D66+D64+D63+D61+D60+D59+D57+D56+D54</f>
        <v>22</v>
      </c>
      <c r="E82" s="938"/>
      <c r="F82" s="938"/>
      <c r="G82" s="953"/>
    </row>
    <row r="83" spans="1:11" ht="18.75">
      <c r="A83" s="938"/>
      <c r="B83" s="948"/>
      <c r="C83" s="950" t="s">
        <v>857</v>
      </c>
      <c r="D83" s="951"/>
      <c r="E83" s="938"/>
      <c r="F83" s="938"/>
      <c r="G83" s="953"/>
    </row>
    <row r="84" spans="1:11" ht="18.75">
      <c r="A84" s="938">
        <v>3</v>
      </c>
      <c r="B84" s="948" t="s">
        <v>539</v>
      </c>
      <c r="C84" s="952" t="s">
        <v>540</v>
      </c>
      <c r="D84" s="951">
        <v>1</v>
      </c>
      <c r="E84" s="938" t="s">
        <v>810</v>
      </c>
      <c r="F84" s="938" t="s">
        <v>37</v>
      </c>
      <c r="G84" s="986" t="s">
        <v>816</v>
      </c>
      <c r="H84" s="939" t="s">
        <v>928</v>
      </c>
      <c r="I84" s="940" t="s">
        <v>875</v>
      </c>
      <c r="J84" s="2">
        <v>56</v>
      </c>
    </row>
    <row r="85" spans="1:11" ht="18.75">
      <c r="A85" s="938">
        <v>2</v>
      </c>
      <c r="B85" s="948" t="s">
        <v>537</v>
      </c>
      <c r="C85" s="952" t="s">
        <v>538</v>
      </c>
      <c r="D85" s="951">
        <v>1</v>
      </c>
      <c r="E85" s="938" t="s">
        <v>810</v>
      </c>
      <c r="F85" s="938" t="s">
        <v>34</v>
      </c>
      <c r="G85" s="986" t="s">
        <v>816</v>
      </c>
      <c r="H85" s="939" t="s">
        <v>929</v>
      </c>
      <c r="I85" s="940" t="s">
        <v>922</v>
      </c>
      <c r="J85" s="2">
        <v>69</v>
      </c>
    </row>
    <row r="86" spans="1:11" ht="18.75">
      <c r="A86" s="938">
        <v>4</v>
      </c>
      <c r="B86" s="948" t="s">
        <v>541</v>
      </c>
      <c r="C86" s="952" t="s">
        <v>542</v>
      </c>
      <c r="D86" s="951">
        <v>1</v>
      </c>
      <c r="E86" s="938" t="s">
        <v>810</v>
      </c>
      <c r="F86" s="938" t="s">
        <v>44</v>
      </c>
      <c r="G86" s="986" t="s">
        <v>817</v>
      </c>
      <c r="H86" s="939" t="s">
        <v>930</v>
      </c>
      <c r="I86" s="940" t="s">
        <v>922</v>
      </c>
      <c r="J86" s="2">
        <v>60</v>
      </c>
    </row>
    <row r="87" spans="1:11" ht="18.75">
      <c r="A87" s="938">
        <v>5</v>
      </c>
      <c r="B87" s="948" t="s">
        <v>543</v>
      </c>
      <c r="C87" s="952" t="s">
        <v>544</v>
      </c>
      <c r="D87" s="951">
        <v>1</v>
      </c>
      <c r="E87" s="938" t="s">
        <v>810</v>
      </c>
      <c r="F87" s="938" t="s">
        <v>44</v>
      </c>
      <c r="G87" s="986" t="s">
        <v>817</v>
      </c>
      <c r="H87" s="939" t="s">
        <v>931</v>
      </c>
      <c r="I87" s="940" t="s">
        <v>922</v>
      </c>
      <c r="J87" s="2">
        <v>69</v>
      </c>
    </row>
    <row r="88" spans="1:11" ht="19.5">
      <c r="A88" s="938"/>
      <c r="B88" s="948"/>
      <c r="C88" s="962" t="s">
        <v>430</v>
      </c>
      <c r="D88" s="987">
        <v>4</v>
      </c>
      <c r="E88" s="962"/>
      <c r="F88" s="965"/>
      <c r="G88" s="988"/>
    </row>
    <row r="89" spans="1:11" ht="18.75">
      <c r="A89" s="938"/>
      <c r="B89" s="948"/>
      <c r="C89" s="950" t="s">
        <v>858</v>
      </c>
      <c r="D89" s="951"/>
      <c r="E89" s="952"/>
      <c r="F89" s="938"/>
      <c r="G89" s="989"/>
    </row>
    <row r="90" spans="1:11" ht="18.75">
      <c r="A90" s="938">
        <v>1</v>
      </c>
      <c r="B90" s="948" t="s">
        <v>547</v>
      </c>
      <c r="C90" s="952" t="s">
        <v>548</v>
      </c>
      <c r="D90" s="951">
        <v>1</v>
      </c>
      <c r="E90" s="938" t="s">
        <v>810</v>
      </c>
      <c r="F90" s="938" t="s">
        <v>39</v>
      </c>
      <c r="G90" s="953">
        <v>9201</v>
      </c>
      <c r="H90" s="939" t="s">
        <v>932</v>
      </c>
      <c r="I90" s="940" t="s">
        <v>922</v>
      </c>
      <c r="J90" s="2">
        <v>75</v>
      </c>
    </row>
    <row r="91" spans="1:11" ht="18.75">
      <c r="A91" s="938">
        <v>2</v>
      </c>
      <c r="B91" s="948" t="s">
        <v>549</v>
      </c>
      <c r="C91" s="952" t="s">
        <v>443</v>
      </c>
      <c r="D91" s="951">
        <v>19</v>
      </c>
      <c r="E91" s="938" t="s">
        <v>810</v>
      </c>
      <c r="F91" s="938" t="s">
        <v>44</v>
      </c>
      <c r="G91" s="953">
        <v>9202</v>
      </c>
      <c r="H91" s="939" t="s">
        <v>933</v>
      </c>
      <c r="I91" s="940" t="s">
        <v>922</v>
      </c>
      <c r="J91" s="2">
        <v>82</v>
      </c>
    </row>
    <row r="92" spans="1:11" ht="18.75">
      <c r="A92" s="938"/>
      <c r="B92" s="948"/>
      <c r="C92" s="990"/>
      <c r="D92" s="951"/>
      <c r="E92" s="938"/>
      <c r="F92" s="938"/>
      <c r="G92" s="953"/>
      <c r="H92" s="939" t="s">
        <v>934</v>
      </c>
      <c r="I92" s="940" t="s">
        <v>922</v>
      </c>
      <c r="J92" s="2">
        <v>71</v>
      </c>
    </row>
    <row r="93" spans="1:11" ht="18.75">
      <c r="A93" s="938"/>
      <c r="B93" s="948"/>
      <c r="C93" s="990"/>
      <c r="D93" s="951"/>
      <c r="E93" s="938"/>
      <c r="F93" s="938"/>
      <c r="G93" s="953"/>
      <c r="H93" s="939" t="s">
        <v>935</v>
      </c>
      <c r="I93" s="940" t="s">
        <v>922</v>
      </c>
      <c r="J93" s="2">
        <v>81</v>
      </c>
    </row>
    <row r="94" spans="1:11" ht="18.75">
      <c r="A94" s="938"/>
      <c r="B94" s="948"/>
      <c r="C94" s="990"/>
      <c r="D94" s="951"/>
      <c r="E94" s="938"/>
      <c r="F94" s="938"/>
      <c r="G94" s="953"/>
      <c r="H94" s="939" t="s">
        <v>936</v>
      </c>
      <c r="I94" s="940" t="s">
        <v>922</v>
      </c>
      <c r="J94" s="2">
        <v>76</v>
      </c>
    </row>
    <row r="95" spans="1:11" ht="18.75">
      <c r="A95" s="938"/>
      <c r="B95" s="948"/>
      <c r="C95" s="990"/>
      <c r="D95" s="951"/>
      <c r="E95" s="938"/>
      <c r="F95" s="938"/>
      <c r="G95" s="953"/>
      <c r="H95" s="939" t="s">
        <v>937</v>
      </c>
      <c r="I95" s="940" t="s">
        <v>922</v>
      </c>
      <c r="J95" s="2">
        <v>73</v>
      </c>
    </row>
    <row r="96" spans="1:11" ht="18.75">
      <c r="A96" s="938"/>
      <c r="B96" s="948"/>
      <c r="C96" s="990"/>
      <c r="D96" s="951"/>
      <c r="E96" s="938"/>
      <c r="F96" s="938"/>
      <c r="G96" s="953"/>
      <c r="H96" s="939" t="s">
        <v>938</v>
      </c>
      <c r="I96" s="940" t="s">
        <v>922</v>
      </c>
      <c r="J96" s="2">
        <v>79</v>
      </c>
    </row>
    <row r="97" spans="1:12" ht="18.75">
      <c r="A97" s="938"/>
      <c r="B97" s="948"/>
      <c r="C97" s="990"/>
      <c r="D97" s="951"/>
      <c r="E97" s="938"/>
      <c r="F97" s="938"/>
      <c r="G97" s="953"/>
      <c r="H97" s="939" t="s">
        <v>939</v>
      </c>
      <c r="I97" s="940" t="s">
        <v>922</v>
      </c>
      <c r="J97" s="2">
        <v>65</v>
      </c>
    </row>
    <row r="98" spans="1:12" ht="18.75">
      <c r="A98" s="938"/>
      <c r="B98" s="948"/>
      <c r="C98" s="990"/>
      <c r="D98" s="951"/>
      <c r="E98" s="938"/>
      <c r="F98" s="938"/>
      <c r="G98" s="953"/>
      <c r="H98" s="939" t="s">
        <v>940</v>
      </c>
      <c r="I98" s="940" t="s">
        <v>922</v>
      </c>
      <c r="J98" s="2">
        <v>69</v>
      </c>
    </row>
    <row r="99" spans="1:12" ht="18.75">
      <c r="A99" s="938"/>
      <c r="B99" s="948"/>
      <c r="C99" s="990"/>
      <c r="D99" s="951"/>
      <c r="E99" s="938"/>
      <c r="F99" s="938"/>
      <c r="G99" s="953"/>
      <c r="H99" s="939" t="s">
        <v>941</v>
      </c>
      <c r="I99" s="940" t="s">
        <v>922</v>
      </c>
      <c r="J99" s="2">
        <v>70</v>
      </c>
    </row>
    <row r="100" spans="1:12" ht="18.75">
      <c r="A100" s="938"/>
      <c r="B100" s="948"/>
      <c r="C100" s="990"/>
      <c r="D100" s="951"/>
      <c r="E100" s="938"/>
      <c r="F100" s="938"/>
      <c r="G100" s="953"/>
      <c r="H100" s="939" t="s">
        <v>942</v>
      </c>
      <c r="I100" s="940" t="s">
        <v>875</v>
      </c>
      <c r="J100" s="2">
        <v>79</v>
      </c>
    </row>
    <row r="101" spans="1:12" ht="18.75">
      <c r="A101" s="938"/>
      <c r="B101" s="948"/>
      <c r="C101" s="990"/>
      <c r="D101" s="951"/>
      <c r="E101" s="938"/>
      <c r="F101" s="938"/>
      <c r="G101" s="953"/>
      <c r="H101" s="939" t="s">
        <v>943</v>
      </c>
      <c r="I101" s="940" t="s">
        <v>922</v>
      </c>
      <c r="J101" s="2">
        <v>74</v>
      </c>
    </row>
    <row r="102" spans="1:12" ht="18.75">
      <c r="A102" s="938"/>
      <c r="B102" s="948"/>
      <c r="C102" s="990"/>
      <c r="D102" s="951"/>
      <c r="E102" s="938"/>
      <c r="F102" s="938"/>
      <c r="G102" s="953"/>
      <c r="H102" s="939" t="s">
        <v>944</v>
      </c>
      <c r="I102" s="940" t="s">
        <v>922</v>
      </c>
      <c r="J102" s="2">
        <v>64</v>
      </c>
    </row>
    <row r="103" spans="1:12" ht="18.75">
      <c r="A103" s="938"/>
      <c r="B103" s="948"/>
      <c r="C103" s="990"/>
      <c r="D103" s="951"/>
      <c r="E103" s="938"/>
      <c r="F103" s="938"/>
      <c r="G103" s="953"/>
      <c r="H103" s="939" t="s">
        <v>945</v>
      </c>
      <c r="I103" s="940" t="s">
        <v>922</v>
      </c>
      <c r="J103" s="2">
        <v>68</v>
      </c>
    </row>
    <row r="104" spans="1:12" ht="18.75">
      <c r="A104" s="938"/>
      <c r="B104" s="948"/>
      <c r="C104" s="990"/>
      <c r="D104" s="951"/>
      <c r="E104" s="938"/>
      <c r="F104" s="938"/>
      <c r="G104" s="953"/>
      <c r="H104" s="939" t="s">
        <v>946</v>
      </c>
      <c r="I104" s="940" t="s">
        <v>922</v>
      </c>
      <c r="J104" s="2">
        <v>60</v>
      </c>
    </row>
    <row r="105" spans="1:12" ht="18.75">
      <c r="A105" s="938"/>
      <c r="B105" s="948"/>
      <c r="C105" s="990"/>
      <c r="D105" s="951"/>
      <c r="E105" s="938"/>
      <c r="F105" s="938"/>
      <c r="G105" s="953"/>
      <c r="H105" s="939" t="s">
        <v>947</v>
      </c>
      <c r="I105" s="940" t="s">
        <v>922</v>
      </c>
      <c r="J105" s="2">
        <v>68</v>
      </c>
    </row>
    <row r="106" spans="1:12" ht="18.75">
      <c r="A106" s="938"/>
      <c r="B106" s="948"/>
      <c r="C106" s="990"/>
      <c r="D106" s="951"/>
      <c r="E106" s="938"/>
      <c r="F106" s="938"/>
      <c r="G106" s="953"/>
      <c r="H106" s="939" t="s">
        <v>948</v>
      </c>
      <c r="I106" s="940" t="s">
        <v>922</v>
      </c>
      <c r="J106" s="2">
        <v>70</v>
      </c>
    </row>
    <row r="107" spans="1:12" ht="18.75">
      <c r="A107" s="938"/>
      <c r="B107" s="948"/>
      <c r="C107" s="990"/>
      <c r="D107" s="951"/>
      <c r="E107" s="938"/>
      <c r="F107" s="938"/>
      <c r="G107" s="953"/>
      <c r="H107" s="1076" t="s">
        <v>949</v>
      </c>
      <c r="I107" s="1077" t="s">
        <v>925</v>
      </c>
      <c r="J107" s="1078">
        <v>81</v>
      </c>
      <c r="K107" s="1078" t="s">
        <v>889</v>
      </c>
      <c r="L107" s="1078" t="s">
        <v>951</v>
      </c>
    </row>
    <row r="108" spans="1:12" ht="18.75">
      <c r="A108" s="938"/>
      <c r="B108" s="948"/>
      <c r="C108" s="990"/>
      <c r="D108" s="951"/>
      <c r="E108" s="938"/>
      <c r="F108" s="938"/>
      <c r="G108" s="953"/>
      <c r="H108" s="939" t="s">
        <v>950</v>
      </c>
      <c r="I108" s="940" t="s">
        <v>922</v>
      </c>
      <c r="J108" s="2">
        <v>60</v>
      </c>
    </row>
    <row r="109" spans="1:12" ht="18.75">
      <c r="A109" s="938"/>
      <c r="B109" s="948"/>
      <c r="C109" s="990"/>
      <c r="D109" s="951"/>
      <c r="E109" s="938"/>
      <c r="F109" s="938"/>
      <c r="G109" s="953"/>
      <c r="H109" s="1080" t="s">
        <v>1176</v>
      </c>
      <c r="I109" s="1081" t="s">
        <v>922</v>
      </c>
      <c r="J109" s="1082">
        <v>65</v>
      </c>
    </row>
    <row r="110" spans="1:12" ht="18.75">
      <c r="E110" s="938" t="s">
        <v>810</v>
      </c>
      <c r="F110" s="938" t="s">
        <v>44</v>
      </c>
      <c r="G110" s="991">
        <v>9202</v>
      </c>
    </row>
    <row r="111" spans="1:12" ht="19.5">
      <c r="A111" s="938"/>
      <c r="B111" s="948"/>
      <c r="C111" s="962" t="s">
        <v>430</v>
      </c>
      <c r="D111" s="963">
        <f>D90+D91+D92</f>
        <v>20</v>
      </c>
      <c r="E111" s="962"/>
      <c r="F111" s="965"/>
      <c r="G111" s="966"/>
    </row>
    <row r="112" spans="1:12" ht="18.75">
      <c r="A112" s="938"/>
      <c r="B112" s="948"/>
      <c r="C112" s="992" t="s">
        <v>859</v>
      </c>
      <c r="D112" s="993"/>
      <c r="E112" s="938"/>
      <c r="F112" s="938"/>
      <c r="G112" s="989"/>
    </row>
    <row r="113" spans="1:12" ht="18.75">
      <c r="A113" s="938">
        <v>1</v>
      </c>
      <c r="B113" s="948" t="s">
        <v>558</v>
      </c>
      <c r="C113" s="952" t="s">
        <v>35</v>
      </c>
      <c r="D113" s="951">
        <v>1</v>
      </c>
      <c r="E113" s="938" t="s">
        <v>810</v>
      </c>
      <c r="F113" s="938" t="s">
        <v>34</v>
      </c>
      <c r="G113" s="991" t="s">
        <v>829</v>
      </c>
      <c r="H113" s="1076" t="s">
        <v>952</v>
      </c>
      <c r="I113" s="1077" t="s">
        <v>925</v>
      </c>
      <c r="J113" s="1078">
        <v>79</v>
      </c>
      <c r="K113" s="1078" t="s">
        <v>889</v>
      </c>
      <c r="L113" s="1078" t="s">
        <v>953</v>
      </c>
    </row>
    <row r="114" spans="1:12" ht="18.75">
      <c r="A114" s="965"/>
      <c r="B114" s="994"/>
      <c r="C114" s="952" t="s">
        <v>595</v>
      </c>
      <c r="D114" s="951"/>
      <c r="E114" s="952"/>
      <c r="F114" s="938"/>
      <c r="G114" s="953"/>
    </row>
    <row r="115" spans="1:12" ht="18.75">
      <c r="A115" s="938">
        <v>1</v>
      </c>
      <c r="B115" s="948" t="s">
        <v>596</v>
      </c>
      <c r="C115" s="952" t="s">
        <v>329</v>
      </c>
      <c r="D115" s="951">
        <v>7</v>
      </c>
      <c r="E115" s="938" t="s">
        <v>810</v>
      </c>
      <c r="F115" s="995" t="s">
        <v>46</v>
      </c>
      <c r="G115" s="991" t="s">
        <v>830</v>
      </c>
      <c r="H115" s="939" t="s">
        <v>954</v>
      </c>
      <c r="I115" s="940" t="s">
        <v>922</v>
      </c>
      <c r="J115" s="2">
        <v>61</v>
      </c>
    </row>
    <row r="116" spans="1:12" ht="18.75">
      <c r="A116" s="938"/>
      <c r="B116" s="948"/>
      <c r="C116" s="952"/>
      <c r="D116" s="951"/>
      <c r="E116" s="938"/>
      <c r="F116" s="995"/>
      <c r="G116" s="991"/>
      <c r="H116" s="939" t="s">
        <v>955</v>
      </c>
      <c r="I116" s="940" t="s">
        <v>922</v>
      </c>
      <c r="J116" s="2">
        <v>64</v>
      </c>
    </row>
    <row r="117" spans="1:12" ht="18.75">
      <c r="A117" s="938"/>
      <c r="B117" s="948"/>
      <c r="C117" s="952"/>
      <c r="D117" s="951"/>
      <c r="E117" s="938"/>
      <c r="F117" s="995"/>
      <c r="G117" s="991"/>
      <c r="H117" s="939" t="s">
        <v>957</v>
      </c>
      <c r="I117" s="1081" t="s">
        <v>1181</v>
      </c>
      <c r="J117" s="1082">
        <v>79</v>
      </c>
    </row>
    <row r="118" spans="1:12" ht="18.75">
      <c r="A118" s="938"/>
      <c r="B118" s="948"/>
      <c r="C118" s="952"/>
      <c r="D118" s="951"/>
      <c r="E118" s="938"/>
      <c r="F118" s="995"/>
      <c r="G118" s="991"/>
      <c r="H118" s="1080" t="s">
        <v>1189</v>
      </c>
    </row>
    <row r="119" spans="1:12" ht="18.75">
      <c r="A119" s="938"/>
      <c r="B119" s="948"/>
      <c r="C119" s="952"/>
      <c r="D119" s="951"/>
      <c r="E119" s="938"/>
      <c r="F119" s="995"/>
      <c r="G119" s="991"/>
      <c r="H119" s="1080" t="s">
        <v>956</v>
      </c>
      <c r="I119" s="940" t="s">
        <v>875</v>
      </c>
      <c r="J119" s="2">
        <v>59</v>
      </c>
    </row>
    <row r="120" spans="1:12" ht="18.75">
      <c r="A120" s="938"/>
      <c r="B120" s="948"/>
      <c r="C120" s="952"/>
      <c r="D120" s="951"/>
      <c r="E120" s="938"/>
      <c r="F120" s="995"/>
      <c r="G120" s="991"/>
      <c r="H120" s="1080" t="s">
        <v>1183</v>
      </c>
      <c r="I120" s="1081"/>
      <c r="J120" s="1082"/>
      <c r="L120" s="1082"/>
    </row>
    <row r="121" spans="1:12" ht="18.75">
      <c r="A121" s="938"/>
      <c r="B121" s="948"/>
      <c r="C121" s="952"/>
      <c r="D121" s="951"/>
      <c r="E121" s="938"/>
      <c r="F121" s="995"/>
      <c r="G121" s="991"/>
      <c r="H121" s="1073"/>
      <c r="I121" s="1074"/>
      <c r="J121" s="1075"/>
      <c r="L121" s="1082"/>
    </row>
    <row r="122" spans="1:12" ht="18.75">
      <c r="A122" s="938">
        <v>2</v>
      </c>
      <c r="B122" s="948" t="s">
        <v>597</v>
      </c>
      <c r="C122" s="952" t="s">
        <v>386</v>
      </c>
      <c r="D122" s="951">
        <v>5</v>
      </c>
      <c r="E122" s="979" t="s">
        <v>811</v>
      </c>
      <c r="F122" s="995" t="s">
        <v>46</v>
      </c>
      <c r="G122" s="991" t="s">
        <v>830</v>
      </c>
      <c r="H122" s="939" t="s">
        <v>958</v>
      </c>
      <c r="I122" s="940" t="s">
        <v>922</v>
      </c>
      <c r="J122" s="2">
        <v>75</v>
      </c>
    </row>
    <row r="123" spans="1:12" ht="18.75">
      <c r="A123" s="938"/>
      <c r="B123" s="948"/>
      <c r="C123" s="952"/>
      <c r="D123" s="951"/>
      <c r="E123" s="979"/>
      <c r="F123" s="995"/>
      <c r="G123" s="991"/>
      <c r="H123" s="939" t="s">
        <v>959</v>
      </c>
      <c r="I123" s="940" t="s">
        <v>922</v>
      </c>
      <c r="J123" s="2">
        <v>71</v>
      </c>
    </row>
    <row r="124" spans="1:12" ht="18.75">
      <c r="A124" s="938"/>
      <c r="B124" s="948"/>
      <c r="C124" s="952"/>
      <c r="D124" s="951"/>
      <c r="E124" s="979"/>
      <c r="F124" s="995"/>
      <c r="G124" s="991"/>
      <c r="H124" s="939" t="s">
        <v>960</v>
      </c>
      <c r="I124" s="940" t="s">
        <v>922</v>
      </c>
      <c r="J124" s="2">
        <v>56</v>
      </c>
    </row>
    <row r="125" spans="1:12" ht="18.75">
      <c r="A125" s="938"/>
      <c r="B125" s="948"/>
      <c r="C125" s="952"/>
      <c r="D125" s="951"/>
      <c r="E125" s="979"/>
      <c r="F125" s="995"/>
      <c r="G125" s="991"/>
      <c r="H125" s="939" t="s">
        <v>946</v>
      </c>
      <c r="I125" s="940" t="s">
        <v>922</v>
      </c>
      <c r="J125" s="2">
        <v>59</v>
      </c>
    </row>
    <row r="126" spans="1:12" ht="18.75">
      <c r="A126" s="938"/>
      <c r="B126" s="948"/>
      <c r="C126" s="952"/>
      <c r="D126" s="951"/>
      <c r="E126" s="979"/>
      <c r="F126" s="995"/>
      <c r="G126" s="991"/>
      <c r="H126" s="939" t="s">
        <v>961</v>
      </c>
      <c r="I126" s="940" t="s">
        <v>922</v>
      </c>
      <c r="J126" s="2">
        <v>56</v>
      </c>
    </row>
    <row r="127" spans="1:12" ht="19.5">
      <c r="A127" s="938"/>
      <c r="B127" s="948"/>
      <c r="C127" s="996" t="s">
        <v>319</v>
      </c>
      <c r="D127" s="963">
        <f>D113+D115+D122</f>
        <v>13</v>
      </c>
      <c r="E127" s="952"/>
      <c r="F127" s="938"/>
      <c r="G127" s="997"/>
    </row>
    <row r="128" spans="1:12" ht="18.75">
      <c r="A128" s="957"/>
      <c r="B128" s="957"/>
      <c r="C128" s="998" t="s">
        <v>866</v>
      </c>
      <c r="D128" s="999"/>
      <c r="E128" s="1000"/>
      <c r="F128" s="938"/>
      <c r="G128" s="989"/>
    </row>
    <row r="129" spans="1:11" ht="18.75">
      <c r="A129" s="938">
        <v>1</v>
      </c>
      <c r="B129" s="948" t="s">
        <v>872</v>
      </c>
      <c r="C129" s="952" t="s">
        <v>867</v>
      </c>
      <c r="D129" s="951">
        <v>1</v>
      </c>
      <c r="E129" s="938" t="s">
        <v>831</v>
      </c>
      <c r="F129" s="938" t="s">
        <v>34</v>
      </c>
      <c r="G129" s="953">
        <v>9201</v>
      </c>
      <c r="H129" s="939" t="s">
        <v>962</v>
      </c>
      <c r="I129" s="940" t="s">
        <v>925</v>
      </c>
      <c r="J129" s="2">
        <v>64</v>
      </c>
    </row>
    <row r="130" spans="1:11" ht="18.75">
      <c r="A130" s="938">
        <v>2</v>
      </c>
      <c r="B130" s="948" t="s">
        <v>601</v>
      </c>
      <c r="C130" s="952" t="s">
        <v>602</v>
      </c>
      <c r="D130" s="951">
        <v>1</v>
      </c>
      <c r="E130" s="938" t="s">
        <v>810</v>
      </c>
      <c r="F130" s="938" t="s">
        <v>34</v>
      </c>
      <c r="G130" s="986" t="s">
        <v>818</v>
      </c>
      <c r="H130" s="939" t="s">
        <v>963</v>
      </c>
      <c r="I130" s="940" t="s">
        <v>875</v>
      </c>
      <c r="J130" s="2">
        <v>78</v>
      </c>
    </row>
    <row r="131" spans="1:11" ht="18.75">
      <c r="A131" s="938">
        <v>3</v>
      </c>
      <c r="B131" s="948" t="s">
        <v>547</v>
      </c>
      <c r="C131" s="952" t="s">
        <v>463</v>
      </c>
      <c r="D131" s="951">
        <v>1</v>
      </c>
      <c r="E131" s="938" t="s">
        <v>810</v>
      </c>
      <c r="F131" s="938" t="s">
        <v>39</v>
      </c>
      <c r="G131" s="953" t="s">
        <v>832</v>
      </c>
      <c r="H131" s="939" t="s">
        <v>964</v>
      </c>
      <c r="I131" s="940" t="s">
        <v>875</v>
      </c>
      <c r="J131" s="2">
        <v>83</v>
      </c>
    </row>
    <row r="132" spans="1:11" ht="18.75">
      <c r="A132" s="938">
        <v>4</v>
      </c>
      <c r="B132" s="948" t="s">
        <v>541</v>
      </c>
      <c r="C132" s="952" t="s">
        <v>542</v>
      </c>
      <c r="D132" s="951">
        <v>0.5</v>
      </c>
      <c r="E132" s="938" t="s">
        <v>810</v>
      </c>
      <c r="F132" s="938" t="s">
        <v>402</v>
      </c>
      <c r="G132" s="1001">
        <v>9202</v>
      </c>
      <c r="H132" s="939" t="s">
        <v>965</v>
      </c>
      <c r="I132" s="940" t="s">
        <v>922</v>
      </c>
      <c r="J132" s="2">
        <v>54</v>
      </c>
    </row>
    <row r="133" spans="1:11" ht="18.75">
      <c r="A133" s="938"/>
      <c r="B133" s="948"/>
      <c r="C133" s="970" t="s">
        <v>430</v>
      </c>
      <c r="D133" s="972">
        <f>D129+D130+D131+D132</f>
        <v>3.5</v>
      </c>
      <c r="E133" s="938"/>
      <c r="F133" s="938"/>
      <c r="G133" s="1002"/>
    </row>
    <row r="134" spans="1:11" ht="18.75">
      <c r="A134" s="938"/>
      <c r="B134" s="994"/>
      <c r="C134" s="1003" t="s">
        <v>310</v>
      </c>
      <c r="D134" s="951"/>
      <c r="E134" s="938"/>
      <c r="F134" s="938"/>
      <c r="G134" s="989"/>
      <c r="I134" s="939"/>
      <c r="J134" s="939"/>
      <c r="K134" s="939"/>
    </row>
    <row r="135" spans="1:11" ht="18.75">
      <c r="A135" s="938">
        <v>1</v>
      </c>
      <c r="B135" s="948" t="s">
        <v>603</v>
      </c>
      <c r="C135" s="952" t="s">
        <v>604</v>
      </c>
      <c r="D135" s="967">
        <v>3</v>
      </c>
      <c r="E135" s="938" t="s">
        <v>810</v>
      </c>
      <c r="F135" s="938">
        <v>5</v>
      </c>
      <c r="G135" s="991" t="s">
        <v>817</v>
      </c>
      <c r="H135" s="939" t="s">
        <v>967</v>
      </c>
      <c r="I135" s="939"/>
      <c r="J135" s="939"/>
      <c r="K135" s="939"/>
    </row>
    <row r="136" spans="1:11" ht="18.75">
      <c r="A136" s="938"/>
      <c r="B136" s="948"/>
      <c r="C136" s="952" t="s">
        <v>605</v>
      </c>
      <c r="D136" s="951"/>
      <c r="E136" s="938"/>
      <c r="F136" s="938"/>
      <c r="G136" s="989"/>
      <c r="H136" s="939" t="s">
        <v>968</v>
      </c>
      <c r="I136" s="939"/>
      <c r="J136" s="939"/>
      <c r="K136" s="939"/>
    </row>
    <row r="137" spans="1:11" ht="18.75">
      <c r="A137" s="938"/>
      <c r="B137" s="948"/>
      <c r="C137" s="952"/>
      <c r="D137" s="951"/>
      <c r="E137" s="938"/>
      <c r="F137" s="938"/>
      <c r="G137" s="989"/>
      <c r="H137" s="1080" t="s">
        <v>1182</v>
      </c>
      <c r="I137" s="1080" t="s">
        <v>875</v>
      </c>
      <c r="J137" s="1080">
        <v>88</v>
      </c>
      <c r="K137" s="939"/>
    </row>
    <row r="138" spans="1:11" ht="18.75">
      <c r="A138" s="938">
        <v>1</v>
      </c>
      <c r="B138" s="948" t="s">
        <v>603</v>
      </c>
      <c r="C138" s="952" t="s">
        <v>604</v>
      </c>
      <c r="D138" s="967">
        <v>7</v>
      </c>
      <c r="E138" s="938" t="s">
        <v>810</v>
      </c>
      <c r="F138" s="938">
        <v>4</v>
      </c>
      <c r="G138" s="991" t="s">
        <v>817</v>
      </c>
      <c r="H138" s="939" t="s">
        <v>969</v>
      </c>
      <c r="I138" s="939" t="s">
        <v>922</v>
      </c>
      <c r="J138" s="939">
        <v>58</v>
      </c>
      <c r="K138" s="939"/>
    </row>
    <row r="139" spans="1:11" ht="18.75">
      <c r="A139" s="938"/>
      <c r="B139" s="948"/>
      <c r="C139" s="952" t="s">
        <v>605</v>
      </c>
      <c r="D139" s="967"/>
      <c r="E139" s="938"/>
      <c r="F139" s="938"/>
      <c r="G139" s="991"/>
      <c r="H139" s="939" t="s">
        <v>939</v>
      </c>
      <c r="I139" s="939" t="s">
        <v>922</v>
      </c>
      <c r="J139" s="939">
        <v>71</v>
      </c>
      <c r="K139" s="939"/>
    </row>
    <row r="140" spans="1:11" ht="18.75">
      <c r="A140" s="938"/>
      <c r="B140" s="948"/>
      <c r="C140" s="952"/>
      <c r="D140" s="967"/>
      <c r="E140" s="938"/>
      <c r="F140" s="938"/>
      <c r="G140" s="991"/>
      <c r="H140" s="939" t="s">
        <v>970</v>
      </c>
      <c r="I140" s="939" t="s">
        <v>922</v>
      </c>
      <c r="J140" s="939">
        <v>72</v>
      </c>
      <c r="K140" s="939"/>
    </row>
    <row r="141" spans="1:11" ht="18.75">
      <c r="A141" s="938"/>
      <c r="B141" s="948"/>
      <c r="C141" s="952"/>
      <c r="D141" s="967"/>
      <c r="E141" s="938"/>
      <c r="F141" s="938"/>
      <c r="G141" s="991"/>
      <c r="H141" s="939" t="s">
        <v>971</v>
      </c>
      <c r="I141" s="939" t="s">
        <v>922</v>
      </c>
      <c r="J141" s="939">
        <v>63</v>
      </c>
      <c r="K141" s="939"/>
    </row>
    <row r="142" spans="1:11" ht="18.75">
      <c r="A142" s="938"/>
      <c r="B142" s="948"/>
      <c r="C142" s="952"/>
      <c r="D142" s="967"/>
      <c r="E142" s="938"/>
      <c r="F142" s="938"/>
      <c r="G142" s="991"/>
      <c r="H142" s="939" t="s">
        <v>972</v>
      </c>
      <c r="I142" s="939" t="s">
        <v>922</v>
      </c>
      <c r="J142" s="939">
        <v>89</v>
      </c>
      <c r="K142" s="939"/>
    </row>
    <row r="143" spans="1:11" ht="18.75">
      <c r="A143" s="938"/>
      <c r="B143" s="948"/>
      <c r="C143" s="952"/>
      <c r="D143" s="967"/>
      <c r="E143" s="938"/>
      <c r="F143" s="938"/>
      <c r="G143" s="991"/>
      <c r="H143" s="939" t="s">
        <v>973</v>
      </c>
      <c r="I143" s="939" t="s">
        <v>922</v>
      </c>
      <c r="J143" s="939">
        <v>84</v>
      </c>
      <c r="K143" s="939"/>
    </row>
    <row r="144" spans="1:11" ht="18.75">
      <c r="A144" s="938"/>
      <c r="B144" s="948"/>
      <c r="C144" s="952"/>
      <c r="D144" s="967"/>
      <c r="E144" s="938"/>
      <c r="F144" s="938"/>
      <c r="G144" s="991"/>
      <c r="H144" s="939" t="s">
        <v>966</v>
      </c>
      <c r="I144" s="939" t="s">
        <v>922</v>
      </c>
      <c r="J144" s="939">
        <v>88</v>
      </c>
      <c r="K144" s="939"/>
    </row>
    <row r="145" spans="1:12" ht="19.5">
      <c r="A145" s="938"/>
      <c r="B145" s="948"/>
      <c r="C145" s="970" t="s">
        <v>334</v>
      </c>
      <c r="D145" s="963">
        <v>10</v>
      </c>
      <c r="E145" s="964"/>
      <c r="F145" s="965"/>
      <c r="G145" s="1004"/>
    </row>
    <row r="146" spans="1:12" ht="18.75">
      <c r="A146" s="938"/>
      <c r="B146" s="948"/>
      <c r="C146" s="1005" t="s">
        <v>612</v>
      </c>
      <c r="D146" s="951"/>
      <c r="E146" s="938"/>
      <c r="F146" s="938"/>
      <c r="G146" s="989"/>
    </row>
    <row r="147" spans="1:12" ht="18.75">
      <c r="A147" s="938"/>
      <c r="B147" s="1006"/>
      <c r="C147" s="1005" t="s">
        <v>613</v>
      </c>
      <c r="D147" s="951"/>
      <c r="E147" s="938"/>
      <c r="F147" s="1007"/>
      <c r="G147" s="989"/>
    </row>
    <row r="148" spans="1:12" ht="18.75">
      <c r="A148" s="938">
        <v>1</v>
      </c>
      <c r="B148" s="948" t="s">
        <v>558</v>
      </c>
      <c r="C148" s="952" t="s">
        <v>35</v>
      </c>
      <c r="D148" s="951">
        <v>1</v>
      </c>
      <c r="E148" s="938" t="s">
        <v>810</v>
      </c>
      <c r="F148" s="938" t="s">
        <v>34</v>
      </c>
      <c r="G148" s="991" t="s">
        <v>833</v>
      </c>
      <c r="H148" s="939" t="s">
        <v>974</v>
      </c>
      <c r="I148" s="940" t="s">
        <v>922</v>
      </c>
      <c r="J148" s="2">
        <v>76</v>
      </c>
    </row>
    <row r="149" spans="1:12" ht="18.75">
      <c r="A149" s="938"/>
      <c r="B149" s="948"/>
      <c r="C149" s="1008" t="s">
        <v>595</v>
      </c>
      <c r="D149" s="951"/>
      <c r="E149" s="938"/>
      <c r="F149" s="938"/>
      <c r="G149" s="989"/>
    </row>
    <row r="150" spans="1:12" ht="18.75">
      <c r="A150" s="938">
        <v>2</v>
      </c>
      <c r="B150" s="948" t="s">
        <v>614</v>
      </c>
      <c r="C150" s="952" t="s">
        <v>93</v>
      </c>
      <c r="D150" s="951">
        <v>2</v>
      </c>
      <c r="E150" s="938" t="s">
        <v>811</v>
      </c>
      <c r="F150" s="938">
        <v>5</v>
      </c>
      <c r="G150" s="991" t="s">
        <v>819</v>
      </c>
      <c r="H150" s="939" t="s">
        <v>975</v>
      </c>
      <c r="I150" s="940" t="s">
        <v>922</v>
      </c>
      <c r="J150" s="2">
        <v>49</v>
      </c>
    </row>
    <row r="151" spans="1:12" ht="18.75">
      <c r="A151" s="938"/>
      <c r="B151" s="948"/>
      <c r="C151" s="952" t="s">
        <v>94</v>
      </c>
      <c r="D151" s="951"/>
      <c r="E151" s="938"/>
      <c r="F151" s="938"/>
      <c r="G151" s="953"/>
      <c r="H151" s="1073"/>
      <c r="I151" s="1074"/>
      <c r="J151" s="1075"/>
    </row>
    <row r="152" spans="1:12" ht="18.75">
      <c r="A152" s="938">
        <v>3</v>
      </c>
      <c r="B152" s="948" t="s">
        <v>614</v>
      </c>
      <c r="C152" s="952" t="s">
        <v>93</v>
      </c>
      <c r="D152" s="951">
        <v>4</v>
      </c>
      <c r="E152" s="938" t="s">
        <v>811</v>
      </c>
      <c r="F152" s="938">
        <v>4</v>
      </c>
      <c r="G152" s="991" t="s">
        <v>819</v>
      </c>
      <c r="H152" s="939" t="s">
        <v>976</v>
      </c>
      <c r="I152" s="940" t="s">
        <v>922</v>
      </c>
      <c r="J152" s="2">
        <v>70</v>
      </c>
    </row>
    <row r="153" spans="1:12" ht="18.75">
      <c r="A153" s="938"/>
      <c r="B153" s="948"/>
      <c r="C153" s="952" t="s">
        <v>94</v>
      </c>
      <c r="D153" s="951"/>
      <c r="E153" s="938"/>
      <c r="F153" s="938"/>
      <c r="G153" s="953"/>
      <c r="H153" s="939" t="s">
        <v>977</v>
      </c>
      <c r="I153" s="940" t="s">
        <v>922</v>
      </c>
      <c r="J153" s="2">
        <v>93</v>
      </c>
    </row>
    <row r="154" spans="1:12" ht="18.75">
      <c r="A154" s="938"/>
      <c r="B154" s="948"/>
      <c r="C154" s="952"/>
      <c r="D154" s="951"/>
      <c r="E154" s="938"/>
      <c r="F154" s="938"/>
      <c r="G154" s="953"/>
      <c r="H154" s="939" t="s">
        <v>978</v>
      </c>
      <c r="I154" s="940" t="s">
        <v>922</v>
      </c>
      <c r="J154" s="2">
        <v>54</v>
      </c>
    </row>
    <row r="155" spans="1:12" ht="18.75">
      <c r="A155" s="938"/>
      <c r="B155" s="948"/>
      <c r="C155" s="952"/>
      <c r="D155" s="951"/>
      <c r="E155" s="938"/>
      <c r="F155" s="938"/>
      <c r="G155" s="953"/>
      <c r="H155" s="1076" t="s">
        <v>979</v>
      </c>
      <c r="I155" s="1077" t="s">
        <v>922</v>
      </c>
      <c r="J155" s="1078">
        <v>82</v>
      </c>
      <c r="K155" s="1078" t="s">
        <v>889</v>
      </c>
      <c r="L155" s="1078" t="s">
        <v>980</v>
      </c>
    </row>
    <row r="156" spans="1:12" ht="19.5">
      <c r="A156" s="938"/>
      <c r="B156" s="948"/>
      <c r="C156" s="970" t="s">
        <v>334</v>
      </c>
      <c r="D156" s="963">
        <v>7</v>
      </c>
      <c r="E156" s="965"/>
      <c r="F156" s="965"/>
      <c r="G156" s="1009"/>
    </row>
    <row r="157" spans="1:12" ht="18.75">
      <c r="A157" s="938"/>
      <c r="B157" s="948"/>
      <c r="C157" s="1010" t="s">
        <v>615</v>
      </c>
      <c r="D157" s="972"/>
      <c r="E157" s="938"/>
      <c r="F157" s="938"/>
      <c r="G157" s="989"/>
    </row>
    <row r="158" spans="1:12" ht="18.75">
      <c r="A158" s="938">
        <v>1</v>
      </c>
      <c r="B158" s="948" t="s">
        <v>616</v>
      </c>
      <c r="C158" s="952" t="s">
        <v>617</v>
      </c>
      <c r="D158" s="951">
        <v>1</v>
      </c>
      <c r="E158" s="938" t="s">
        <v>810</v>
      </c>
      <c r="F158" s="938" t="s">
        <v>34</v>
      </c>
      <c r="G158" s="953">
        <v>9201</v>
      </c>
      <c r="H158" s="1080" t="s">
        <v>1193</v>
      </c>
      <c r="I158" s="1081" t="s">
        <v>875</v>
      </c>
      <c r="J158" s="1082">
        <v>85</v>
      </c>
    </row>
    <row r="159" spans="1:12" ht="18.75">
      <c r="A159" s="938"/>
      <c r="B159" s="948"/>
      <c r="C159" s="970" t="s">
        <v>595</v>
      </c>
      <c r="D159" s="972"/>
      <c r="E159" s="938"/>
      <c r="F159" s="938"/>
      <c r="G159" s="989"/>
    </row>
    <row r="160" spans="1:12" ht="18.75">
      <c r="A160" s="938">
        <v>2</v>
      </c>
      <c r="B160" s="948" t="s">
        <v>618</v>
      </c>
      <c r="C160" s="952" t="s">
        <v>424</v>
      </c>
      <c r="D160" s="951">
        <v>1</v>
      </c>
      <c r="E160" s="938" t="s">
        <v>810</v>
      </c>
      <c r="F160" s="938">
        <v>4</v>
      </c>
      <c r="G160" s="953">
        <v>9201</v>
      </c>
      <c r="H160" s="939" t="s">
        <v>982</v>
      </c>
      <c r="I160" s="940" t="s">
        <v>922</v>
      </c>
      <c r="J160" s="2">
        <v>88</v>
      </c>
    </row>
    <row r="161" spans="1:10" ht="18.75">
      <c r="A161" s="938"/>
      <c r="B161" s="948"/>
      <c r="C161" s="952" t="s">
        <v>426</v>
      </c>
      <c r="D161" s="951"/>
      <c r="E161" s="938"/>
      <c r="F161" s="938"/>
      <c r="G161" s="953"/>
    </row>
    <row r="162" spans="1:10" ht="18.75">
      <c r="A162" s="938">
        <v>3</v>
      </c>
      <c r="B162" s="948" t="s">
        <v>618</v>
      </c>
      <c r="C162" s="952" t="s">
        <v>424</v>
      </c>
      <c r="D162" s="951">
        <v>1</v>
      </c>
      <c r="E162" s="938" t="s">
        <v>810</v>
      </c>
      <c r="F162" s="938">
        <v>3</v>
      </c>
      <c r="G162" s="953">
        <v>9201</v>
      </c>
      <c r="H162" s="939" t="s">
        <v>983</v>
      </c>
      <c r="I162" s="940" t="s">
        <v>922</v>
      </c>
      <c r="J162" s="2">
        <v>93</v>
      </c>
    </row>
    <row r="163" spans="1:10" ht="18.75">
      <c r="A163" s="938"/>
      <c r="B163" s="948"/>
      <c r="C163" s="952" t="s">
        <v>426</v>
      </c>
      <c r="D163" s="972"/>
      <c r="E163" s="938"/>
      <c r="F163" s="938"/>
      <c r="G163" s="989"/>
    </row>
    <row r="164" spans="1:10" ht="19.5">
      <c r="A164" s="938"/>
      <c r="B164" s="948"/>
      <c r="C164" s="970" t="s">
        <v>388</v>
      </c>
      <c r="D164" s="963">
        <v>3</v>
      </c>
      <c r="E164" s="965"/>
      <c r="F164" s="965"/>
      <c r="G164" s="1009"/>
    </row>
    <row r="165" spans="1:10" ht="19.5">
      <c r="A165" s="938"/>
      <c r="B165" s="948"/>
      <c r="C165" s="962" t="s">
        <v>619</v>
      </c>
      <c r="D165" s="963">
        <f>D164+D156+D145+D129+D130+D131+D132</f>
        <v>23.5</v>
      </c>
      <c r="E165" s="965"/>
      <c r="F165" s="965"/>
      <c r="G165" s="966"/>
    </row>
    <row r="166" spans="1:10" ht="18.75">
      <c r="A166" s="938"/>
      <c r="B166" s="948"/>
      <c r="C166" s="950" t="s">
        <v>620</v>
      </c>
      <c r="D166" s="999"/>
      <c r="E166" s="938"/>
      <c r="F166" s="938"/>
      <c r="G166" s="989"/>
    </row>
    <row r="167" spans="1:10" ht="18.75">
      <c r="A167" s="938"/>
      <c r="B167" s="948"/>
      <c r="C167" s="1011" t="s">
        <v>114</v>
      </c>
      <c r="D167" s="999"/>
      <c r="E167" s="938"/>
      <c r="F167" s="938" t="s">
        <v>333</v>
      </c>
      <c r="G167" s="989"/>
    </row>
    <row r="168" spans="1:10" ht="18.75">
      <c r="A168" s="938"/>
      <c r="B168" s="948"/>
      <c r="C168" s="1012" t="s">
        <v>310</v>
      </c>
      <c r="D168" s="951"/>
      <c r="E168" s="938"/>
      <c r="F168" s="938"/>
      <c r="G168" s="953"/>
      <c r="H168" s="952"/>
    </row>
    <row r="169" spans="1:10" ht="18.75">
      <c r="A169" s="938">
        <v>2</v>
      </c>
      <c r="B169" s="948" t="s">
        <v>621</v>
      </c>
      <c r="C169" s="952" t="s">
        <v>95</v>
      </c>
      <c r="D169" s="951">
        <v>8</v>
      </c>
      <c r="E169" s="938" t="s">
        <v>811</v>
      </c>
      <c r="F169" s="938">
        <v>4</v>
      </c>
      <c r="G169" s="953" t="s">
        <v>834</v>
      </c>
      <c r="H169" s="952" t="s">
        <v>984</v>
      </c>
      <c r="I169" s="940" t="s">
        <v>922</v>
      </c>
      <c r="J169" s="2">
        <v>77</v>
      </c>
    </row>
    <row r="170" spans="1:10" ht="18.75">
      <c r="A170" s="938"/>
      <c r="B170" s="948"/>
      <c r="C170" s="952"/>
      <c r="D170" s="951"/>
      <c r="E170" s="938"/>
      <c r="F170" s="938"/>
      <c r="G170" s="953"/>
      <c r="H170" s="952" t="s">
        <v>985</v>
      </c>
      <c r="I170" s="940" t="s">
        <v>922</v>
      </c>
      <c r="J170" s="2">
        <v>64</v>
      </c>
    </row>
    <row r="171" spans="1:10" ht="18.75">
      <c r="A171" s="938"/>
      <c r="B171" s="948"/>
      <c r="C171" s="952"/>
      <c r="D171" s="951"/>
      <c r="E171" s="938"/>
      <c r="F171" s="938"/>
      <c r="G171" s="953"/>
      <c r="H171" s="952" t="s">
        <v>986</v>
      </c>
      <c r="I171" s="940" t="s">
        <v>922</v>
      </c>
      <c r="J171" s="2">
        <v>69</v>
      </c>
    </row>
    <row r="172" spans="1:10" ht="18.75">
      <c r="A172" s="938"/>
      <c r="B172" s="948"/>
      <c r="C172" s="952"/>
      <c r="D172" s="951"/>
      <c r="E172" s="938"/>
      <c r="F172" s="938"/>
      <c r="G172" s="953"/>
      <c r="H172" s="952" t="s">
        <v>987</v>
      </c>
      <c r="I172" s="940" t="s">
        <v>922</v>
      </c>
      <c r="J172" s="2">
        <v>57</v>
      </c>
    </row>
    <row r="173" spans="1:10" ht="18.75">
      <c r="A173" s="938"/>
      <c r="B173" s="948"/>
      <c r="C173" s="952"/>
      <c r="D173" s="951"/>
      <c r="E173" s="938"/>
      <c r="F173" s="938"/>
      <c r="G173" s="953"/>
      <c r="H173" s="952" t="s">
        <v>988</v>
      </c>
      <c r="I173" s="940" t="s">
        <v>922</v>
      </c>
      <c r="J173" s="2">
        <v>89</v>
      </c>
    </row>
    <row r="174" spans="1:10" ht="18.75">
      <c r="A174" s="938"/>
      <c r="B174" s="948"/>
      <c r="C174" s="952"/>
      <c r="D174" s="951"/>
      <c r="E174" s="938"/>
      <c r="F174" s="938"/>
      <c r="G174" s="953"/>
      <c r="H174" s="952" t="s">
        <v>989</v>
      </c>
      <c r="I174" s="940" t="s">
        <v>922</v>
      </c>
      <c r="J174" s="2">
        <v>66</v>
      </c>
    </row>
    <row r="175" spans="1:10" ht="18.75">
      <c r="A175" s="938"/>
      <c r="B175" s="948"/>
      <c r="C175" s="952"/>
      <c r="D175" s="951"/>
      <c r="E175" s="938"/>
      <c r="F175" s="938"/>
      <c r="G175" s="953"/>
      <c r="H175" s="952" t="s">
        <v>990</v>
      </c>
      <c r="I175" s="940" t="s">
        <v>922</v>
      </c>
      <c r="J175" s="2">
        <v>73</v>
      </c>
    </row>
    <row r="176" spans="1:10" ht="18.75">
      <c r="A176" s="938"/>
      <c r="B176" s="948"/>
      <c r="C176" s="952"/>
      <c r="D176" s="951"/>
      <c r="E176" s="938"/>
      <c r="F176" s="938"/>
      <c r="G176" s="953"/>
      <c r="H176" s="952" t="s">
        <v>991</v>
      </c>
      <c r="I176" s="940" t="s">
        <v>922</v>
      </c>
      <c r="J176" s="2">
        <v>63</v>
      </c>
    </row>
    <row r="177" spans="1:12" ht="18.75">
      <c r="A177" s="938"/>
      <c r="B177" s="948"/>
      <c r="C177" s="973" t="s">
        <v>430</v>
      </c>
      <c r="D177" s="1013">
        <v>8</v>
      </c>
      <c r="E177" s="938"/>
      <c r="F177" s="938"/>
      <c r="G177" s="989"/>
      <c r="H177" s="952"/>
    </row>
    <row r="178" spans="1:12" ht="18.75">
      <c r="A178" s="938"/>
      <c r="B178" s="948"/>
      <c r="C178" s="1014" t="s">
        <v>622</v>
      </c>
      <c r="D178" s="951"/>
      <c r="E178" s="952"/>
      <c r="F178" s="938"/>
      <c r="G178" s="989"/>
    </row>
    <row r="179" spans="1:12" ht="18.75">
      <c r="A179" s="938">
        <v>1</v>
      </c>
      <c r="B179" s="948" t="s">
        <v>557</v>
      </c>
      <c r="C179" s="952" t="s">
        <v>4</v>
      </c>
      <c r="D179" s="951">
        <v>1</v>
      </c>
      <c r="E179" s="938" t="s">
        <v>810</v>
      </c>
      <c r="F179" s="938" t="s">
        <v>34</v>
      </c>
      <c r="G179" s="991" t="s">
        <v>833</v>
      </c>
      <c r="H179" s="939" t="s">
        <v>992</v>
      </c>
      <c r="I179" s="940" t="s">
        <v>925</v>
      </c>
      <c r="J179" s="2">
        <v>82</v>
      </c>
    </row>
    <row r="180" spans="1:12" ht="18.75">
      <c r="A180" s="938">
        <v>2</v>
      </c>
      <c r="B180" s="948" t="s">
        <v>623</v>
      </c>
      <c r="C180" s="952" t="s">
        <v>393</v>
      </c>
      <c r="D180" s="951">
        <v>2</v>
      </c>
      <c r="E180" s="938" t="s">
        <v>810</v>
      </c>
      <c r="F180" s="938" t="s">
        <v>34</v>
      </c>
      <c r="G180" s="991" t="s">
        <v>833</v>
      </c>
      <c r="H180" s="939" t="s">
        <v>993</v>
      </c>
      <c r="I180" s="940" t="s">
        <v>875</v>
      </c>
      <c r="J180" s="2">
        <v>79</v>
      </c>
    </row>
    <row r="181" spans="1:12" ht="18.75">
      <c r="A181" s="938"/>
      <c r="B181" s="948"/>
      <c r="C181" s="952"/>
      <c r="D181" s="951"/>
      <c r="E181" s="938"/>
      <c r="F181" s="938"/>
      <c r="G181" s="991"/>
      <c r="H181" s="939" t="s">
        <v>994</v>
      </c>
      <c r="I181" s="940" t="s">
        <v>875</v>
      </c>
      <c r="J181" s="2">
        <v>55</v>
      </c>
    </row>
    <row r="182" spans="1:12" ht="18.75">
      <c r="A182" s="938">
        <v>3</v>
      </c>
      <c r="B182" s="948" t="s">
        <v>624</v>
      </c>
      <c r="C182" s="952" t="s">
        <v>394</v>
      </c>
      <c r="D182" s="951">
        <v>1</v>
      </c>
      <c r="E182" s="938" t="s">
        <v>837</v>
      </c>
      <c r="F182" s="938" t="s">
        <v>37</v>
      </c>
      <c r="G182" s="991" t="s">
        <v>833</v>
      </c>
      <c r="H182" s="939" t="s">
        <v>995</v>
      </c>
      <c r="I182" s="940" t="s">
        <v>875</v>
      </c>
      <c r="J182" s="2">
        <v>81</v>
      </c>
    </row>
    <row r="183" spans="1:12" ht="18.75">
      <c r="A183" s="938"/>
      <c r="B183" s="948"/>
      <c r="C183" s="952" t="s">
        <v>395</v>
      </c>
      <c r="D183" s="951"/>
      <c r="E183" s="938"/>
      <c r="F183" s="938"/>
      <c r="G183" s="991"/>
    </row>
    <row r="184" spans="1:12" ht="18.75">
      <c r="A184" s="938">
        <v>5</v>
      </c>
      <c r="B184" s="948" t="s">
        <v>580</v>
      </c>
      <c r="C184" s="952" t="s">
        <v>45</v>
      </c>
      <c r="D184" s="951">
        <v>1</v>
      </c>
      <c r="E184" s="938" t="s">
        <v>811</v>
      </c>
      <c r="F184" s="938" t="s">
        <v>402</v>
      </c>
      <c r="G184" s="953" t="s">
        <v>836</v>
      </c>
      <c r="H184" s="939" t="s">
        <v>996</v>
      </c>
      <c r="I184" s="940" t="s">
        <v>922</v>
      </c>
      <c r="J184" s="2">
        <v>57</v>
      </c>
    </row>
    <row r="185" spans="1:12" ht="18.75">
      <c r="A185" s="938"/>
      <c r="B185" s="948"/>
      <c r="C185" s="1003" t="s">
        <v>212</v>
      </c>
      <c r="D185" s="951"/>
      <c r="E185" s="938"/>
      <c r="F185" s="938"/>
      <c r="G185" s="953"/>
    </row>
    <row r="186" spans="1:12" ht="18.75">
      <c r="A186" s="938">
        <v>1</v>
      </c>
      <c r="B186" s="948" t="s">
        <v>626</v>
      </c>
      <c r="C186" s="952" t="s">
        <v>398</v>
      </c>
      <c r="D186" s="951">
        <v>1</v>
      </c>
      <c r="E186" s="938" t="s">
        <v>811</v>
      </c>
      <c r="F186" s="938" t="s">
        <v>37</v>
      </c>
      <c r="G186" s="991" t="s">
        <v>833</v>
      </c>
      <c r="H186" s="1076" t="s">
        <v>997</v>
      </c>
      <c r="I186" s="1077" t="s">
        <v>875</v>
      </c>
      <c r="J186" s="1078">
        <v>81</v>
      </c>
      <c r="K186" s="1078" t="s">
        <v>998</v>
      </c>
      <c r="L186" s="1078" t="s">
        <v>999</v>
      </c>
    </row>
    <row r="187" spans="1:12" ht="19.5">
      <c r="A187" s="938"/>
      <c r="B187" s="948"/>
      <c r="C187" s="970" t="s">
        <v>430</v>
      </c>
      <c r="D187" s="963">
        <v>7</v>
      </c>
      <c r="E187" s="962"/>
      <c r="F187" s="965"/>
      <c r="G187" s="1004"/>
    </row>
    <row r="188" spans="1:12" ht="18.75">
      <c r="A188" s="938"/>
      <c r="B188" s="948"/>
      <c r="C188" s="1008" t="s">
        <v>595</v>
      </c>
      <c r="D188" s="951"/>
      <c r="E188" s="938"/>
      <c r="F188" s="938"/>
      <c r="G188" s="953"/>
    </row>
    <row r="189" spans="1:12" ht="18.75">
      <c r="A189" s="938">
        <v>1</v>
      </c>
      <c r="B189" s="948" t="s">
        <v>627</v>
      </c>
      <c r="C189" s="952" t="s">
        <v>407</v>
      </c>
      <c r="D189" s="951">
        <v>5</v>
      </c>
      <c r="E189" s="938" t="s">
        <v>811</v>
      </c>
      <c r="F189" s="938">
        <v>3</v>
      </c>
      <c r="G189" s="991" t="s">
        <v>820</v>
      </c>
      <c r="H189" s="939" t="s">
        <v>1000</v>
      </c>
      <c r="I189" s="940" t="s">
        <v>922</v>
      </c>
      <c r="J189" s="2">
        <v>88</v>
      </c>
    </row>
    <row r="190" spans="1:12" ht="18.75">
      <c r="A190" s="938"/>
      <c r="B190" s="948"/>
      <c r="C190" s="952"/>
      <c r="D190" s="951"/>
      <c r="E190" s="938"/>
      <c r="F190" s="938"/>
      <c r="G190" s="991"/>
      <c r="H190" s="939" t="s">
        <v>1001</v>
      </c>
      <c r="I190" s="940" t="s">
        <v>922</v>
      </c>
      <c r="J190" s="2">
        <v>62</v>
      </c>
    </row>
    <row r="191" spans="1:12" ht="18.75">
      <c r="A191" s="938"/>
      <c r="B191" s="948"/>
      <c r="C191" s="952"/>
      <c r="D191" s="951"/>
      <c r="E191" s="938"/>
      <c r="F191" s="938"/>
      <c r="G191" s="991"/>
      <c r="H191" s="939" t="s">
        <v>1002</v>
      </c>
      <c r="I191" s="940" t="s">
        <v>922</v>
      </c>
      <c r="J191" s="2">
        <v>61</v>
      </c>
    </row>
    <row r="192" spans="1:12" ht="18.75">
      <c r="A192" s="938"/>
      <c r="B192" s="948"/>
      <c r="C192" s="952"/>
      <c r="D192" s="951"/>
      <c r="E192" s="938"/>
      <c r="F192" s="938"/>
      <c r="G192" s="991"/>
      <c r="H192" s="939" t="s">
        <v>1003</v>
      </c>
      <c r="I192" s="940" t="s">
        <v>922</v>
      </c>
      <c r="J192" s="2">
        <v>61</v>
      </c>
    </row>
    <row r="193" spans="1:12" ht="18.75">
      <c r="A193" s="938"/>
      <c r="B193" s="948"/>
      <c r="C193" s="952"/>
      <c r="D193" s="951"/>
      <c r="E193" s="938"/>
      <c r="F193" s="938"/>
      <c r="G193" s="991"/>
      <c r="H193" s="939" t="s">
        <v>1004</v>
      </c>
      <c r="I193" s="940" t="s">
        <v>922</v>
      </c>
      <c r="J193" s="2">
        <v>62</v>
      </c>
    </row>
    <row r="194" spans="1:12" ht="18.75">
      <c r="A194" s="938">
        <v>2</v>
      </c>
      <c r="B194" s="948" t="s">
        <v>628</v>
      </c>
      <c r="C194" s="952" t="s">
        <v>408</v>
      </c>
      <c r="D194" s="951">
        <v>5</v>
      </c>
      <c r="E194" s="938" t="s">
        <v>811</v>
      </c>
      <c r="F194" s="938">
        <v>2</v>
      </c>
      <c r="G194" s="991" t="s">
        <v>820</v>
      </c>
      <c r="H194" s="939" t="s">
        <v>1005</v>
      </c>
    </row>
    <row r="195" spans="1:12" ht="18.75">
      <c r="A195" s="938"/>
      <c r="B195" s="948"/>
      <c r="C195" s="952"/>
      <c r="D195" s="951"/>
      <c r="E195" s="938"/>
      <c r="F195" s="938"/>
      <c r="G195" s="991"/>
      <c r="H195" s="939" t="s">
        <v>1006</v>
      </c>
    </row>
    <row r="196" spans="1:12" ht="18.75">
      <c r="A196" s="938"/>
      <c r="B196" s="948"/>
      <c r="C196" s="952"/>
      <c r="D196" s="951"/>
      <c r="E196" s="938"/>
      <c r="F196" s="938"/>
      <c r="G196" s="991"/>
      <c r="H196" s="939" t="s">
        <v>1007</v>
      </c>
    </row>
    <row r="197" spans="1:12" ht="18.75">
      <c r="A197" s="938"/>
      <c r="B197" s="948"/>
      <c r="C197" s="952"/>
      <c r="D197" s="951"/>
      <c r="E197" s="938"/>
      <c r="F197" s="938"/>
      <c r="G197" s="991"/>
      <c r="H197" s="939" t="s">
        <v>1008</v>
      </c>
    </row>
    <row r="198" spans="1:12">
      <c r="H198" s="939" t="s">
        <v>1009</v>
      </c>
    </row>
    <row r="199" spans="1:12" ht="18.75">
      <c r="A199" s="938">
        <v>3</v>
      </c>
      <c r="B199" s="948" t="s">
        <v>628</v>
      </c>
      <c r="C199" s="952" t="s">
        <v>409</v>
      </c>
      <c r="D199" s="951">
        <v>5</v>
      </c>
      <c r="E199" s="938" t="s">
        <v>811</v>
      </c>
      <c r="F199" s="938">
        <v>2</v>
      </c>
      <c r="G199" s="953" t="s">
        <v>836</v>
      </c>
      <c r="H199" s="1076" t="s">
        <v>1010</v>
      </c>
      <c r="I199" s="1077" t="s">
        <v>875</v>
      </c>
      <c r="J199" s="1078">
        <v>85</v>
      </c>
      <c r="K199" s="1076" t="s">
        <v>1015</v>
      </c>
      <c r="L199" s="1076" t="s">
        <v>1016</v>
      </c>
    </row>
    <row r="200" spans="1:12" ht="18.75">
      <c r="A200" s="938"/>
      <c r="B200" s="948"/>
      <c r="C200" s="952"/>
      <c r="D200" s="951"/>
      <c r="E200" s="938"/>
      <c r="F200" s="938"/>
      <c r="G200" s="953"/>
      <c r="H200" s="939" t="s">
        <v>1011</v>
      </c>
      <c r="I200" s="940" t="s">
        <v>925</v>
      </c>
      <c r="J200" s="2">
        <v>58</v>
      </c>
    </row>
    <row r="201" spans="1:12" ht="18.75">
      <c r="A201" s="938"/>
      <c r="B201" s="948"/>
      <c r="C201" s="952"/>
      <c r="D201" s="951"/>
      <c r="E201" s="938"/>
      <c r="F201" s="938"/>
      <c r="G201" s="953"/>
      <c r="H201" s="939" t="s">
        <v>1012</v>
      </c>
      <c r="I201" s="940" t="s">
        <v>922</v>
      </c>
      <c r="J201" s="2">
        <v>80</v>
      </c>
    </row>
    <row r="202" spans="1:12" ht="18.75">
      <c r="A202" s="938"/>
      <c r="B202" s="948"/>
      <c r="C202" s="952"/>
      <c r="D202" s="951"/>
      <c r="E202" s="938"/>
      <c r="F202" s="938"/>
      <c r="G202" s="953"/>
      <c r="H202" s="939" t="s">
        <v>1013</v>
      </c>
      <c r="I202" s="940" t="s">
        <v>922</v>
      </c>
      <c r="J202" s="2">
        <v>75</v>
      </c>
    </row>
    <row r="203" spans="1:12" ht="18.75">
      <c r="A203" s="938"/>
      <c r="B203" s="948"/>
      <c r="C203" s="952"/>
      <c r="D203" s="951"/>
      <c r="E203" s="938"/>
      <c r="F203" s="938"/>
      <c r="G203" s="953"/>
      <c r="H203" s="939" t="s">
        <v>1014</v>
      </c>
      <c r="I203" s="940" t="s">
        <v>922</v>
      </c>
      <c r="J203" s="2">
        <v>75</v>
      </c>
    </row>
    <row r="204" spans="1:12" ht="18.75">
      <c r="A204" s="938">
        <v>4</v>
      </c>
      <c r="B204" s="948" t="s">
        <v>629</v>
      </c>
      <c r="C204" s="952" t="s">
        <v>410</v>
      </c>
      <c r="D204" s="951">
        <v>5</v>
      </c>
      <c r="E204" s="938" t="s">
        <v>811</v>
      </c>
      <c r="F204" s="938">
        <v>2</v>
      </c>
      <c r="G204" s="991" t="s">
        <v>820</v>
      </c>
      <c r="H204" s="939" t="s">
        <v>1017</v>
      </c>
      <c r="I204" s="940" t="s">
        <v>922</v>
      </c>
      <c r="J204" s="2">
        <v>78</v>
      </c>
    </row>
    <row r="205" spans="1:12" ht="18.75">
      <c r="A205" s="938"/>
      <c r="B205" s="948"/>
      <c r="C205" s="952"/>
      <c r="D205" s="951"/>
      <c r="E205" s="938"/>
      <c r="F205" s="938"/>
      <c r="G205" s="991"/>
      <c r="H205" s="1076" t="s">
        <v>1021</v>
      </c>
      <c r="I205" s="1077" t="s">
        <v>922</v>
      </c>
      <c r="J205" s="1078">
        <v>77</v>
      </c>
      <c r="K205" s="1076" t="s">
        <v>1191</v>
      </c>
      <c r="L205" s="1078"/>
    </row>
    <row r="206" spans="1:12" ht="18.75">
      <c r="A206" s="938"/>
      <c r="B206" s="948"/>
      <c r="C206" s="952"/>
      <c r="D206" s="951"/>
      <c r="E206" s="938"/>
      <c r="F206" s="938"/>
      <c r="G206" s="991"/>
      <c r="H206" s="939" t="s">
        <v>1019</v>
      </c>
      <c r="I206" s="940" t="s">
        <v>925</v>
      </c>
      <c r="J206" s="2">
        <v>80</v>
      </c>
    </row>
    <row r="207" spans="1:12" ht="18.75">
      <c r="A207" s="938"/>
      <c r="B207" s="948"/>
      <c r="C207" s="952"/>
      <c r="D207" s="951"/>
      <c r="E207" s="938"/>
      <c r="F207" s="938"/>
      <c r="G207" s="991"/>
      <c r="H207" s="939" t="s">
        <v>1020</v>
      </c>
      <c r="I207" s="940" t="s">
        <v>922</v>
      </c>
      <c r="J207" s="2">
        <v>83</v>
      </c>
    </row>
    <row r="208" spans="1:12" ht="18.75">
      <c r="A208" s="938"/>
      <c r="B208" s="948"/>
      <c r="C208" s="952"/>
      <c r="D208" s="951"/>
      <c r="E208" s="938"/>
      <c r="F208" s="938"/>
      <c r="G208" s="991"/>
      <c r="H208" s="939" t="s">
        <v>1022</v>
      </c>
      <c r="I208" s="940" t="s">
        <v>922</v>
      </c>
      <c r="J208" s="2">
        <v>90</v>
      </c>
    </row>
    <row r="209" spans="1:10" ht="18.75">
      <c r="A209" s="938">
        <v>5</v>
      </c>
      <c r="B209" s="948" t="s">
        <v>630</v>
      </c>
      <c r="C209" s="952" t="s">
        <v>411</v>
      </c>
      <c r="D209" s="951">
        <v>5</v>
      </c>
      <c r="E209" s="938" t="s">
        <v>811</v>
      </c>
      <c r="F209" s="938">
        <v>4</v>
      </c>
      <c r="G209" s="991" t="s">
        <v>820</v>
      </c>
      <c r="H209" s="939" t="s">
        <v>1023</v>
      </c>
      <c r="I209" s="940" t="s">
        <v>925</v>
      </c>
      <c r="J209" s="2">
        <v>63</v>
      </c>
    </row>
    <row r="210" spans="1:10" ht="18.75">
      <c r="A210" s="938"/>
      <c r="B210" s="948"/>
      <c r="C210" s="952"/>
      <c r="D210" s="951"/>
      <c r="E210" s="938"/>
      <c r="F210" s="938"/>
      <c r="G210" s="991"/>
      <c r="H210" s="939" t="s">
        <v>1024</v>
      </c>
      <c r="I210" s="940" t="s">
        <v>922</v>
      </c>
      <c r="J210" s="2">
        <v>58</v>
      </c>
    </row>
    <row r="211" spans="1:10" ht="18.75">
      <c r="A211" s="938"/>
      <c r="B211" s="948"/>
      <c r="C211" s="952"/>
      <c r="D211" s="951"/>
      <c r="E211" s="938"/>
      <c r="F211" s="938"/>
      <c r="G211" s="991"/>
      <c r="H211" s="939" t="s">
        <v>1025</v>
      </c>
      <c r="I211" s="940" t="s">
        <v>922</v>
      </c>
      <c r="J211" s="2">
        <v>67</v>
      </c>
    </row>
    <row r="212" spans="1:10" ht="18.75">
      <c r="A212" s="938"/>
      <c r="B212" s="948"/>
      <c r="C212" s="952"/>
      <c r="D212" s="951"/>
      <c r="E212" s="938"/>
      <c r="F212" s="938"/>
      <c r="G212" s="991"/>
      <c r="H212" s="939" t="s">
        <v>1026</v>
      </c>
      <c r="I212" s="940" t="s">
        <v>875</v>
      </c>
      <c r="J212" s="2">
        <v>89</v>
      </c>
    </row>
    <row r="213" spans="1:10" ht="18.75">
      <c r="A213" s="938"/>
      <c r="B213" s="948"/>
      <c r="C213" s="952"/>
      <c r="D213" s="951"/>
      <c r="E213" s="938"/>
      <c r="F213" s="938"/>
      <c r="G213" s="991"/>
      <c r="H213" s="939" t="s">
        <v>1027</v>
      </c>
      <c r="I213" s="940" t="s">
        <v>922</v>
      </c>
      <c r="J213" s="2">
        <v>61</v>
      </c>
    </row>
    <row r="214" spans="1:10" ht="18.75">
      <c r="A214" s="938">
        <v>6</v>
      </c>
      <c r="B214" s="948" t="s">
        <v>631</v>
      </c>
      <c r="C214" s="952" t="s">
        <v>412</v>
      </c>
      <c r="D214" s="951">
        <v>5</v>
      </c>
      <c r="E214" s="938" t="s">
        <v>811</v>
      </c>
      <c r="F214" s="938">
        <v>2</v>
      </c>
      <c r="G214" s="991" t="s">
        <v>820</v>
      </c>
      <c r="H214" s="939" t="s">
        <v>1028</v>
      </c>
      <c r="I214" s="940" t="s">
        <v>922</v>
      </c>
      <c r="J214" s="2">
        <v>71</v>
      </c>
    </row>
    <row r="215" spans="1:10" ht="18.75">
      <c r="A215" s="938"/>
      <c r="B215" s="948"/>
      <c r="C215" s="952"/>
      <c r="D215" s="951"/>
      <c r="E215" s="938"/>
      <c r="F215" s="938"/>
      <c r="G215" s="991"/>
      <c r="H215" s="939" t="s">
        <v>1029</v>
      </c>
      <c r="I215" s="940" t="s">
        <v>922</v>
      </c>
      <c r="J215" s="2">
        <v>60</v>
      </c>
    </row>
    <row r="216" spans="1:10" ht="18.75">
      <c r="A216" s="938"/>
      <c r="B216" s="948"/>
      <c r="C216" s="952"/>
      <c r="D216" s="951"/>
      <c r="E216" s="938"/>
      <c r="F216" s="938"/>
      <c r="G216" s="991"/>
      <c r="H216" s="939" t="s">
        <v>1030</v>
      </c>
      <c r="I216" s="940" t="s">
        <v>925</v>
      </c>
      <c r="J216" s="2">
        <v>62</v>
      </c>
    </row>
    <row r="217" spans="1:10" ht="18.75">
      <c r="A217" s="938"/>
      <c r="B217" s="948"/>
      <c r="C217" s="952"/>
      <c r="D217" s="951"/>
      <c r="E217" s="938"/>
      <c r="F217" s="938"/>
      <c r="G217" s="991"/>
      <c r="H217" s="939" t="s">
        <v>1031</v>
      </c>
      <c r="I217" s="940" t="s">
        <v>922</v>
      </c>
      <c r="J217" s="2">
        <v>59</v>
      </c>
    </row>
    <row r="218" spans="1:10" ht="18.75">
      <c r="A218" s="938"/>
      <c r="B218" s="948"/>
      <c r="C218" s="952"/>
      <c r="D218" s="951"/>
      <c r="E218" s="938"/>
      <c r="F218" s="938"/>
      <c r="G218" s="991"/>
      <c r="H218" s="939" t="s">
        <v>1032</v>
      </c>
      <c r="I218" s="940" t="s">
        <v>922</v>
      </c>
      <c r="J218" s="2">
        <v>75</v>
      </c>
    </row>
    <row r="219" spans="1:10" ht="18.75">
      <c r="A219" s="938">
        <v>7</v>
      </c>
      <c r="B219" s="948" t="s">
        <v>621</v>
      </c>
      <c r="C219" s="952" t="s">
        <v>413</v>
      </c>
      <c r="D219" s="951">
        <v>3</v>
      </c>
      <c r="E219" s="938" t="s">
        <v>811</v>
      </c>
      <c r="F219" s="938">
        <v>4</v>
      </c>
      <c r="G219" s="991" t="s">
        <v>820</v>
      </c>
      <c r="H219" s="939" t="s">
        <v>1035</v>
      </c>
      <c r="I219" s="940" t="s">
        <v>875</v>
      </c>
      <c r="J219" s="2">
        <v>85</v>
      </c>
    </row>
    <row r="220" spans="1:10" ht="18.75">
      <c r="A220" s="938"/>
      <c r="B220" s="948"/>
      <c r="C220" s="952"/>
      <c r="D220" s="951"/>
      <c r="E220" s="938"/>
      <c r="F220" s="938"/>
      <c r="G220" s="991"/>
      <c r="H220" s="939" t="s">
        <v>1034</v>
      </c>
      <c r="I220" s="940" t="s">
        <v>925</v>
      </c>
      <c r="J220" s="2">
        <v>85</v>
      </c>
    </row>
    <row r="221" spans="1:10" ht="18.75">
      <c r="A221" s="938"/>
      <c r="B221" s="948"/>
      <c r="C221" s="952"/>
      <c r="D221" s="951"/>
      <c r="E221" s="938"/>
      <c r="F221" s="938"/>
      <c r="G221" s="991"/>
      <c r="H221" s="939" t="s">
        <v>1033</v>
      </c>
      <c r="I221" s="940" t="s">
        <v>922</v>
      </c>
      <c r="J221" s="2">
        <v>92</v>
      </c>
    </row>
    <row r="222" spans="1:10" ht="18.75">
      <c r="A222" s="938">
        <v>8</v>
      </c>
      <c r="B222" s="948" t="s">
        <v>582</v>
      </c>
      <c r="C222" s="952" t="s">
        <v>570</v>
      </c>
      <c r="D222" s="951">
        <v>1</v>
      </c>
      <c r="E222" s="938" t="s">
        <v>825</v>
      </c>
      <c r="F222" s="938">
        <v>4</v>
      </c>
      <c r="G222" s="991" t="s">
        <v>820</v>
      </c>
      <c r="H222" s="939" t="s">
        <v>1036</v>
      </c>
      <c r="I222" s="940" t="s">
        <v>922</v>
      </c>
      <c r="J222" s="2">
        <v>56</v>
      </c>
    </row>
    <row r="223" spans="1:10" ht="18.75">
      <c r="A223" s="938"/>
      <c r="B223" s="948"/>
      <c r="C223" s="952" t="s">
        <v>571</v>
      </c>
      <c r="D223" s="951"/>
      <c r="E223" s="938"/>
      <c r="F223" s="938"/>
      <c r="G223" s="991"/>
    </row>
    <row r="224" spans="1:10" ht="19.5">
      <c r="A224" s="938"/>
      <c r="B224" s="948"/>
      <c r="C224" s="970" t="s">
        <v>430</v>
      </c>
      <c r="D224" s="963">
        <f>D189+D194+D199+D204+D209+D214+D219+D222</f>
        <v>34</v>
      </c>
      <c r="E224" s="962"/>
      <c r="F224" s="965"/>
      <c r="G224" s="966"/>
    </row>
    <row r="225" spans="1:12" ht="18.75">
      <c r="A225" s="938"/>
      <c r="B225" s="948"/>
      <c r="C225" s="1003" t="s">
        <v>415</v>
      </c>
      <c r="D225" s="951"/>
      <c r="E225" s="938"/>
      <c r="F225" s="938"/>
      <c r="G225" s="953"/>
    </row>
    <row r="226" spans="1:12" ht="18.75">
      <c r="A226" s="938">
        <v>1</v>
      </c>
      <c r="B226" s="948" t="s">
        <v>632</v>
      </c>
      <c r="C226" s="952" t="s">
        <v>633</v>
      </c>
      <c r="D226" s="951">
        <v>1</v>
      </c>
      <c r="E226" s="938" t="s">
        <v>811</v>
      </c>
      <c r="F226" s="938" t="s">
        <v>34</v>
      </c>
      <c r="G226" s="991" t="s">
        <v>833</v>
      </c>
      <c r="H226" s="939" t="s">
        <v>1037</v>
      </c>
      <c r="I226" s="940" t="s">
        <v>875</v>
      </c>
      <c r="J226" s="937">
        <v>77</v>
      </c>
    </row>
    <row r="227" spans="1:12" ht="18.75">
      <c r="A227" s="938"/>
      <c r="B227" s="948"/>
      <c r="C227" s="970" t="s">
        <v>595</v>
      </c>
      <c r="D227" s="951"/>
      <c r="E227" s="952"/>
      <c r="F227" s="938"/>
      <c r="G227" s="989"/>
      <c r="J227" s="937"/>
    </row>
    <row r="228" spans="1:12" ht="18.75">
      <c r="A228" s="938">
        <v>2</v>
      </c>
      <c r="B228" s="948" t="s">
        <v>634</v>
      </c>
      <c r="C228" s="952" t="s">
        <v>417</v>
      </c>
      <c r="D228" s="951">
        <v>1</v>
      </c>
      <c r="E228" s="938" t="s">
        <v>811</v>
      </c>
      <c r="F228" s="938">
        <v>5</v>
      </c>
      <c r="G228" s="1015" t="s">
        <v>820</v>
      </c>
      <c r="H228" s="939" t="s">
        <v>1038</v>
      </c>
      <c r="I228" s="1016" t="s">
        <v>922</v>
      </c>
      <c r="J228" s="1016">
        <v>64</v>
      </c>
    </row>
    <row r="229" spans="1:12" ht="18.75">
      <c r="A229" s="938">
        <v>3</v>
      </c>
      <c r="B229" s="948" t="s">
        <v>634</v>
      </c>
      <c r="C229" s="952" t="s">
        <v>417</v>
      </c>
      <c r="D229" s="951">
        <v>1</v>
      </c>
      <c r="E229" s="938" t="s">
        <v>811</v>
      </c>
      <c r="F229" s="938">
        <v>4</v>
      </c>
      <c r="G229" s="1015" t="s">
        <v>820</v>
      </c>
      <c r="H229" s="1076" t="s">
        <v>1039</v>
      </c>
      <c r="I229" s="1079" t="s">
        <v>875</v>
      </c>
      <c r="J229" s="1079">
        <v>83</v>
      </c>
      <c r="K229" s="1076" t="s">
        <v>889</v>
      </c>
      <c r="L229" s="939" t="s">
        <v>1040</v>
      </c>
    </row>
    <row r="230" spans="1:12" ht="18.75">
      <c r="A230" s="938">
        <v>4</v>
      </c>
      <c r="B230" s="948" t="s">
        <v>635</v>
      </c>
      <c r="C230" s="952" t="s">
        <v>636</v>
      </c>
      <c r="D230" s="951">
        <v>1</v>
      </c>
      <c r="E230" s="938" t="s">
        <v>811</v>
      </c>
      <c r="F230" s="938">
        <v>3</v>
      </c>
      <c r="G230" s="986" t="s">
        <v>819</v>
      </c>
      <c r="H230" s="939" t="s">
        <v>1041</v>
      </c>
      <c r="I230" s="940" t="s">
        <v>922</v>
      </c>
      <c r="J230" s="937">
        <v>79</v>
      </c>
    </row>
    <row r="231" spans="1:12" ht="18.75">
      <c r="A231" s="938"/>
      <c r="B231" s="948"/>
      <c r="C231" s="952" t="s">
        <v>637</v>
      </c>
      <c r="D231" s="951"/>
      <c r="E231" s="938"/>
      <c r="F231" s="938"/>
      <c r="G231" s="1015"/>
      <c r="J231" s="937"/>
    </row>
    <row r="232" spans="1:12" ht="18.75">
      <c r="A232" s="938">
        <v>5</v>
      </c>
      <c r="B232" s="948" t="s">
        <v>635</v>
      </c>
      <c r="C232" s="952" t="s">
        <v>636</v>
      </c>
      <c r="D232" s="951">
        <v>1</v>
      </c>
      <c r="E232" s="938" t="s">
        <v>811</v>
      </c>
      <c r="F232" s="938">
        <v>4</v>
      </c>
      <c r="G232" s="986" t="s">
        <v>820</v>
      </c>
      <c r="H232" s="939" t="s">
        <v>1042</v>
      </c>
      <c r="I232" s="940" t="s">
        <v>922</v>
      </c>
      <c r="J232" s="937">
        <v>77</v>
      </c>
    </row>
    <row r="233" spans="1:12" ht="18.75">
      <c r="A233" s="938"/>
      <c r="B233" s="948"/>
      <c r="C233" s="952" t="s">
        <v>637</v>
      </c>
      <c r="D233" s="1017"/>
      <c r="E233" s="1018"/>
      <c r="F233" s="1018"/>
      <c r="G233" s="1019"/>
    </row>
    <row r="234" spans="1:12" ht="19.5">
      <c r="A234" s="938"/>
      <c r="B234" s="948"/>
      <c r="C234" s="970" t="s">
        <v>430</v>
      </c>
      <c r="D234" s="963">
        <v>5</v>
      </c>
      <c r="E234" s="964"/>
      <c r="F234" s="965" t="s">
        <v>333</v>
      </c>
      <c r="G234" s="1020"/>
    </row>
    <row r="235" spans="1:12" ht="18.75">
      <c r="A235" s="938"/>
      <c r="B235" s="948"/>
      <c r="C235" s="1003" t="s">
        <v>418</v>
      </c>
      <c r="D235" s="951"/>
      <c r="E235" s="938"/>
      <c r="F235" s="938"/>
      <c r="G235" s="989"/>
    </row>
    <row r="236" spans="1:12" ht="18.75">
      <c r="A236" s="938">
        <v>1</v>
      </c>
      <c r="B236" s="948" t="s">
        <v>638</v>
      </c>
      <c r="C236" s="952" t="s">
        <v>400</v>
      </c>
      <c r="D236" s="951">
        <v>1</v>
      </c>
      <c r="E236" s="938" t="s">
        <v>811</v>
      </c>
      <c r="F236" s="938" t="s">
        <v>34</v>
      </c>
      <c r="G236" s="991" t="s">
        <v>833</v>
      </c>
      <c r="H236" s="939" t="s">
        <v>1043</v>
      </c>
      <c r="I236" s="940" t="s">
        <v>925</v>
      </c>
      <c r="J236" s="2">
        <v>63</v>
      </c>
    </row>
    <row r="237" spans="1:12" ht="18.75">
      <c r="A237" s="938"/>
      <c r="B237" s="948"/>
      <c r="C237" s="970" t="s">
        <v>595</v>
      </c>
      <c r="D237" s="951"/>
      <c r="E237" s="938"/>
      <c r="F237" s="938"/>
      <c r="G237" s="989"/>
    </row>
    <row r="238" spans="1:12" ht="18.75">
      <c r="A238" s="938">
        <v>1</v>
      </c>
      <c r="B238" s="948" t="s">
        <v>621</v>
      </c>
      <c r="C238" s="952" t="s">
        <v>413</v>
      </c>
      <c r="D238" s="951">
        <v>2</v>
      </c>
      <c r="E238" s="938" t="s">
        <v>811</v>
      </c>
      <c r="F238" s="938">
        <v>5</v>
      </c>
      <c r="G238" s="991" t="s">
        <v>820</v>
      </c>
      <c r="H238" s="939" t="s">
        <v>1045</v>
      </c>
      <c r="I238" s="940" t="s">
        <v>922</v>
      </c>
      <c r="J238" s="2">
        <v>91</v>
      </c>
    </row>
    <row r="239" spans="1:12" ht="18.75">
      <c r="A239" s="938"/>
      <c r="B239" s="948"/>
      <c r="C239" s="952"/>
      <c r="D239" s="951"/>
      <c r="E239" s="938"/>
      <c r="F239" s="938"/>
      <c r="G239" s="991"/>
      <c r="H239" s="939" t="s">
        <v>1046</v>
      </c>
      <c r="I239" s="940" t="s">
        <v>922</v>
      </c>
      <c r="J239" s="2">
        <v>63</v>
      </c>
    </row>
    <row r="240" spans="1:12" ht="18.75">
      <c r="A240" s="938">
        <v>2</v>
      </c>
      <c r="B240" s="948" t="s">
        <v>621</v>
      </c>
      <c r="C240" s="952" t="s">
        <v>413</v>
      </c>
      <c r="D240" s="951">
        <v>6</v>
      </c>
      <c r="E240" s="938" t="s">
        <v>811</v>
      </c>
      <c r="F240" s="938">
        <v>4</v>
      </c>
      <c r="G240" s="991" t="s">
        <v>820</v>
      </c>
      <c r="H240" s="939" t="s">
        <v>1177</v>
      </c>
      <c r="I240" s="940" t="s">
        <v>922</v>
      </c>
      <c r="J240" s="2">
        <v>70</v>
      </c>
    </row>
    <row r="241" spans="1:10" ht="18.75">
      <c r="A241" s="938"/>
      <c r="B241" s="948"/>
      <c r="C241" s="952"/>
      <c r="D241" s="951"/>
      <c r="E241" s="938"/>
      <c r="F241" s="938"/>
      <c r="G241" s="991"/>
      <c r="H241" s="939" t="s">
        <v>1044</v>
      </c>
      <c r="I241" s="940" t="s">
        <v>922</v>
      </c>
      <c r="J241" s="2">
        <v>61</v>
      </c>
    </row>
    <row r="242" spans="1:10" ht="18.75">
      <c r="A242" s="938">
        <v>3</v>
      </c>
      <c r="B242" s="948" t="s">
        <v>621</v>
      </c>
      <c r="C242" s="952" t="s">
        <v>413</v>
      </c>
      <c r="D242" s="951">
        <v>2</v>
      </c>
      <c r="E242" s="938" t="s">
        <v>811</v>
      </c>
      <c r="F242" s="938">
        <v>3</v>
      </c>
      <c r="G242" s="991" t="s">
        <v>820</v>
      </c>
      <c r="H242" s="939" t="s">
        <v>1047</v>
      </c>
      <c r="I242" s="940" t="s">
        <v>922</v>
      </c>
      <c r="J242" s="2">
        <v>53</v>
      </c>
    </row>
    <row r="243" spans="1:10" ht="18.75">
      <c r="A243" s="938">
        <v>4</v>
      </c>
      <c r="B243" s="948" t="s">
        <v>621</v>
      </c>
      <c r="C243" s="952" t="s">
        <v>413</v>
      </c>
      <c r="D243" s="951">
        <v>1</v>
      </c>
      <c r="E243" s="938" t="s">
        <v>811</v>
      </c>
      <c r="F243" s="938">
        <v>4</v>
      </c>
      <c r="G243" s="991" t="s">
        <v>820</v>
      </c>
      <c r="H243" s="939" t="s">
        <v>1048</v>
      </c>
      <c r="I243" s="940" t="s">
        <v>925</v>
      </c>
      <c r="J243" s="2">
        <v>76</v>
      </c>
    </row>
    <row r="244" spans="1:10" ht="18.75">
      <c r="A244" s="938"/>
      <c r="B244" s="948"/>
      <c r="C244" s="952"/>
      <c r="D244" s="951"/>
      <c r="E244" s="938"/>
      <c r="F244" s="938"/>
      <c r="G244" s="991"/>
      <c r="H244" s="939" t="s">
        <v>1049</v>
      </c>
      <c r="I244" s="940" t="s">
        <v>922</v>
      </c>
      <c r="J244" s="2">
        <v>74</v>
      </c>
    </row>
    <row r="245" spans="1:10" ht="18.75">
      <c r="A245" s="938"/>
      <c r="B245" s="948"/>
      <c r="C245" s="952"/>
      <c r="D245" s="951"/>
      <c r="E245" s="938"/>
      <c r="F245" s="938"/>
      <c r="G245" s="991"/>
      <c r="H245" s="1080" t="s">
        <v>1188</v>
      </c>
      <c r="I245" s="940" t="s">
        <v>922</v>
      </c>
      <c r="J245" s="2">
        <v>71</v>
      </c>
    </row>
    <row r="246" spans="1:10" ht="18.75">
      <c r="A246" s="938"/>
      <c r="B246" s="948"/>
      <c r="C246" s="952"/>
      <c r="D246" s="951"/>
      <c r="E246" s="938"/>
      <c r="F246" s="938"/>
      <c r="G246" s="991"/>
      <c r="H246" s="939" t="s">
        <v>1050</v>
      </c>
      <c r="I246" s="940" t="s">
        <v>922</v>
      </c>
      <c r="J246" s="2">
        <v>83</v>
      </c>
    </row>
    <row r="247" spans="1:10" ht="18.75">
      <c r="A247" s="938"/>
      <c r="B247" s="948"/>
      <c r="C247" s="952"/>
      <c r="D247" s="951"/>
      <c r="E247" s="938"/>
      <c r="F247" s="938"/>
      <c r="G247" s="991"/>
      <c r="H247" s="939" t="s">
        <v>1051</v>
      </c>
      <c r="I247" s="940" t="s">
        <v>922</v>
      </c>
      <c r="J247" s="2">
        <v>57</v>
      </c>
    </row>
    <row r="248" spans="1:10" ht="18.75">
      <c r="A248" s="938"/>
      <c r="B248" s="948"/>
      <c r="C248" s="952"/>
      <c r="D248" s="951"/>
      <c r="E248" s="938"/>
      <c r="F248" s="938"/>
      <c r="G248" s="991"/>
      <c r="H248" s="1073"/>
      <c r="I248" s="1074"/>
      <c r="J248" s="1075"/>
    </row>
    <row r="249" spans="1:10" ht="18.75">
      <c r="A249" s="938">
        <v>5</v>
      </c>
      <c r="B249" s="948" t="s">
        <v>582</v>
      </c>
      <c r="C249" s="952" t="s">
        <v>570</v>
      </c>
      <c r="D249" s="951">
        <v>1</v>
      </c>
      <c r="E249" s="938" t="s">
        <v>825</v>
      </c>
      <c r="F249" s="938">
        <v>5</v>
      </c>
      <c r="G249" s="991" t="s">
        <v>820</v>
      </c>
      <c r="H249" s="939" t="s">
        <v>1053</v>
      </c>
      <c r="I249" s="940" t="s">
        <v>922</v>
      </c>
      <c r="J249" s="2">
        <v>65</v>
      </c>
    </row>
    <row r="250" spans="1:10" ht="18.75">
      <c r="A250" s="938"/>
      <c r="B250" s="948"/>
      <c r="C250" s="952" t="s">
        <v>571</v>
      </c>
      <c r="D250" s="1021"/>
      <c r="E250" s="938"/>
      <c r="F250" s="938"/>
      <c r="G250" s="991"/>
    </row>
    <row r="251" spans="1:10" ht="18.75">
      <c r="A251" s="938">
        <v>6</v>
      </c>
      <c r="B251" s="948" t="s">
        <v>639</v>
      </c>
      <c r="C251" s="952" t="s">
        <v>54</v>
      </c>
      <c r="D251" s="951">
        <v>1</v>
      </c>
      <c r="E251" s="938" t="s">
        <v>811</v>
      </c>
      <c r="F251" s="938">
        <v>5</v>
      </c>
      <c r="G251" s="991" t="s">
        <v>840</v>
      </c>
      <c r="H251" s="939" t="s">
        <v>1054</v>
      </c>
      <c r="I251" s="940" t="s">
        <v>922</v>
      </c>
      <c r="J251" s="2">
        <v>65</v>
      </c>
    </row>
    <row r="252" spans="1:10" ht="18.75">
      <c r="A252" s="938"/>
      <c r="B252" s="948"/>
      <c r="C252" s="1022" t="s">
        <v>640</v>
      </c>
      <c r="D252" s="951"/>
      <c r="E252" s="938"/>
      <c r="F252" s="938"/>
      <c r="G252" s="989"/>
    </row>
    <row r="253" spans="1:10" ht="18.75">
      <c r="A253" s="938"/>
      <c r="B253" s="948"/>
      <c r="C253" s="1022" t="s">
        <v>641</v>
      </c>
      <c r="D253" s="951"/>
      <c r="E253" s="938"/>
      <c r="F253" s="938"/>
      <c r="G253" s="989"/>
    </row>
    <row r="254" spans="1:10" ht="18.75">
      <c r="A254" s="938">
        <v>1</v>
      </c>
      <c r="B254" s="948" t="s">
        <v>631</v>
      </c>
      <c r="C254" s="952" t="s">
        <v>412</v>
      </c>
      <c r="D254" s="951">
        <v>5</v>
      </c>
      <c r="E254" s="938" t="s">
        <v>811</v>
      </c>
      <c r="F254" s="938">
        <v>4</v>
      </c>
      <c r="G254" s="991" t="s">
        <v>820</v>
      </c>
      <c r="H254" s="939" t="s">
        <v>1055</v>
      </c>
      <c r="I254" s="940" t="s">
        <v>922</v>
      </c>
      <c r="J254" s="2">
        <v>71</v>
      </c>
    </row>
    <row r="255" spans="1:10" ht="18.75">
      <c r="A255" s="938">
        <v>2</v>
      </c>
      <c r="B255" s="948" t="s">
        <v>631</v>
      </c>
      <c r="C255" s="952" t="s">
        <v>412</v>
      </c>
      <c r="D255" s="951">
        <v>10</v>
      </c>
      <c r="E255" s="938" t="s">
        <v>811</v>
      </c>
      <c r="F255" s="938">
        <v>4</v>
      </c>
      <c r="G255" s="953" t="s">
        <v>836</v>
      </c>
      <c r="H255" s="939" t="s">
        <v>1056</v>
      </c>
      <c r="I255" s="940" t="s">
        <v>922</v>
      </c>
      <c r="J255" s="2">
        <v>55</v>
      </c>
    </row>
    <row r="256" spans="1:10" ht="18.75">
      <c r="A256" s="938"/>
      <c r="B256" s="948"/>
      <c r="C256" s="952"/>
      <c r="D256" s="951"/>
      <c r="E256" s="938"/>
      <c r="F256" s="938"/>
      <c r="G256" s="991"/>
      <c r="H256" s="939" t="s">
        <v>1057</v>
      </c>
      <c r="I256" s="940" t="s">
        <v>922</v>
      </c>
      <c r="J256" s="2">
        <v>69</v>
      </c>
    </row>
    <row r="257" spans="1:10" ht="18.75">
      <c r="A257" s="938"/>
      <c r="B257" s="948"/>
      <c r="C257" s="952"/>
      <c r="D257" s="951"/>
      <c r="E257" s="938"/>
      <c r="F257" s="938"/>
      <c r="G257" s="991"/>
      <c r="H257" s="939" t="s">
        <v>1058</v>
      </c>
      <c r="I257" s="940" t="s">
        <v>922</v>
      </c>
      <c r="J257" s="2">
        <v>59</v>
      </c>
    </row>
    <row r="258" spans="1:10" ht="18.75">
      <c r="A258" s="938"/>
      <c r="B258" s="948"/>
      <c r="C258" s="952"/>
      <c r="D258" s="951"/>
      <c r="E258" s="938"/>
      <c r="F258" s="938"/>
      <c r="G258" s="991"/>
      <c r="H258" s="939" t="s">
        <v>1059</v>
      </c>
      <c r="I258" s="940" t="s">
        <v>922</v>
      </c>
      <c r="J258" s="2">
        <v>55</v>
      </c>
    </row>
    <row r="259" spans="1:10">
      <c r="H259" s="939" t="s">
        <v>1060</v>
      </c>
      <c r="I259" s="940" t="s">
        <v>922</v>
      </c>
      <c r="J259" s="2">
        <v>65</v>
      </c>
    </row>
    <row r="260" spans="1:10" ht="18.75">
      <c r="A260" s="938"/>
      <c r="B260" s="948"/>
      <c r="C260" s="952"/>
      <c r="D260" s="951"/>
      <c r="E260" s="938"/>
      <c r="F260" s="938"/>
      <c r="G260" s="953"/>
      <c r="H260" s="939" t="s">
        <v>1061</v>
      </c>
      <c r="I260" s="940" t="s">
        <v>922</v>
      </c>
      <c r="J260" s="2">
        <v>72</v>
      </c>
    </row>
    <row r="261" spans="1:10" ht="18.75">
      <c r="A261" s="938"/>
      <c r="B261" s="948"/>
      <c r="C261" s="952"/>
      <c r="D261" s="951"/>
      <c r="E261" s="938"/>
      <c r="F261" s="938"/>
      <c r="G261" s="953"/>
      <c r="H261" s="939" t="s">
        <v>1062</v>
      </c>
      <c r="I261" s="940" t="s">
        <v>922</v>
      </c>
      <c r="J261" s="2">
        <v>59</v>
      </c>
    </row>
    <row r="262" spans="1:10" ht="18.75">
      <c r="A262" s="938"/>
      <c r="B262" s="948"/>
      <c r="C262" s="952"/>
      <c r="D262" s="951"/>
      <c r="E262" s="938"/>
      <c r="F262" s="938"/>
      <c r="G262" s="953"/>
      <c r="H262" s="939" t="s">
        <v>1063</v>
      </c>
      <c r="I262" s="940" t="s">
        <v>922</v>
      </c>
      <c r="J262" s="2">
        <v>71</v>
      </c>
    </row>
    <row r="263" spans="1:10" ht="18.75">
      <c r="A263" s="938"/>
      <c r="B263" s="948"/>
      <c r="C263" s="952"/>
      <c r="D263" s="951"/>
      <c r="E263" s="938"/>
      <c r="F263" s="938"/>
      <c r="G263" s="953"/>
      <c r="H263" s="939" t="s">
        <v>1064</v>
      </c>
      <c r="I263" s="940" t="s">
        <v>922</v>
      </c>
      <c r="J263" s="2">
        <v>64</v>
      </c>
    </row>
    <row r="264" spans="1:10" ht="18.75">
      <c r="A264" s="938"/>
      <c r="B264" s="948"/>
      <c r="C264" s="952"/>
      <c r="D264" s="951"/>
      <c r="E264" s="938"/>
      <c r="F264" s="938"/>
      <c r="G264" s="953"/>
      <c r="H264" s="939" t="s">
        <v>1065</v>
      </c>
      <c r="I264" s="940" t="s">
        <v>922</v>
      </c>
      <c r="J264" s="2">
        <v>65</v>
      </c>
    </row>
    <row r="265" spans="1:10" ht="18.75">
      <c r="A265" s="938"/>
      <c r="B265" s="948"/>
      <c r="C265" s="952"/>
      <c r="D265" s="951"/>
      <c r="E265" s="938"/>
      <c r="F265" s="938"/>
      <c r="G265" s="953"/>
      <c r="H265" s="939" t="s">
        <v>1066</v>
      </c>
      <c r="I265" s="940" t="s">
        <v>922</v>
      </c>
      <c r="J265" s="2">
        <v>62</v>
      </c>
    </row>
    <row r="266" spans="1:10" ht="18.75">
      <c r="A266" s="938"/>
      <c r="B266" s="948"/>
      <c r="C266" s="952"/>
      <c r="D266" s="951"/>
      <c r="E266" s="938"/>
      <c r="F266" s="938"/>
      <c r="G266" s="953"/>
      <c r="H266" s="939" t="s">
        <v>1067</v>
      </c>
      <c r="I266" s="940" t="s">
        <v>922</v>
      </c>
      <c r="J266" s="2">
        <v>71</v>
      </c>
    </row>
    <row r="267" spans="1:10" ht="18.75">
      <c r="A267" s="938"/>
      <c r="B267" s="948"/>
      <c r="C267" s="952"/>
      <c r="D267" s="951"/>
      <c r="E267" s="938"/>
      <c r="F267" s="938"/>
      <c r="G267" s="953"/>
      <c r="H267" s="939" t="s">
        <v>1068</v>
      </c>
      <c r="I267" s="940" t="s">
        <v>922</v>
      </c>
      <c r="J267" s="2">
        <v>68</v>
      </c>
    </row>
    <row r="268" spans="1:10" ht="18.75">
      <c r="A268" s="938"/>
      <c r="B268" s="948"/>
      <c r="C268" s="952"/>
      <c r="D268" s="951"/>
      <c r="E268" s="938"/>
      <c r="F268" s="938"/>
      <c r="G268" s="953"/>
      <c r="H268" s="939" t="s">
        <v>1069</v>
      </c>
      <c r="I268" s="940" t="s">
        <v>922</v>
      </c>
      <c r="J268" s="2">
        <v>65</v>
      </c>
    </row>
    <row r="269" spans="1:10" ht="18.75">
      <c r="A269" s="938">
        <v>3</v>
      </c>
      <c r="B269" s="948" t="s">
        <v>642</v>
      </c>
      <c r="C269" s="952" t="s">
        <v>407</v>
      </c>
      <c r="D269" s="951">
        <v>15</v>
      </c>
      <c r="E269" s="938" t="s">
        <v>811</v>
      </c>
      <c r="F269" s="938">
        <v>3</v>
      </c>
      <c r="G269" s="991" t="s">
        <v>820</v>
      </c>
      <c r="H269" s="939" t="s">
        <v>1070</v>
      </c>
      <c r="I269" s="940" t="s">
        <v>922</v>
      </c>
      <c r="J269" s="2">
        <v>55</v>
      </c>
    </row>
    <row r="270" spans="1:10" ht="18.75">
      <c r="A270" s="938"/>
      <c r="B270" s="948"/>
      <c r="C270" s="952"/>
      <c r="D270" s="951"/>
      <c r="E270" s="938"/>
      <c r="F270" s="938"/>
      <c r="G270" s="991"/>
      <c r="H270" s="939" t="s">
        <v>1071</v>
      </c>
      <c r="I270" s="940" t="s">
        <v>922</v>
      </c>
      <c r="J270" s="2">
        <v>58</v>
      </c>
    </row>
    <row r="271" spans="1:10" ht="18.75">
      <c r="A271" s="938"/>
      <c r="B271" s="948"/>
      <c r="C271" s="952"/>
      <c r="D271" s="951"/>
      <c r="E271" s="938"/>
      <c r="F271" s="938"/>
      <c r="G271" s="991"/>
      <c r="H271" s="939" t="s">
        <v>1072</v>
      </c>
      <c r="I271" s="940" t="s">
        <v>922</v>
      </c>
      <c r="J271" s="2">
        <v>61</v>
      </c>
    </row>
    <row r="272" spans="1:10" ht="18.75">
      <c r="A272" s="938"/>
      <c r="B272" s="948"/>
      <c r="C272" s="952"/>
      <c r="D272" s="951"/>
      <c r="E272" s="938"/>
      <c r="F272" s="938"/>
      <c r="G272" s="991"/>
      <c r="H272" s="939" t="s">
        <v>1073</v>
      </c>
      <c r="I272" s="940" t="s">
        <v>922</v>
      </c>
      <c r="J272" s="2">
        <v>76</v>
      </c>
    </row>
    <row r="273" spans="1:10" ht="18.75">
      <c r="A273" s="938"/>
      <c r="B273" s="948"/>
      <c r="C273" s="952"/>
      <c r="D273" s="951"/>
      <c r="E273" s="938"/>
      <c r="F273" s="938"/>
      <c r="G273" s="991"/>
      <c r="H273" s="939" t="s">
        <v>1074</v>
      </c>
      <c r="I273" s="940" t="s">
        <v>922</v>
      </c>
      <c r="J273" s="2">
        <v>73</v>
      </c>
    </row>
    <row r="274" spans="1:10" ht="18.75">
      <c r="A274" s="938"/>
      <c r="B274" s="948"/>
      <c r="C274" s="952"/>
      <c r="D274" s="951"/>
      <c r="E274" s="938"/>
      <c r="F274" s="938"/>
      <c r="G274" s="991"/>
      <c r="H274" s="939" t="s">
        <v>1075</v>
      </c>
      <c r="I274" s="940" t="s">
        <v>922</v>
      </c>
      <c r="J274" s="2">
        <v>59</v>
      </c>
    </row>
    <row r="275" spans="1:10" ht="18.75">
      <c r="A275" s="938"/>
      <c r="B275" s="948"/>
      <c r="C275" s="952"/>
      <c r="D275" s="951"/>
      <c r="E275" s="938"/>
      <c r="F275" s="938"/>
      <c r="G275" s="991"/>
      <c r="H275" s="939" t="s">
        <v>1076</v>
      </c>
      <c r="I275" s="940" t="s">
        <v>922</v>
      </c>
      <c r="J275" s="2">
        <v>71</v>
      </c>
    </row>
    <row r="276" spans="1:10" ht="18.75">
      <c r="A276" s="938"/>
      <c r="B276" s="948"/>
      <c r="C276" s="952"/>
      <c r="D276" s="951"/>
      <c r="E276" s="938"/>
      <c r="F276" s="938"/>
      <c r="G276" s="991"/>
      <c r="H276" s="939" t="s">
        <v>1077</v>
      </c>
      <c r="I276" s="940" t="s">
        <v>922</v>
      </c>
      <c r="J276" s="2">
        <v>72</v>
      </c>
    </row>
    <row r="277" spans="1:10" ht="18.75">
      <c r="A277" s="938"/>
      <c r="B277" s="948"/>
      <c r="C277" s="952"/>
      <c r="D277" s="951"/>
      <c r="E277" s="938"/>
      <c r="F277" s="938"/>
      <c r="G277" s="991"/>
      <c r="H277" s="939" t="s">
        <v>1078</v>
      </c>
      <c r="I277" s="940" t="s">
        <v>922</v>
      </c>
      <c r="J277" s="2">
        <v>57</v>
      </c>
    </row>
    <row r="278" spans="1:10" ht="18.75">
      <c r="A278" s="938"/>
      <c r="B278" s="948"/>
      <c r="C278" s="952"/>
      <c r="D278" s="951"/>
      <c r="E278" s="938"/>
      <c r="F278" s="938"/>
      <c r="G278" s="991"/>
      <c r="H278" s="939" t="s">
        <v>1079</v>
      </c>
      <c r="I278" s="940" t="s">
        <v>922</v>
      </c>
      <c r="J278" s="2">
        <v>66</v>
      </c>
    </row>
    <row r="279" spans="1:10" ht="18.75">
      <c r="A279" s="938"/>
      <c r="B279" s="948"/>
      <c r="C279" s="952"/>
      <c r="D279" s="951"/>
      <c r="E279" s="938"/>
      <c r="F279" s="938"/>
      <c r="G279" s="991"/>
      <c r="H279" s="939" t="s">
        <v>1080</v>
      </c>
      <c r="I279" s="940" t="s">
        <v>925</v>
      </c>
      <c r="J279" s="2">
        <v>60</v>
      </c>
    </row>
    <row r="280" spans="1:10" ht="18.75">
      <c r="A280" s="938"/>
      <c r="B280" s="948"/>
      <c r="C280" s="952"/>
      <c r="D280" s="951"/>
      <c r="E280" s="938"/>
      <c r="F280" s="938"/>
      <c r="G280" s="991"/>
      <c r="H280" s="939" t="s">
        <v>1081</v>
      </c>
      <c r="I280" s="940" t="s">
        <v>922</v>
      </c>
      <c r="J280" s="2">
        <v>80</v>
      </c>
    </row>
    <row r="281" spans="1:10" ht="18.75">
      <c r="A281" s="938"/>
      <c r="B281" s="948"/>
      <c r="C281" s="952"/>
      <c r="D281" s="951"/>
      <c r="E281" s="938"/>
      <c r="F281" s="938"/>
      <c r="G281" s="991"/>
      <c r="H281" s="939" t="s">
        <v>1082</v>
      </c>
      <c r="I281" s="940" t="s">
        <v>922</v>
      </c>
      <c r="J281" s="2">
        <v>77</v>
      </c>
    </row>
    <row r="282" spans="1:10" ht="18.75">
      <c r="A282" s="938"/>
      <c r="B282" s="948"/>
      <c r="C282" s="952"/>
      <c r="D282" s="951"/>
      <c r="E282" s="938"/>
      <c r="F282" s="938"/>
      <c r="G282" s="991"/>
      <c r="H282" s="939" t="s">
        <v>1083</v>
      </c>
      <c r="I282" s="940" t="s">
        <v>922</v>
      </c>
      <c r="J282" s="2">
        <v>77</v>
      </c>
    </row>
    <row r="283" spans="1:10" ht="18.75">
      <c r="A283" s="938"/>
      <c r="B283" s="948"/>
      <c r="C283" s="952"/>
      <c r="D283" s="951"/>
      <c r="E283" s="938"/>
      <c r="F283" s="938"/>
      <c r="G283" s="991"/>
      <c r="H283" s="939" t="s">
        <v>1084</v>
      </c>
      <c r="I283" s="940" t="s">
        <v>925</v>
      </c>
      <c r="J283" s="2">
        <v>64</v>
      </c>
    </row>
    <row r="284" spans="1:10" ht="18.75">
      <c r="A284" s="938">
        <v>4</v>
      </c>
      <c r="B284" s="948" t="s">
        <v>642</v>
      </c>
      <c r="C284" s="952" t="s">
        <v>407</v>
      </c>
      <c r="D284" s="951">
        <v>1</v>
      </c>
      <c r="E284" s="938" t="s">
        <v>811</v>
      </c>
      <c r="F284" s="938">
        <v>2</v>
      </c>
      <c r="G284" s="953" t="s">
        <v>820</v>
      </c>
      <c r="H284" s="939" t="s">
        <v>1085</v>
      </c>
      <c r="I284" s="940" t="s">
        <v>922</v>
      </c>
      <c r="J284" s="2">
        <v>79</v>
      </c>
    </row>
    <row r="285" spans="1:10" ht="18.75">
      <c r="A285" s="938"/>
      <c r="B285" s="948"/>
      <c r="C285" s="1003" t="s">
        <v>419</v>
      </c>
      <c r="D285" s="951"/>
      <c r="E285" s="952"/>
      <c r="F285" s="938"/>
      <c r="G285" s="989"/>
    </row>
    <row r="286" spans="1:10" ht="18.75">
      <c r="A286" s="938">
        <v>1</v>
      </c>
      <c r="B286" s="948" t="s">
        <v>631</v>
      </c>
      <c r="C286" s="952" t="s">
        <v>412</v>
      </c>
      <c r="D286" s="951">
        <v>1</v>
      </c>
      <c r="E286" s="938" t="s">
        <v>810</v>
      </c>
      <c r="F286" s="938">
        <v>2</v>
      </c>
      <c r="G286" s="953" t="s">
        <v>836</v>
      </c>
      <c r="H286" s="1080"/>
      <c r="I286" s="1081"/>
      <c r="J286" s="1082" t="s">
        <v>1175</v>
      </c>
    </row>
    <row r="287" spans="1:10" ht="19.5">
      <c r="A287" s="938"/>
      <c r="B287" s="948"/>
      <c r="C287" s="970" t="s">
        <v>430</v>
      </c>
      <c r="D287" s="963">
        <v>46</v>
      </c>
      <c r="E287" s="964"/>
      <c r="F287" s="965"/>
      <c r="G287" s="966"/>
      <c r="H287" s="1080"/>
      <c r="I287" s="1081"/>
      <c r="J287" s="1082"/>
    </row>
    <row r="288" spans="1:10" ht="19.5">
      <c r="A288" s="938"/>
      <c r="B288" s="948"/>
      <c r="C288" s="962" t="s">
        <v>643</v>
      </c>
      <c r="D288" s="963">
        <v>99</v>
      </c>
      <c r="E288" s="970"/>
      <c r="F288" s="965"/>
      <c r="G288" s="1009"/>
    </row>
    <row r="289" spans="1:10" ht="18.75">
      <c r="A289" s="938"/>
      <c r="B289" s="948"/>
      <c r="C289" s="1014" t="s">
        <v>436</v>
      </c>
      <c r="D289" s="951"/>
      <c r="E289" s="938"/>
      <c r="F289" s="938"/>
      <c r="G289" s="953"/>
    </row>
    <row r="290" spans="1:10" ht="18.75">
      <c r="A290" s="938">
        <v>1</v>
      </c>
      <c r="B290" s="948" t="s">
        <v>623</v>
      </c>
      <c r="C290" s="952" t="s">
        <v>393</v>
      </c>
      <c r="D290" s="951">
        <v>1</v>
      </c>
      <c r="E290" s="938" t="s">
        <v>810</v>
      </c>
      <c r="F290" s="938" t="s">
        <v>34</v>
      </c>
      <c r="G290" s="991" t="s">
        <v>818</v>
      </c>
      <c r="H290" s="939" t="s">
        <v>1086</v>
      </c>
      <c r="I290" s="940" t="s">
        <v>925</v>
      </c>
      <c r="J290" s="2">
        <v>64</v>
      </c>
    </row>
    <row r="291" spans="1:10" ht="18.75">
      <c r="A291" s="938"/>
      <c r="B291" s="948"/>
      <c r="C291" s="1003" t="s">
        <v>644</v>
      </c>
      <c r="D291" s="951"/>
      <c r="E291" s="938"/>
      <c r="F291" s="938"/>
      <c r="G291" s="953"/>
    </row>
    <row r="292" spans="1:10" ht="18.75">
      <c r="A292" s="938"/>
      <c r="B292" s="948"/>
      <c r="C292" s="1003" t="s">
        <v>645</v>
      </c>
      <c r="D292" s="951"/>
      <c r="E292" s="938"/>
      <c r="F292" s="938"/>
      <c r="G292" s="989"/>
    </row>
    <row r="293" spans="1:10" ht="18.75">
      <c r="A293" s="938">
        <v>2</v>
      </c>
      <c r="B293" s="948" t="s">
        <v>558</v>
      </c>
      <c r="C293" s="952" t="s">
        <v>35</v>
      </c>
      <c r="D293" s="951">
        <v>1</v>
      </c>
      <c r="E293" s="938" t="s">
        <v>810</v>
      </c>
      <c r="F293" s="938" t="s">
        <v>34</v>
      </c>
      <c r="G293" s="986" t="s">
        <v>818</v>
      </c>
      <c r="H293" s="939" t="s">
        <v>1123</v>
      </c>
      <c r="I293" s="940" t="s">
        <v>1119</v>
      </c>
      <c r="J293" s="2">
        <v>73</v>
      </c>
    </row>
    <row r="294" spans="1:10" ht="18.75">
      <c r="A294" s="938"/>
      <c r="B294" s="948"/>
      <c r="C294" s="1008" t="s">
        <v>595</v>
      </c>
      <c r="D294" s="951"/>
      <c r="E294" s="938"/>
      <c r="F294" s="938"/>
      <c r="G294" s="989"/>
    </row>
    <row r="295" spans="1:10" ht="18.75">
      <c r="A295" s="938">
        <v>1</v>
      </c>
      <c r="B295" s="948" t="s">
        <v>630</v>
      </c>
      <c r="C295" s="952" t="s">
        <v>411</v>
      </c>
      <c r="D295" s="951">
        <v>5</v>
      </c>
      <c r="E295" s="938" t="s">
        <v>811</v>
      </c>
      <c r="F295" s="938">
        <v>3</v>
      </c>
      <c r="G295" s="991" t="s">
        <v>819</v>
      </c>
      <c r="H295" s="939" t="s">
        <v>1087</v>
      </c>
    </row>
    <row r="296" spans="1:10" ht="18.75">
      <c r="A296" s="938"/>
      <c r="B296" s="948"/>
      <c r="C296" s="952"/>
      <c r="D296" s="951"/>
      <c r="E296" s="938"/>
      <c r="F296" s="938"/>
      <c r="G296" s="991"/>
      <c r="H296" s="939" t="s">
        <v>1088</v>
      </c>
      <c r="I296" s="940" t="s">
        <v>922</v>
      </c>
      <c r="J296" s="2">
        <v>64</v>
      </c>
    </row>
    <row r="297" spans="1:10" ht="18.75">
      <c r="A297" s="938"/>
      <c r="B297" s="948"/>
      <c r="C297" s="952"/>
      <c r="D297" s="951"/>
      <c r="E297" s="938"/>
      <c r="F297" s="938"/>
      <c r="G297" s="991"/>
      <c r="H297" s="939" t="s">
        <v>1089</v>
      </c>
      <c r="I297" s="940" t="s">
        <v>922</v>
      </c>
      <c r="J297" s="2">
        <v>65</v>
      </c>
    </row>
    <row r="298" spans="1:10" ht="18.75">
      <c r="A298" s="938"/>
      <c r="B298" s="948"/>
      <c r="C298" s="952"/>
      <c r="D298" s="951"/>
      <c r="E298" s="938"/>
      <c r="F298" s="938"/>
      <c r="G298" s="991"/>
      <c r="H298" s="939" t="s">
        <v>1090</v>
      </c>
      <c r="I298" s="940" t="s">
        <v>922</v>
      </c>
      <c r="J298" s="2">
        <v>79</v>
      </c>
    </row>
    <row r="299" spans="1:10" ht="18.75">
      <c r="A299" s="938"/>
      <c r="B299" s="948"/>
      <c r="C299" s="952"/>
      <c r="D299" s="951"/>
      <c r="E299" s="938"/>
      <c r="F299" s="938"/>
      <c r="G299" s="991"/>
      <c r="H299" s="939" t="s">
        <v>1091</v>
      </c>
      <c r="I299" s="940" t="s">
        <v>922</v>
      </c>
      <c r="J299" s="2">
        <v>62</v>
      </c>
    </row>
    <row r="300" spans="1:10" ht="18.75">
      <c r="A300" s="938">
        <v>2</v>
      </c>
      <c r="B300" s="948" t="s">
        <v>631</v>
      </c>
      <c r="C300" s="952" t="s">
        <v>446</v>
      </c>
      <c r="D300" s="951">
        <v>5</v>
      </c>
      <c r="E300" s="938" t="s">
        <v>811</v>
      </c>
      <c r="F300" s="938">
        <v>2</v>
      </c>
      <c r="G300" s="991" t="s">
        <v>819</v>
      </c>
      <c r="H300" s="939" t="s">
        <v>1092</v>
      </c>
      <c r="I300" s="940" t="s">
        <v>875</v>
      </c>
      <c r="J300" s="2">
        <v>78</v>
      </c>
    </row>
    <row r="301" spans="1:10" ht="18.75">
      <c r="A301" s="938"/>
      <c r="B301" s="948"/>
      <c r="C301" s="952"/>
      <c r="D301" s="951"/>
      <c r="E301" s="938"/>
      <c r="F301" s="938"/>
      <c r="G301" s="991"/>
      <c r="H301" s="939" t="s">
        <v>1093</v>
      </c>
      <c r="I301" s="940" t="s">
        <v>925</v>
      </c>
      <c r="J301" s="2">
        <v>74</v>
      </c>
    </row>
    <row r="302" spans="1:10" ht="18.75">
      <c r="A302" s="938"/>
      <c r="B302" s="948"/>
      <c r="C302" s="952"/>
      <c r="D302" s="951"/>
      <c r="E302" s="938"/>
      <c r="F302" s="938"/>
      <c r="G302" s="991"/>
      <c r="H302" s="939" t="s">
        <v>1094</v>
      </c>
      <c r="I302" s="940" t="s">
        <v>922</v>
      </c>
      <c r="J302" s="2">
        <v>66</v>
      </c>
    </row>
    <row r="303" spans="1:10" ht="18.75">
      <c r="A303" s="938"/>
      <c r="B303" s="948"/>
      <c r="C303" s="952"/>
      <c r="D303" s="951"/>
      <c r="E303" s="938"/>
      <c r="F303" s="938"/>
      <c r="G303" s="991"/>
      <c r="H303" s="939" t="s">
        <v>1095</v>
      </c>
      <c r="I303" s="940" t="s">
        <v>925</v>
      </c>
      <c r="J303" s="2">
        <v>75</v>
      </c>
    </row>
    <row r="304" spans="1:10" ht="18.75">
      <c r="A304" s="938"/>
      <c r="B304" s="948"/>
      <c r="C304" s="952"/>
      <c r="D304" s="951"/>
      <c r="E304" s="938"/>
      <c r="F304" s="938"/>
      <c r="G304" s="991"/>
      <c r="H304" s="939" t="s">
        <v>1096</v>
      </c>
      <c r="I304" s="940" t="s">
        <v>925</v>
      </c>
      <c r="J304" s="2">
        <v>69</v>
      </c>
    </row>
    <row r="305" spans="1:10" ht="18.75">
      <c r="A305" s="938">
        <v>3</v>
      </c>
      <c r="B305" s="948" t="s">
        <v>631</v>
      </c>
      <c r="C305" s="952" t="s">
        <v>447</v>
      </c>
      <c r="D305" s="951">
        <v>1</v>
      </c>
      <c r="E305" s="938" t="s">
        <v>810</v>
      </c>
      <c r="F305" s="938">
        <v>3</v>
      </c>
      <c r="G305" s="991" t="s">
        <v>819</v>
      </c>
      <c r="H305" s="1080"/>
      <c r="I305" s="1081"/>
      <c r="J305" s="1083">
        <v>0.2</v>
      </c>
    </row>
    <row r="306" spans="1:10" ht="18.75">
      <c r="A306" s="938">
        <v>4</v>
      </c>
      <c r="B306" s="948" t="s">
        <v>631</v>
      </c>
      <c r="C306" s="952" t="s">
        <v>448</v>
      </c>
      <c r="D306" s="951">
        <v>5</v>
      </c>
      <c r="E306" s="938" t="s">
        <v>811</v>
      </c>
      <c r="F306" s="938">
        <v>3</v>
      </c>
      <c r="G306" s="991" t="s">
        <v>819</v>
      </c>
      <c r="H306" s="939" t="s">
        <v>1097</v>
      </c>
      <c r="I306" s="940" t="s">
        <v>922</v>
      </c>
      <c r="J306" s="2">
        <v>73</v>
      </c>
    </row>
    <row r="307" spans="1:10" ht="18.75">
      <c r="A307" s="938"/>
      <c r="B307" s="948"/>
      <c r="C307" s="952"/>
      <c r="D307" s="951"/>
      <c r="E307" s="938"/>
      <c r="F307" s="938"/>
      <c r="G307" s="991"/>
      <c r="H307" s="939" t="s">
        <v>1098</v>
      </c>
      <c r="I307" s="940" t="s">
        <v>875</v>
      </c>
      <c r="J307" s="2">
        <v>76</v>
      </c>
    </row>
    <row r="308" spans="1:10" ht="18.75">
      <c r="A308" s="938"/>
      <c r="B308" s="948"/>
      <c r="C308" s="952"/>
      <c r="D308" s="951"/>
      <c r="E308" s="938"/>
      <c r="F308" s="938"/>
      <c r="G308" s="991"/>
      <c r="H308" s="939" t="s">
        <v>1099</v>
      </c>
      <c r="I308" s="940" t="s">
        <v>922</v>
      </c>
      <c r="J308" s="2">
        <v>61</v>
      </c>
    </row>
    <row r="309" spans="1:10" ht="18.75">
      <c r="A309" s="938"/>
      <c r="B309" s="948"/>
      <c r="C309" s="952"/>
      <c r="D309" s="951"/>
      <c r="E309" s="938"/>
      <c r="F309" s="938"/>
      <c r="G309" s="991"/>
      <c r="H309" s="939" t="s">
        <v>1100</v>
      </c>
      <c r="I309" s="940" t="s">
        <v>875</v>
      </c>
      <c r="J309" s="2">
        <v>81</v>
      </c>
    </row>
    <row r="310" spans="1:10" ht="18.75">
      <c r="A310" s="938"/>
      <c r="B310" s="948"/>
      <c r="C310" s="952"/>
      <c r="D310" s="951"/>
      <c r="E310" s="938"/>
      <c r="F310" s="938"/>
      <c r="G310" s="991"/>
      <c r="H310" s="939" t="s">
        <v>1101</v>
      </c>
      <c r="I310" s="940" t="s">
        <v>922</v>
      </c>
      <c r="J310" s="2">
        <v>64</v>
      </c>
    </row>
    <row r="311" spans="1:10" ht="18.75">
      <c r="A311" s="938">
        <v>5</v>
      </c>
      <c r="B311" s="948" t="s">
        <v>646</v>
      </c>
      <c r="C311" s="952" t="s">
        <v>449</v>
      </c>
      <c r="D311" s="951">
        <v>4</v>
      </c>
      <c r="E311" s="938" t="s">
        <v>811</v>
      </c>
      <c r="F311" s="938">
        <v>5</v>
      </c>
      <c r="G311" s="991" t="s">
        <v>819</v>
      </c>
      <c r="H311" s="939" t="s">
        <v>1107</v>
      </c>
      <c r="I311" s="940" t="s">
        <v>875</v>
      </c>
      <c r="J311" s="2">
        <v>79</v>
      </c>
    </row>
    <row r="312" spans="1:10" ht="18.75">
      <c r="A312" s="938"/>
      <c r="B312" s="948"/>
      <c r="C312" s="952"/>
      <c r="D312" s="951"/>
      <c r="E312" s="938"/>
      <c r="F312" s="938"/>
      <c r="G312" s="991"/>
      <c r="H312" s="939" t="s">
        <v>1108</v>
      </c>
      <c r="I312" s="940" t="s">
        <v>922</v>
      </c>
      <c r="J312" s="2">
        <v>60</v>
      </c>
    </row>
    <row r="313" spans="1:10" ht="18.75">
      <c r="A313" s="938"/>
      <c r="B313" s="948"/>
      <c r="C313" s="952"/>
      <c r="D313" s="951"/>
      <c r="E313" s="938"/>
      <c r="F313" s="938"/>
      <c r="G313" s="991"/>
      <c r="H313" s="939" t="s">
        <v>1109</v>
      </c>
      <c r="I313" s="940" t="s">
        <v>922</v>
      </c>
      <c r="J313" s="2">
        <v>63</v>
      </c>
    </row>
    <row r="314" spans="1:10" ht="18.75">
      <c r="A314" s="938"/>
      <c r="B314" s="948"/>
      <c r="C314" s="952"/>
      <c r="D314" s="951"/>
      <c r="E314" s="938"/>
      <c r="F314" s="938"/>
      <c r="G314" s="991"/>
      <c r="H314" s="939" t="s">
        <v>1110</v>
      </c>
      <c r="I314" s="940" t="s">
        <v>922</v>
      </c>
      <c r="J314" s="2">
        <v>86</v>
      </c>
    </row>
    <row r="315" spans="1:10" ht="18.75">
      <c r="A315" s="938">
        <v>6</v>
      </c>
      <c r="B315" s="948" t="s">
        <v>646</v>
      </c>
      <c r="C315" s="952" t="s">
        <v>449</v>
      </c>
      <c r="D315" s="951">
        <v>5</v>
      </c>
      <c r="E315" s="938" t="s">
        <v>811</v>
      </c>
      <c r="F315" s="938">
        <v>4</v>
      </c>
      <c r="G315" s="991" t="s">
        <v>819</v>
      </c>
      <c r="H315" s="939" t="s">
        <v>1102</v>
      </c>
      <c r="I315" s="940" t="s">
        <v>922</v>
      </c>
      <c r="J315" s="2">
        <v>85</v>
      </c>
    </row>
    <row r="316" spans="1:10" ht="18.75">
      <c r="A316" s="938"/>
      <c r="B316" s="948"/>
      <c r="C316" s="952"/>
      <c r="D316" s="951"/>
      <c r="E316" s="938"/>
      <c r="F316" s="938"/>
      <c r="G316" s="991"/>
      <c r="H316" s="939" t="s">
        <v>1103</v>
      </c>
      <c r="I316" s="940" t="s">
        <v>922</v>
      </c>
      <c r="J316" s="2">
        <v>68</v>
      </c>
    </row>
    <row r="317" spans="1:10" ht="18.75">
      <c r="A317" s="938"/>
      <c r="B317" s="948"/>
      <c r="C317" s="952"/>
      <c r="D317" s="951"/>
      <c r="E317" s="938"/>
      <c r="F317" s="938"/>
      <c r="G317" s="991"/>
      <c r="H317" s="939" t="s">
        <v>1104</v>
      </c>
      <c r="I317" s="940" t="s">
        <v>922</v>
      </c>
      <c r="J317" s="2">
        <v>88</v>
      </c>
    </row>
    <row r="318" spans="1:10" ht="18.75">
      <c r="A318" s="938"/>
      <c r="B318" s="948"/>
      <c r="C318" s="952"/>
      <c r="D318" s="951"/>
      <c r="E318" s="938"/>
      <c r="F318" s="938"/>
      <c r="G318" s="991"/>
      <c r="H318" s="939" t="s">
        <v>1105</v>
      </c>
      <c r="I318" s="940" t="s">
        <v>922</v>
      </c>
      <c r="J318" s="2">
        <v>73</v>
      </c>
    </row>
    <row r="319" spans="1:10" ht="18.75">
      <c r="A319" s="938"/>
      <c r="B319" s="948"/>
      <c r="C319" s="952"/>
      <c r="D319" s="951"/>
      <c r="E319" s="938"/>
      <c r="F319" s="938"/>
      <c r="G319" s="991"/>
      <c r="H319" s="939" t="s">
        <v>1106</v>
      </c>
      <c r="I319" s="940" t="s">
        <v>922</v>
      </c>
      <c r="J319" s="2">
        <v>71</v>
      </c>
    </row>
    <row r="320" spans="1:10" ht="18.75">
      <c r="A320" s="938">
        <v>7</v>
      </c>
      <c r="B320" s="948" t="s">
        <v>582</v>
      </c>
      <c r="C320" s="952" t="s">
        <v>570</v>
      </c>
      <c r="D320" s="951">
        <v>1</v>
      </c>
      <c r="E320" s="938" t="s">
        <v>825</v>
      </c>
      <c r="F320" s="938">
        <v>5</v>
      </c>
      <c r="G320" s="991" t="s">
        <v>819</v>
      </c>
      <c r="H320" s="939" t="s">
        <v>1111</v>
      </c>
      <c r="I320" s="940" t="s">
        <v>922</v>
      </c>
      <c r="J320" s="2">
        <v>84</v>
      </c>
    </row>
    <row r="321" spans="1:10" ht="18.75">
      <c r="A321" s="938"/>
      <c r="B321" s="948"/>
      <c r="C321" s="952" t="s">
        <v>571</v>
      </c>
      <c r="D321" s="951"/>
      <c r="E321" s="938"/>
      <c r="F321" s="938"/>
      <c r="G321" s="991"/>
      <c r="I321" s="940" t="s">
        <v>922</v>
      </c>
      <c r="J321" s="2">
        <v>74</v>
      </c>
    </row>
    <row r="322" spans="1:10" ht="18.75">
      <c r="A322" s="938">
        <v>8</v>
      </c>
      <c r="B322" s="948" t="s">
        <v>582</v>
      </c>
      <c r="C322" s="952" t="s">
        <v>570</v>
      </c>
      <c r="D322" s="951">
        <v>1</v>
      </c>
      <c r="E322" s="938" t="s">
        <v>825</v>
      </c>
      <c r="F322" s="938">
        <v>4</v>
      </c>
      <c r="G322" s="1015" t="s">
        <v>819</v>
      </c>
      <c r="H322" s="939" t="s">
        <v>1112</v>
      </c>
    </row>
    <row r="323" spans="1:10" ht="18.75">
      <c r="A323" s="938"/>
      <c r="B323" s="948"/>
      <c r="C323" s="952" t="s">
        <v>571</v>
      </c>
      <c r="D323" s="951"/>
      <c r="E323" s="938"/>
      <c r="F323" s="938"/>
      <c r="G323" s="1015"/>
    </row>
    <row r="324" spans="1:10" ht="18.75">
      <c r="A324" s="938">
        <v>9</v>
      </c>
      <c r="B324" s="948"/>
      <c r="C324" s="952" t="s">
        <v>451</v>
      </c>
      <c r="D324" s="951">
        <v>1</v>
      </c>
      <c r="E324" s="938" t="s">
        <v>810</v>
      </c>
      <c r="F324" s="938">
        <v>5</v>
      </c>
      <c r="G324" s="1015" t="s">
        <v>819</v>
      </c>
      <c r="H324" s="939" t="s">
        <v>1113</v>
      </c>
      <c r="I324" s="940" t="s">
        <v>875</v>
      </c>
      <c r="J324" s="2">
        <v>74</v>
      </c>
    </row>
    <row r="325" spans="1:10" ht="18.75">
      <c r="A325" s="938"/>
      <c r="B325" s="948"/>
      <c r="C325" s="970" t="s">
        <v>430</v>
      </c>
      <c r="D325" s="951">
        <v>29</v>
      </c>
      <c r="E325" s="938"/>
      <c r="F325" s="938"/>
      <c r="G325" s="991"/>
    </row>
    <row r="326" spans="1:10" ht="19.5">
      <c r="A326" s="938"/>
      <c r="B326" s="948"/>
      <c r="C326" s="962" t="s">
        <v>647</v>
      </c>
      <c r="D326" s="972">
        <v>30</v>
      </c>
      <c r="E326" s="1023"/>
      <c r="F326" s="938"/>
      <c r="G326" s="1024"/>
    </row>
    <row r="327" spans="1:10" ht="18.75">
      <c r="A327" s="1018"/>
      <c r="B327" s="982"/>
      <c r="C327" s="1025" t="s">
        <v>648</v>
      </c>
      <c r="D327" s="1026"/>
      <c r="E327" s="957"/>
      <c r="F327" s="1027"/>
      <c r="G327" s="1028"/>
    </row>
    <row r="328" spans="1:10" ht="18.75">
      <c r="A328" s="1018"/>
      <c r="B328" s="982"/>
      <c r="C328" s="976" t="s">
        <v>649</v>
      </c>
      <c r="D328" s="951"/>
      <c r="E328" s="957"/>
      <c r="F328" s="938"/>
      <c r="G328" s="1028"/>
    </row>
    <row r="329" spans="1:10" ht="18.75">
      <c r="A329" s="981">
        <v>1</v>
      </c>
      <c r="B329" s="982" t="s">
        <v>650</v>
      </c>
      <c r="C329" s="983" t="s">
        <v>69</v>
      </c>
      <c r="D329" s="951">
        <v>1</v>
      </c>
      <c r="E329" s="877" t="s">
        <v>810</v>
      </c>
      <c r="F329" s="938" t="s">
        <v>34</v>
      </c>
      <c r="G329" s="1028" t="s">
        <v>839</v>
      </c>
      <c r="H329" s="1080" t="s">
        <v>1186</v>
      </c>
      <c r="I329" s="1081" t="s">
        <v>875</v>
      </c>
      <c r="J329" s="1082"/>
    </row>
    <row r="330" spans="1:10" ht="18.75">
      <c r="A330" s="981">
        <v>2</v>
      </c>
      <c r="B330" s="982" t="s">
        <v>651</v>
      </c>
      <c r="C330" s="983" t="s">
        <v>393</v>
      </c>
      <c r="D330" s="951">
        <v>2</v>
      </c>
      <c r="E330" s="877" t="s">
        <v>810</v>
      </c>
      <c r="F330" s="938" t="s">
        <v>34</v>
      </c>
      <c r="G330" s="1028" t="s">
        <v>839</v>
      </c>
      <c r="H330" s="939" t="s">
        <v>1114</v>
      </c>
    </row>
    <row r="331" spans="1:10" ht="18.75">
      <c r="A331" s="981"/>
      <c r="B331" s="982"/>
      <c r="C331" s="983"/>
      <c r="D331" s="951"/>
      <c r="E331" s="877"/>
      <c r="F331" s="938"/>
      <c r="G331" s="1028"/>
      <c r="H331" s="939" t="s">
        <v>1115</v>
      </c>
    </row>
    <row r="332" spans="1:10" ht="18.75">
      <c r="A332" s="981">
        <v>3</v>
      </c>
      <c r="B332" s="982" t="s">
        <v>652</v>
      </c>
      <c r="C332" s="983" t="s">
        <v>474</v>
      </c>
      <c r="D332" s="951">
        <v>1</v>
      </c>
      <c r="E332" s="877" t="s">
        <v>810</v>
      </c>
      <c r="F332" s="938" t="s">
        <v>37</v>
      </c>
      <c r="G332" s="989" t="s">
        <v>839</v>
      </c>
      <c r="H332" s="939" t="s">
        <v>1116</v>
      </c>
      <c r="I332" s="940" t="s">
        <v>875</v>
      </c>
      <c r="J332" s="2">
        <v>73</v>
      </c>
    </row>
    <row r="333" spans="1:10" ht="18.75">
      <c r="A333" s="981">
        <v>4</v>
      </c>
      <c r="B333" s="982" t="s">
        <v>652</v>
      </c>
      <c r="C333" s="983" t="s">
        <v>475</v>
      </c>
      <c r="D333" s="951">
        <v>1</v>
      </c>
      <c r="E333" s="877" t="s">
        <v>810</v>
      </c>
      <c r="F333" s="938" t="s">
        <v>37</v>
      </c>
      <c r="G333" s="989" t="s">
        <v>839</v>
      </c>
      <c r="H333" s="939" t="s">
        <v>1117</v>
      </c>
      <c r="I333" s="940" t="s">
        <v>875</v>
      </c>
      <c r="J333" s="2">
        <v>69</v>
      </c>
    </row>
    <row r="334" spans="1:10" ht="18.75">
      <c r="A334" s="981">
        <v>5</v>
      </c>
      <c r="B334" s="982" t="s">
        <v>652</v>
      </c>
      <c r="C334" s="1029" t="s">
        <v>470</v>
      </c>
      <c r="D334" s="967">
        <v>1</v>
      </c>
      <c r="E334" s="1030" t="s">
        <v>810</v>
      </c>
      <c r="F334" s="1031" t="s">
        <v>39</v>
      </c>
      <c r="G334" s="1032" t="s">
        <v>839</v>
      </c>
      <c r="H334" s="939" t="s">
        <v>1118</v>
      </c>
      <c r="I334" s="940" t="s">
        <v>1119</v>
      </c>
      <c r="J334" s="2">
        <v>57</v>
      </c>
    </row>
    <row r="335" spans="1:10" ht="18.75">
      <c r="A335" s="981">
        <v>6</v>
      </c>
      <c r="B335" s="982" t="s">
        <v>653</v>
      </c>
      <c r="C335" s="983" t="s">
        <v>469</v>
      </c>
      <c r="D335" s="951">
        <v>1</v>
      </c>
      <c r="E335" s="877" t="s">
        <v>810</v>
      </c>
      <c r="F335" s="938" t="s">
        <v>34</v>
      </c>
      <c r="G335" s="1028" t="s">
        <v>839</v>
      </c>
      <c r="H335" s="939" t="s">
        <v>1120</v>
      </c>
      <c r="I335" s="940" t="s">
        <v>875</v>
      </c>
      <c r="J335" s="2">
        <v>75</v>
      </c>
    </row>
    <row r="336" spans="1:10" ht="18.75">
      <c r="A336" s="981"/>
      <c r="B336" s="982"/>
      <c r="C336" s="1033" t="s">
        <v>595</v>
      </c>
      <c r="D336" s="951"/>
      <c r="E336" s="877"/>
      <c r="F336" s="938"/>
      <c r="G336" s="989"/>
    </row>
    <row r="337" spans="1:10" ht="18.75">
      <c r="A337" s="981">
        <v>7</v>
      </c>
      <c r="B337" s="982" t="s">
        <v>654</v>
      </c>
      <c r="C337" s="983" t="s">
        <v>471</v>
      </c>
      <c r="D337" s="951">
        <v>2</v>
      </c>
      <c r="E337" s="877" t="s">
        <v>811</v>
      </c>
      <c r="F337" s="938">
        <v>5</v>
      </c>
      <c r="G337" s="989" t="s">
        <v>841</v>
      </c>
      <c r="H337" s="939" t="s">
        <v>1121</v>
      </c>
      <c r="I337" s="940" t="s">
        <v>922</v>
      </c>
      <c r="J337" s="2">
        <v>59</v>
      </c>
    </row>
    <row r="338" spans="1:10" ht="18.75">
      <c r="A338" s="981"/>
      <c r="B338" s="982"/>
      <c r="C338" s="983"/>
      <c r="D338" s="951"/>
      <c r="E338" s="877"/>
      <c r="F338" s="938"/>
      <c r="G338" s="989"/>
      <c r="H338" s="939" t="s">
        <v>1122</v>
      </c>
      <c r="I338" s="940" t="s">
        <v>922</v>
      </c>
      <c r="J338" s="2">
        <v>73</v>
      </c>
    </row>
    <row r="339" spans="1:10" ht="18.75">
      <c r="A339" s="981">
        <v>8</v>
      </c>
      <c r="B339" s="982" t="s">
        <v>654</v>
      </c>
      <c r="C339" s="983" t="s">
        <v>471</v>
      </c>
      <c r="D339" s="951">
        <v>6</v>
      </c>
      <c r="E339" s="877" t="s">
        <v>811</v>
      </c>
      <c r="F339" s="938">
        <v>4</v>
      </c>
      <c r="G339" s="989" t="s">
        <v>841</v>
      </c>
      <c r="H339" s="1080" t="s">
        <v>1149</v>
      </c>
    </row>
    <row r="340" spans="1:10" ht="18.75">
      <c r="A340" s="981"/>
      <c r="B340" s="982"/>
      <c r="C340" s="983"/>
      <c r="D340" s="951"/>
      <c r="E340" s="877"/>
      <c r="F340" s="938"/>
      <c r="G340" s="989"/>
      <c r="H340" s="939" t="s">
        <v>1124</v>
      </c>
      <c r="I340" s="940" t="s">
        <v>922</v>
      </c>
      <c r="J340" s="2">
        <v>89</v>
      </c>
    </row>
    <row r="341" spans="1:10" ht="18.75">
      <c r="A341" s="981"/>
      <c r="B341" s="982"/>
      <c r="C341" s="983"/>
      <c r="D341" s="951"/>
      <c r="E341" s="877"/>
      <c r="F341" s="938"/>
      <c r="G341" s="989"/>
      <c r="H341" s="939" t="s">
        <v>1125</v>
      </c>
      <c r="I341" s="940" t="s">
        <v>922</v>
      </c>
      <c r="J341" s="2">
        <v>83</v>
      </c>
    </row>
    <row r="342" spans="1:10" ht="18.75">
      <c r="A342" s="981"/>
      <c r="B342" s="982"/>
      <c r="C342" s="983"/>
      <c r="D342" s="951"/>
      <c r="E342" s="877"/>
      <c r="F342" s="938"/>
      <c r="G342" s="989"/>
      <c r="H342" s="939" t="s">
        <v>1126</v>
      </c>
      <c r="I342" s="940" t="s">
        <v>922</v>
      </c>
      <c r="J342" s="2">
        <v>72</v>
      </c>
    </row>
    <row r="343" spans="1:10" ht="18.75">
      <c r="A343" s="981"/>
      <c r="B343" s="982"/>
      <c r="C343" s="983"/>
      <c r="D343" s="951"/>
      <c r="E343" s="877"/>
      <c r="F343" s="938"/>
      <c r="G343" s="989"/>
      <c r="H343" s="939" t="s">
        <v>1127</v>
      </c>
      <c r="I343" s="940" t="s">
        <v>1119</v>
      </c>
      <c r="J343" s="2">
        <v>88</v>
      </c>
    </row>
    <row r="344" spans="1:10" ht="18.75">
      <c r="A344" s="981"/>
      <c r="B344" s="982"/>
      <c r="C344" s="983"/>
      <c r="D344" s="951"/>
      <c r="E344" s="877"/>
      <c r="F344" s="938"/>
      <c r="G344" s="989"/>
      <c r="H344" s="939" t="s">
        <v>1128</v>
      </c>
      <c r="I344" s="940" t="s">
        <v>922</v>
      </c>
      <c r="J344" s="2">
        <v>60</v>
      </c>
    </row>
    <row r="345" spans="1:10" ht="18.75">
      <c r="A345" s="981">
        <v>9</v>
      </c>
      <c r="B345" s="982" t="s">
        <v>655</v>
      </c>
      <c r="C345" s="983" t="s">
        <v>472</v>
      </c>
      <c r="D345" s="951">
        <v>1</v>
      </c>
      <c r="E345" s="877" t="s">
        <v>811</v>
      </c>
      <c r="F345" s="938">
        <v>4</v>
      </c>
      <c r="G345" s="989" t="s">
        <v>841</v>
      </c>
      <c r="H345" s="939" t="s">
        <v>1185</v>
      </c>
      <c r="I345" s="1081" t="s">
        <v>922</v>
      </c>
      <c r="J345" s="1082">
        <v>64</v>
      </c>
    </row>
    <row r="346" spans="1:10" ht="18.75">
      <c r="A346" s="981">
        <v>10</v>
      </c>
      <c r="B346" s="982" t="s">
        <v>582</v>
      </c>
      <c r="C346" s="952" t="s">
        <v>570</v>
      </c>
      <c r="D346" s="951">
        <v>1</v>
      </c>
      <c r="E346" s="877" t="s">
        <v>825</v>
      </c>
      <c r="F346" s="938">
        <v>5</v>
      </c>
      <c r="G346" s="989" t="s">
        <v>841</v>
      </c>
      <c r="H346" s="939" t="s">
        <v>1130</v>
      </c>
      <c r="I346" s="940" t="s">
        <v>922</v>
      </c>
      <c r="J346" s="2">
        <v>80</v>
      </c>
    </row>
    <row r="347" spans="1:10" ht="18.75">
      <c r="A347" s="981"/>
      <c r="B347" s="982"/>
      <c r="C347" s="952" t="s">
        <v>571</v>
      </c>
      <c r="D347" s="951"/>
      <c r="E347" s="877"/>
      <c r="F347" s="938"/>
      <c r="G347" s="989"/>
    </row>
    <row r="348" spans="1:10" ht="18.75">
      <c r="A348" s="981"/>
      <c r="B348" s="982"/>
      <c r="C348" s="1034" t="s">
        <v>430</v>
      </c>
      <c r="D348" s="972">
        <v>17</v>
      </c>
      <c r="E348" s="938"/>
      <c r="F348" s="1023"/>
      <c r="G348" s="1035"/>
    </row>
    <row r="349" spans="1:10" ht="18.75">
      <c r="A349" s="981"/>
      <c r="B349" s="982"/>
      <c r="C349" s="976" t="s">
        <v>656</v>
      </c>
      <c r="D349" s="951"/>
      <c r="E349" s="877"/>
      <c r="F349" s="938"/>
      <c r="G349" s="989"/>
    </row>
    <row r="350" spans="1:10" ht="18.75">
      <c r="A350" s="981">
        <v>1</v>
      </c>
      <c r="B350" s="1036">
        <v>343924771</v>
      </c>
      <c r="C350" s="983" t="s">
        <v>657</v>
      </c>
      <c r="D350" s="951">
        <v>1</v>
      </c>
      <c r="E350" s="877" t="s">
        <v>810</v>
      </c>
      <c r="F350" s="938" t="s">
        <v>39</v>
      </c>
      <c r="G350" s="989" t="s">
        <v>839</v>
      </c>
      <c r="H350" s="939" t="s">
        <v>1131</v>
      </c>
      <c r="I350" s="940" t="s">
        <v>875</v>
      </c>
      <c r="J350" s="2">
        <v>66</v>
      </c>
    </row>
    <row r="351" spans="1:10" ht="17.25">
      <c r="A351" s="1037"/>
      <c r="B351" s="982"/>
      <c r="C351" s="1038" t="s">
        <v>430</v>
      </c>
      <c r="D351" s="1039">
        <v>1</v>
      </c>
      <c r="E351" s="1040"/>
      <c r="F351" s="1041"/>
      <c r="G351" s="1042"/>
    </row>
    <row r="352" spans="1:10" ht="19.5">
      <c r="A352" s="938"/>
      <c r="B352" s="948"/>
      <c r="C352" s="1043" t="s">
        <v>658</v>
      </c>
      <c r="D352" s="963">
        <v>18</v>
      </c>
      <c r="E352" s="963"/>
      <c r="F352" s="963"/>
      <c r="G352" s="963"/>
    </row>
    <row r="353" spans="1:10" ht="19.5">
      <c r="A353" s="938"/>
      <c r="B353" s="948"/>
      <c r="C353" s="962" t="s">
        <v>659</v>
      </c>
      <c r="D353" s="963" t="s">
        <v>1184</v>
      </c>
      <c r="E353" s="1018"/>
      <c r="F353" s="938"/>
      <c r="G353" s="989"/>
    </row>
    <row r="354" spans="1:10" ht="18.75">
      <c r="A354" s="1388" t="s">
        <v>868</v>
      </c>
      <c r="B354" s="1389"/>
      <c r="C354" s="1389"/>
      <c r="D354" s="951"/>
      <c r="E354" s="952"/>
      <c r="F354" s="938"/>
      <c r="G354" s="989"/>
    </row>
    <row r="355" spans="1:10" ht="18.75">
      <c r="A355" s="938">
        <v>1</v>
      </c>
      <c r="B355" s="948" t="s">
        <v>871</v>
      </c>
      <c r="C355" s="952" t="s">
        <v>869</v>
      </c>
      <c r="D355" s="951">
        <v>1</v>
      </c>
      <c r="E355" s="938" t="s">
        <v>810</v>
      </c>
      <c r="F355" s="938" t="s">
        <v>309</v>
      </c>
      <c r="G355" s="953">
        <v>1101</v>
      </c>
      <c r="H355" s="939" t="s">
        <v>1132</v>
      </c>
      <c r="I355" s="940" t="s">
        <v>875</v>
      </c>
      <c r="J355" s="2">
        <v>60</v>
      </c>
    </row>
    <row r="356" spans="1:10" ht="18.75">
      <c r="A356" s="938">
        <v>5</v>
      </c>
      <c r="B356" s="948" t="s">
        <v>663</v>
      </c>
      <c r="C356" s="952" t="s">
        <v>157</v>
      </c>
      <c r="D356" s="951">
        <v>1</v>
      </c>
      <c r="E356" s="938" t="s">
        <v>810</v>
      </c>
      <c r="F356" s="938" t="s">
        <v>341</v>
      </c>
      <c r="G356" s="953">
        <v>1101</v>
      </c>
      <c r="H356" s="939" t="s">
        <v>1133</v>
      </c>
      <c r="I356" s="940" t="s">
        <v>1119</v>
      </c>
      <c r="J356" s="2">
        <v>72</v>
      </c>
    </row>
    <row r="357" spans="1:10" ht="36.75" customHeight="1">
      <c r="A357" s="1044">
        <v>6</v>
      </c>
      <c r="B357" s="948" t="s">
        <v>664</v>
      </c>
      <c r="C357" s="1045" t="s">
        <v>343</v>
      </c>
      <c r="D357" s="1046">
        <v>1</v>
      </c>
      <c r="E357" s="1044" t="s">
        <v>810</v>
      </c>
      <c r="F357" s="1044" t="s">
        <v>341</v>
      </c>
      <c r="G357" s="1047">
        <v>1101</v>
      </c>
      <c r="H357" s="939" t="s">
        <v>1134</v>
      </c>
      <c r="I357" s="940" t="s">
        <v>1119</v>
      </c>
      <c r="J357" s="2">
        <v>75</v>
      </c>
    </row>
    <row r="358" spans="1:10" ht="18.75">
      <c r="A358" s="938">
        <v>7</v>
      </c>
      <c r="B358" s="948" t="s">
        <v>665</v>
      </c>
      <c r="C358" s="952" t="s">
        <v>344</v>
      </c>
      <c r="D358" s="951">
        <v>0.5</v>
      </c>
      <c r="E358" s="938" t="s">
        <v>810</v>
      </c>
      <c r="F358" s="938" t="s">
        <v>341</v>
      </c>
      <c r="G358" s="953">
        <v>1101</v>
      </c>
      <c r="H358" s="939" t="s">
        <v>1135</v>
      </c>
      <c r="I358" s="940" t="s">
        <v>1119</v>
      </c>
      <c r="J358" s="2">
        <v>63</v>
      </c>
    </row>
    <row r="359" spans="1:10" ht="19.5">
      <c r="A359" s="938"/>
      <c r="B359" s="948"/>
      <c r="C359" s="962" t="s">
        <v>430</v>
      </c>
      <c r="D359" s="963">
        <v>4.5</v>
      </c>
      <c r="E359" s="964"/>
      <c r="F359" s="965"/>
      <c r="G359" s="966"/>
    </row>
    <row r="360" spans="1:10" ht="18.75">
      <c r="A360" s="938"/>
      <c r="B360" s="948"/>
      <c r="C360" s="1008" t="s">
        <v>666</v>
      </c>
      <c r="D360" s="951"/>
      <c r="E360" s="938"/>
      <c r="F360" s="938"/>
      <c r="G360" s="989"/>
    </row>
    <row r="361" spans="1:10" ht="18.75">
      <c r="A361" s="938">
        <v>1</v>
      </c>
      <c r="B361" s="948" t="s">
        <v>667</v>
      </c>
      <c r="C361" s="952" t="s">
        <v>668</v>
      </c>
      <c r="D361" s="951">
        <v>1</v>
      </c>
      <c r="E361" s="938" t="s">
        <v>811</v>
      </c>
      <c r="F361" s="938">
        <v>3</v>
      </c>
      <c r="G361" s="953">
        <v>1101</v>
      </c>
      <c r="H361" s="939" t="s">
        <v>1136</v>
      </c>
      <c r="I361" s="940" t="s">
        <v>875</v>
      </c>
      <c r="J361" s="2">
        <v>65</v>
      </c>
    </row>
    <row r="362" spans="1:10" ht="18.75">
      <c r="A362" s="938">
        <v>2</v>
      </c>
      <c r="B362" s="961">
        <v>913219260</v>
      </c>
      <c r="C362" s="952" t="s">
        <v>45</v>
      </c>
      <c r="D362" s="951">
        <v>1</v>
      </c>
      <c r="E362" s="938" t="s">
        <v>811</v>
      </c>
      <c r="F362" s="938"/>
      <c r="G362" s="953">
        <v>1102</v>
      </c>
      <c r="H362" s="1073"/>
      <c r="I362" s="1074"/>
      <c r="J362" s="1075"/>
    </row>
    <row r="363" spans="1:10" ht="18.75">
      <c r="A363" s="938">
        <v>5</v>
      </c>
      <c r="B363" s="948"/>
      <c r="C363" s="952" t="s">
        <v>351</v>
      </c>
      <c r="D363" s="951"/>
      <c r="E363" s="938"/>
      <c r="F363" s="938"/>
      <c r="G363" s="953"/>
    </row>
    <row r="364" spans="1:10" ht="18.75">
      <c r="A364" s="938"/>
      <c r="B364" s="948" t="s">
        <v>669</v>
      </c>
      <c r="C364" s="952" t="s">
        <v>355</v>
      </c>
      <c r="D364" s="1021">
        <v>1</v>
      </c>
      <c r="E364" s="938" t="s">
        <v>810</v>
      </c>
      <c r="F364" s="938"/>
      <c r="G364" s="953" t="s">
        <v>843</v>
      </c>
      <c r="H364" s="939" t="s">
        <v>1137</v>
      </c>
      <c r="I364" s="940" t="s">
        <v>922</v>
      </c>
      <c r="J364" s="2">
        <v>69</v>
      </c>
    </row>
    <row r="365" spans="1:10" ht="18.75">
      <c r="A365" s="938">
        <v>7</v>
      </c>
      <c r="B365" s="948"/>
      <c r="C365" s="952" t="s">
        <v>351</v>
      </c>
      <c r="D365" s="951"/>
      <c r="E365" s="938"/>
      <c r="F365" s="938"/>
      <c r="G365" s="953"/>
    </row>
    <row r="366" spans="1:10" ht="18.75">
      <c r="A366" s="938"/>
      <c r="B366" s="948" t="s">
        <v>669</v>
      </c>
      <c r="C366" s="952" t="s">
        <v>845</v>
      </c>
      <c r="D366" s="951">
        <v>6</v>
      </c>
      <c r="E366" s="938" t="s">
        <v>810</v>
      </c>
      <c r="F366" s="938"/>
      <c r="G366" s="1048" t="s">
        <v>830</v>
      </c>
      <c r="H366" s="939" t="s">
        <v>1138</v>
      </c>
      <c r="I366" s="940" t="s">
        <v>922</v>
      </c>
      <c r="J366" s="2">
        <v>75</v>
      </c>
    </row>
    <row r="367" spans="1:10" ht="18.75">
      <c r="A367" s="938"/>
      <c r="B367" s="948"/>
      <c r="C367" s="952"/>
      <c r="D367" s="951"/>
      <c r="E367" s="938"/>
      <c r="F367" s="938"/>
      <c r="G367" s="1048"/>
      <c r="H367" s="939" t="s">
        <v>1139</v>
      </c>
      <c r="I367" s="940" t="s">
        <v>922</v>
      </c>
      <c r="J367" s="2">
        <v>60</v>
      </c>
    </row>
    <row r="368" spans="1:10" ht="18.75">
      <c r="A368" s="938"/>
      <c r="B368" s="948"/>
      <c r="C368" s="952"/>
      <c r="D368" s="951"/>
      <c r="E368" s="938"/>
      <c r="F368" s="938"/>
      <c r="G368" s="1048"/>
      <c r="H368" s="939" t="s">
        <v>1140</v>
      </c>
      <c r="I368" s="940" t="s">
        <v>922</v>
      </c>
      <c r="J368" s="2">
        <v>67</v>
      </c>
    </row>
    <row r="369" spans="1:10" ht="18.75">
      <c r="A369" s="938"/>
      <c r="B369" s="948"/>
      <c r="C369" s="952"/>
      <c r="D369" s="951"/>
      <c r="E369" s="938"/>
      <c r="F369" s="938"/>
      <c r="G369" s="1048"/>
      <c r="H369" s="939" t="s">
        <v>1141</v>
      </c>
      <c r="I369" s="940" t="s">
        <v>922</v>
      </c>
      <c r="J369" s="2">
        <v>68</v>
      </c>
    </row>
    <row r="370" spans="1:10" ht="18.75">
      <c r="A370" s="938"/>
      <c r="B370" s="948"/>
      <c r="C370" s="952"/>
      <c r="D370" s="951"/>
      <c r="E370" s="938"/>
      <c r="F370" s="938"/>
      <c r="G370" s="1048"/>
      <c r="H370" s="1073"/>
      <c r="I370" s="1074"/>
      <c r="J370" s="1075"/>
    </row>
    <row r="371" spans="1:10" ht="18.75">
      <c r="A371" s="938"/>
      <c r="B371" s="948"/>
      <c r="C371" s="952"/>
      <c r="D371" s="951"/>
      <c r="E371" s="938"/>
      <c r="F371" s="938"/>
      <c r="G371" s="1048"/>
      <c r="H371" s="939" t="s">
        <v>1142</v>
      </c>
      <c r="I371" s="940" t="s">
        <v>925</v>
      </c>
      <c r="J371" s="2">
        <v>75</v>
      </c>
    </row>
    <row r="372" spans="1:10" ht="18.75">
      <c r="A372" s="938">
        <v>10</v>
      </c>
      <c r="B372" s="948"/>
      <c r="C372" s="952" t="s">
        <v>351</v>
      </c>
      <c r="D372" s="951"/>
      <c r="E372" s="938"/>
      <c r="F372" s="938"/>
      <c r="G372" s="953"/>
    </row>
    <row r="373" spans="1:10" ht="18.75">
      <c r="A373" s="938"/>
      <c r="B373" s="948" t="s">
        <v>669</v>
      </c>
      <c r="C373" s="952" t="s">
        <v>847</v>
      </c>
      <c r="D373" s="951">
        <v>1</v>
      </c>
      <c r="E373" s="938" t="s">
        <v>811</v>
      </c>
      <c r="F373" s="938"/>
      <c r="G373" s="953">
        <v>1102</v>
      </c>
      <c r="H373" s="939" t="s">
        <v>1144</v>
      </c>
      <c r="I373" s="940" t="s">
        <v>922</v>
      </c>
      <c r="J373" s="2">
        <v>61</v>
      </c>
    </row>
    <row r="374" spans="1:10" ht="18.75">
      <c r="A374" s="938"/>
      <c r="B374" s="948" t="s">
        <v>333</v>
      </c>
      <c r="C374" s="952" t="s">
        <v>360</v>
      </c>
      <c r="D374" s="951"/>
      <c r="E374" s="938"/>
      <c r="F374" s="938"/>
      <c r="G374" s="953"/>
    </row>
    <row r="375" spans="1:10" ht="18.75">
      <c r="A375" s="938">
        <v>11</v>
      </c>
      <c r="B375" s="948"/>
      <c r="C375" s="952" t="s">
        <v>351</v>
      </c>
      <c r="D375" s="951"/>
      <c r="E375" s="938"/>
      <c r="F375" s="938"/>
      <c r="G375" s="953"/>
    </row>
    <row r="376" spans="1:10" ht="18.75">
      <c r="A376" s="938"/>
      <c r="B376" s="948" t="s">
        <v>670</v>
      </c>
      <c r="C376" s="952" t="s">
        <v>848</v>
      </c>
      <c r="D376" s="951">
        <v>1</v>
      </c>
      <c r="E376" s="938" t="s">
        <v>810</v>
      </c>
      <c r="F376" s="938"/>
      <c r="G376" s="991">
        <v>1102</v>
      </c>
      <c r="H376" s="939" t="s">
        <v>1145</v>
      </c>
      <c r="I376" s="940" t="s">
        <v>882</v>
      </c>
      <c r="J376" s="2">
        <v>58</v>
      </c>
    </row>
    <row r="377" spans="1:10" ht="18.75">
      <c r="A377" s="938"/>
      <c r="B377" s="948"/>
      <c r="C377" s="952" t="s">
        <v>364</v>
      </c>
      <c r="D377" s="951"/>
      <c r="E377" s="938"/>
      <c r="F377" s="938"/>
      <c r="G377" s="953"/>
    </row>
    <row r="378" spans="1:10" ht="18.75">
      <c r="A378" s="938">
        <v>13</v>
      </c>
      <c r="B378" s="948"/>
      <c r="C378" s="1049" t="s">
        <v>351</v>
      </c>
      <c r="D378" s="951"/>
      <c r="E378" s="938"/>
      <c r="F378" s="938"/>
      <c r="G378" s="953"/>
    </row>
    <row r="379" spans="1:10" ht="18.75">
      <c r="A379" s="938"/>
      <c r="B379" s="948" t="s">
        <v>672</v>
      </c>
      <c r="C379" s="1049" t="s">
        <v>673</v>
      </c>
      <c r="D379" s="951">
        <v>1</v>
      </c>
      <c r="E379" s="938" t="s">
        <v>810</v>
      </c>
      <c r="F379" s="938"/>
      <c r="G379" s="953">
        <v>1102</v>
      </c>
      <c r="H379" s="939" t="s">
        <v>1146</v>
      </c>
      <c r="I379" s="940" t="s">
        <v>922</v>
      </c>
      <c r="J379" s="2">
        <v>62</v>
      </c>
    </row>
    <row r="380" spans="1:10" ht="18.75">
      <c r="A380" s="938">
        <v>14</v>
      </c>
      <c r="B380" s="948" t="s">
        <v>674</v>
      </c>
      <c r="C380" s="952" t="s">
        <v>347</v>
      </c>
      <c r="D380" s="951">
        <v>2</v>
      </c>
      <c r="E380" s="938" t="s">
        <v>811</v>
      </c>
      <c r="F380" s="938">
        <v>4</v>
      </c>
      <c r="G380" s="953">
        <v>1102</v>
      </c>
      <c r="H380" s="1080" t="s">
        <v>1147</v>
      </c>
      <c r="I380" s="1081"/>
      <c r="J380" s="1082"/>
    </row>
    <row r="381" spans="1:10" ht="18.75">
      <c r="A381" s="938"/>
      <c r="B381" s="948"/>
      <c r="C381" s="952"/>
      <c r="D381" s="951"/>
      <c r="E381" s="938"/>
      <c r="F381" s="938"/>
      <c r="G381" s="953"/>
      <c r="H381" s="1073"/>
      <c r="I381" s="1074"/>
      <c r="J381" s="1075"/>
    </row>
    <row r="382" spans="1:10" ht="18.75">
      <c r="A382" s="938">
        <v>15</v>
      </c>
      <c r="B382" s="948" t="s">
        <v>569</v>
      </c>
      <c r="C382" s="952" t="s">
        <v>675</v>
      </c>
      <c r="D382" s="951">
        <v>1</v>
      </c>
      <c r="E382" s="938" t="s">
        <v>825</v>
      </c>
      <c r="F382" s="938">
        <v>5</v>
      </c>
      <c r="G382" s="953">
        <v>1102</v>
      </c>
      <c r="H382" s="939" t="s">
        <v>1148</v>
      </c>
      <c r="I382" s="940" t="s">
        <v>922</v>
      </c>
      <c r="J382" s="2">
        <v>92</v>
      </c>
    </row>
    <row r="383" spans="1:10" ht="18.75">
      <c r="A383" s="938"/>
      <c r="B383" s="948"/>
      <c r="C383" s="952" t="s">
        <v>571</v>
      </c>
      <c r="D383" s="951"/>
      <c r="E383" s="938"/>
      <c r="F383" s="938"/>
      <c r="G383" s="953"/>
    </row>
    <row r="384" spans="1:10" ht="18.75">
      <c r="A384" s="938">
        <v>16</v>
      </c>
      <c r="B384" s="948" t="s">
        <v>676</v>
      </c>
      <c r="C384" s="952" t="s">
        <v>350</v>
      </c>
      <c r="D384" s="951">
        <v>1</v>
      </c>
      <c r="E384" s="938" t="s">
        <v>825</v>
      </c>
      <c r="F384" s="938">
        <v>4</v>
      </c>
      <c r="G384" s="953">
        <v>1102</v>
      </c>
      <c r="H384" s="1073"/>
      <c r="I384" s="1074"/>
      <c r="J384" s="1075"/>
    </row>
    <row r="385" spans="1:10" ht="18.75">
      <c r="A385" s="938">
        <v>17</v>
      </c>
      <c r="B385" s="948"/>
      <c r="C385" s="952" t="s">
        <v>351</v>
      </c>
      <c r="D385" s="951"/>
      <c r="E385" s="938"/>
      <c r="F385" s="938"/>
      <c r="G385" s="953"/>
    </row>
    <row r="386" spans="1:10" ht="18.75">
      <c r="A386" s="938"/>
      <c r="B386" s="948" t="s">
        <v>671</v>
      </c>
      <c r="C386" s="952" t="s">
        <v>849</v>
      </c>
      <c r="D386" s="951">
        <v>1</v>
      </c>
      <c r="E386" s="938" t="s">
        <v>810</v>
      </c>
      <c r="F386" s="938"/>
      <c r="G386" s="953">
        <v>1102</v>
      </c>
      <c r="H386" s="939" t="s">
        <v>1143</v>
      </c>
      <c r="I386" s="940" t="s">
        <v>922</v>
      </c>
      <c r="J386" s="2">
        <v>56</v>
      </c>
    </row>
    <row r="387" spans="1:10" ht="18.75">
      <c r="A387" s="938">
        <v>18</v>
      </c>
      <c r="B387" s="948"/>
      <c r="C387" s="952" t="s">
        <v>351</v>
      </c>
      <c r="D387" s="951"/>
      <c r="E387" s="938"/>
      <c r="F387" s="938"/>
      <c r="G387" s="953"/>
    </row>
    <row r="388" spans="1:10" ht="18.75">
      <c r="A388" s="938"/>
      <c r="B388" s="948" t="s">
        <v>671</v>
      </c>
      <c r="C388" s="952" t="s">
        <v>677</v>
      </c>
      <c r="D388" s="951">
        <v>5</v>
      </c>
      <c r="E388" s="938" t="s">
        <v>810</v>
      </c>
      <c r="F388" s="938"/>
      <c r="G388" s="953">
        <v>1102</v>
      </c>
      <c r="H388" s="939" t="s">
        <v>1151</v>
      </c>
      <c r="I388" s="940" t="s">
        <v>922</v>
      </c>
      <c r="J388" s="2">
        <v>58</v>
      </c>
    </row>
    <row r="389" spans="1:10" ht="18.75">
      <c r="A389" s="938"/>
      <c r="B389" s="948"/>
      <c r="C389" s="952"/>
      <c r="D389" s="951"/>
      <c r="E389" s="938"/>
      <c r="F389" s="938"/>
      <c r="G389" s="953"/>
      <c r="H389" s="939" t="s">
        <v>1152</v>
      </c>
      <c r="I389" s="940" t="s">
        <v>875</v>
      </c>
      <c r="J389" s="2">
        <v>86</v>
      </c>
    </row>
    <row r="390" spans="1:10" ht="18.75">
      <c r="A390" s="938"/>
      <c r="B390" s="948"/>
      <c r="C390" s="952"/>
      <c r="D390" s="951"/>
      <c r="E390" s="938"/>
      <c r="F390" s="938"/>
      <c r="G390" s="953"/>
      <c r="H390" s="939" t="s">
        <v>1153</v>
      </c>
      <c r="I390" s="940" t="s">
        <v>922</v>
      </c>
      <c r="J390" s="2">
        <v>62</v>
      </c>
    </row>
    <row r="391" spans="1:10" ht="18.75">
      <c r="A391" s="938"/>
      <c r="B391" s="948"/>
      <c r="C391" s="952"/>
      <c r="D391" s="951"/>
      <c r="E391" s="938"/>
      <c r="F391" s="938"/>
      <c r="G391" s="953"/>
      <c r="H391" s="939" t="s">
        <v>1154</v>
      </c>
      <c r="I391" s="940" t="s">
        <v>922</v>
      </c>
      <c r="J391" s="2">
        <v>60</v>
      </c>
    </row>
    <row r="392" spans="1:10" ht="18.75">
      <c r="A392" s="938"/>
      <c r="B392" s="948"/>
      <c r="C392" s="952"/>
      <c r="D392" s="951"/>
      <c r="E392" s="938"/>
      <c r="F392" s="938"/>
      <c r="G392" s="953"/>
      <c r="H392" s="939" t="s">
        <v>1150</v>
      </c>
      <c r="I392" s="940" t="s">
        <v>922</v>
      </c>
      <c r="J392" s="2">
        <v>72</v>
      </c>
    </row>
    <row r="394" spans="1:10" ht="18.75">
      <c r="A394" s="938">
        <v>21</v>
      </c>
      <c r="B394" s="948" t="s">
        <v>679</v>
      </c>
      <c r="C394" s="952" t="s">
        <v>371</v>
      </c>
      <c r="D394" s="951">
        <v>1</v>
      </c>
      <c r="E394" s="938" t="s">
        <v>810</v>
      </c>
      <c r="F394" s="938">
        <v>6</v>
      </c>
      <c r="G394" s="953">
        <v>1102</v>
      </c>
      <c r="H394" s="939" t="s">
        <v>1155</v>
      </c>
      <c r="I394" s="940" t="s">
        <v>922</v>
      </c>
      <c r="J394" s="2">
        <v>61</v>
      </c>
    </row>
    <row r="395" spans="1:10" ht="18.75">
      <c r="A395" s="938">
        <v>23</v>
      </c>
      <c r="B395" s="948" t="s">
        <v>680</v>
      </c>
      <c r="C395" s="952" t="s">
        <v>373</v>
      </c>
      <c r="D395" s="951">
        <v>2</v>
      </c>
      <c r="E395" s="938" t="s">
        <v>810</v>
      </c>
      <c r="F395" s="938">
        <v>4</v>
      </c>
      <c r="G395" s="953">
        <v>1102</v>
      </c>
      <c r="H395" s="939" t="s">
        <v>1156</v>
      </c>
      <c r="I395" s="940" t="s">
        <v>922</v>
      </c>
      <c r="J395" s="2">
        <v>69</v>
      </c>
    </row>
    <row r="396" spans="1:10" ht="18.75">
      <c r="A396" s="938"/>
      <c r="B396" s="948"/>
      <c r="C396" s="952"/>
      <c r="D396" s="951"/>
      <c r="E396" s="938"/>
      <c r="F396" s="938"/>
      <c r="G396" s="953"/>
      <c r="H396" s="939" t="s">
        <v>1157</v>
      </c>
      <c r="I396" s="940" t="s">
        <v>922</v>
      </c>
      <c r="J396" s="2">
        <v>55</v>
      </c>
    </row>
    <row r="397" spans="1:10" ht="18.75">
      <c r="A397" s="938">
        <v>25</v>
      </c>
      <c r="B397" s="948" t="s">
        <v>680</v>
      </c>
      <c r="C397" s="952" t="s">
        <v>375</v>
      </c>
      <c r="D397" s="951">
        <v>1</v>
      </c>
      <c r="E397" s="938" t="s">
        <v>810</v>
      </c>
      <c r="F397" s="938">
        <v>5</v>
      </c>
      <c r="G397" s="953">
        <v>1102</v>
      </c>
      <c r="H397" s="939" t="s">
        <v>1158</v>
      </c>
      <c r="I397" s="940" t="s">
        <v>922</v>
      </c>
      <c r="J397" s="2">
        <v>56</v>
      </c>
    </row>
    <row r="398" spans="1:10" ht="18.75">
      <c r="A398" s="938">
        <v>26</v>
      </c>
      <c r="B398" s="948" t="s">
        <v>681</v>
      </c>
      <c r="C398" s="952" t="s">
        <v>346</v>
      </c>
      <c r="D398" s="951">
        <v>1</v>
      </c>
      <c r="E398" s="938" t="s">
        <v>811</v>
      </c>
      <c r="F398" s="938">
        <v>4</v>
      </c>
      <c r="G398" s="953">
        <v>1102</v>
      </c>
      <c r="H398" s="939" t="s">
        <v>1160</v>
      </c>
    </row>
    <row r="399" spans="1:10" ht="18.75">
      <c r="A399" s="938">
        <v>27</v>
      </c>
      <c r="B399" s="948" t="s">
        <v>682</v>
      </c>
      <c r="C399" s="952" t="s">
        <v>376</v>
      </c>
      <c r="D399" s="951">
        <v>1</v>
      </c>
      <c r="E399" s="938" t="s">
        <v>811</v>
      </c>
      <c r="F399" s="938">
        <v>6</v>
      </c>
      <c r="G399" s="953">
        <v>1102</v>
      </c>
      <c r="H399" s="939" t="s">
        <v>1159</v>
      </c>
      <c r="I399" s="940" t="s">
        <v>922</v>
      </c>
      <c r="J399" s="2">
        <v>80</v>
      </c>
    </row>
    <row r="400" spans="1:10" ht="18.75">
      <c r="A400" s="938"/>
      <c r="B400" s="948"/>
      <c r="C400" s="952" t="s">
        <v>377</v>
      </c>
      <c r="D400" s="951"/>
      <c r="E400" s="938"/>
      <c r="F400" s="938"/>
      <c r="G400" s="953"/>
    </row>
    <row r="401" spans="1:10" ht="18.75">
      <c r="A401" s="938">
        <v>30</v>
      </c>
      <c r="B401" s="948" t="s">
        <v>683</v>
      </c>
      <c r="C401" s="952" t="s">
        <v>684</v>
      </c>
      <c r="D401" s="951">
        <v>1</v>
      </c>
      <c r="E401" s="938" t="s">
        <v>811</v>
      </c>
      <c r="F401" s="938">
        <v>5</v>
      </c>
      <c r="G401" s="953">
        <v>1102</v>
      </c>
      <c r="H401" s="939" t="s">
        <v>1161</v>
      </c>
      <c r="I401" s="940" t="s">
        <v>922</v>
      </c>
      <c r="J401" s="2">
        <v>59</v>
      </c>
    </row>
    <row r="402" spans="1:10" ht="18.75">
      <c r="A402" s="938">
        <v>31</v>
      </c>
      <c r="B402" s="948" t="s">
        <v>685</v>
      </c>
      <c r="C402" s="952" t="s">
        <v>686</v>
      </c>
      <c r="D402" s="951">
        <v>1</v>
      </c>
      <c r="E402" s="938" t="s">
        <v>811</v>
      </c>
      <c r="F402" s="938">
        <v>5</v>
      </c>
      <c r="G402" s="953">
        <v>1102</v>
      </c>
      <c r="H402" s="939" t="s">
        <v>1162</v>
      </c>
      <c r="I402" s="940" t="s">
        <v>922</v>
      </c>
      <c r="J402" s="2">
        <v>77</v>
      </c>
    </row>
    <row r="403" spans="1:10" ht="18.75">
      <c r="A403" s="938">
        <v>32</v>
      </c>
      <c r="B403" s="948" t="s">
        <v>687</v>
      </c>
      <c r="C403" s="952" t="s">
        <v>688</v>
      </c>
      <c r="D403" s="951"/>
      <c r="E403" s="938"/>
      <c r="F403" s="938"/>
      <c r="G403" s="953"/>
    </row>
    <row r="404" spans="1:10" ht="18.75">
      <c r="A404" s="938"/>
      <c r="B404" s="948"/>
      <c r="C404" s="970" t="s">
        <v>689</v>
      </c>
      <c r="D404" s="951">
        <v>1</v>
      </c>
      <c r="E404" s="938" t="s">
        <v>811</v>
      </c>
      <c r="F404" s="938">
        <v>5</v>
      </c>
      <c r="G404" s="953">
        <v>1102</v>
      </c>
      <c r="H404" s="939" t="s">
        <v>1163</v>
      </c>
      <c r="I404" s="940" t="s">
        <v>922</v>
      </c>
      <c r="J404" s="2">
        <v>66</v>
      </c>
    </row>
    <row r="405" spans="1:10" ht="19.5">
      <c r="A405" s="938"/>
      <c r="B405" s="948"/>
      <c r="C405" s="962" t="s">
        <v>430</v>
      </c>
      <c r="D405" s="963">
        <f>SUM(D361:D404)</f>
        <v>31</v>
      </c>
      <c r="E405" s="964"/>
      <c r="F405" s="965"/>
      <c r="G405" s="1004"/>
    </row>
    <row r="406" spans="1:10" ht="19.5">
      <c r="A406" s="938"/>
      <c r="B406" s="948"/>
      <c r="C406" s="962" t="s">
        <v>690</v>
      </c>
      <c r="D406" s="987">
        <f>D359+D405</f>
        <v>35.5</v>
      </c>
      <c r="E406" s="964"/>
      <c r="F406" s="965"/>
      <c r="G406" s="1004"/>
    </row>
    <row r="407" spans="1:10" ht="19.5">
      <c r="A407" s="938"/>
      <c r="B407" s="948"/>
      <c r="C407" s="962"/>
      <c r="D407" s="987"/>
      <c r="E407" s="964"/>
      <c r="F407" s="965"/>
      <c r="G407" s="1004"/>
    </row>
    <row r="408" spans="1:10" ht="19.5">
      <c r="A408" s="1050" t="s">
        <v>850</v>
      </c>
      <c r="B408" s="1051"/>
      <c r="C408" s="1043"/>
      <c r="D408" s="951"/>
      <c r="E408" s="1052"/>
      <c r="F408" s="1053"/>
      <c r="G408" s="1054"/>
    </row>
    <row r="409" spans="1:10" ht="19.5">
      <c r="A409" s="964"/>
      <c r="B409" s="1055"/>
      <c r="C409" s="1056" t="s">
        <v>726</v>
      </c>
      <c r="D409" s="1072" t="e">
        <f>D22+D27+D32+D39+D41+D42+D43+#REF!+D46+D52+D82+D88+D111+D127+D165+D177+D288+D326+D352+D406</f>
        <v>#REF!</v>
      </c>
      <c r="E409" s="952"/>
      <c r="F409" s="1057"/>
      <c r="G409" s="989"/>
    </row>
    <row r="410" spans="1:10" ht="18.75">
      <c r="A410" s="952"/>
      <c r="B410" s="1058"/>
      <c r="C410" s="1059"/>
      <c r="D410" s="1060"/>
      <c r="E410" s="952"/>
      <c r="F410" s="952"/>
      <c r="G410" s="989"/>
    </row>
    <row r="411" spans="1:10" ht="18.75">
      <c r="A411" s="952"/>
      <c r="B411" s="1058"/>
      <c r="C411" s="1061"/>
      <c r="D411" s="1062" t="s">
        <v>727</v>
      </c>
      <c r="E411" s="1063"/>
      <c r="F411" s="1063"/>
      <c r="G411" s="989"/>
    </row>
    <row r="412" spans="1:10" ht="18.75">
      <c r="A412" s="952"/>
      <c r="B412" s="1387"/>
      <c r="C412" s="1387"/>
      <c r="D412" s="1062"/>
      <c r="E412" s="1063"/>
      <c r="F412" s="1064"/>
      <c r="G412" s="1035"/>
    </row>
    <row r="413" spans="1:10" ht="18.75">
      <c r="A413" s="952"/>
      <c r="B413" s="1065"/>
      <c r="C413" s="1065"/>
      <c r="D413" s="1066"/>
      <c r="E413" s="1067"/>
      <c r="F413" s="1067"/>
      <c r="G413" s="989"/>
    </row>
    <row r="414" spans="1:10" ht="18.75">
      <c r="A414" s="952"/>
      <c r="B414" s="1065"/>
      <c r="C414" s="1065"/>
      <c r="D414" s="1068"/>
      <c r="E414" s="1069"/>
      <c r="F414" s="1067"/>
      <c r="G414" s="1035"/>
    </row>
    <row r="415" spans="1:10" ht="18.75">
      <c r="A415" s="952"/>
      <c r="B415" s="1058"/>
      <c r="C415" s="1063" t="s">
        <v>855</v>
      </c>
      <c r="D415" s="1070"/>
      <c r="E415" s="1067"/>
      <c r="F415" s="1071"/>
      <c r="G415" s="989"/>
    </row>
    <row r="416" spans="1:10" ht="18.75">
      <c r="A416" s="957"/>
      <c r="B416" s="957"/>
      <c r="C416" s="957"/>
      <c r="D416" s="951"/>
      <c r="E416" s="952"/>
      <c r="F416" s="952"/>
      <c r="G416" s="989"/>
    </row>
  </sheetData>
  <mergeCells count="3">
    <mergeCell ref="B412:C412"/>
    <mergeCell ref="A354:C354"/>
    <mergeCell ref="B1:L2"/>
  </mergeCells>
  <pageMargins left="0.46" right="0.27" top="0.45" bottom="0.18" header="0.31496062992125984" footer="0.16"/>
  <pageSetup paperSize="9" scale="66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N499"/>
  <sheetViews>
    <sheetView workbookViewId="0">
      <selection activeCell="D3" sqref="D3"/>
    </sheetView>
  </sheetViews>
  <sheetFormatPr defaultRowHeight="15"/>
  <cols>
    <col min="4" max="4" width="62.42578125" customWidth="1"/>
    <col min="5" max="5" width="19" customWidth="1"/>
    <col min="8" max="8" width="15.5703125" customWidth="1"/>
    <col min="10" max="10" width="14.7109375" customWidth="1"/>
    <col min="13" max="13" width="14.42578125" customWidth="1"/>
    <col min="14" max="14" width="13.85546875" customWidth="1"/>
  </cols>
  <sheetData>
    <row r="3" spans="2:14" ht="18.75">
      <c r="B3" s="798"/>
      <c r="C3" s="910" t="s">
        <v>767</v>
      </c>
      <c r="D3" s="751"/>
      <c r="E3" s="914" t="s">
        <v>767</v>
      </c>
      <c r="F3" s="914"/>
      <c r="G3" s="914"/>
      <c r="H3" s="809"/>
      <c r="I3" s="809"/>
      <c r="J3" s="809"/>
      <c r="K3" s="722"/>
      <c r="L3" s="779" t="s">
        <v>768</v>
      </c>
      <c r="M3" s="779"/>
      <c r="N3" s="809"/>
    </row>
    <row r="4" spans="2:14" ht="18.75">
      <c r="B4" s="798"/>
      <c r="C4" s="728" t="s">
        <v>769</v>
      </c>
      <c r="D4" s="728"/>
      <c r="E4" s="915" t="s">
        <v>770</v>
      </c>
      <c r="F4" s="915"/>
      <c r="G4" s="915"/>
      <c r="H4" s="855"/>
      <c r="I4" s="809"/>
      <c r="J4" s="809"/>
      <c r="K4" s="722"/>
      <c r="L4" s="780" t="s">
        <v>771</v>
      </c>
      <c r="M4" s="780"/>
      <c r="N4" s="809"/>
    </row>
    <row r="5" spans="2:14" ht="18.75">
      <c r="B5" s="798"/>
      <c r="C5" s="728" t="s">
        <v>772</v>
      </c>
      <c r="D5" s="751"/>
      <c r="E5" s="914" t="s">
        <v>773</v>
      </c>
      <c r="F5" s="914"/>
      <c r="G5" s="914"/>
      <c r="H5" s="809"/>
      <c r="I5" s="809"/>
      <c r="J5" s="809"/>
      <c r="K5" s="722"/>
      <c r="L5" s="780" t="s">
        <v>774</v>
      </c>
      <c r="M5" s="780"/>
      <c r="N5" s="801"/>
    </row>
    <row r="6" spans="2:14" ht="18.75">
      <c r="B6" s="798"/>
      <c r="C6" s="727" t="s">
        <v>775</v>
      </c>
      <c r="D6" s="750"/>
      <c r="E6" s="915" t="s">
        <v>776</v>
      </c>
      <c r="F6" s="915"/>
      <c r="G6" s="915"/>
      <c r="H6" s="809"/>
      <c r="I6" s="838"/>
      <c r="J6" s="838"/>
      <c r="K6" s="722"/>
      <c r="L6" s="780" t="s">
        <v>777</v>
      </c>
      <c r="M6" s="780"/>
      <c r="N6" s="809"/>
    </row>
    <row r="7" spans="2:14" ht="18.75">
      <c r="B7" s="749"/>
      <c r="C7" s="857"/>
      <c r="D7" s="750"/>
      <c r="E7" s="754"/>
      <c r="F7" s="728"/>
      <c r="G7" s="749"/>
      <c r="H7" s="809"/>
      <c r="I7" s="838"/>
      <c r="J7" s="838"/>
      <c r="K7" s="810"/>
      <c r="L7" s="810"/>
      <c r="M7" s="810"/>
      <c r="N7" s="809" t="s">
        <v>333</v>
      </c>
    </row>
    <row r="8" spans="2:14" ht="18.75">
      <c r="B8" s="749"/>
      <c r="C8" s="1393" t="s">
        <v>778</v>
      </c>
      <c r="D8" s="1393"/>
      <c r="E8" s="1393"/>
      <c r="F8" s="1393"/>
      <c r="G8" s="1393"/>
      <c r="H8" s="1393"/>
      <c r="I8" s="1393"/>
      <c r="J8" s="1393"/>
      <c r="K8" s="1393"/>
      <c r="L8" s="1393"/>
      <c r="M8" s="1393"/>
      <c r="N8" s="850"/>
    </row>
    <row r="9" spans="2:14" ht="18.75">
      <c r="B9" s="749"/>
      <c r="C9" s="1394" t="s">
        <v>779</v>
      </c>
      <c r="D9" s="1394"/>
      <c r="E9" s="1394"/>
      <c r="F9" s="1394"/>
      <c r="G9" s="1394"/>
      <c r="H9" s="1394"/>
      <c r="I9" s="1394"/>
      <c r="J9" s="1394"/>
      <c r="K9" s="1394"/>
      <c r="L9" s="1394"/>
      <c r="M9" s="1394"/>
      <c r="N9" s="913"/>
    </row>
    <row r="10" spans="2:14" ht="16.5">
      <c r="B10" s="733"/>
      <c r="C10" s="886" t="s">
        <v>780</v>
      </c>
      <c r="D10" s="737"/>
      <c r="E10" s="868" t="s">
        <v>781</v>
      </c>
      <c r="F10" s="733" t="s">
        <v>782</v>
      </c>
      <c r="G10" s="738" t="s">
        <v>783</v>
      </c>
      <c r="H10" s="739" t="s">
        <v>784</v>
      </c>
      <c r="I10" s="739" t="s">
        <v>784</v>
      </c>
      <c r="J10" s="739" t="s">
        <v>784</v>
      </c>
      <c r="K10" s="740" t="s">
        <v>785</v>
      </c>
      <c r="L10" s="741" t="s">
        <v>786</v>
      </c>
      <c r="M10" s="739" t="s">
        <v>787</v>
      </c>
      <c r="N10" s="739" t="s">
        <v>788</v>
      </c>
    </row>
    <row r="11" spans="2:14" ht="16.5">
      <c r="B11" s="734" t="s">
        <v>789</v>
      </c>
      <c r="C11" s="887" t="s">
        <v>790</v>
      </c>
      <c r="D11" s="734" t="s">
        <v>791</v>
      </c>
      <c r="E11" s="869" t="s">
        <v>792</v>
      </c>
      <c r="F11" s="734" t="s">
        <v>793</v>
      </c>
      <c r="G11" s="734" t="s">
        <v>794</v>
      </c>
      <c r="H11" s="742" t="s">
        <v>795</v>
      </c>
      <c r="I11" s="742" t="s">
        <v>795</v>
      </c>
      <c r="J11" s="742" t="s">
        <v>795</v>
      </c>
      <c r="K11" s="743" t="s">
        <v>796</v>
      </c>
      <c r="L11" s="888" t="s">
        <v>797</v>
      </c>
      <c r="M11" s="854" t="s">
        <v>798</v>
      </c>
      <c r="N11" s="742" t="s">
        <v>799</v>
      </c>
    </row>
    <row r="12" spans="2:14" ht="16.5">
      <c r="B12" s="735" t="s">
        <v>800</v>
      </c>
      <c r="C12" s="858"/>
      <c r="D12" s="744"/>
      <c r="E12" s="870"/>
      <c r="F12" s="744"/>
      <c r="G12" s="735" t="s">
        <v>801</v>
      </c>
      <c r="H12" s="745" t="s">
        <v>802</v>
      </c>
      <c r="I12" s="745" t="s">
        <v>803</v>
      </c>
      <c r="J12" s="745" t="s">
        <v>802</v>
      </c>
      <c r="K12" s="746" t="s">
        <v>804</v>
      </c>
      <c r="L12" s="889" t="s">
        <v>805</v>
      </c>
      <c r="M12" s="745"/>
      <c r="N12" s="745" t="s">
        <v>806</v>
      </c>
    </row>
    <row r="13" spans="2:14" ht="16.5">
      <c r="B13" s="735"/>
      <c r="C13" s="858"/>
      <c r="D13" s="744"/>
      <c r="E13" s="870"/>
      <c r="F13" s="744"/>
      <c r="G13" s="735"/>
      <c r="H13" s="918" t="s">
        <v>807</v>
      </c>
      <c r="I13" s="745"/>
      <c r="J13" s="918" t="s">
        <v>808</v>
      </c>
      <c r="K13" s="746"/>
      <c r="L13" s="889"/>
      <c r="M13" s="745"/>
      <c r="N13" s="745"/>
    </row>
    <row r="14" spans="2:14" ht="15.75">
      <c r="B14" s="877">
        <v>1</v>
      </c>
      <c r="C14" s="878">
        <v>2</v>
      </c>
      <c r="D14" s="877">
        <v>3</v>
      </c>
      <c r="E14" s="879">
        <v>4</v>
      </c>
      <c r="F14" s="877">
        <v>5</v>
      </c>
      <c r="G14" s="877">
        <v>6</v>
      </c>
      <c r="H14" s="880">
        <v>7</v>
      </c>
      <c r="I14" s="880" t="s">
        <v>809</v>
      </c>
      <c r="J14" s="880">
        <v>7</v>
      </c>
      <c r="K14" s="880">
        <v>8</v>
      </c>
      <c r="L14" s="881">
        <v>9</v>
      </c>
      <c r="M14" s="880">
        <v>10</v>
      </c>
      <c r="N14" s="880">
        <v>11</v>
      </c>
    </row>
    <row r="15" spans="2:14" ht="18.75">
      <c r="B15" s="749"/>
      <c r="C15" s="857"/>
      <c r="D15" s="787" t="s">
        <v>166</v>
      </c>
      <c r="E15" s="754"/>
      <c r="F15" s="728"/>
      <c r="G15" s="749"/>
      <c r="H15" s="809"/>
      <c r="I15" s="809"/>
      <c r="J15" s="809"/>
      <c r="K15" s="780"/>
      <c r="L15" s="809"/>
      <c r="M15" s="809"/>
      <c r="N15" s="809"/>
    </row>
    <row r="16" spans="2:14" ht="18.75">
      <c r="B16" s="749">
        <v>1</v>
      </c>
      <c r="C16" s="857" t="s">
        <v>481</v>
      </c>
      <c r="D16" s="728" t="s">
        <v>107</v>
      </c>
      <c r="E16" s="754">
        <v>1</v>
      </c>
      <c r="F16" s="749" t="s">
        <v>810</v>
      </c>
      <c r="G16" s="749" t="s">
        <v>34</v>
      </c>
      <c r="H16" s="809">
        <v>10962</v>
      </c>
      <c r="I16" s="809">
        <v>7934</v>
      </c>
      <c r="J16" s="920">
        <v>13050</v>
      </c>
      <c r="K16" s="780"/>
      <c r="L16" s="809">
        <v>9201</v>
      </c>
      <c r="M16" s="809">
        <v>13050</v>
      </c>
      <c r="N16" s="809">
        <v>13050</v>
      </c>
    </row>
    <row r="17" spans="2:14" ht="18.75">
      <c r="B17" s="749">
        <v>2</v>
      </c>
      <c r="C17" s="856" t="s">
        <v>482</v>
      </c>
      <c r="D17" s="728" t="s">
        <v>109</v>
      </c>
      <c r="E17" s="754">
        <v>1</v>
      </c>
      <c r="F17" s="749" t="s">
        <v>810</v>
      </c>
      <c r="G17" s="749" t="s">
        <v>34</v>
      </c>
      <c r="H17" s="809">
        <v>6577</v>
      </c>
      <c r="I17" s="809">
        <v>6046</v>
      </c>
      <c r="J17" s="920">
        <v>9135</v>
      </c>
      <c r="K17" s="780"/>
      <c r="L17" s="809">
        <v>9201</v>
      </c>
      <c r="M17" s="809">
        <v>9135</v>
      </c>
      <c r="N17" s="809">
        <v>9135</v>
      </c>
    </row>
    <row r="18" spans="2:14" ht="18.75">
      <c r="B18" s="749">
        <v>3</v>
      </c>
      <c r="C18" s="857" t="s">
        <v>481</v>
      </c>
      <c r="D18" s="728" t="s">
        <v>483</v>
      </c>
      <c r="E18" s="754">
        <v>1</v>
      </c>
      <c r="F18" s="749" t="s">
        <v>810</v>
      </c>
      <c r="G18" s="749" t="s">
        <v>34</v>
      </c>
      <c r="H18" s="809">
        <v>6212</v>
      </c>
      <c r="I18" s="809"/>
      <c r="J18" s="920">
        <v>9135</v>
      </c>
      <c r="K18" s="780"/>
      <c r="L18" s="809">
        <v>9201</v>
      </c>
      <c r="M18" s="809">
        <v>8681</v>
      </c>
      <c r="N18" s="809">
        <v>8681</v>
      </c>
    </row>
    <row r="19" spans="2:14" ht="18.75">
      <c r="B19" s="749">
        <v>4</v>
      </c>
      <c r="C19" s="857" t="s">
        <v>484</v>
      </c>
      <c r="D19" s="728" t="s">
        <v>111</v>
      </c>
      <c r="E19" s="754"/>
      <c r="F19" s="749"/>
      <c r="G19" s="749"/>
      <c r="H19" s="809"/>
      <c r="I19" s="809"/>
      <c r="J19" s="920"/>
      <c r="K19" s="780"/>
      <c r="L19" s="809"/>
      <c r="M19" s="809"/>
      <c r="N19" s="809"/>
    </row>
    <row r="20" spans="2:14" ht="18.75">
      <c r="B20" s="749"/>
      <c r="C20" s="857"/>
      <c r="D20" s="728" t="s">
        <v>112</v>
      </c>
      <c r="E20" s="754">
        <v>1</v>
      </c>
      <c r="F20" s="749" t="s">
        <v>810</v>
      </c>
      <c r="G20" s="749" t="s">
        <v>34</v>
      </c>
      <c r="H20" s="809">
        <v>5298</v>
      </c>
      <c r="I20" s="809">
        <v>4870</v>
      </c>
      <c r="J20" s="920">
        <v>8222</v>
      </c>
      <c r="K20" s="780"/>
      <c r="L20" s="809">
        <v>9201</v>
      </c>
      <c r="M20" s="809">
        <v>8222</v>
      </c>
      <c r="N20" s="809">
        <v>8222</v>
      </c>
    </row>
    <row r="21" spans="2:14" ht="18.75">
      <c r="B21" s="749"/>
      <c r="C21" s="857"/>
      <c r="D21" s="728" t="s">
        <v>113</v>
      </c>
      <c r="E21" s="722" t="s">
        <v>485</v>
      </c>
      <c r="F21" s="722"/>
      <c r="G21" s="722"/>
      <c r="H21" s="809"/>
      <c r="I21" s="809"/>
      <c r="J21" s="920"/>
      <c r="K21" s="780"/>
      <c r="L21" s="809"/>
      <c r="M21" s="809"/>
      <c r="N21" s="809"/>
    </row>
    <row r="22" spans="2:14" ht="18.75">
      <c r="B22" s="749"/>
      <c r="C22" s="857"/>
      <c r="D22" s="728" t="s">
        <v>114</v>
      </c>
      <c r="E22" s="754"/>
      <c r="F22" s="749"/>
      <c r="G22" s="749"/>
      <c r="H22" s="809"/>
      <c r="I22" s="809"/>
      <c r="J22" s="920"/>
      <c r="K22" s="780"/>
      <c r="L22" s="809"/>
      <c r="M22" s="809"/>
      <c r="N22" s="809"/>
    </row>
    <row r="23" spans="2:14" ht="18.75">
      <c r="B23" s="749">
        <v>6</v>
      </c>
      <c r="C23" s="857" t="s">
        <v>487</v>
      </c>
      <c r="D23" s="728" t="s">
        <v>119</v>
      </c>
      <c r="E23" s="754">
        <v>1</v>
      </c>
      <c r="F23" s="749" t="s">
        <v>810</v>
      </c>
      <c r="G23" s="749" t="s">
        <v>37</v>
      </c>
      <c r="H23" s="809">
        <v>3508</v>
      </c>
      <c r="I23" s="809">
        <v>3174</v>
      </c>
      <c r="J23" s="920">
        <v>4350</v>
      </c>
      <c r="K23" s="780"/>
      <c r="L23" s="809">
        <v>9201</v>
      </c>
      <c r="M23" s="809">
        <v>4350</v>
      </c>
      <c r="N23" s="809">
        <v>4350</v>
      </c>
    </row>
    <row r="24" spans="2:14" ht="18.75">
      <c r="B24" s="749"/>
      <c r="C24" s="857" t="s">
        <v>333</v>
      </c>
      <c r="D24" s="728" t="s">
        <v>121</v>
      </c>
      <c r="E24" s="754"/>
      <c r="F24" s="749"/>
      <c r="G24" s="749"/>
      <c r="H24" s="809"/>
      <c r="I24" s="809"/>
      <c r="J24" s="920"/>
      <c r="K24" s="780"/>
      <c r="L24" s="809"/>
      <c r="M24" s="809"/>
      <c r="N24" s="809"/>
    </row>
    <row r="25" spans="2:14" ht="18.75">
      <c r="B25" s="749">
        <v>7</v>
      </c>
      <c r="C25" s="857"/>
      <c r="D25" s="935" t="s">
        <v>183</v>
      </c>
      <c r="E25" s="754">
        <v>1</v>
      </c>
      <c r="F25" s="749" t="s">
        <v>810</v>
      </c>
      <c r="G25" s="749" t="s">
        <v>37</v>
      </c>
      <c r="H25" s="809"/>
      <c r="I25" s="809"/>
      <c r="J25" s="920">
        <v>3915</v>
      </c>
      <c r="K25" s="780"/>
      <c r="L25" s="809">
        <v>9201</v>
      </c>
      <c r="M25" s="809">
        <v>3915</v>
      </c>
      <c r="N25" s="809">
        <v>3915</v>
      </c>
    </row>
    <row r="26" spans="2:14" ht="18.75">
      <c r="B26" s="749"/>
      <c r="C26" s="857" t="s">
        <v>497</v>
      </c>
      <c r="D26" s="728" t="s">
        <v>182</v>
      </c>
      <c r="E26" s="754">
        <v>1</v>
      </c>
      <c r="F26" s="749" t="s">
        <v>810</v>
      </c>
      <c r="G26" s="749" t="s">
        <v>37</v>
      </c>
      <c r="H26" s="809">
        <v>3508</v>
      </c>
      <c r="I26" s="809"/>
      <c r="J26" s="920">
        <v>4350</v>
      </c>
      <c r="K26" s="780"/>
      <c r="L26" s="809">
        <v>9201</v>
      </c>
      <c r="M26" s="805">
        <v>4350</v>
      </c>
      <c r="N26" s="805">
        <v>4350</v>
      </c>
    </row>
    <row r="27" spans="2:14" ht="18.75">
      <c r="B27" s="749"/>
      <c r="C27" s="857" t="s">
        <v>497</v>
      </c>
      <c r="D27" s="728" t="s">
        <v>117</v>
      </c>
      <c r="E27" s="754">
        <v>1</v>
      </c>
      <c r="F27" s="749" t="s">
        <v>810</v>
      </c>
      <c r="G27" s="749" t="s">
        <v>37</v>
      </c>
      <c r="H27" s="809">
        <v>3362</v>
      </c>
      <c r="I27" s="809"/>
      <c r="J27" s="920">
        <v>4133</v>
      </c>
      <c r="K27" s="780"/>
      <c r="L27" s="809">
        <v>9201</v>
      </c>
      <c r="M27" s="805">
        <v>4133</v>
      </c>
      <c r="N27" s="805">
        <v>4133</v>
      </c>
    </row>
    <row r="28" spans="2:14" ht="18.75">
      <c r="B28" s="749"/>
      <c r="C28" s="857"/>
      <c r="D28" s="728"/>
      <c r="E28" s="754"/>
      <c r="F28" s="749"/>
      <c r="G28" s="749"/>
      <c r="H28" s="809"/>
      <c r="I28" s="809"/>
      <c r="J28" s="920"/>
      <c r="K28" s="780"/>
      <c r="L28" s="809"/>
      <c r="M28" s="805"/>
      <c r="N28" s="805"/>
    </row>
    <row r="29" spans="2:14" ht="18.75">
      <c r="B29" s="749">
        <v>8</v>
      </c>
      <c r="C29" s="909" t="s">
        <v>488</v>
      </c>
      <c r="D29" s="728" t="s">
        <v>489</v>
      </c>
      <c r="E29" s="754">
        <v>0.25</v>
      </c>
      <c r="F29" s="749" t="s">
        <v>810</v>
      </c>
      <c r="G29" s="749" t="s">
        <v>39</v>
      </c>
      <c r="H29" s="809">
        <v>2247</v>
      </c>
      <c r="I29" s="809"/>
      <c r="J29" s="920">
        <v>2675</v>
      </c>
      <c r="K29" s="780"/>
      <c r="L29" s="809">
        <v>9201</v>
      </c>
      <c r="M29" s="809">
        <v>669</v>
      </c>
      <c r="N29" s="809">
        <v>669</v>
      </c>
    </row>
    <row r="30" spans="2:14" ht="18.75">
      <c r="B30" s="749">
        <v>9</v>
      </c>
      <c r="C30" s="857" t="s">
        <v>490</v>
      </c>
      <c r="D30" s="728" t="s">
        <v>123</v>
      </c>
      <c r="E30" s="754">
        <v>1</v>
      </c>
      <c r="F30" s="749" t="s">
        <v>810</v>
      </c>
      <c r="G30" s="749" t="s">
        <v>48</v>
      </c>
      <c r="H30" s="809">
        <v>2686</v>
      </c>
      <c r="I30" s="809">
        <v>1719</v>
      </c>
      <c r="J30" s="920">
        <v>3197</v>
      </c>
      <c r="K30" s="780"/>
      <c r="L30" s="809">
        <v>9201</v>
      </c>
      <c r="M30" s="809">
        <v>3197</v>
      </c>
      <c r="N30" s="809">
        <v>3197</v>
      </c>
    </row>
    <row r="31" spans="2:14" ht="18.75">
      <c r="B31" s="749">
        <v>10</v>
      </c>
      <c r="C31" s="859" t="s">
        <v>491</v>
      </c>
      <c r="D31" s="728" t="s">
        <v>11</v>
      </c>
      <c r="E31" s="754">
        <v>1</v>
      </c>
      <c r="F31" s="749" t="s">
        <v>810</v>
      </c>
      <c r="G31" s="749" t="s">
        <v>34</v>
      </c>
      <c r="H31" s="809">
        <v>2650</v>
      </c>
      <c r="I31" s="809">
        <v>2248</v>
      </c>
      <c r="J31" s="920">
        <v>3154</v>
      </c>
      <c r="K31" s="780"/>
      <c r="L31" s="809">
        <v>9201</v>
      </c>
      <c r="M31" s="809">
        <v>3154</v>
      </c>
      <c r="N31" s="809">
        <v>3154</v>
      </c>
    </row>
    <row r="32" spans="2:14" ht="18.75">
      <c r="B32" s="749">
        <v>11</v>
      </c>
      <c r="C32" s="857" t="s">
        <v>492</v>
      </c>
      <c r="D32" s="728" t="s">
        <v>168</v>
      </c>
      <c r="E32" s="754">
        <v>1</v>
      </c>
      <c r="F32" s="749" t="s">
        <v>810</v>
      </c>
      <c r="G32" s="749" t="s">
        <v>44</v>
      </c>
      <c r="H32" s="809">
        <v>1462</v>
      </c>
      <c r="I32" s="809">
        <v>1322</v>
      </c>
      <c r="J32" s="920">
        <v>1740</v>
      </c>
      <c r="K32" s="809"/>
      <c r="L32" s="809">
        <v>9202</v>
      </c>
      <c r="M32" s="809">
        <v>1740</v>
      </c>
      <c r="N32" s="809">
        <v>1740</v>
      </c>
    </row>
    <row r="33" spans="2:14" ht="18.75">
      <c r="B33" s="749">
        <v>12</v>
      </c>
      <c r="C33" s="859" t="s">
        <v>493</v>
      </c>
      <c r="D33" s="728" t="s">
        <v>126</v>
      </c>
      <c r="E33" s="754">
        <v>1</v>
      </c>
      <c r="F33" s="749" t="s">
        <v>811</v>
      </c>
      <c r="G33" s="749" t="s">
        <v>44</v>
      </c>
      <c r="H33" s="809">
        <v>1462</v>
      </c>
      <c r="I33" s="809">
        <v>1322</v>
      </c>
      <c r="J33" s="920">
        <v>1740</v>
      </c>
      <c r="K33" s="809">
        <v>4</v>
      </c>
      <c r="L33" s="809">
        <v>9202</v>
      </c>
      <c r="M33" s="809">
        <v>1740</v>
      </c>
      <c r="N33" s="809">
        <v>1810</v>
      </c>
    </row>
    <row r="34" spans="2:14" ht="19.5">
      <c r="B34" s="749"/>
      <c r="C34" s="857"/>
      <c r="D34" s="755" t="s">
        <v>388</v>
      </c>
      <c r="E34" s="756">
        <f>SUM(E16:E33)</f>
        <v>12.25</v>
      </c>
      <c r="F34" s="729"/>
      <c r="G34" s="760"/>
      <c r="H34" s="809">
        <v>46718</v>
      </c>
      <c r="I34" s="809"/>
      <c r="J34" s="920">
        <v>64663</v>
      </c>
      <c r="K34" s="814"/>
      <c r="L34" s="800"/>
      <c r="M34" s="815">
        <v>57853</v>
      </c>
      <c r="N34" s="815">
        <v>57923</v>
      </c>
    </row>
    <row r="35" spans="2:14" ht="19.5">
      <c r="B35" s="749"/>
      <c r="C35" s="857"/>
      <c r="D35" s="787" t="s">
        <v>498</v>
      </c>
      <c r="E35" s="756"/>
      <c r="F35" s="729"/>
      <c r="G35" s="760"/>
      <c r="H35" s="809"/>
      <c r="I35" s="809"/>
      <c r="J35" s="920"/>
      <c r="K35" s="814"/>
      <c r="L35" s="800"/>
      <c r="M35" s="809"/>
      <c r="N35" s="800"/>
    </row>
    <row r="36" spans="2:14" ht="19.5">
      <c r="B36" s="749">
        <v>1</v>
      </c>
      <c r="C36" s="857" t="s">
        <v>495</v>
      </c>
      <c r="D36" s="728" t="s">
        <v>131</v>
      </c>
      <c r="E36" s="754">
        <v>1</v>
      </c>
      <c r="F36" s="749" t="s">
        <v>810</v>
      </c>
      <c r="G36" s="749" t="s">
        <v>34</v>
      </c>
      <c r="H36" s="809">
        <v>5116</v>
      </c>
      <c r="I36" s="809">
        <v>4071</v>
      </c>
      <c r="J36" s="920">
        <v>6851</v>
      </c>
      <c r="K36" s="814"/>
      <c r="L36" s="809" t="s">
        <v>812</v>
      </c>
      <c r="M36" s="809">
        <v>6851</v>
      </c>
      <c r="N36" s="809">
        <v>6851</v>
      </c>
    </row>
    <row r="37" spans="2:14" ht="19.5">
      <c r="B37" s="749">
        <v>2</v>
      </c>
      <c r="C37" s="857" t="s">
        <v>499</v>
      </c>
      <c r="D37" s="728" t="s">
        <v>133</v>
      </c>
      <c r="E37" s="754">
        <v>2</v>
      </c>
      <c r="F37" s="749" t="s">
        <v>810</v>
      </c>
      <c r="G37" s="749" t="s">
        <v>37</v>
      </c>
      <c r="H37" s="809">
        <v>3508</v>
      </c>
      <c r="I37" s="809">
        <v>3174</v>
      </c>
      <c r="J37" s="920">
        <v>4350</v>
      </c>
      <c r="K37" s="814"/>
      <c r="L37" s="809" t="s">
        <v>812</v>
      </c>
      <c r="M37" s="809">
        <v>4350</v>
      </c>
      <c r="N37" s="809">
        <v>4350</v>
      </c>
    </row>
    <row r="38" spans="2:14" ht="19.5">
      <c r="B38" s="749">
        <v>4</v>
      </c>
      <c r="C38" s="857" t="s">
        <v>500</v>
      </c>
      <c r="D38" s="728" t="s">
        <v>501</v>
      </c>
      <c r="E38" s="936">
        <v>1</v>
      </c>
      <c r="F38" s="749" t="s">
        <v>810</v>
      </c>
      <c r="G38" s="749" t="s">
        <v>37</v>
      </c>
      <c r="H38" s="809">
        <v>3289</v>
      </c>
      <c r="I38" s="809"/>
      <c r="J38" s="920">
        <v>4133</v>
      </c>
      <c r="K38" s="814"/>
      <c r="L38" s="809">
        <v>9201</v>
      </c>
      <c r="M38" s="809">
        <v>0</v>
      </c>
      <c r="N38" s="809">
        <v>0</v>
      </c>
    </row>
    <row r="39" spans="2:14" ht="19.5">
      <c r="B39" s="749"/>
      <c r="C39" s="857"/>
      <c r="D39" s="755" t="s">
        <v>430</v>
      </c>
      <c r="E39" s="756">
        <v>3</v>
      </c>
      <c r="F39" s="729"/>
      <c r="G39" s="760"/>
      <c r="H39" s="809">
        <v>15421</v>
      </c>
      <c r="I39" s="809"/>
      <c r="J39" s="920">
        <v>19684</v>
      </c>
      <c r="K39" s="814"/>
      <c r="L39" s="800"/>
      <c r="M39" s="815">
        <v>15551</v>
      </c>
      <c r="N39" s="815">
        <v>15551</v>
      </c>
    </row>
    <row r="40" spans="2:14" ht="19.5">
      <c r="B40" s="749"/>
      <c r="C40" s="857"/>
      <c r="D40" s="787" t="s">
        <v>502</v>
      </c>
      <c r="E40" s="756"/>
      <c r="F40" s="729"/>
      <c r="G40" s="760"/>
      <c r="H40" s="809"/>
      <c r="I40" s="809"/>
      <c r="J40" s="920"/>
      <c r="K40" s="814"/>
      <c r="L40" s="800"/>
      <c r="M40" s="809"/>
      <c r="N40" s="800"/>
    </row>
    <row r="41" spans="2:14" ht="18.75">
      <c r="B41" s="749">
        <v>2</v>
      </c>
      <c r="C41" s="857" t="s">
        <v>503</v>
      </c>
      <c r="D41" s="728" t="s">
        <v>129</v>
      </c>
      <c r="E41" s="754">
        <v>1</v>
      </c>
      <c r="F41" s="749" t="s">
        <v>810</v>
      </c>
      <c r="G41" s="749" t="s">
        <v>39</v>
      </c>
      <c r="H41" s="809">
        <v>3106</v>
      </c>
      <c r="I41" s="809">
        <v>2698</v>
      </c>
      <c r="J41" s="920">
        <v>3806</v>
      </c>
      <c r="K41" s="780"/>
      <c r="L41" s="809">
        <v>9201</v>
      </c>
      <c r="M41" s="809">
        <v>3806</v>
      </c>
      <c r="N41" s="809">
        <v>3806</v>
      </c>
    </row>
    <row r="42" spans="2:14" ht="18.75">
      <c r="B42" s="749">
        <v>3</v>
      </c>
      <c r="C42" s="857" t="s">
        <v>503</v>
      </c>
      <c r="D42" s="728" t="s">
        <v>504</v>
      </c>
      <c r="E42" s="754">
        <v>1</v>
      </c>
      <c r="F42" s="749" t="s">
        <v>810</v>
      </c>
      <c r="G42" s="749" t="s">
        <v>39</v>
      </c>
      <c r="H42" s="809">
        <v>2850</v>
      </c>
      <c r="I42" s="809">
        <v>2698</v>
      </c>
      <c r="J42" s="920">
        <v>3698</v>
      </c>
      <c r="K42" s="780"/>
      <c r="L42" s="809">
        <v>9201</v>
      </c>
      <c r="M42" s="809">
        <v>3698</v>
      </c>
      <c r="N42" s="809">
        <v>3698</v>
      </c>
    </row>
    <row r="43" spans="2:14" ht="18.75">
      <c r="B43" s="749">
        <v>4</v>
      </c>
      <c r="C43" s="857" t="s">
        <v>505</v>
      </c>
      <c r="D43" s="728" t="s">
        <v>124</v>
      </c>
      <c r="E43" s="754">
        <v>1</v>
      </c>
      <c r="F43" s="749" t="s">
        <v>810</v>
      </c>
      <c r="G43" s="749" t="s">
        <v>48</v>
      </c>
      <c r="H43" s="809">
        <v>2192</v>
      </c>
      <c r="I43" s="809">
        <v>1851</v>
      </c>
      <c r="J43" s="920">
        <v>2610</v>
      </c>
      <c r="K43" s="780"/>
      <c r="L43" s="809">
        <v>9201</v>
      </c>
      <c r="M43" s="809">
        <v>2610</v>
      </c>
      <c r="N43" s="809">
        <v>2610</v>
      </c>
    </row>
    <row r="44" spans="2:14" ht="19.5">
      <c r="B44" s="749"/>
      <c r="C44" s="857"/>
      <c r="D44" s="755" t="s">
        <v>430</v>
      </c>
      <c r="E44" s="756">
        <v>3</v>
      </c>
      <c r="F44" s="729"/>
      <c r="G44" s="760"/>
      <c r="H44" s="809">
        <v>12441</v>
      </c>
      <c r="I44" s="809"/>
      <c r="J44" s="920">
        <v>15987</v>
      </c>
      <c r="K44" s="814"/>
      <c r="L44" s="800"/>
      <c r="M44" s="916">
        <v>10114</v>
      </c>
      <c r="N44" s="815">
        <v>10114</v>
      </c>
    </row>
    <row r="45" spans="2:14" ht="19.5">
      <c r="B45" s="749"/>
      <c r="C45" s="857"/>
      <c r="D45" s="755"/>
      <c r="E45" s="756"/>
      <c r="F45" s="729"/>
      <c r="G45" s="760"/>
      <c r="H45" s="809"/>
      <c r="I45" s="809"/>
      <c r="J45" s="920"/>
      <c r="K45" s="814"/>
      <c r="L45" s="800"/>
      <c r="M45" s="809"/>
      <c r="N45" s="800"/>
    </row>
    <row r="46" spans="2:14" ht="18.75">
      <c r="B46" s="749"/>
      <c r="C46" s="857"/>
      <c r="D46" s="787" t="s">
        <v>506</v>
      </c>
      <c r="E46" s="754"/>
      <c r="F46" s="757"/>
      <c r="G46" s="749"/>
      <c r="H46" s="809"/>
      <c r="I46" s="809"/>
      <c r="J46" s="920"/>
      <c r="K46" s="780"/>
      <c r="L46" s="809"/>
      <c r="M46" s="809"/>
      <c r="N46" s="809"/>
    </row>
    <row r="47" spans="2:14" ht="18.75">
      <c r="B47" s="749">
        <v>1</v>
      </c>
      <c r="C47" s="857" t="s">
        <v>495</v>
      </c>
      <c r="D47" s="728" t="s">
        <v>131</v>
      </c>
      <c r="E47" s="754">
        <v>1</v>
      </c>
      <c r="F47" s="749" t="s">
        <v>810</v>
      </c>
      <c r="G47" s="749" t="s">
        <v>34</v>
      </c>
      <c r="H47" s="809">
        <v>5116</v>
      </c>
      <c r="I47" s="809">
        <v>4702</v>
      </c>
      <c r="J47" s="920">
        <v>6851</v>
      </c>
      <c r="K47" s="809"/>
      <c r="L47" s="809">
        <v>9201</v>
      </c>
      <c r="M47" s="809">
        <v>6851</v>
      </c>
      <c r="N47" s="809">
        <v>6851</v>
      </c>
    </row>
    <row r="48" spans="2:14" ht="18.75">
      <c r="B48" s="749">
        <v>2</v>
      </c>
      <c r="C48" s="857" t="s">
        <v>499</v>
      </c>
      <c r="D48" s="728" t="s">
        <v>133</v>
      </c>
      <c r="E48" s="754">
        <v>2</v>
      </c>
      <c r="F48" s="749" t="s">
        <v>810</v>
      </c>
      <c r="G48" s="749" t="s">
        <v>37</v>
      </c>
      <c r="H48" s="809">
        <v>3508</v>
      </c>
      <c r="I48" s="809">
        <v>3695</v>
      </c>
      <c r="J48" s="920">
        <v>4350</v>
      </c>
      <c r="K48" s="809"/>
      <c r="L48" s="809">
        <v>9201</v>
      </c>
      <c r="M48" s="809">
        <v>8700</v>
      </c>
      <c r="N48" s="809">
        <v>8700</v>
      </c>
    </row>
    <row r="49" spans="2:14" ht="18.75">
      <c r="B49" s="749">
        <v>3</v>
      </c>
      <c r="C49" s="857" t="s">
        <v>507</v>
      </c>
      <c r="D49" s="728" t="s">
        <v>134</v>
      </c>
      <c r="E49" s="754">
        <v>2</v>
      </c>
      <c r="F49" s="749" t="s">
        <v>810</v>
      </c>
      <c r="G49" s="749" t="s">
        <v>37</v>
      </c>
      <c r="H49" s="809">
        <v>3362</v>
      </c>
      <c r="I49" s="809">
        <v>3015</v>
      </c>
      <c r="J49" s="920">
        <v>4133</v>
      </c>
      <c r="K49" s="809"/>
      <c r="L49" s="809">
        <v>9201</v>
      </c>
      <c r="M49" s="809">
        <v>8266</v>
      </c>
      <c r="N49" s="809">
        <v>8266</v>
      </c>
    </row>
    <row r="50" spans="2:14" ht="19.5">
      <c r="B50" s="749"/>
      <c r="C50" s="857"/>
      <c r="D50" s="755" t="s">
        <v>334</v>
      </c>
      <c r="E50" s="756">
        <v>5</v>
      </c>
      <c r="F50" s="729"/>
      <c r="G50" s="760"/>
      <c r="H50" s="809">
        <v>11986</v>
      </c>
      <c r="I50" s="809"/>
      <c r="J50" s="920">
        <v>15334</v>
      </c>
      <c r="K50" s="814"/>
      <c r="L50" s="800"/>
      <c r="M50" s="815">
        <v>23817</v>
      </c>
      <c r="N50" s="815">
        <v>23817</v>
      </c>
    </row>
    <row r="51" spans="2:14" ht="19.5">
      <c r="B51" s="749"/>
      <c r="C51" s="857"/>
      <c r="D51" s="755"/>
      <c r="E51" s="756"/>
      <c r="F51" s="729"/>
      <c r="G51" s="760"/>
      <c r="H51" s="809"/>
      <c r="I51" s="809"/>
      <c r="J51" s="920"/>
      <c r="K51" s="814"/>
      <c r="L51" s="800"/>
      <c r="M51" s="809"/>
      <c r="N51" s="800"/>
    </row>
    <row r="52" spans="2:14" ht="18.75">
      <c r="B52" s="749"/>
      <c r="C52" s="857"/>
      <c r="D52" s="787" t="s">
        <v>138</v>
      </c>
      <c r="E52" s="758"/>
      <c r="F52" s="749"/>
      <c r="G52" s="752"/>
      <c r="H52" s="809"/>
      <c r="I52" s="809"/>
      <c r="J52" s="920"/>
      <c r="K52" s="816"/>
      <c r="L52" s="809"/>
      <c r="M52" s="809"/>
      <c r="N52" s="809"/>
    </row>
    <row r="53" spans="2:14" ht="18.75">
      <c r="B53" s="749">
        <v>1</v>
      </c>
      <c r="C53" s="857" t="s">
        <v>508</v>
      </c>
      <c r="D53" s="727" t="s">
        <v>137</v>
      </c>
      <c r="E53" s="754">
        <v>1</v>
      </c>
      <c r="F53" s="749" t="s">
        <v>810</v>
      </c>
      <c r="G53" s="749" t="s">
        <v>34</v>
      </c>
      <c r="H53" s="809">
        <v>6212</v>
      </c>
      <c r="I53" s="809">
        <v>5710</v>
      </c>
      <c r="J53" s="920">
        <v>9135</v>
      </c>
      <c r="K53" s="809"/>
      <c r="L53" s="809">
        <v>9201</v>
      </c>
      <c r="M53" s="809">
        <v>9135</v>
      </c>
      <c r="N53" s="809">
        <v>9135</v>
      </c>
    </row>
    <row r="54" spans="2:14" ht="18.75">
      <c r="B54" s="749">
        <v>2</v>
      </c>
      <c r="C54" s="857" t="s">
        <v>508</v>
      </c>
      <c r="D54" s="727" t="s">
        <v>139</v>
      </c>
      <c r="E54" s="754">
        <v>1</v>
      </c>
      <c r="F54" s="749" t="s">
        <v>810</v>
      </c>
      <c r="G54" s="749" t="s">
        <v>34</v>
      </c>
      <c r="H54" s="809">
        <v>5298</v>
      </c>
      <c r="I54" s="809">
        <v>4870</v>
      </c>
      <c r="J54" s="920">
        <v>8222</v>
      </c>
      <c r="K54" s="809"/>
      <c r="L54" s="809">
        <v>9201</v>
      </c>
      <c r="M54" s="809">
        <v>8222</v>
      </c>
      <c r="N54" s="809">
        <v>8222</v>
      </c>
    </row>
    <row r="55" spans="2:14" ht="18.75">
      <c r="B55" s="749"/>
      <c r="C55" s="857"/>
      <c r="D55" s="848" t="s">
        <v>509</v>
      </c>
      <c r="E55" s="754"/>
      <c r="F55" s="749"/>
      <c r="G55" s="749"/>
      <c r="H55" s="809"/>
      <c r="I55" s="809"/>
      <c r="J55" s="920"/>
      <c r="K55" s="809" t="s">
        <v>333</v>
      </c>
      <c r="L55" s="809"/>
      <c r="M55" s="809"/>
      <c r="N55" s="809"/>
    </row>
    <row r="56" spans="2:14" ht="18.75">
      <c r="B56" s="749">
        <v>1</v>
      </c>
      <c r="C56" s="857" t="s">
        <v>510</v>
      </c>
      <c r="D56" s="727" t="s">
        <v>140</v>
      </c>
      <c r="E56" s="754">
        <v>2</v>
      </c>
      <c r="F56" s="749" t="s">
        <v>810</v>
      </c>
      <c r="G56" s="749" t="s">
        <v>37</v>
      </c>
      <c r="H56" s="809">
        <v>3508</v>
      </c>
      <c r="I56" s="809">
        <v>3174</v>
      </c>
      <c r="J56" s="920">
        <v>4350</v>
      </c>
      <c r="K56" s="809"/>
      <c r="L56" s="809">
        <v>9201</v>
      </c>
      <c r="M56" s="809">
        <v>8700</v>
      </c>
      <c r="N56" s="809">
        <v>8700</v>
      </c>
    </row>
    <row r="57" spans="2:14" ht="18.75">
      <c r="B57" s="749">
        <v>2</v>
      </c>
      <c r="C57" s="857" t="s">
        <v>510</v>
      </c>
      <c r="D57" s="727" t="s">
        <v>142</v>
      </c>
      <c r="E57" s="759">
        <v>1</v>
      </c>
      <c r="F57" s="749" t="s">
        <v>810</v>
      </c>
      <c r="G57" s="749" t="s">
        <v>37</v>
      </c>
      <c r="H57" s="809">
        <v>3289</v>
      </c>
      <c r="I57" s="809">
        <v>2856</v>
      </c>
      <c r="J57" s="920">
        <v>3915</v>
      </c>
      <c r="K57" s="809"/>
      <c r="L57" s="809">
        <v>9201</v>
      </c>
      <c r="M57" s="809">
        <v>3915</v>
      </c>
      <c r="N57" s="809">
        <v>3915</v>
      </c>
    </row>
    <row r="58" spans="2:14" ht="18.75">
      <c r="B58" s="749"/>
      <c r="C58" s="857"/>
      <c r="D58" s="848" t="s">
        <v>512</v>
      </c>
      <c r="E58" s="754"/>
      <c r="F58" s="749"/>
      <c r="G58" s="749"/>
      <c r="H58" s="809"/>
      <c r="I58" s="809"/>
      <c r="J58" s="920"/>
      <c r="K58" s="809"/>
      <c r="L58" s="809"/>
      <c r="M58" s="809"/>
      <c r="N58" s="809"/>
    </row>
    <row r="59" spans="2:14" ht="18.75">
      <c r="B59" s="749">
        <v>1</v>
      </c>
      <c r="C59" s="857" t="s">
        <v>510</v>
      </c>
      <c r="D59" s="728" t="s">
        <v>513</v>
      </c>
      <c r="E59" s="754">
        <v>1</v>
      </c>
      <c r="F59" s="749" t="s">
        <v>810</v>
      </c>
      <c r="G59" s="749" t="s">
        <v>37</v>
      </c>
      <c r="H59" s="809">
        <v>3508</v>
      </c>
      <c r="I59" s="809">
        <v>3174</v>
      </c>
      <c r="J59" s="920">
        <v>4350</v>
      </c>
      <c r="K59" s="809"/>
      <c r="L59" s="809">
        <v>9201</v>
      </c>
      <c r="M59" s="809">
        <v>4350</v>
      </c>
      <c r="N59" s="809">
        <v>4350</v>
      </c>
    </row>
    <row r="60" spans="2:14" ht="18.75">
      <c r="B60" s="749">
        <v>2</v>
      </c>
      <c r="C60" s="857" t="s">
        <v>510</v>
      </c>
      <c r="D60" s="727" t="s">
        <v>514</v>
      </c>
      <c r="E60" s="754">
        <v>1</v>
      </c>
      <c r="F60" s="749" t="s">
        <v>810</v>
      </c>
      <c r="G60" s="749" t="s">
        <v>37</v>
      </c>
      <c r="H60" s="809">
        <v>3362</v>
      </c>
      <c r="I60" s="809">
        <v>3015</v>
      </c>
      <c r="J60" s="920">
        <v>4133</v>
      </c>
      <c r="K60" s="809"/>
      <c r="L60" s="809">
        <v>9201</v>
      </c>
      <c r="M60" s="809">
        <v>4133</v>
      </c>
      <c r="N60" s="809">
        <v>4133</v>
      </c>
    </row>
    <row r="61" spans="2:14" ht="18.75">
      <c r="B61" s="749">
        <v>3</v>
      </c>
      <c r="C61" s="857" t="s">
        <v>510</v>
      </c>
      <c r="D61" s="727" t="s">
        <v>142</v>
      </c>
      <c r="E61" s="754">
        <v>2</v>
      </c>
      <c r="F61" s="749" t="s">
        <v>810</v>
      </c>
      <c r="G61" s="749" t="s">
        <v>37</v>
      </c>
      <c r="H61" s="809">
        <v>3289</v>
      </c>
      <c r="I61" s="809">
        <v>2856</v>
      </c>
      <c r="J61" s="920">
        <v>3915</v>
      </c>
      <c r="K61" s="809"/>
      <c r="L61" s="809">
        <v>9201</v>
      </c>
      <c r="M61" s="809">
        <v>7830</v>
      </c>
      <c r="N61" s="809">
        <v>7830</v>
      </c>
    </row>
    <row r="62" spans="2:14" ht="18.75">
      <c r="B62" s="749"/>
      <c r="C62" s="857"/>
      <c r="D62" s="731" t="s">
        <v>334</v>
      </c>
      <c r="E62" s="766">
        <v>9</v>
      </c>
      <c r="F62" s="760"/>
      <c r="G62" s="760"/>
      <c r="H62" s="809">
        <v>31828</v>
      </c>
      <c r="I62" s="809"/>
      <c r="J62" s="920">
        <v>42153</v>
      </c>
      <c r="K62" s="874"/>
      <c r="L62" s="812"/>
      <c r="M62" s="804">
        <v>46285</v>
      </c>
      <c r="N62" s="804">
        <v>46285</v>
      </c>
    </row>
    <row r="63" spans="2:14" ht="18.75">
      <c r="B63" s="749"/>
      <c r="C63" s="857"/>
      <c r="D63" s="787" t="s">
        <v>515</v>
      </c>
      <c r="E63" s="754"/>
      <c r="F63" s="749"/>
      <c r="G63" s="749"/>
      <c r="H63" s="809"/>
      <c r="I63" s="809"/>
      <c r="J63" s="920"/>
      <c r="K63" s="780"/>
      <c r="L63" s="809"/>
      <c r="M63" s="809"/>
      <c r="N63" s="809"/>
    </row>
    <row r="64" spans="2:14" ht="18.75">
      <c r="B64" s="749">
        <v>1</v>
      </c>
      <c r="C64" s="857" t="s">
        <v>516</v>
      </c>
      <c r="D64" s="728" t="s">
        <v>131</v>
      </c>
      <c r="E64" s="754">
        <v>1</v>
      </c>
      <c r="F64" s="749" t="s">
        <v>810</v>
      </c>
      <c r="G64" s="749" t="s">
        <v>34</v>
      </c>
      <c r="H64" s="809">
        <v>5116</v>
      </c>
      <c r="I64" s="809">
        <v>4702</v>
      </c>
      <c r="J64" s="920">
        <v>6851</v>
      </c>
      <c r="K64" s="809"/>
      <c r="L64" s="809">
        <v>9201</v>
      </c>
      <c r="M64" s="809">
        <v>6851</v>
      </c>
      <c r="N64" s="809">
        <v>6851</v>
      </c>
    </row>
    <row r="65" spans="2:14" ht="18.75">
      <c r="B65" s="749">
        <v>2</v>
      </c>
      <c r="C65" s="857" t="s">
        <v>517</v>
      </c>
      <c r="D65" s="728" t="s">
        <v>144</v>
      </c>
      <c r="E65" s="754">
        <v>2</v>
      </c>
      <c r="F65" s="749" t="s">
        <v>810</v>
      </c>
      <c r="G65" s="749" t="s">
        <v>37</v>
      </c>
      <c r="H65" s="809">
        <v>3508</v>
      </c>
      <c r="I65" s="809">
        <v>3174</v>
      </c>
      <c r="J65" s="920">
        <v>4350</v>
      </c>
      <c r="K65" s="809"/>
      <c r="L65" s="809">
        <v>9201</v>
      </c>
      <c r="M65" s="809">
        <v>8700</v>
      </c>
      <c r="N65" s="809">
        <v>8700</v>
      </c>
    </row>
    <row r="66" spans="2:14" ht="18.75">
      <c r="B66" s="749">
        <v>3</v>
      </c>
      <c r="C66" s="857" t="s">
        <v>517</v>
      </c>
      <c r="D66" s="728" t="s">
        <v>145</v>
      </c>
      <c r="E66" s="754">
        <v>1</v>
      </c>
      <c r="F66" s="749" t="s">
        <v>810</v>
      </c>
      <c r="G66" s="749" t="s">
        <v>37</v>
      </c>
      <c r="H66" s="809">
        <v>3362</v>
      </c>
      <c r="I66" s="809">
        <v>3015</v>
      </c>
      <c r="J66" s="920">
        <v>4133</v>
      </c>
      <c r="K66" s="809"/>
      <c r="L66" s="809">
        <v>9201</v>
      </c>
      <c r="M66" s="809">
        <v>4133</v>
      </c>
      <c r="N66" s="809">
        <v>4133</v>
      </c>
    </row>
    <row r="67" spans="2:14" ht="18.75">
      <c r="B67" s="749"/>
      <c r="C67" s="857" t="s">
        <v>333</v>
      </c>
      <c r="D67" s="765" t="s">
        <v>334</v>
      </c>
      <c r="E67" s="766">
        <v>4</v>
      </c>
      <c r="F67" s="760"/>
      <c r="G67" s="760"/>
      <c r="H67" s="809">
        <v>11986</v>
      </c>
      <c r="I67" s="809"/>
      <c r="J67" s="920">
        <v>15334</v>
      </c>
      <c r="K67" s="817"/>
      <c r="L67" s="812"/>
      <c r="M67" s="804">
        <v>19684</v>
      </c>
      <c r="N67" s="804">
        <v>19684</v>
      </c>
    </row>
    <row r="68" spans="2:14" ht="18.75">
      <c r="B68" s="749"/>
      <c r="C68" s="857"/>
      <c r="D68" s="787" t="s">
        <v>518</v>
      </c>
      <c r="E68" s="761"/>
      <c r="F68" s="749"/>
      <c r="G68" s="749"/>
      <c r="H68" s="809"/>
      <c r="I68" s="809"/>
      <c r="J68" s="920"/>
      <c r="K68" s="780"/>
      <c r="L68" s="809"/>
      <c r="M68" s="809"/>
      <c r="N68" s="801"/>
    </row>
    <row r="69" spans="2:14" ht="18.75">
      <c r="B69" s="749">
        <v>1</v>
      </c>
      <c r="C69" s="857" t="s">
        <v>516</v>
      </c>
      <c r="D69" s="728" t="s">
        <v>540</v>
      </c>
      <c r="E69" s="936">
        <v>1</v>
      </c>
      <c r="F69" s="749" t="s">
        <v>810</v>
      </c>
      <c r="G69" s="749" t="s">
        <v>34</v>
      </c>
      <c r="H69" s="809">
        <v>4293</v>
      </c>
      <c r="I69" s="809">
        <v>4071</v>
      </c>
      <c r="J69" s="920">
        <v>5873</v>
      </c>
      <c r="K69" s="809"/>
      <c r="L69" s="809">
        <v>9201</v>
      </c>
      <c r="M69" s="809">
        <v>0</v>
      </c>
      <c r="N69" s="809">
        <v>0</v>
      </c>
    </row>
    <row r="70" spans="2:14" ht="18.75">
      <c r="B70" s="749">
        <v>2</v>
      </c>
      <c r="C70" s="857" t="s">
        <v>519</v>
      </c>
      <c r="D70" s="728" t="s">
        <v>147</v>
      </c>
      <c r="E70" s="754">
        <v>1</v>
      </c>
      <c r="F70" s="749" t="s">
        <v>810</v>
      </c>
      <c r="G70" s="749" t="s">
        <v>37</v>
      </c>
      <c r="H70" s="809">
        <v>3289</v>
      </c>
      <c r="I70" s="809">
        <v>2856</v>
      </c>
      <c r="J70" s="920">
        <v>3915</v>
      </c>
      <c r="K70" s="780"/>
      <c r="L70" s="809">
        <v>9201</v>
      </c>
      <c r="M70" s="809">
        <v>3915</v>
      </c>
      <c r="N70" s="809">
        <v>3915</v>
      </c>
    </row>
    <row r="71" spans="2:14" ht="18.75">
      <c r="B71" s="749">
        <v>3</v>
      </c>
      <c r="C71" s="857" t="s">
        <v>517</v>
      </c>
      <c r="D71" s="728" t="s">
        <v>148</v>
      </c>
      <c r="E71" s="754">
        <v>1</v>
      </c>
      <c r="F71" s="749" t="s">
        <v>810</v>
      </c>
      <c r="G71" s="749" t="s">
        <v>37</v>
      </c>
      <c r="H71" s="809">
        <v>3362</v>
      </c>
      <c r="I71" s="809">
        <v>3015</v>
      </c>
      <c r="J71" s="920">
        <v>4133</v>
      </c>
      <c r="K71" s="780"/>
      <c r="L71" s="809">
        <v>9201</v>
      </c>
      <c r="M71" s="809">
        <v>4133</v>
      </c>
      <c r="N71" s="809">
        <v>4133</v>
      </c>
    </row>
    <row r="72" spans="2:14" ht="19.5">
      <c r="B72" s="749"/>
      <c r="C72" s="857"/>
      <c r="D72" s="765" t="s">
        <v>334</v>
      </c>
      <c r="E72" s="756">
        <v>2</v>
      </c>
      <c r="F72" s="729"/>
      <c r="G72" s="760"/>
      <c r="H72" s="809">
        <v>10944</v>
      </c>
      <c r="I72" s="809"/>
      <c r="J72" s="920">
        <v>13921</v>
      </c>
      <c r="K72" s="814"/>
      <c r="L72" s="800"/>
      <c r="M72" s="804">
        <v>8048</v>
      </c>
      <c r="N72" s="804">
        <v>8048</v>
      </c>
    </row>
    <row r="73" spans="2:14" ht="19.5">
      <c r="B73" s="749"/>
      <c r="C73" s="857"/>
      <c r="D73" s="755" t="s">
        <v>333</v>
      </c>
      <c r="E73" s="756"/>
      <c r="F73" s="729"/>
      <c r="G73" s="760"/>
      <c r="H73" s="809"/>
      <c r="I73" s="809"/>
      <c r="J73" s="920"/>
      <c r="K73" s="814"/>
      <c r="L73" s="800"/>
      <c r="M73" s="815"/>
      <c r="N73" s="815"/>
    </row>
    <row r="74" spans="2:14" ht="18.75">
      <c r="B74" s="749"/>
      <c r="C74" s="857"/>
      <c r="D74" s="787" t="s">
        <v>520</v>
      </c>
      <c r="E74" s="761" t="s">
        <v>333</v>
      </c>
      <c r="F74" s="749"/>
      <c r="G74" s="749"/>
      <c r="H74" s="809"/>
      <c r="I74" s="809"/>
      <c r="J74" s="920"/>
      <c r="K74" s="818"/>
      <c r="L74" s="809"/>
      <c r="M74" s="809"/>
      <c r="N74" s="801"/>
    </row>
    <row r="75" spans="2:14" ht="18.75">
      <c r="B75" s="749">
        <v>1</v>
      </c>
      <c r="C75" s="857" t="s">
        <v>521</v>
      </c>
      <c r="D75" s="727" t="s">
        <v>457</v>
      </c>
      <c r="E75" s="754">
        <v>1</v>
      </c>
      <c r="F75" s="749" t="s">
        <v>810</v>
      </c>
      <c r="G75" s="749" t="s">
        <v>34</v>
      </c>
      <c r="H75" s="809">
        <v>5116</v>
      </c>
      <c r="I75" s="809">
        <v>4702</v>
      </c>
      <c r="J75" s="920">
        <v>6851</v>
      </c>
      <c r="K75" s="818"/>
      <c r="L75" s="809">
        <v>9301</v>
      </c>
      <c r="M75" s="809">
        <v>6851</v>
      </c>
      <c r="N75" s="809">
        <v>6851</v>
      </c>
    </row>
    <row r="76" spans="2:14" ht="18.75">
      <c r="B76" s="749"/>
      <c r="C76" s="857"/>
      <c r="D76" s="848" t="s">
        <v>522</v>
      </c>
      <c r="E76" s="754"/>
      <c r="F76" s="749"/>
      <c r="G76" s="749"/>
      <c r="H76" s="809"/>
      <c r="I76" s="809"/>
      <c r="J76" s="920"/>
      <c r="K76" s="818"/>
      <c r="L76" s="809"/>
      <c r="M76" s="809"/>
      <c r="N76" s="809"/>
    </row>
    <row r="77" spans="2:14" ht="18.75">
      <c r="B77" s="749">
        <v>2</v>
      </c>
      <c r="C77" s="857" t="s">
        <v>523</v>
      </c>
      <c r="D77" s="727" t="s">
        <v>459</v>
      </c>
      <c r="E77" s="754">
        <v>1</v>
      </c>
      <c r="F77" s="749" t="s">
        <v>810</v>
      </c>
      <c r="G77" s="749" t="s">
        <v>37</v>
      </c>
      <c r="H77" s="809">
        <v>3362</v>
      </c>
      <c r="I77" s="809"/>
      <c r="J77" s="920">
        <v>4133</v>
      </c>
      <c r="K77" s="722"/>
      <c r="L77" s="809" t="s">
        <v>813</v>
      </c>
      <c r="M77" s="809">
        <v>4133</v>
      </c>
      <c r="N77" s="809">
        <v>4133</v>
      </c>
    </row>
    <row r="78" spans="2:14" ht="18.75">
      <c r="B78" s="749">
        <v>3</v>
      </c>
      <c r="C78" s="857" t="s">
        <v>524</v>
      </c>
      <c r="D78" s="727" t="s">
        <v>525</v>
      </c>
      <c r="E78" s="754">
        <v>1</v>
      </c>
      <c r="F78" s="749" t="s">
        <v>810</v>
      </c>
      <c r="G78" s="749" t="s">
        <v>37</v>
      </c>
      <c r="H78" s="809">
        <v>3362</v>
      </c>
      <c r="I78" s="809"/>
      <c r="J78" s="920">
        <v>4133</v>
      </c>
      <c r="K78" s="722"/>
      <c r="L78" s="809" t="s">
        <v>813</v>
      </c>
      <c r="M78" s="809">
        <v>4133</v>
      </c>
      <c r="N78" s="809">
        <v>4133</v>
      </c>
    </row>
    <row r="79" spans="2:14" ht="18.75">
      <c r="B79" s="749"/>
      <c r="C79" s="859"/>
      <c r="D79" s="883" t="s">
        <v>526</v>
      </c>
      <c r="E79" s="754"/>
      <c r="F79" s="749"/>
      <c r="G79" s="749"/>
      <c r="H79" s="809"/>
      <c r="I79" s="809"/>
      <c r="J79" s="920"/>
      <c r="K79" s="722"/>
      <c r="L79" s="809"/>
      <c r="M79" s="809"/>
      <c r="N79" s="809"/>
    </row>
    <row r="80" spans="2:14" ht="18.75">
      <c r="B80" s="876">
        <v>4</v>
      </c>
      <c r="C80" s="862" t="s">
        <v>527</v>
      </c>
      <c r="D80" s="776" t="s">
        <v>814</v>
      </c>
      <c r="E80" s="754">
        <v>1</v>
      </c>
      <c r="F80" s="726" t="s">
        <v>810</v>
      </c>
      <c r="G80" s="749" t="s">
        <v>37</v>
      </c>
      <c r="H80" s="809">
        <v>3362</v>
      </c>
      <c r="I80" s="809"/>
      <c r="J80" s="920">
        <v>4133</v>
      </c>
      <c r="K80" s="808"/>
      <c r="L80" s="809">
        <v>9301</v>
      </c>
      <c r="M80" s="809">
        <v>4133</v>
      </c>
      <c r="N80" s="809">
        <v>4133</v>
      </c>
    </row>
    <row r="81" spans="2:14" ht="18.75">
      <c r="B81" s="725"/>
      <c r="C81" s="890"/>
      <c r="D81" s="844" t="s">
        <v>528</v>
      </c>
      <c r="E81" s="784"/>
      <c r="F81" s="882"/>
      <c r="G81" s="770"/>
      <c r="H81" s="809"/>
      <c r="I81" s="828"/>
      <c r="J81" s="920"/>
      <c r="K81" s="891"/>
      <c r="L81" s="828"/>
      <c r="M81" s="809"/>
      <c r="N81" s="828"/>
    </row>
    <row r="82" spans="2:14" ht="18.75">
      <c r="B82" s="876">
        <v>5</v>
      </c>
      <c r="C82" s="862" t="s">
        <v>524</v>
      </c>
      <c r="D82" s="776" t="s">
        <v>815</v>
      </c>
      <c r="E82" s="754">
        <v>1</v>
      </c>
      <c r="F82" s="726" t="s">
        <v>810</v>
      </c>
      <c r="G82" s="749" t="s">
        <v>37</v>
      </c>
      <c r="H82" s="809">
        <v>3362</v>
      </c>
      <c r="I82" s="809"/>
      <c r="J82" s="920">
        <v>4133</v>
      </c>
      <c r="K82" s="808"/>
      <c r="L82" s="809">
        <v>9301</v>
      </c>
      <c r="M82" s="809">
        <v>4133</v>
      </c>
      <c r="N82" s="809">
        <v>4133</v>
      </c>
    </row>
    <row r="83" spans="2:14" ht="18.75">
      <c r="B83" s="876">
        <v>6</v>
      </c>
      <c r="C83" s="857" t="s">
        <v>529</v>
      </c>
      <c r="D83" s="776" t="s">
        <v>81</v>
      </c>
      <c r="E83" s="754">
        <v>2</v>
      </c>
      <c r="F83" s="726" t="s">
        <v>810</v>
      </c>
      <c r="G83" s="749" t="s">
        <v>48</v>
      </c>
      <c r="H83" s="809">
        <v>2832</v>
      </c>
      <c r="I83" s="809"/>
      <c r="J83" s="920">
        <v>3371</v>
      </c>
      <c r="K83" s="808"/>
      <c r="L83" s="809">
        <v>9301</v>
      </c>
      <c r="M83" s="809">
        <v>3371</v>
      </c>
      <c r="N83" s="809">
        <v>3371</v>
      </c>
    </row>
    <row r="84" spans="2:14" ht="18.75">
      <c r="B84" s="876">
        <v>7</v>
      </c>
      <c r="C84" s="857"/>
      <c r="D84" s="727" t="s">
        <v>530</v>
      </c>
      <c r="E84" s="754">
        <v>1</v>
      </c>
      <c r="F84" s="726" t="s">
        <v>810</v>
      </c>
      <c r="G84" s="749">
        <v>3</v>
      </c>
      <c r="H84" s="809">
        <v>2280</v>
      </c>
      <c r="I84" s="809"/>
      <c r="J84" s="920">
        <v>2714</v>
      </c>
      <c r="K84" s="808"/>
      <c r="L84" s="809">
        <v>9301</v>
      </c>
      <c r="M84" s="809">
        <v>2714</v>
      </c>
      <c r="N84" s="809">
        <v>2714</v>
      </c>
    </row>
    <row r="85" spans="2:14" ht="18.75">
      <c r="B85" s="749">
        <v>8</v>
      </c>
      <c r="C85" s="857" t="s">
        <v>531</v>
      </c>
      <c r="D85" s="727" t="s">
        <v>74</v>
      </c>
      <c r="E85" s="754">
        <v>2</v>
      </c>
      <c r="F85" s="749" t="s">
        <v>810</v>
      </c>
      <c r="G85" s="749">
        <v>3</v>
      </c>
      <c r="H85" s="809">
        <v>2193</v>
      </c>
      <c r="I85" s="809"/>
      <c r="J85" s="920">
        <v>2611</v>
      </c>
      <c r="K85" s="808"/>
      <c r="L85" s="809" t="s">
        <v>813</v>
      </c>
      <c r="M85" s="809">
        <v>5222</v>
      </c>
      <c r="N85" s="809">
        <v>5222</v>
      </c>
    </row>
    <row r="86" spans="2:14" ht="18.75">
      <c r="B86" s="749"/>
      <c r="C86" s="857"/>
      <c r="D86" s="727" t="s">
        <v>35</v>
      </c>
      <c r="E86" s="754">
        <v>1</v>
      </c>
      <c r="F86" s="749"/>
      <c r="G86" s="749"/>
      <c r="H86" s="809"/>
      <c r="I86" s="809"/>
      <c r="J86" s="920"/>
      <c r="K86" s="808"/>
      <c r="L86" s="809"/>
      <c r="M86" s="809"/>
      <c r="N86" s="809"/>
    </row>
    <row r="87" spans="2:14" ht="18.75">
      <c r="B87" s="749"/>
      <c r="C87" s="857"/>
      <c r="D87" s="727" t="s">
        <v>60</v>
      </c>
      <c r="E87" s="754">
        <v>3</v>
      </c>
      <c r="F87" s="749"/>
      <c r="G87" s="749"/>
      <c r="H87" s="809"/>
      <c r="I87" s="809"/>
      <c r="J87" s="920"/>
      <c r="K87" s="808"/>
      <c r="L87" s="809"/>
      <c r="M87" s="809"/>
      <c r="N87" s="809"/>
    </row>
    <row r="88" spans="2:14" ht="18.75">
      <c r="B88" s="749"/>
      <c r="C88" s="857"/>
      <c r="D88" s="848" t="s">
        <v>532</v>
      </c>
      <c r="E88" s="784"/>
      <c r="F88" s="772"/>
      <c r="G88" s="772"/>
      <c r="H88" s="809"/>
      <c r="I88" s="809"/>
      <c r="J88" s="920"/>
      <c r="K88" s="808"/>
      <c r="L88" s="809"/>
      <c r="M88" s="809"/>
      <c r="N88" s="809"/>
    </row>
    <row r="89" spans="2:14" ht="18.75">
      <c r="B89" s="749">
        <v>9</v>
      </c>
      <c r="C89" s="857" t="s">
        <v>529</v>
      </c>
      <c r="D89" s="727" t="s">
        <v>81</v>
      </c>
      <c r="E89" s="754">
        <v>2</v>
      </c>
      <c r="F89" s="749" t="s">
        <v>810</v>
      </c>
      <c r="G89" s="749" t="s">
        <v>48</v>
      </c>
      <c r="H89" s="809">
        <v>2832</v>
      </c>
      <c r="I89" s="809"/>
      <c r="J89" s="920">
        <v>3371</v>
      </c>
      <c r="K89" s="808"/>
      <c r="L89" s="809">
        <v>9301</v>
      </c>
      <c r="M89" s="809">
        <v>6742</v>
      </c>
      <c r="N89" s="809">
        <v>6742</v>
      </c>
    </row>
    <row r="90" spans="2:14" ht="18.75">
      <c r="B90" s="749">
        <v>10</v>
      </c>
      <c r="C90" s="857" t="s">
        <v>524</v>
      </c>
      <c r="D90" s="727" t="s">
        <v>140</v>
      </c>
      <c r="E90" s="754">
        <v>1</v>
      </c>
      <c r="F90" s="749" t="s">
        <v>810</v>
      </c>
      <c r="G90" s="749" t="s">
        <v>37</v>
      </c>
      <c r="H90" s="809">
        <v>3508</v>
      </c>
      <c r="I90" s="809"/>
      <c r="J90" s="920">
        <v>4350</v>
      </c>
      <c r="K90" s="808"/>
      <c r="L90" s="809">
        <v>9301</v>
      </c>
      <c r="M90" s="809">
        <v>4350</v>
      </c>
      <c r="N90" s="809">
        <v>4350</v>
      </c>
    </row>
    <row r="91" spans="2:14" ht="18.75">
      <c r="B91" s="749">
        <v>11</v>
      </c>
      <c r="C91" s="857" t="s">
        <v>531</v>
      </c>
      <c r="D91" s="727" t="s">
        <v>74</v>
      </c>
      <c r="E91" s="754">
        <v>2</v>
      </c>
      <c r="F91" s="749" t="s">
        <v>810</v>
      </c>
      <c r="G91" s="749">
        <v>3</v>
      </c>
      <c r="H91" s="809">
        <v>2193</v>
      </c>
      <c r="I91" s="809"/>
      <c r="J91" s="920">
        <v>2611</v>
      </c>
      <c r="K91" s="808"/>
      <c r="L91" s="809">
        <v>9301</v>
      </c>
      <c r="M91" s="809">
        <v>5222</v>
      </c>
      <c r="N91" s="809">
        <v>5222</v>
      </c>
    </row>
    <row r="92" spans="2:14" ht="18.75">
      <c r="B92" s="749">
        <v>12</v>
      </c>
      <c r="C92" s="857"/>
      <c r="D92" s="727" t="s">
        <v>530</v>
      </c>
      <c r="E92" s="754">
        <v>1</v>
      </c>
      <c r="F92" s="749" t="s">
        <v>810</v>
      </c>
      <c r="G92" s="749">
        <v>3</v>
      </c>
      <c r="H92" s="809">
        <v>2280</v>
      </c>
      <c r="I92" s="809"/>
      <c r="J92" s="920">
        <v>2714</v>
      </c>
      <c r="K92" s="808"/>
      <c r="L92" s="809">
        <v>9301</v>
      </c>
      <c r="M92" s="809">
        <v>2714</v>
      </c>
      <c r="N92" s="809">
        <v>2714</v>
      </c>
    </row>
    <row r="93" spans="2:14" ht="18.75">
      <c r="B93" s="749"/>
      <c r="C93" s="857"/>
      <c r="D93" s="727" t="s">
        <v>60</v>
      </c>
      <c r="E93" s="754">
        <v>3</v>
      </c>
      <c r="F93" s="749"/>
      <c r="G93" s="749"/>
      <c r="H93" s="809"/>
      <c r="I93" s="809"/>
      <c r="J93" s="920"/>
      <c r="K93" s="808"/>
      <c r="L93" s="809"/>
      <c r="M93" s="809"/>
      <c r="N93" s="809"/>
    </row>
    <row r="94" spans="2:14" ht="18.75">
      <c r="B94" s="723"/>
      <c r="C94" s="859"/>
      <c r="D94" s="731" t="s">
        <v>430</v>
      </c>
      <c r="E94" s="766">
        <f>E75+E77+E78+E80+E82+E83+E84+E85+E86+E87+E89+E90+E91+E92+E93</f>
        <v>23</v>
      </c>
      <c r="F94" s="749"/>
      <c r="G94" s="749"/>
      <c r="H94" s="809">
        <v>36682</v>
      </c>
      <c r="I94" s="809"/>
      <c r="J94" s="920">
        <v>45125</v>
      </c>
      <c r="K94" s="818"/>
      <c r="L94" s="809"/>
      <c r="M94" s="804">
        <v>53718</v>
      </c>
      <c r="N94" s="804">
        <v>53718</v>
      </c>
    </row>
    <row r="95" spans="2:14" ht="18.75">
      <c r="B95" s="749"/>
      <c r="C95" s="857"/>
      <c r="D95" s="787" t="s">
        <v>533</v>
      </c>
      <c r="E95" s="754"/>
      <c r="F95" s="749"/>
      <c r="G95" s="749"/>
      <c r="H95" s="809"/>
      <c r="I95" s="809"/>
      <c r="J95" s="920"/>
      <c r="K95" s="780"/>
      <c r="L95" s="809"/>
      <c r="M95" s="809"/>
      <c r="N95" s="809"/>
    </row>
    <row r="96" spans="2:14" ht="18.75">
      <c r="B96" s="749"/>
      <c r="C96" s="857"/>
      <c r="D96" s="787" t="s">
        <v>534</v>
      </c>
      <c r="E96" s="754"/>
      <c r="F96" s="749"/>
      <c r="G96" s="749"/>
      <c r="H96" s="809"/>
      <c r="I96" s="809"/>
      <c r="J96" s="920"/>
      <c r="K96" s="780"/>
      <c r="L96" s="809"/>
      <c r="M96" s="809"/>
      <c r="N96" s="809"/>
    </row>
    <row r="97" spans="2:14" ht="18.75">
      <c r="B97" s="749">
        <v>2</v>
      </c>
      <c r="C97" s="857" t="s">
        <v>537</v>
      </c>
      <c r="D97" s="728" t="s">
        <v>538</v>
      </c>
      <c r="E97" s="754">
        <v>1</v>
      </c>
      <c r="F97" s="749" t="s">
        <v>810</v>
      </c>
      <c r="G97" s="749" t="s">
        <v>34</v>
      </c>
      <c r="H97" s="809">
        <v>2923</v>
      </c>
      <c r="I97" s="809">
        <v>2050</v>
      </c>
      <c r="J97" s="920">
        <v>3480</v>
      </c>
      <c r="K97" s="780"/>
      <c r="L97" s="811" t="s">
        <v>816</v>
      </c>
      <c r="M97" s="809">
        <v>3480</v>
      </c>
      <c r="N97" s="809">
        <v>3480</v>
      </c>
    </row>
    <row r="98" spans="2:14" ht="18.75">
      <c r="B98" s="749">
        <v>3</v>
      </c>
      <c r="C98" s="857" t="s">
        <v>539</v>
      </c>
      <c r="D98" s="728" t="s">
        <v>540</v>
      </c>
      <c r="E98" s="754">
        <v>1</v>
      </c>
      <c r="F98" s="749" t="s">
        <v>810</v>
      </c>
      <c r="G98" s="749" t="s">
        <v>37</v>
      </c>
      <c r="H98" s="809">
        <v>3855</v>
      </c>
      <c r="I98" s="809">
        <v>3695</v>
      </c>
      <c r="J98" s="920">
        <v>4568</v>
      </c>
      <c r="K98" s="780"/>
      <c r="L98" s="811" t="s">
        <v>816</v>
      </c>
      <c r="M98" s="809">
        <v>4568</v>
      </c>
      <c r="N98" s="809">
        <v>4568</v>
      </c>
    </row>
    <row r="99" spans="2:14" ht="18.75">
      <c r="B99" s="749">
        <v>4</v>
      </c>
      <c r="C99" s="857" t="s">
        <v>541</v>
      </c>
      <c r="D99" s="728" t="s">
        <v>542</v>
      </c>
      <c r="E99" s="754">
        <v>1</v>
      </c>
      <c r="F99" s="749" t="s">
        <v>810</v>
      </c>
      <c r="G99" s="749" t="s">
        <v>44</v>
      </c>
      <c r="H99" s="809">
        <v>1754</v>
      </c>
      <c r="I99" s="805">
        <v>1587</v>
      </c>
      <c r="J99" s="920">
        <v>2088</v>
      </c>
      <c r="K99" s="780"/>
      <c r="L99" s="811" t="s">
        <v>817</v>
      </c>
      <c r="M99" s="809">
        <v>2088</v>
      </c>
      <c r="N99" s="809">
        <v>2088</v>
      </c>
    </row>
    <row r="100" spans="2:14" ht="18.75">
      <c r="B100" s="749">
        <v>5</v>
      </c>
      <c r="C100" s="857" t="s">
        <v>543</v>
      </c>
      <c r="D100" s="728" t="s">
        <v>544</v>
      </c>
      <c r="E100" s="754">
        <v>1</v>
      </c>
      <c r="F100" s="749" t="s">
        <v>810</v>
      </c>
      <c r="G100" s="749" t="s">
        <v>44</v>
      </c>
      <c r="H100" s="809">
        <v>1754</v>
      </c>
      <c r="I100" s="805">
        <v>1587</v>
      </c>
      <c r="J100" s="920">
        <v>2088</v>
      </c>
      <c r="K100" s="780"/>
      <c r="L100" s="811" t="s">
        <v>817</v>
      </c>
      <c r="M100" s="809">
        <v>2088</v>
      </c>
      <c r="N100" s="809">
        <v>2088</v>
      </c>
    </row>
    <row r="101" spans="2:14" ht="19.5">
      <c r="B101" s="749"/>
      <c r="C101" s="857"/>
      <c r="D101" s="755" t="s">
        <v>430</v>
      </c>
      <c r="E101" s="762">
        <v>4</v>
      </c>
      <c r="F101" s="755"/>
      <c r="G101" s="760"/>
      <c r="H101" s="809">
        <v>16333</v>
      </c>
      <c r="I101" s="809"/>
      <c r="J101" s="920">
        <v>20185</v>
      </c>
      <c r="K101" s="814"/>
      <c r="L101" s="845"/>
      <c r="M101" s="815">
        <v>12224</v>
      </c>
      <c r="N101" s="815">
        <v>12224</v>
      </c>
    </row>
    <row r="102" spans="2:14" ht="18.75">
      <c r="B102" s="749"/>
      <c r="C102" s="857"/>
      <c r="D102" s="787" t="s">
        <v>202</v>
      </c>
      <c r="E102" s="754"/>
      <c r="F102" s="728"/>
      <c r="G102" s="749"/>
      <c r="H102" s="809"/>
      <c r="I102" s="809"/>
      <c r="J102" s="920"/>
      <c r="K102" s="780"/>
      <c r="L102" s="780"/>
      <c r="M102" s="809"/>
      <c r="N102" s="809"/>
    </row>
    <row r="103" spans="2:14" ht="18.75">
      <c r="B103" s="749">
        <v>2</v>
      </c>
      <c r="C103" s="857" t="s">
        <v>547</v>
      </c>
      <c r="D103" s="728" t="s">
        <v>548</v>
      </c>
      <c r="E103" s="754">
        <v>1</v>
      </c>
      <c r="F103" s="749" t="s">
        <v>810</v>
      </c>
      <c r="G103" s="749" t="s">
        <v>39</v>
      </c>
      <c r="H103" s="809">
        <v>2471</v>
      </c>
      <c r="I103" s="809">
        <v>2430</v>
      </c>
      <c r="J103" s="920">
        <v>2941</v>
      </c>
      <c r="K103" s="780"/>
      <c r="L103" s="809">
        <v>9201</v>
      </c>
      <c r="M103" s="809">
        <v>2941</v>
      </c>
      <c r="N103" s="809">
        <v>2941</v>
      </c>
    </row>
    <row r="104" spans="2:14" ht="18.75">
      <c r="B104" s="749">
        <v>4</v>
      </c>
      <c r="C104" s="857" t="s">
        <v>549</v>
      </c>
      <c r="D104" s="728" t="s">
        <v>443</v>
      </c>
      <c r="E104" s="754">
        <v>9</v>
      </c>
      <c r="F104" s="749" t="s">
        <v>810</v>
      </c>
      <c r="G104" s="749" t="s">
        <v>44</v>
      </c>
      <c r="H104" s="809">
        <v>1462</v>
      </c>
      <c r="I104" s="805">
        <v>1322</v>
      </c>
      <c r="J104" s="920">
        <v>1740</v>
      </c>
      <c r="K104" s="780"/>
      <c r="L104" s="809">
        <v>9202</v>
      </c>
      <c r="M104" s="809">
        <v>17400</v>
      </c>
      <c r="N104" s="809">
        <v>17400</v>
      </c>
    </row>
    <row r="105" spans="2:14" ht="18.75">
      <c r="B105" s="749">
        <v>7</v>
      </c>
      <c r="C105" s="857" t="s">
        <v>549</v>
      </c>
      <c r="D105" s="763" t="s">
        <v>443</v>
      </c>
      <c r="E105" s="759">
        <v>10</v>
      </c>
      <c r="F105" s="749" t="s">
        <v>810</v>
      </c>
      <c r="G105" s="749" t="s">
        <v>44</v>
      </c>
      <c r="H105" s="809">
        <v>1462</v>
      </c>
      <c r="I105" s="805">
        <v>1322</v>
      </c>
      <c r="J105" s="920">
        <v>1740</v>
      </c>
      <c r="K105" s="780"/>
      <c r="L105" s="819">
        <v>9202</v>
      </c>
      <c r="M105" s="809">
        <v>8700</v>
      </c>
      <c r="N105" s="809">
        <v>8700</v>
      </c>
    </row>
    <row r="106" spans="2:14" ht="19.5">
      <c r="B106" s="749"/>
      <c r="C106" s="857"/>
      <c r="D106" s="755" t="s">
        <v>430</v>
      </c>
      <c r="E106" s="762">
        <f>E103+E104+E105</f>
        <v>20</v>
      </c>
      <c r="F106" s="755"/>
      <c r="G106" s="760"/>
      <c r="H106" s="809">
        <v>12997</v>
      </c>
      <c r="I106" s="809"/>
      <c r="J106" s="920">
        <v>14705</v>
      </c>
      <c r="K106" s="814"/>
      <c r="L106" s="800"/>
      <c r="M106" s="815">
        <v>58621</v>
      </c>
      <c r="N106" s="815">
        <v>58621</v>
      </c>
    </row>
    <row r="107" spans="2:14" ht="19.5">
      <c r="B107" s="749"/>
      <c r="C107" s="857"/>
      <c r="D107" s="755"/>
      <c r="E107" s="764"/>
      <c r="F107" s="751"/>
      <c r="G107" s="749"/>
      <c r="H107" s="809"/>
      <c r="I107" s="809"/>
      <c r="J107" s="920"/>
      <c r="K107" s="779"/>
      <c r="L107" s="801"/>
      <c r="M107" s="809"/>
      <c r="N107" s="801"/>
    </row>
    <row r="108" spans="2:14" ht="18.75">
      <c r="B108" s="760"/>
      <c r="C108" s="860"/>
      <c r="D108" s="728"/>
      <c r="E108" s="761"/>
      <c r="F108" s="728"/>
      <c r="G108" s="749"/>
      <c r="H108" s="809"/>
      <c r="I108" s="809"/>
      <c r="J108" s="809"/>
      <c r="K108" s="780"/>
      <c r="L108" s="809"/>
      <c r="M108" s="809"/>
      <c r="N108" s="809"/>
    </row>
    <row r="109" spans="2:14" ht="18.75">
      <c r="B109" s="749"/>
      <c r="C109" s="857"/>
      <c r="D109" s="787" t="s">
        <v>556</v>
      </c>
      <c r="E109" s="754"/>
      <c r="F109" s="749"/>
      <c r="G109" s="749"/>
      <c r="H109" s="809"/>
      <c r="I109" s="809"/>
      <c r="J109" s="809"/>
      <c r="K109" s="780"/>
      <c r="L109" s="780"/>
      <c r="M109" s="809"/>
      <c r="N109" s="809"/>
    </row>
    <row r="110" spans="2:14" ht="18.75">
      <c r="B110" s="749">
        <v>1</v>
      </c>
      <c r="C110" s="857" t="s">
        <v>557</v>
      </c>
      <c r="D110" s="728" t="s">
        <v>32</v>
      </c>
      <c r="E110" s="754">
        <v>0</v>
      </c>
      <c r="F110" s="749" t="s">
        <v>810</v>
      </c>
      <c r="G110" s="749" t="s">
        <v>34</v>
      </c>
      <c r="H110" s="809">
        <v>4202</v>
      </c>
      <c r="I110" s="809">
        <v>3802</v>
      </c>
      <c r="J110" s="919">
        <v>5873</v>
      </c>
      <c r="K110" s="809"/>
      <c r="L110" s="819" t="s">
        <v>821</v>
      </c>
      <c r="M110" s="809">
        <v>5873</v>
      </c>
      <c r="N110" s="809">
        <v>5873</v>
      </c>
    </row>
    <row r="111" spans="2:14" ht="18.75">
      <c r="B111" s="749">
        <v>2</v>
      </c>
      <c r="C111" s="857" t="s">
        <v>558</v>
      </c>
      <c r="D111" s="728" t="s">
        <v>35</v>
      </c>
      <c r="E111" s="754">
        <v>0</v>
      </c>
      <c r="F111" s="749" t="s">
        <v>810</v>
      </c>
      <c r="G111" s="749" t="s">
        <v>34</v>
      </c>
      <c r="H111" s="809">
        <v>3157</v>
      </c>
      <c r="I111" s="809">
        <v>2975</v>
      </c>
      <c r="J111" s="919">
        <v>3915</v>
      </c>
      <c r="K111" s="809"/>
      <c r="L111" s="819" t="s">
        <v>821</v>
      </c>
      <c r="M111" s="809">
        <v>3915</v>
      </c>
      <c r="N111" s="809">
        <v>3915</v>
      </c>
    </row>
    <row r="112" spans="2:14" ht="18.75">
      <c r="B112" s="749">
        <v>3</v>
      </c>
      <c r="C112" s="857" t="s">
        <v>552</v>
      </c>
      <c r="D112" s="728" t="s">
        <v>36</v>
      </c>
      <c r="E112" s="754">
        <v>0</v>
      </c>
      <c r="F112" s="749" t="s">
        <v>810</v>
      </c>
      <c r="G112" s="749" t="s">
        <v>37</v>
      </c>
      <c r="H112" s="809">
        <v>3289</v>
      </c>
      <c r="I112" s="809">
        <v>3023</v>
      </c>
      <c r="J112" s="919">
        <v>4024</v>
      </c>
      <c r="K112" s="809"/>
      <c r="L112" s="819" t="s">
        <v>821</v>
      </c>
      <c r="M112" s="809">
        <v>4024</v>
      </c>
      <c r="N112" s="809">
        <v>4024</v>
      </c>
    </row>
    <row r="113" spans="2:14" ht="18.75">
      <c r="B113" s="749">
        <v>4</v>
      </c>
      <c r="C113" s="859" t="s">
        <v>559</v>
      </c>
      <c r="D113" s="728" t="s">
        <v>41</v>
      </c>
      <c r="E113" s="754">
        <v>0</v>
      </c>
      <c r="F113" s="749" t="s">
        <v>810</v>
      </c>
      <c r="G113" s="749" t="s">
        <v>34</v>
      </c>
      <c r="H113" s="809">
        <v>2777</v>
      </c>
      <c r="I113" s="809">
        <v>2169</v>
      </c>
      <c r="J113" s="919">
        <v>3306</v>
      </c>
      <c r="K113" s="809"/>
      <c r="L113" s="819" t="s">
        <v>822</v>
      </c>
      <c r="M113" s="809">
        <v>3306</v>
      </c>
      <c r="N113" s="809">
        <v>3306</v>
      </c>
    </row>
    <row r="114" spans="2:14" ht="18.75">
      <c r="B114" s="749">
        <v>5</v>
      </c>
      <c r="C114" s="857" t="s">
        <v>560</v>
      </c>
      <c r="D114" s="728" t="s">
        <v>42</v>
      </c>
      <c r="E114" s="754">
        <v>0</v>
      </c>
      <c r="F114" s="749" t="s">
        <v>810</v>
      </c>
      <c r="G114" s="749" t="s">
        <v>34</v>
      </c>
      <c r="H114" s="809">
        <v>2192</v>
      </c>
      <c r="I114" s="809">
        <v>1812</v>
      </c>
      <c r="J114" s="919">
        <v>2610</v>
      </c>
      <c r="K114" s="809"/>
      <c r="L114" s="819" t="s">
        <v>822</v>
      </c>
      <c r="M114" s="809">
        <v>2610</v>
      </c>
      <c r="N114" s="809">
        <v>2610</v>
      </c>
    </row>
    <row r="115" spans="2:14" ht="18.75">
      <c r="B115" s="749">
        <v>6</v>
      </c>
      <c r="C115" s="864" t="s">
        <v>561</v>
      </c>
      <c r="D115" s="728" t="s">
        <v>43</v>
      </c>
      <c r="E115" s="754">
        <v>0</v>
      </c>
      <c r="F115" s="749" t="s">
        <v>810</v>
      </c>
      <c r="G115" s="749" t="s">
        <v>44</v>
      </c>
      <c r="H115" s="809">
        <v>1754</v>
      </c>
      <c r="I115" s="805">
        <v>1587</v>
      </c>
      <c r="J115" s="919">
        <v>2088</v>
      </c>
      <c r="K115" s="809"/>
      <c r="L115" s="809" t="s">
        <v>823</v>
      </c>
      <c r="M115" s="809">
        <v>1044</v>
      </c>
      <c r="N115" s="809">
        <v>1044</v>
      </c>
    </row>
    <row r="116" spans="2:14" ht="18.75">
      <c r="B116" s="749">
        <v>7</v>
      </c>
      <c r="C116" s="857" t="s">
        <v>562</v>
      </c>
      <c r="D116" s="728" t="s">
        <v>38</v>
      </c>
      <c r="E116" s="754">
        <v>0</v>
      </c>
      <c r="F116" s="749" t="s">
        <v>810</v>
      </c>
      <c r="G116" s="749" t="s">
        <v>39</v>
      </c>
      <c r="H116" s="809">
        <v>2375</v>
      </c>
      <c r="I116" s="809">
        <v>2232</v>
      </c>
      <c r="J116" s="919">
        <v>2828</v>
      </c>
      <c r="K116" s="809"/>
      <c r="L116" s="819" t="s">
        <v>821</v>
      </c>
      <c r="M116" s="809">
        <v>2828</v>
      </c>
      <c r="N116" s="809">
        <v>2828</v>
      </c>
    </row>
    <row r="117" spans="2:14" ht="18.75">
      <c r="B117" s="749">
        <v>8</v>
      </c>
      <c r="C117" s="857" t="s">
        <v>562</v>
      </c>
      <c r="D117" s="728" t="s">
        <v>40</v>
      </c>
      <c r="E117" s="803">
        <v>0</v>
      </c>
      <c r="F117" s="781" t="s">
        <v>810</v>
      </c>
      <c r="G117" s="749" t="s">
        <v>39</v>
      </c>
      <c r="H117" s="809">
        <v>2156</v>
      </c>
      <c r="I117" s="809">
        <v>2033</v>
      </c>
      <c r="J117" s="919">
        <v>2568</v>
      </c>
      <c r="K117" s="809"/>
      <c r="L117" s="811" t="s">
        <v>821</v>
      </c>
      <c r="M117" s="809">
        <v>0</v>
      </c>
      <c r="N117" s="809">
        <v>0</v>
      </c>
    </row>
    <row r="118" spans="2:14" ht="18.75">
      <c r="B118" s="749">
        <v>9</v>
      </c>
      <c r="C118" s="885" t="s">
        <v>563</v>
      </c>
      <c r="D118" s="892" t="s">
        <v>49</v>
      </c>
      <c r="E118" s="754">
        <v>0</v>
      </c>
      <c r="F118" s="749" t="s">
        <v>810</v>
      </c>
      <c r="G118" s="749" t="s">
        <v>37</v>
      </c>
      <c r="H118" s="809">
        <v>2631</v>
      </c>
      <c r="I118" s="809">
        <v>2380</v>
      </c>
      <c r="J118" s="919">
        <v>3110</v>
      </c>
      <c r="K118" s="809"/>
      <c r="L118" s="811" t="s">
        <v>821</v>
      </c>
      <c r="M118" s="809">
        <v>0</v>
      </c>
      <c r="N118" s="809">
        <v>0</v>
      </c>
    </row>
    <row r="119" spans="2:14" ht="18.75">
      <c r="B119" s="749">
        <v>10</v>
      </c>
      <c r="C119" s="857" t="s">
        <v>529</v>
      </c>
      <c r="D119" s="728" t="s">
        <v>47</v>
      </c>
      <c r="E119" s="754">
        <v>0</v>
      </c>
      <c r="F119" s="749" t="s">
        <v>810</v>
      </c>
      <c r="G119" s="749" t="s">
        <v>48</v>
      </c>
      <c r="H119" s="809">
        <v>2105</v>
      </c>
      <c r="I119" s="809">
        <v>1984</v>
      </c>
      <c r="J119" s="919">
        <v>2506</v>
      </c>
      <c r="K119" s="809"/>
      <c r="L119" s="819" t="s">
        <v>821</v>
      </c>
      <c r="M119" s="809">
        <v>0</v>
      </c>
      <c r="N119" s="809">
        <v>0</v>
      </c>
    </row>
    <row r="120" spans="2:14" ht="18.75">
      <c r="B120" s="749">
        <v>11</v>
      </c>
      <c r="C120" s="857" t="s">
        <v>493</v>
      </c>
      <c r="D120" s="728" t="s">
        <v>45</v>
      </c>
      <c r="E120" s="754">
        <v>0</v>
      </c>
      <c r="F120" s="749" t="s">
        <v>811</v>
      </c>
      <c r="G120" s="794" t="s">
        <v>46</v>
      </c>
      <c r="H120" s="809">
        <v>1462</v>
      </c>
      <c r="I120" s="805">
        <v>1322</v>
      </c>
      <c r="J120" s="919">
        <v>1740</v>
      </c>
      <c r="K120" s="809">
        <v>4</v>
      </c>
      <c r="L120" s="809" t="s">
        <v>824</v>
      </c>
      <c r="M120" s="809">
        <v>1740</v>
      </c>
      <c r="N120" s="809">
        <v>1810</v>
      </c>
    </row>
    <row r="121" spans="2:14" ht="19.5">
      <c r="B121" s="749"/>
      <c r="C121" s="857"/>
      <c r="D121" s="755" t="s">
        <v>430</v>
      </c>
      <c r="E121" s="756">
        <v>0</v>
      </c>
      <c r="F121" s="729"/>
      <c r="G121" s="760"/>
      <c r="H121" s="809">
        <v>28100</v>
      </c>
      <c r="I121" s="809"/>
      <c r="J121" s="809">
        <v>34568</v>
      </c>
      <c r="K121" s="820"/>
      <c r="L121" s="814"/>
      <c r="M121" s="929">
        <v>25340</v>
      </c>
      <c r="N121" s="800">
        <v>25410</v>
      </c>
    </row>
    <row r="122" spans="2:14" ht="18.75">
      <c r="B122" s="749"/>
      <c r="C122" s="857"/>
      <c r="D122" s="767" t="s">
        <v>564</v>
      </c>
      <c r="E122" s="754" t="s">
        <v>333</v>
      </c>
      <c r="F122" s="749"/>
      <c r="G122" s="749"/>
      <c r="H122" s="809"/>
      <c r="I122" s="809"/>
      <c r="J122" s="809"/>
      <c r="K122" s="780"/>
      <c r="L122" s="780"/>
      <c r="M122" s="809"/>
      <c r="N122" s="809"/>
    </row>
    <row r="123" spans="2:14" ht="18.75">
      <c r="B123" s="749">
        <v>1</v>
      </c>
      <c r="C123" s="857" t="s">
        <v>565</v>
      </c>
      <c r="D123" s="728" t="s">
        <v>55</v>
      </c>
      <c r="E123" s="754">
        <v>2</v>
      </c>
      <c r="F123" s="749" t="s">
        <v>810</v>
      </c>
      <c r="G123" s="794" t="s">
        <v>46</v>
      </c>
      <c r="H123" s="809">
        <v>1754</v>
      </c>
      <c r="I123" s="805">
        <v>1587</v>
      </c>
      <c r="J123" s="809">
        <v>2088</v>
      </c>
      <c r="K123" s="809"/>
      <c r="L123" s="819" t="s">
        <v>817</v>
      </c>
      <c r="M123" s="809">
        <v>6264</v>
      </c>
      <c r="N123" s="809">
        <v>6264</v>
      </c>
    </row>
    <row r="124" spans="2:14" ht="18.75">
      <c r="B124" s="749">
        <v>2</v>
      </c>
      <c r="C124" s="857" t="s">
        <v>493</v>
      </c>
      <c r="D124" s="728" t="s">
        <v>45</v>
      </c>
      <c r="E124" s="754">
        <v>1</v>
      </c>
      <c r="F124" s="749" t="s">
        <v>810</v>
      </c>
      <c r="G124" s="794" t="s">
        <v>46</v>
      </c>
      <c r="H124" s="809">
        <v>1754</v>
      </c>
      <c r="I124" s="805">
        <v>1587</v>
      </c>
      <c r="J124" s="809">
        <v>2088</v>
      </c>
      <c r="K124" s="809"/>
      <c r="L124" s="819" t="s">
        <v>817</v>
      </c>
      <c r="M124" s="809">
        <v>4176</v>
      </c>
      <c r="N124" s="809">
        <v>4176</v>
      </c>
    </row>
    <row r="125" spans="2:14" ht="18.75">
      <c r="B125" s="749"/>
      <c r="C125" s="857"/>
      <c r="D125" s="765" t="s">
        <v>431</v>
      </c>
      <c r="E125" s="754"/>
      <c r="F125" s="749"/>
      <c r="G125" s="749"/>
      <c r="H125" s="809"/>
      <c r="I125" s="809"/>
      <c r="J125" s="809"/>
      <c r="K125" s="809"/>
      <c r="L125" s="809"/>
      <c r="M125" s="809"/>
      <c r="N125" s="809"/>
    </row>
    <row r="126" spans="2:14" ht="18.75">
      <c r="B126" s="749">
        <v>3</v>
      </c>
      <c r="C126" s="859">
        <v>913219260</v>
      </c>
      <c r="D126" s="728" t="s">
        <v>566</v>
      </c>
      <c r="E126" s="754">
        <v>1</v>
      </c>
      <c r="F126" s="749" t="s">
        <v>811</v>
      </c>
      <c r="G126" s="794" t="s">
        <v>46</v>
      </c>
      <c r="H126" s="809">
        <v>1564</v>
      </c>
      <c r="I126" s="805">
        <v>1415</v>
      </c>
      <c r="J126" s="809">
        <v>2088</v>
      </c>
      <c r="K126" s="828">
        <v>10</v>
      </c>
      <c r="L126" s="819" t="s">
        <v>823</v>
      </c>
      <c r="M126" s="809">
        <v>10440</v>
      </c>
      <c r="N126" s="809">
        <v>11484</v>
      </c>
    </row>
    <row r="127" spans="2:14" ht="18.75">
      <c r="B127" s="749">
        <v>4</v>
      </c>
      <c r="C127" s="857" t="s">
        <v>567</v>
      </c>
      <c r="D127" s="728" t="s">
        <v>429</v>
      </c>
      <c r="E127" s="754">
        <v>0</v>
      </c>
      <c r="F127" s="749" t="s">
        <v>811</v>
      </c>
      <c r="G127" s="794" t="s">
        <v>46</v>
      </c>
      <c r="H127" s="809">
        <v>1754</v>
      </c>
      <c r="I127" s="805">
        <v>1587</v>
      </c>
      <c r="J127" s="809">
        <v>2088</v>
      </c>
      <c r="K127" s="809">
        <v>8</v>
      </c>
      <c r="L127" s="819" t="s">
        <v>823</v>
      </c>
      <c r="M127" s="809">
        <v>4176</v>
      </c>
      <c r="N127" s="809">
        <v>4510</v>
      </c>
    </row>
    <row r="128" spans="2:14" ht="18.75">
      <c r="B128" s="749">
        <v>5</v>
      </c>
      <c r="C128" s="857" t="s">
        <v>568</v>
      </c>
      <c r="D128" s="728" t="s">
        <v>60</v>
      </c>
      <c r="E128" s="754">
        <v>0</v>
      </c>
      <c r="F128" s="749" t="s">
        <v>811</v>
      </c>
      <c r="G128" s="749">
        <v>5</v>
      </c>
      <c r="H128" s="809">
        <v>2926</v>
      </c>
      <c r="I128" s="828">
        <v>2647</v>
      </c>
      <c r="J128" s="809">
        <v>3483</v>
      </c>
      <c r="K128" s="809">
        <v>4</v>
      </c>
      <c r="L128" s="819" t="s">
        <v>817</v>
      </c>
      <c r="M128" s="809">
        <v>3483</v>
      </c>
      <c r="N128" s="809">
        <v>3622</v>
      </c>
    </row>
    <row r="129" spans="2:14" ht="18.75">
      <c r="B129" s="749">
        <v>6</v>
      </c>
      <c r="C129" s="857" t="s">
        <v>568</v>
      </c>
      <c r="D129" s="728" t="s">
        <v>60</v>
      </c>
      <c r="E129" s="754">
        <v>0</v>
      </c>
      <c r="F129" s="749" t="s">
        <v>811</v>
      </c>
      <c r="G129" s="749">
        <v>4</v>
      </c>
      <c r="H129" s="809">
        <v>2565</v>
      </c>
      <c r="I129" s="828">
        <v>2321</v>
      </c>
      <c r="J129" s="809">
        <v>3054</v>
      </c>
      <c r="K129" s="809">
        <v>4</v>
      </c>
      <c r="L129" s="819" t="s">
        <v>817</v>
      </c>
      <c r="M129" s="809">
        <v>9162</v>
      </c>
      <c r="N129" s="809">
        <v>9528</v>
      </c>
    </row>
    <row r="130" spans="2:14" ht="18.75">
      <c r="B130" s="749">
        <v>7</v>
      </c>
      <c r="C130" s="857" t="s">
        <v>568</v>
      </c>
      <c r="D130" s="728" t="s">
        <v>60</v>
      </c>
      <c r="E130" s="754">
        <v>0</v>
      </c>
      <c r="F130" s="749" t="s">
        <v>811</v>
      </c>
      <c r="G130" s="749">
        <v>3</v>
      </c>
      <c r="H130" s="809">
        <v>2280</v>
      </c>
      <c r="I130" s="828">
        <v>2063</v>
      </c>
      <c r="J130" s="809">
        <v>2714</v>
      </c>
      <c r="K130" s="809">
        <v>4</v>
      </c>
      <c r="L130" s="819" t="s">
        <v>817</v>
      </c>
      <c r="M130" s="809">
        <v>2714</v>
      </c>
      <c r="N130" s="809">
        <v>2823</v>
      </c>
    </row>
    <row r="131" spans="2:14" ht="18.75">
      <c r="B131" s="749">
        <v>8</v>
      </c>
      <c r="C131" s="857" t="s">
        <v>569</v>
      </c>
      <c r="D131" s="728" t="s">
        <v>570</v>
      </c>
      <c r="E131" s="754">
        <v>0</v>
      </c>
      <c r="F131" s="749" t="s">
        <v>825</v>
      </c>
      <c r="G131" s="749">
        <v>5</v>
      </c>
      <c r="H131" s="809">
        <v>3151</v>
      </c>
      <c r="I131" s="805">
        <v>2851</v>
      </c>
      <c r="J131" s="809">
        <v>3751</v>
      </c>
      <c r="K131" s="809">
        <v>12</v>
      </c>
      <c r="L131" s="819" t="s">
        <v>817</v>
      </c>
      <c r="M131" s="809">
        <v>0</v>
      </c>
      <c r="N131" s="809">
        <v>0</v>
      </c>
    </row>
    <row r="132" spans="2:14" ht="18.75">
      <c r="B132" s="749"/>
      <c r="C132" s="857"/>
      <c r="D132" s="728" t="s">
        <v>571</v>
      </c>
      <c r="E132" s="754"/>
      <c r="F132" s="749"/>
      <c r="G132" s="749"/>
      <c r="H132" s="809"/>
      <c r="I132" s="805"/>
      <c r="J132" s="809"/>
      <c r="K132" s="809"/>
      <c r="L132" s="819"/>
      <c r="M132" s="809"/>
      <c r="N132" s="809"/>
    </row>
    <row r="133" spans="2:14" ht="18.75">
      <c r="B133" s="749">
        <v>9</v>
      </c>
      <c r="C133" s="857" t="s">
        <v>572</v>
      </c>
      <c r="D133" s="728" t="s">
        <v>52</v>
      </c>
      <c r="E133" s="754">
        <v>0</v>
      </c>
      <c r="F133" s="749" t="s">
        <v>810</v>
      </c>
      <c r="G133" s="794"/>
      <c r="H133" s="809">
        <v>1462</v>
      </c>
      <c r="I133" s="805">
        <v>1322</v>
      </c>
      <c r="J133" s="809">
        <v>1740</v>
      </c>
      <c r="K133" s="809"/>
      <c r="L133" s="819" t="s">
        <v>817</v>
      </c>
      <c r="M133" s="809">
        <v>1740</v>
      </c>
      <c r="N133" s="809">
        <v>1740</v>
      </c>
    </row>
    <row r="134" spans="2:14" ht="18.75">
      <c r="B134" s="749">
        <v>10</v>
      </c>
      <c r="C134" s="857" t="s">
        <v>573</v>
      </c>
      <c r="D134" s="728" t="s">
        <v>62</v>
      </c>
      <c r="E134" s="754">
        <v>0</v>
      </c>
      <c r="F134" s="749" t="s">
        <v>810</v>
      </c>
      <c r="G134" s="749">
        <v>4</v>
      </c>
      <c r="H134" s="809">
        <v>2467</v>
      </c>
      <c r="I134" s="805">
        <v>2232</v>
      </c>
      <c r="J134" s="809">
        <v>2937</v>
      </c>
      <c r="K134" s="809"/>
      <c r="L134" s="819" t="s">
        <v>817</v>
      </c>
      <c r="M134" s="809">
        <v>5874</v>
      </c>
      <c r="N134" s="809">
        <v>5874</v>
      </c>
    </row>
    <row r="135" spans="2:14" ht="18.75">
      <c r="B135" s="749">
        <v>11</v>
      </c>
      <c r="C135" s="857" t="s">
        <v>573</v>
      </c>
      <c r="D135" s="728" t="s">
        <v>62</v>
      </c>
      <c r="E135" s="754">
        <v>0</v>
      </c>
      <c r="F135" s="749" t="s">
        <v>810</v>
      </c>
      <c r="G135" s="749">
        <v>3</v>
      </c>
      <c r="H135" s="809">
        <v>2193</v>
      </c>
      <c r="I135" s="805">
        <v>1984</v>
      </c>
      <c r="J135" s="809">
        <v>2611</v>
      </c>
      <c r="K135" s="809"/>
      <c r="L135" s="819" t="s">
        <v>817</v>
      </c>
      <c r="M135" s="809">
        <v>0</v>
      </c>
      <c r="N135" s="809">
        <v>0</v>
      </c>
    </row>
    <row r="136" spans="2:14" ht="18.75">
      <c r="B136" s="749">
        <v>12</v>
      </c>
      <c r="C136" s="857" t="s">
        <v>574</v>
      </c>
      <c r="D136" s="728" t="s">
        <v>63</v>
      </c>
      <c r="E136" s="754">
        <v>0</v>
      </c>
      <c r="F136" s="749" t="s">
        <v>810</v>
      </c>
      <c r="G136" s="749">
        <v>3</v>
      </c>
      <c r="H136" s="809">
        <v>2193</v>
      </c>
      <c r="I136" s="805">
        <v>1984</v>
      </c>
      <c r="J136" s="809">
        <v>2611</v>
      </c>
      <c r="K136" s="809"/>
      <c r="L136" s="819" t="s">
        <v>817</v>
      </c>
      <c r="M136" s="809">
        <v>0</v>
      </c>
      <c r="N136" s="809">
        <v>0</v>
      </c>
    </row>
    <row r="137" spans="2:14" ht="18.75">
      <c r="B137" s="749">
        <v>13</v>
      </c>
      <c r="C137" s="857" t="s">
        <v>575</v>
      </c>
      <c r="D137" s="728" t="s">
        <v>432</v>
      </c>
      <c r="E137" s="754">
        <v>0</v>
      </c>
      <c r="F137" s="749" t="s">
        <v>811</v>
      </c>
      <c r="G137" s="749">
        <v>3</v>
      </c>
      <c r="H137" s="809">
        <v>2193</v>
      </c>
      <c r="I137" s="805">
        <v>1984</v>
      </c>
      <c r="J137" s="809">
        <v>2611</v>
      </c>
      <c r="K137" s="809">
        <v>8</v>
      </c>
      <c r="L137" s="819" t="s">
        <v>817</v>
      </c>
      <c r="M137" s="809">
        <v>2611</v>
      </c>
      <c r="N137" s="809">
        <v>2820</v>
      </c>
    </row>
    <row r="138" spans="2:14" ht="18.75">
      <c r="B138" s="749"/>
      <c r="C138" s="857"/>
      <c r="D138" s="728" t="s">
        <v>433</v>
      </c>
      <c r="E138" s="754"/>
      <c r="F138" s="749"/>
      <c r="G138" s="749"/>
      <c r="H138" s="809"/>
      <c r="I138" s="809"/>
      <c r="J138" s="809"/>
      <c r="K138" s="780"/>
      <c r="L138" s="780"/>
      <c r="M138" s="809"/>
      <c r="N138" s="809"/>
    </row>
    <row r="139" spans="2:14" ht="18.75">
      <c r="B139" s="749">
        <v>14</v>
      </c>
      <c r="C139" s="857" t="s">
        <v>576</v>
      </c>
      <c r="D139" s="728" t="s">
        <v>434</v>
      </c>
      <c r="E139" s="912">
        <v>0</v>
      </c>
      <c r="F139" s="917" t="s">
        <v>811</v>
      </c>
      <c r="G139" s="917">
        <v>4</v>
      </c>
      <c r="H139" s="809">
        <v>2467</v>
      </c>
      <c r="I139" s="805">
        <v>2232</v>
      </c>
      <c r="J139" s="809">
        <v>2937</v>
      </c>
      <c r="K139" s="809">
        <v>8</v>
      </c>
      <c r="L139" s="809" t="s">
        <v>824</v>
      </c>
      <c r="M139" s="809">
        <v>5874</v>
      </c>
      <c r="N139" s="809">
        <v>6344</v>
      </c>
    </row>
    <row r="140" spans="2:14" ht="18.75">
      <c r="B140" s="749">
        <v>15</v>
      </c>
      <c r="C140" s="857" t="s">
        <v>576</v>
      </c>
      <c r="D140" s="728" t="s">
        <v>434</v>
      </c>
      <c r="E140" s="912">
        <v>0</v>
      </c>
      <c r="F140" s="917" t="s">
        <v>811</v>
      </c>
      <c r="G140" s="917">
        <v>3</v>
      </c>
      <c r="H140" s="809">
        <v>2193</v>
      </c>
      <c r="I140" s="805">
        <v>1984</v>
      </c>
      <c r="J140" s="809">
        <v>2611</v>
      </c>
      <c r="K140" s="809">
        <v>8</v>
      </c>
      <c r="L140" s="809" t="s">
        <v>824</v>
      </c>
      <c r="M140" s="809">
        <v>2611</v>
      </c>
      <c r="N140" s="809">
        <v>2820</v>
      </c>
    </row>
    <row r="141" spans="2:14" ht="18.75">
      <c r="B141" s="749">
        <v>16</v>
      </c>
      <c r="C141" s="857" t="s">
        <v>576</v>
      </c>
      <c r="D141" s="728" t="s">
        <v>434</v>
      </c>
      <c r="E141" s="912">
        <v>0</v>
      </c>
      <c r="F141" s="917" t="s">
        <v>811</v>
      </c>
      <c r="G141" s="917">
        <v>5</v>
      </c>
      <c r="H141" s="809">
        <v>2814</v>
      </c>
      <c r="I141" s="805">
        <v>2546</v>
      </c>
      <c r="J141" s="809">
        <v>3350</v>
      </c>
      <c r="K141" s="809">
        <v>8</v>
      </c>
      <c r="L141" s="809" t="s">
        <v>824</v>
      </c>
      <c r="M141" s="809">
        <v>0</v>
      </c>
      <c r="N141" s="809">
        <v>0</v>
      </c>
    </row>
    <row r="142" spans="2:14" ht="18.75">
      <c r="B142" s="749">
        <v>17</v>
      </c>
      <c r="C142" s="857" t="s">
        <v>577</v>
      </c>
      <c r="D142" s="728" t="s">
        <v>54</v>
      </c>
      <c r="E142" s="754">
        <v>0</v>
      </c>
      <c r="F142" s="749" t="s">
        <v>811</v>
      </c>
      <c r="G142" s="749">
        <v>5</v>
      </c>
      <c r="H142" s="809">
        <v>3173</v>
      </c>
      <c r="I142" s="805">
        <v>2871</v>
      </c>
      <c r="J142" s="809">
        <v>3778</v>
      </c>
      <c r="K142" s="809">
        <v>4</v>
      </c>
      <c r="L142" s="809" t="s">
        <v>824</v>
      </c>
      <c r="M142" s="809">
        <v>0</v>
      </c>
      <c r="N142" s="809">
        <v>0</v>
      </c>
    </row>
    <row r="143" spans="2:14" ht="18.75">
      <c r="B143" s="749"/>
      <c r="C143" s="857"/>
      <c r="D143" s="765" t="s">
        <v>430</v>
      </c>
      <c r="E143" s="766">
        <v>4</v>
      </c>
      <c r="F143" s="760"/>
      <c r="G143" s="760"/>
      <c r="H143" s="809">
        <v>38903</v>
      </c>
      <c r="I143" s="809"/>
      <c r="J143" s="809">
        <v>40934</v>
      </c>
      <c r="K143" s="821"/>
      <c r="L143" s="817"/>
      <c r="M143" s="812">
        <v>59125</v>
      </c>
      <c r="N143" s="812">
        <v>62005</v>
      </c>
    </row>
    <row r="144" spans="2:14" ht="19.5">
      <c r="B144" s="749"/>
      <c r="C144" s="857"/>
      <c r="D144" s="755" t="s">
        <v>578</v>
      </c>
      <c r="E144" s="756">
        <v>4</v>
      </c>
      <c r="F144" s="760"/>
      <c r="G144" s="760"/>
      <c r="H144" s="809">
        <v>67003</v>
      </c>
      <c r="I144" s="809"/>
      <c r="J144" s="809">
        <v>70501</v>
      </c>
      <c r="K144" s="814"/>
      <c r="L144" s="817"/>
      <c r="M144" s="800">
        <v>84465</v>
      </c>
      <c r="N144" s="800">
        <v>87415</v>
      </c>
    </row>
    <row r="145" spans="2:14" ht="18.75">
      <c r="B145" s="752"/>
      <c r="C145" s="861"/>
      <c r="D145" s="752" t="s">
        <v>333</v>
      </c>
      <c r="E145" s="758"/>
      <c r="F145" s="752" t="s">
        <v>333</v>
      </c>
      <c r="G145" s="752"/>
      <c r="H145" s="809"/>
      <c r="I145" s="809"/>
      <c r="J145" s="809"/>
      <c r="K145" s="816"/>
      <c r="L145" s="816"/>
      <c r="M145" s="809"/>
      <c r="N145" s="809"/>
    </row>
    <row r="146" spans="2:14" ht="18.75">
      <c r="B146" s="749"/>
      <c r="C146" s="857"/>
      <c r="D146" s="787" t="s">
        <v>579</v>
      </c>
      <c r="E146" s="754"/>
      <c r="F146" s="749"/>
      <c r="G146" s="749"/>
      <c r="H146" s="809"/>
      <c r="I146" s="809"/>
      <c r="J146" s="809"/>
      <c r="K146" s="780"/>
      <c r="L146" s="780"/>
      <c r="M146" s="809"/>
      <c r="N146" s="809"/>
    </row>
    <row r="147" spans="2:14" ht="18.75">
      <c r="B147" s="749">
        <v>1</v>
      </c>
      <c r="C147" s="857" t="s">
        <v>557</v>
      </c>
      <c r="D147" s="728" t="s">
        <v>69</v>
      </c>
      <c r="E147" s="754">
        <v>0</v>
      </c>
      <c r="F147" s="749" t="s">
        <v>810</v>
      </c>
      <c r="G147" s="749" t="s">
        <v>34</v>
      </c>
      <c r="H147" s="809">
        <v>4202</v>
      </c>
      <c r="I147" s="809">
        <v>3802</v>
      </c>
      <c r="J147" s="920">
        <v>5873</v>
      </c>
      <c r="K147" s="809"/>
      <c r="L147" s="819" t="s">
        <v>821</v>
      </c>
      <c r="M147" s="809">
        <v>5873</v>
      </c>
      <c r="N147" s="809">
        <v>5873</v>
      </c>
    </row>
    <row r="148" spans="2:14" ht="18.75">
      <c r="B148" s="749">
        <v>2</v>
      </c>
      <c r="C148" s="857" t="s">
        <v>558</v>
      </c>
      <c r="D148" s="728" t="s">
        <v>35</v>
      </c>
      <c r="E148" s="754">
        <v>0</v>
      </c>
      <c r="F148" s="749" t="s">
        <v>810</v>
      </c>
      <c r="G148" s="749" t="s">
        <v>34</v>
      </c>
      <c r="H148" s="809">
        <v>3157</v>
      </c>
      <c r="I148" s="809">
        <v>2975</v>
      </c>
      <c r="J148" s="920">
        <v>3915</v>
      </c>
      <c r="K148" s="809"/>
      <c r="L148" s="819" t="s">
        <v>821</v>
      </c>
      <c r="M148" s="809">
        <v>3915</v>
      </c>
      <c r="N148" s="809">
        <v>3915</v>
      </c>
    </row>
    <row r="149" spans="2:14" ht="18.75">
      <c r="B149" s="749">
        <v>3</v>
      </c>
      <c r="C149" s="857" t="s">
        <v>552</v>
      </c>
      <c r="D149" s="728" t="s">
        <v>36</v>
      </c>
      <c r="E149" s="754">
        <v>0</v>
      </c>
      <c r="F149" s="749" t="s">
        <v>810</v>
      </c>
      <c r="G149" s="749" t="s">
        <v>37</v>
      </c>
      <c r="H149" s="809">
        <v>3289</v>
      </c>
      <c r="I149" s="809">
        <v>3023</v>
      </c>
      <c r="J149" s="920">
        <v>4024</v>
      </c>
      <c r="K149" s="809"/>
      <c r="L149" s="819" t="s">
        <v>821</v>
      </c>
      <c r="M149" s="809">
        <v>4024</v>
      </c>
      <c r="N149" s="809">
        <v>4024</v>
      </c>
    </row>
    <row r="150" spans="2:14" ht="18.75">
      <c r="B150" s="749">
        <v>4</v>
      </c>
      <c r="C150" s="857" t="s">
        <v>562</v>
      </c>
      <c r="D150" s="728" t="s">
        <v>71</v>
      </c>
      <c r="E150" s="754">
        <v>0</v>
      </c>
      <c r="F150" s="749" t="s">
        <v>810</v>
      </c>
      <c r="G150" s="749" t="s">
        <v>39</v>
      </c>
      <c r="H150" s="809">
        <v>2375</v>
      </c>
      <c r="I150" s="809">
        <v>2232</v>
      </c>
      <c r="J150" s="920">
        <v>2828</v>
      </c>
      <c r="K150" s="809"/>
      <c r="L150" s="819" t="s">
        <v>821</v>
      </c>
      <c r="M150" s="809">
        <v>0</v>
      </c>
      <c r="N150" s="809">
        <v>0</v>
      </c>
    </row>
    <row r="151" spans="2:14" ht="18.75">
      <c r="B151" s="749">
        <v>5</v>
      </c>
      <c r="C151" s="857" t="s">
        <v>562</v>
      </c>
      <c r="D151" s="728" t="s">
        <v>40</v>
      </c>
      <c r="E151" s="754">
        <v>0</v>
      </c>
      <c r="F151" s="749" t="s">
        <v>810</v>
      </c>
      <c r="G151" s="749" t="s">
        <v>39</v>
      </c>
      <c r="H151" s="809">
        <v>2156</v>
      </c>
      <c r="I151" s="809">
        <v>2033</v>
      </c>
      <c r="J151" s="920">
        <v>2568</v>
      </c>
      <c r="K151" s="809"/>
      <c r="L151" s="809" t="s">
        <v>826</v>
      </c>
      <c r="M151" s="809">
        <v>0</v>
      </c>
      <c r="N151" s="809">
        <v>0</v>
      </c>
    </row>
    <row r="152" spans="2:14" ht="18.75">
      <c r="B152" s="749">
        <v>6</v>
      </c>
      <c r="C152" s="857" t="s">
        <v>529</v>
      </c>
      <c r="D152" s="728" t="s">
        <v>47</v>
      </c>
      <c r="E152" s="754">
        <v>0</v>
      </c>
      <c r="F152" s="749" t="s">
        <v>810</v>
      </c>
      <c r="G152" s="749" t="s">
        <v>48</v>
      </c>
      <c r="H152" s="809">
        <v>2105</v>
      </c>
      <c r="I152" s="809">
        <v>1984</v>
      </c>
      <c r="J152" s="920">
        <v>2506</v>
      </c>
      <c r="K152" s="809"/>
      <c r="L152" s="819" t="s">
        <v>821</v>
      </c>
      <c r="M152" s="809">
        <v>0</v>
      </c>
      <c r="N152" s="809">
        <v>0</v>
      </c>
    </row>
    <row r="153" spans="2:14" ht="18.75">
      <c r="B153" s="749">
        <v>7</v>
      </c>
      <c r="C153" s="857" t="s">
        <v>580</v>
      </c>
      <c r="D153" s="728" t="s">
        <v>45</v>
      </c>
      <c r="E153" s="754">
        <v>0</v>
      </c>
      <c r="F153" s="749" t="s">
        <v>811</v>
      </c>
      <c r="G153" s="749" t="s">
        <v>44</v>
      </c>
      <c r="H153" s="809">
        <v>1462</v>
      </c>
      <c r="I153" s="805">
        <v>1322</v>
      </c>
      <c r="J153" s="920">
        <v>1740</v>
      </c>
      <c r="K153" s="809">
        <v>4</v>
      </c>
      <c r="L153" s="819" t="s">
        <v>817</v>
      </c>
      <c r="M153" s="809">
        <v>0</v>
      </c>
      <c r="N153" s="809">
        <v>0</v>
      </c>
    </row>
    <row r="154" spans="2:14" ht="19.5">
      <c r="B154" s="749"/>
      <c r="C154" s="857"/>
      <c r="D154" s="755" t="s">
        <v>430</v>
      </c>
      <c r="E154" s="756">
        <v>0</v>
      </c>
      <c r="F154" s="755"/>
      <c r="G154" s="760"/>
      <c r="H154" s="809">
        <v>18746</v>
      </c>
      <c r="I154" s="809"/>
      <c r="J154" s="920">
        <v>23454</v>
      </c>
      <c r="K154" s="820"/>
      <c r="L154" s="814"/>
      <c r="M154" s="800">
        <v>13812</v>
      </c>
      <c r="N154" s="800">
        <v>13812</v>
      </c>
    </row>
    <row r="155" spans="2:14" ht="18.75">
      <c r="B155" s="749"/>
      <c r="C155" s="857"/>
      <c r="D155" s="728" t="s">
        <v>333</v>
      </c>
      <c r="E155" s="754"/>
      <c r="F155" s="728"/>
      <c r="G155" s="749"/>
      <c r="H155" s="809"/>
      <c r="I155" s="809"/>
      <c r="J155" s="920"/>
      <c r="K155" s="780"/>
      <c r="L155" s="780"/>
      <c r="M155" s="809"/>
      <c r="N155" s="812"/>
    </row>
    <row r="156" spans="2:14" ht="18.75">
      <c r="B156" s="749"/>
      <c r="C156" s="857"/>
      <c r="D156" s="767" t="s">
        <v>564</v>
      </c>
      <c r="E156" s="754"/>
      <c r="F156" s="749"/>
      <c r="G156" s="749"/>
      <c r="H156" s="809"/>
      <c r="I156" s="809"/>
      <c r="J156" s="920"/>
      <c r="K156" s="809"/>
      <c r="L156" s="780"/>
      <c r="M156" s="809"/>
      <c r="N156" s="809"/>
    </row>
    <row r="157" spans="2:14" ht="18.75">
      <c r="B157" s="749">
        <v>1</v>
      </c>
      <c r="C157" s="857" t="s">
        <v>565</v>
      </c>
      <c r="D157" s="728" t="s">
        <v>55</v>
      </c>
      <c r="E157" s="754">
        <v>1</v>
      </c>
      <c r="F157" s="749" t="s">
        <v>810</v>
      </c>
      <c r="G157" s="794" t="s">
        <v>46</v>
      </c>
      <c r="H157" s="809">
        <v>1754</v>
      </c>
      <c r="I157" s="805">
        <v>1587</v>
      </c>
      <c r="J157" s="920">
        <v>2088</v>
      </c>
      <c r="K157" s="809"/>
      <c r="L157" s="819" t="s">
        <v>817</v>
      </c>
      <c r="M157" s="809">
        <v>4176</v>
      </c>
      <c r="N157" s="809">
        <v>4176</v>
      </c>
    </row>
    <row r="158" spans="2:14" ht="18.75">
      <c r="B158" s="749">
        <v>2</v>
      </c>
      <c r="C158" s="857" t="s">
        <v>493</v>
      </c>
      <c r="D158" s="728" t="s">
        <v>45</v>
      </c>
      <c r="E158" s="754">
        <v>0</v>
      </c>
      <c r="F158" s="749" t="s">
        <v>810</v>
      </c>
      <c r="G158" s="794" t="s">
        <v>46</v>
      </c>
      <c r="H158" s="809">
        <v>1754</v>
      </c>
      <c r="I158" s="805">
        <v>1587</v>
      </c>
      <c r="J158" s="920">
        <v>2088</v>
      </c>
      <c r="K158" s="809"/>
      <c r="L158" s="819" t="s">
        <v>817</v>
      </c>
      <c r="M158" s="809">
        <v>4176</v>
      </c>
      <c r="N158" s="809">
        <v>4176</v>
      </c>
    </row>
    <row r="159" spans="2:14" ht="18.75">
      <c r="B159" s="749"/>
      <c r="C159" s="857"/>
      <c r="D159" s="765" t="s">
        <v>431</v>
      </c>
      <c r="E159" s="754"/>
      <c r="F159" s="728"/>
      <c r="G159" s="749"/>
      <c r="H159" s="809"/>
      <c r="I159" s="809"/>
      <c r="J159" s="920"/>
      <c r="K159" s="780"/>
      <c r="L159" s="780"/>
      <c r="M159" s="809"/>
      <c r="N159" s="809"/>
    </row>
    <row r="160" spans="2:14" ht="18.75">
      <c r="B160" s="749">
        <v>3</v>
      </c>
      <c r="C160" s="857" t="s">
        <v>581</v>
      </c>
      <c r="D160" s="728" t="s">
        <v>60</v>
      </c>
      <c r="E160" s="754">
        <v>0</v>
      </c>
      <c r="F160" s="749" t="s">
        <v>811</v>
      </c>
      <c r="G160" s="749">
        <v>5</v>
      </c>
      <c r="H160" s="809">
        <v>2926</v>
      </c>
      <c r="I160" s="805">
        <v>2647</v>
      </c>
      <c r="J160" s="920">
        <v>3483</v>
      </c>
      <c r="K160" s="809">
        <v>4</v>
      </c>
      <c r="L160" s="819" t="s">
        <v>817</v>
      </c>
      <c r="M160" s="809">
        <v>3483</v>
      </c>
      <c r="N160" s="809">
        <v>3622</v>
      </c>
    </row>
    <row r="161" spans="2:14" ht="18.75">
      <c r="B161" s="749">
        <v>4</v>
      </c>
      <c r="C161" s="857" t="s">
        <v>581</v>
      </c>
      <c r="D161" s="728" t="s">
        <v>60</v>
      </c>
      <c r="E161" s="754">
        <v>0</v>
      </c>
      <c r="F161" s="749" t="s">
        <v>811</v>
      </c>
      <c r="G161" s="749">
        <v>4</v>
      </c>
      <c r="H161" s="809">
        <v>2565</v>
      </c>
      <c r="I161" s="805">
        <v>2321</v>
      </c>
      <c r="J161" s="920">
        <v>3054</v>
      </c>
      <c r="K161" s="809">
        <v>4</v>
      </c>
      <c r="L161" s="819" t="s">
        <v>817</v>
      </c>
      <c r="M161" s="809">
        <v>3054</v>
      </c>
      <c r="N161" s="809">
        <v>3176</v>
      </c>
    </row>
    <row r="162" spans="2:14" ht="18.75">
      <c r="B162" s="749">
        <v>5</v>
      </c>
      <c r="C162" s="857" t="s">
        <v>581</v>
      </c>
      <c r="D162" s="728" t="s">
        <v>60</v>
      </c>
      <c r="E162" s="754">
        <v>0</v>
      </c>
      <c r="F162" s="749" t="s">
        <v>811</v>
      </c>
      <c r="G162" s="749">
        <v>3</v>
      </c>
      <c r="H162" s="809">
        <v>2280</v>
      </c>
      <c r="I162" s="805">
        <v>2063</v>
      </c>
      <c r="J162" s="920">
        <v>2714</v>
      </c>
      <c r="K162" s="809">
        <v>4</v>
      </c>
      <c r="L162" s="819" t="s">
        <v>817</v>
      </c>
      <c r="M162" s="809">
        <v>0</v>
      </c>
      <c r="N162" s="809">
        <v>0</v>
      </c>
    </row>
    <row r="163" spans="2:14" ht="18.75">
      <c r="B163" s="749">
        <v>6</v>
      </c>
      <c r="C163" s="857" t="s">
        <v>582</v>
      </c>
      <c r="D163" s="728" t="s">
        <v>570</v>
      </c>
      <c r="E163" s="754">
        <v>0</v>
      </c>
      <c r="F163" s="749" t="s">
        <v>825</v>
      </c>
      <c r="G163" s="749">
        <v>5</v>
      </c>
      <c r="H163" s="809">
        <v>3151</v>
      </c>
      <c r="I163" s="809">
        <v>2851</v>
      </c>
      <c r="J163" s="920">
        <v>3751</v>
      </c>
      <c r="K163" s="809">
        <v>12</v>
      </c>
      <c r="L163" s="819" t="s">
        <v>817</v>
      </c>
      <c r="M163" s="809">
        <v>0</v>
      </c>
      <c r="N163" s="809">
        <v>0</v>
      </c>
    </row>
    <row r="164" spans="2:14" ht="18.75">
      <c r="B164" s="749"/>
      <c r="C164" s="857"/>
      <c r="D164" s="728" t="s">
        <v>571</v>
      </c>
      <c r="E164" s="754"/>
      <c r="F164" s="749"/>
      <c r="G164" s="749"/>
      <c r="H164" s="809"/>
      <c r="I164" s="809"/>
      <c r="J164" s="920"/>
      <c r="K164" s="809"/>
      <c r="L164" s="819"/>
      <c r="M164" s="809"/>
      <c r="N164" s="809"/>
    </row>
    <row r="165" spans="2:14" ht="18.75">
      <c r="B165" s="749">
        <v>7</v>
      </c>
      <c r="C165" s="857" t="s">
        <v>582</v>
      </c>
      <c r="D165" s="728" t="s">
        <v>570</v>
      </c>
      <c r="E165" s="754">
        <v>0</v>
      </c>
      <c r="F165" s="749" t="s">
        <v>825</v>
      </c>
      <c r="G165" s="749">
        <v>4</v>
      </c>
      <c r="H165" s="809">
        <v>2762</v>
      </c>
      <c r="I165" s="809">
        <v>2499</v>
      </c>
      <c r="J165" s="920">
        <v>3289</v>
      </c>
      <c r="K165" s="809">
        <v>12</v>
      </c>
      <c r="L165" s="819" t="s">
        <v>817</v>
      </c>
      <c r="M165" s="809">
        <v>0</v>
      </c>
      <c r="N165" s="809">
        <v>0</v>
      </c>
    </row>
    <row r="166" spans="2:14" ht="18.75">
      <c r="B166" s="749"/>
      <c r="C166" s="857"/>
      <c r="D166" s="728" t="s">
        <v>571</v>
      </c>
      <c r="E166" s="754"/>
      <c r="F166" s="749"/>
      <c r="G166" s="749"/>
      <c r="H166" s="809"/>
      <c r="I166" s="809"/>
      <c r="J166" s="920"/>
      <c r="K166" s="809"/>
      <c r="L166" s="819"/>
      <c r="M166" s="809"/>
      <c r="N166" s="809"/>
    </row>
    <row r="167" spans="2:14" ht="18.75">
      <c r="B167" s="749">
        <v>8</v>
      </c>
      <c r="C167" s="857" t="s">
        <v>572</v>
      </c>
      <c r="D167" s="728" t="s">
        <v>74</v>
      </c>
      <c r="E167" s="754">
        <v>0</v>
      </c>
      <c r="F167" s="749" t="s">
        <v>810</v>
      </c>
      <c r="G167" s="749" t="s">
        <v>827</v>
      </c>
      <c r="H167" s="809">
        <v>1462</v>
      </c>
      <c r="I167" s="809">
        <v>1322</v>
      </c>
      <c r="J167" s="920">
        <v>1740</v>
      </c>
      <c r="K167" s="809"/>
      <c r="L167" s="819" t="s">
        <v>817</v>
      </c>
      <c r="M167" s="809">
        <v>0</v>
      </c>
      <c r="N167" s="809">
        <v>0</v>
      </c>
    </row>
    <row r="168" spans="2:14" ht="18.75">
      <c r="B168" s="749">
        <v>9</v>
      </c>
      <c r="C168" s="857" t="s">
        <v>583</v>
      </c>
      <c r="D168" s="728" t="s">
        <v>62</v>
      </c>
      <c r="E168" s="754">
        <v>0</v>
      </c>
      <c r="F168" s="749" t="s">
        <v>810</v>
      </c>
      <c r="G168" s="749">
        <v>4</v>
      </c>
      <c r="H168" s="809">
        <v>2467</v>
      </c>
      <c r="I168" s="805">
        <v>2232</v>
      </c>
      <c r="J168" s="920">
        <v>2937</v>
      </c>
      <c r="K168" s="809"/>
      <c r="L168" s="819" t="s">
        <v>817</v>
      </c>
      <c r="M168" s="809">
        <v>0</v>
      </c>
      <c r="N168" s="809">
        <v>0</v>
      </c>
    </row>
    <row r="169" spans="2:14" ht="18.75">
      <c r="B169" s="749">
        <v>10</v>
      </c>
      <c r="C169" s="857" t="s">
        <v>583</v>
      </c>
      <c r="D169" s="728" t="s">
        <v>62</v>
      </c>
      <c r="E169" s="754">
        <v>0</v>
      </c>
      <c r="F169" s="749" t="s">
        <v>810</v>
      </c>
      <c r="G169" s="749">
        <v>3</v>
      </c>
      <c r="H169" s="809">
        <v>2193</v>
      </c>
      <c r="I169" s="805">
        <v>1984</v>
      </c>
      <c r="J169" s="920">
        <v>2611</v>
      </c>
      <c r="K169" s="809"/>
      <c r="L169" s="819" t="s">
        <v>817</v>
      </c>
      <c r="M169" s="809">
        <v>0</v>
      </c>
      <c r="N169" s="809">
        <v>0</v>
      </c>
    </row>
    <row r="170" spans="2:14" ht="18.75">
      <c r="B170" s="749">
        <v>11</v>
      </c>
      <c r="C170" s="857" t="s">
        <v>574</v>
      </c>
      <c r="D170" s="728" t="s">
        <v>63</v>
      </c>
      <c r="E170" s="754">
        <v>0</v>
      </c>
      <c r="F170" s="749" t="s">
        <v>810</v>
      </c>
      <c r="G170" s="749">
        <v>3</v>
      </c>
      <c r="H170" s="809">
        <v>2193</v>
      </c>
      <c r="I170" s="805">
        <v>1984</v>
      </c>
      <c r="J170" s="920">
        <v>2611</v>
      </c>
      <c r="K170" s="809"/>
      <c r="L170" s="819" t="s">
        <v>817</v>
      </c>
      <c r="M170" s="809">
        <v>0</v>
      </c>
      <c r="N170" s="809">
        <v>0</v>
      </c>
    </row>
    <row r="171" spans="2:14" ht="18.75">
      <c r="B171" s="749">
        <v>12</v>
      </c>
      <c r="C171" s="857" t="s">
        <v>575</v>
      </c>
      <c r="D171" s="728" t="s">
        <v>432</v>
      </c>
      <c r="E171" s="754">
        <v>0</v>
      </c>
      <c r="F171" s="749" t="s">
        <v>811</v>
      </c>
      <c r="G171" s="749">
        <v>3</v>
      </c>
      <c r="H171" s="809">
        <v>2193</v>
      </c>
      <c r="I171" s="805">
        <v>1984</v>
      </c>
      <c r="J171" s="920">
        <v>2611</v>
      </c>
      <c r="K171" s="809">
        <v>8</v>
      </c>
      <c r="L171" s="819" t="s">
        <v>817</v>
      </c>
      <c r="M171" s="809">
        <v>0</v>
      </c>
      <c r="N171" s="809">
        <v>0</v>
      </c>
    </row>
    <row r="172" spans="2:14" ht="18.75">
      <c r="B172" s="749"/>
      <c r="C172" s="857"/>
      <c r="D172" s="728" t="s">
        <v>433</v>
      </c>
      <c r="E172" s="754"/>
      <c r="F172" s="749"/>
      <c r="G172" s="749"/>
      <c r="H172" s="809"/>
      <c r="I172" s="809"/>
      <c r="J172" s="920"/>
      <c r="K172" s="780"/>
      <c r="L172" s="780"/>
      <c r="M172" s="809"/>
      <c r="N172" s="809"/>
    </row>
    <row r="173" spans="2:14" ht="18.75">
      <c r="B173" s="749">
        <v>13</v>
      </c>
      <c r="C173" s="857" t="s">
        <v>576</v>
      </c>
      <c r="D173" s="728" t="s">
        <v>434</v>
      </c>
      <c r="E173" s="754">
        <v>0</v>
      </c>
      <c r="F173" s="749" t="s">
        <v>811</v>
      </c>
      <c r="G173" s="749">
        <v>4</v>
      </c>
      <c r="H173" s="809">
        <v>2467</v>
      </c>
      <c r="I173" s="805">
        <v>2232</v>
      </c>
      <c r="J173" s="920">
        <v>2937</v>
      </c>
      <c r="K173" s="809">
        <v>8</v>
      </c>
      <c r="L173" s="811" t="s">
        <v>824</v>
      </c>
      <c r="M173" s="809">
        <v>0</v>
      </c>
      <c r="N173" s="809">
        <v>0</v>
      </c>
    </row>
    <row r="174" spans="2:14" ht="18.75">
      <c r="B174" s="749">
        <v>14</v>
      </c>
      <c r="C174" s="857" t="s">
        <v>584</v>
      </c>
      <c r="D174" s="728" t="s">
        <v>585</v>
      </c>
      <c r="E174" s="759">
        <v>0</v>
      </c>
      <c r="F174" s="749" t="s">
        <v>811</v>
      </c>
      <c r="G174" s="749">
        <v>3</v>
      </c>
      <c r="H174" s="809">
        <v>2193</v>
      </c>
      <c r="I174" s="805">
        <v>1984</v>
      </c>
      <c r="J174" s="920">
        <v>2611</v>
      </c>
      <c r="K174" s="809">
        <v>8</v>
      </c>
      <c r="L174" s="809" t="s">
        <v>824</v>
      </c>
      <c r="M174" s="809">
        <v>0</v>
      </c>
      <c r="N174" s="809">
        <v>0</v>
      </c>
    </row>
    <row r="175" spans="2:14" ht="18.75">
      <c r="B175" s="749">
        <v>15</v>
      </c>
      <c r="C175" s="857" t="s">
        <v>586</v>
      </c>
      <c r="D175" s="728" t="s">
        <v>76</v>
      </c>
      <c r="E175" s="759">
        <v>0</v>
      </c>
      <c r="F175" s="749" t="s">
        <v>811</v>
      </c>
      <c r="G175" s="749">
        <v>5</v>
      </c>
      <c r="H175" s="809">
        <v>2814</v>
      </c>
      <c r="I175" s="805">
        <v>2546</v>
      </c>
      <c r="J175" s="920">
        <v>3350</v>
      </c>
      <c r="K175" s="809">
        <v>4</v>
      </c>
      <c r="L175" s="809" t="s">
        <v>824</v>
      </c>
      <c r="M175" s="809">
        <v>6700</v>
      </c>
      <c r="N175" s="809">
        <v>6968</v>
      </c>
    </row>
    <row r="176" spans="2:14" ht="18.75">
      <c r="B176" s="749"/>
      <c r="C176" s="857"/>
      <c r="D176" s="765" t="s">
        <v>430</v>
      </c>
      <c r="E176" s="766">
        <v>1</v>
      </c>
      <c r="F176" s="760"/>
      <c r="G176" s="760"/>
      <c r="H176" s="809">
        <v>35174</v>
      </c>
      <c r="I176" s="809"/>
      <c r="J176" s="920">
        <v>41875</v>
      </c>
      <c r="K176" s="821"/>
      <c r="L176" s="812"/>
      <c r="M176" s="812">
        <v>21589</v>
      </c>
      <c r="N176" s="812">
        <v>22118</v>
      </c>
    </row>
    <row r="177" spans="2:14" ht="19.5">
      <c r="B177" s="749"/>
      <c r="C177" s="857"/>
      <c r="D177" s="755" t="s">
        <v>587</v>
      </c>
      <c r="E177" s="756">
        <v>1</v>
      </c>
      <c r="F177" s="729"/>
      <c r="G177" s="760"/>
      <c r="H177" s="809">
        <v>53920</v>
      </c>
      <c r="I177" s="809"/>
      <c r="J177" s="920">
        <v>65329</v>
      </c>
      <c r="K177" s="814"/>
      <c r="L177" s="814"/>
      <c r="M177" s="800">
        <v>35401</v>
      </c>
      <c r="N177" s="800">
        <v>35930</v>
      </c>
    </row>
    <row r="178" spans="2:14" ht="18.75">
      <c r="B178" s="749"/>
      <c r="C178" s="857"/>
      <c r="D178" s="728"/>
      <c r="E178" s="754"/>
      <c r="F178" s="728"/>
      <c r="G178" s="749"/>
      <c r="H178" s="809"/>
      <c r="I178" s="809"/>
      <c r="J178" s="920"/>
      <c r="K178" s="780"/>
      <c r="L178" s="780"/>
      <c r="M178" s="809"/>
      <c r="N178" s="809"/>
    </row>
    <row r="179" spans="2:14" ht="18.75">
      <c r="B179" s="749"/>
      <c r="C179" s="857"/>
      <c r="D179" s="787" t="s">
        <v>588</v>
      </c>
      <c r="E179" s="754"/>
      <c r="F179" s="749"/>
      <c r="G179" s="749"/>
      <c r="H179" s="809"/>
      <c r="I179" s="809"/>
      <c r="J179" s="920"/>
      <c r="K179" s="780"/>
      <c r="L179" s="780"/>
      <c r="M179" s="809"/>
      <c r="N179" s="809"/>
    </row>
    <row r="180" spans="2:14" ht="18.75">
      <c r="B180" s="749">
        <v>1</v>
      </c>
      <c r="C180" s="857" t="s">
        <v>557</v>
      </c>
      <c r="D180" s="728" t="s">
        <v>4</v>
      </c>
      <c r="E180" s="754">
        <v>0</v>
      </c>
      <c r="F180" s="749" t="s">
        <v>810</v>
      </c>
      <c r="G180" s="749" t="s">
        <v>34</v>
      </c>
      <c r="H180" s="809">
        <v>4202</v>
      </c>
      <c r="I180" s="809">
        <v>3802</v>
      </c>
      <c r="J180" s="920">
        <v>5873</v>
      </c>
      <c r="K180" s="809"/>
      <c r="L180" s="819" t="s">
        <v>821</v>
      </c>
      <c r="M180" s="809">
        <v>5873</v>
      </c>
      <c r="N180" s="809">
        <v>5873</v>
      </c>
    </row>
    <row r="181" spans="2:14" ht="18.75">
      <c r="B181" s="749">
        <v>2</v>
      </c>
      <c r="C181" s="857" t="s">
        <v>558</v>
      </c>
      <c r="D181" s="728" t="s">
        <v>35</v>
      </c>
      <c r="E181" s="754">
        <v>0</v>
      </c>
      <c r="F181" s="749" t="s">
        <v>810</v>
      </c>
      <c r="G181" s="749" t="s">
        <v>34</v>
      </c>
      <c r="H181" s="809">
        <v>3157</v>
      </c>
      <c r="I181" s="809">
        <v>2975</v>
      </c>
      <c r="J181" s="920">
        <v>3915</v>
      </c>
      <c r="K181" s="809"/>
      <c r="L181" s="819" t="s">
        <v>821</v>
      </c>
      <c r="M181" s="809">
        <v>3915</v>
      </c>
      <c r="N181" s="809">
        <v>3915</v>
      </c>
    </row>
    <row r="182" spans="2:14" ht="18.75">
      <c r="B182" s="749">
        <v>3</v>
      </c>
      <c r="C182" s="857" t="s">
        <v>552</v>
      </c>
      <c r="D182" s="728" t="s">
        <v>36</v>
      </c>
      <c r="E182" s="754">
        <v>0</v>
      </c>
      <c r="F182" s="749" t="s">
        <v>810</v>
      </c>
      <c r="G182" s="749" t="s">
        <v>37</v>
      </c>
      <c r="H182" s="809">
        <v>3289</v>
      </c>
      <c r="I182" s="809">
        <v>3023</v>
      </c>
      <c r="J182" s="920">
        <v>4024</v>
      </c>
      <c r="K182" s="809"/>
      <c r="L182" s="819" t="s">
        <v>821</v>
      </c>
      <c r="M182" s="809">
        <v>0</v>
      </c>
      <c r="N182" s="809">
        <v>0</v>
      </c>
    </row>
    <row r="183" spans="2:14" ht="18.75">
      <c r="B183" s="749">
        <v>4</v>
      </c>
      <c r="C183" s="857" t="s">
        <v>562</v>
      </c>
      <c r="D183" s="728" t="s">
        <v>38</v>
      </c>
      <c r="E183" s="754">
        <v>0</v>
      </c>
      <c r="F183" s="749" t="s">
        <v>810</v>
      </c>
      <c r="G183" s="749" t="s">
        <v>39</v>
      </c>
      <c r="H183" s="809">
        <v>2375</v>
      </c>
      <c r="I183" s="809">
        <v>2232</v>
      </c>
      <c r="J183" s="920">
        <v>2828</v>
      </c>
      <c r="K183" s="809"/>
      <c r="L183" s="819" t="s">
        <v>821</v>
      </c>
      <c r="M183" s="809">
        <v>5656</v>
      </c>
      <c r="N183" s="809">
        <v>5656</v>
      </c>
    </row>
    <row r="184" spans="2:14" ht="18.75">
      <c r="B184" s="749">
        <v>5</v>
      </c>
      <c r="C184" s="857" t="s">
        <v>562</v>
      </c>
      <c r="D184" s="728" t="s">
        <v>40</v>
      </c>
      <c r="E184" s="754">
        <v>0</v>
      </c>
      <c r="F184" s="749" t="s">
        <v>810</v>
      </c>
      <c r="G184" s="749" t="s">
        <v>39</v>
      </c>
      <c r="H184" s="809">
        <v>2156</v>
      </c>
      <c r="I184" s="809">
        <v>2033</v>
      </c>
      <c r="J184" s="920">
        <v>2568</v>
      </c>
      <c r="K184" s="809"/>
      <c r="L184" s="819" t="s">
        <v>821</v>
      </c>
      <c r="M184" s="809">
        <v>0</v>
      </c>
      <c r="N184" s="809">
        <v>0</v>
      </c>
    </row>
    <row r="185" spans="2:14" ht="18.75">
      <c r="B185" s="749">
        <v>6</v>
      </c>
      <c r="C185" s="857" t="s">
        <v>529</v>
      </c>
      <c r="D185" s="728" t="s">
        <v>47</v>
      </c>
      <c r="E185" s="754">
        <v>0</v>
      </c>
      <c r="F185" s="749" t="s">
        <v>810</v>
      </c>
      <c r="G185" s="749" t="s">
        <v>48</v>
      </c>
      <c r="H185" s="809">
        <v>2105</v>
      </c>
      <c r="I185" s="809">
        <v>1984</v>
      </c>
      <c r="J185" s="920">
        <v>2506</v>
      </c>
      <c r="K185" s="809"/>
      <c r="L185" s="819" t="s">
        <v>821</v>
      </c>
      <c r="M185" s="809">
        <v>5012</v>
      </c>
      <c r="N185" s="809">
        <v>5012</v>
      </c>
    </row>
    <row r="186" spans="2:14" ht="18.75">
      <c r="B186" s="749">
        <v>7</v>
      </c>
      <c r="C186" s="857" t="s">
        <v>580</v>
      </c>
      <c r="D186" s="728" t="s">
        <v>45</v>
      </c>
      <c r="E186" s="754">
        <v>0</v>
      </c>
      <c r="F186" s="749" t="s">
        <v>811</v>
      </c>
      <c r="G186" s="749" t="s">
        <v>56</v>
      </c>
      <c r="H186" s="809">
        <v>1462</v>
      </c>
      <c r="I186" s="805">
        <v>1322</v>
      </c>
      <c r="J186" s="920">
        <v>1740</v>
      </c>
      <c r="K186" s="809">
        <v>4</v>
      </c>
      <c r="L186" s="819" t="s">
        <v>817</v>
      </c>
      <c r="M186" s="809">
        <v>1740</v>
      </c>
      <c r="N186" s="809">
        <v>1810</v>
      </c>
    </row>
    <row r="187" spans="2:14" ht="18.75">
      <c r="B187" s="749">
        <v>8</v>
      </c>
      <c r="C187" s="857" t="s">
        <v>529</v>
      </c>
      <c r="D187" s="728" t="s">
        <v>81</v>
      </c>
      <c r="E187" s="754">
        <v>1</v>
      </c>
      <c r="F187" s="749" t="s">
        <v>810</v>
      </c>
      <c r="G187" s="749" t="s">
        <v>90</v>
      </c>
      <c r="H187" s="809">
        <v>2832</v>
      </c>
      <c r="I187" s="805"/>
      <c r="J187" s="920">
        <v>3371</v>
      </c>
      <c r="K187" s="809"/>
      <c r="L187" s="840" t="s">
        <v>817</v>
      </c>
      <c r="M187" s="809">
        <v>3371</v>
      </c>
      <c r="N187" s="809">
        <v>3371</v>
      </c>
    </row>
    <row r="188" spans="2:14" ht="19.5">
      <c r="B188" s="749"/>
      <c r="C188" s="857"/>
      <c r="D188" s="755" t="s">
        <v>430</v>
      </c>
      <c r="E188" s="756">
        <v>1</v>
      </c>
      <c r="F188" s="729"/>
      <c r="G188" s="760"/>
      <c r="H188" s="809">
        <v>21578</v>
      </c>
      <c r="I188" s="809"/>
      <c r="J188" s="920">
        <v>26825</v>
      </c>
      <c r="K188" s="822"/>
      <c r="L188" s="814"/>
      <c r="M188" s="800">
        <v>25567</v>
      </c>
      <c r="N188" s="800">
        <v>25637</v>
      </c>
    </row>
    <row r="189" spans="2:14" ht="18.75">
      <c r="B189" s="749"/>
      <c r="C189" s="857"/>
      <c r="D189" s="767" t="s">
        <v>564</v>
      </c>
      <c r="E189" s="754"/>
      <c r="F189" s="749"/>
      <c r="G189" s="749"/>
      <c r="H189" s="809"/>
      <c r="I189" s="809"/>
      <c r="J189" s="920"/>
      <c r="K189" s="809"/>
      <c r="L189" s="780"/>
      <c r="M189" s="809"/>
      <c r="N189" s="812"/>
    </row>
    <row r="190" spans="2:14" ht="18.75">
      <c r="B190" s="749">
        <v>1</v>
      </c>
      <c r="C190" s="857"/>
      <c r="D190" s="728" t="s">
        <v>83</v>
      </c>
      <c r="E190" s="754">
        <v>0</v>
      </c>
      <c r="F190" s="749" t="s">
        <v>810</v>
      </c>
      <c r="G190" s="749" t="s">
        <v>44</v>
      </c>
      <c r="H190" s="809"/>
      <c r="I190" s="809"/>
      <c r="J190" s="920">
        <v>2088</v>
      </c>
      <c r="K190" s="809"/>
      <c r="L190" s="930" t="s">
        <v>817</v>
      </c>
      <c r="M190" s="809">
        <v>2088</v>
      </c>
      <c r="N190" s="809">
        <v>2088</v>
      </c>
    </row>
    <row r="191" spans="2:14" ht="18.75">
      <c r="B191" s="749">
        <v>2</v>
      </c>
      <c r="C191" s="857" t="s">
        <v>565</v>
      </c>
      <c r="D191" s="728" t="s">
        <v>55</v>
      </c>
      <c r="E191" s="754">
        <v>1</v>
      </c>
      <c r="F191" s="749" t="s">
        <v>810</v>
      </c>
      <c r="G191" s="794" t="s">
        <v>46</v>
      </c>
      <c r="H191" s="809">
        <v>1754</v>
      </c>
      <c r="I191" s="805">
        <v>1587</v>
      </c>
      <c r="J191" s="920">
        <v>2088</v>
      </c>
      <c r="K191" s="809"/>
      <c r="L191" s="819" t="s">
        <v>817</v>
      </c>
      <c r="M191" s="809">
        <v>14616</v>
      </c>
      <c r="N191" s="809">
        <v>14616</v>
      </c>
    </row>
    <row r="192" spans="2:14" ht="18.75">
      <c r="B192" s="749">
        <v>3</v>
      </c>
      <c r="C192" s="857" t="s">
        <v>493</v>
      </c>
      <c r="D192" s="728" t="s">
        <v>45</v>
      </c>
      <c r="E192" s="754">
        <v>1</v>
      </c>
      <c r="F192" s="749" t="s">
        <v>810</v>
      </c>
      <c r="G192" s="794" t="s">
        <v>46</v>
      </c>
      <c r="H192" s="809">
        <v>1754</v>
      </c>
      <c r="I192" s="805">
        <v>1587</v>
      </c>
      <c r="J192" s="920">
        <v>2088</v>
      </c>
      <c r="K192" s="809"/>
      <c r="L192" s="819" t="s">
        <v>817</v>
      </c>
      <c r="M192" s="809">
        <v>29232</v>
      </c>
      <c r="N192" s="809">
        <v>29232</v>
      </c>
    </row>
    <row r="193" spans="2:14" ht="18.75">
      <c r="B193" s="749"/>
      <c r="C193" s="857"/>
      <c r="D193" s="765" t="s">
        <v>431</v>
      </c>
      <c r="E193" s="754"/>
      <c r="F193" s="749"/>
      <c r="G193" s="749"/>
      <c r="H193" s="809"/>
      <c r="I193" s="809"/>
      <c r="J193" s="920"/>
      <c r="K193" s="809"/>
      <c r="L193" s="780"/>
      <c r="M193" s="809"/>
      <c r="N193" s="809"/>
    </row>
    <row r="194" spans="2:14" ht="18.75">
      <c r="B194" s="749">
        <v>4</v>
      </c>
      <c r="C194" s="857" t="s">
        <v>581</v>
      </c>
      <c r="D194" s="728" t="s">
        <v>60</v>
      </c>
      <c r="E194" s="754">
        <v>0</v>
      </c>
      <c r="F194" s="749" t="s">
        <v>811</v>
      </c>
      <c r="G194" s="749">
        <v>5</v>
      </c>
      <c r="H194" s="809">
        <v>2926</v>
      </c>
      <c r="I194" s="805">
        <v>2647</v>
      </c>
      <c r="J194" s="920">
        <v>3483</v>
      </c>
      <c r="K194" s="809">
        <v>4</v>
      </c>
      <c r="L194" s="819" t="s">
        <v>817</v>
      </c>
      <c r="M194" s="809">
        <v>0</v>
      </c>
      <c r="N194" s="809">
        <v>0</v>
      </c>
    </row>
    <row r="195" spans="2:14" ht="18.75">
      <c r="B195" s="749">
        <v>5</v>
      </c>
      <c r="C195" s="857" t="s">
        <v>581</v>
      </c>
      <c r="D195" s="728" t="s">
        <v>60</v>
      </c>
      <c r="E195" s="754">
        <v>0</v>
      </c>
      <c r="F195" s="749" t="s">
        <v>811</v>
      </c>
      <c r="G195" s="749">
        <v>4</v>
      </c>
      <c r="H195" s="809">
        <v>2565</v>
      </c>
      <c r="I195" s="805">
        <v>2321</v>
      </c>
      <c r="J195" s="920">
        <v>3054</v>
      </c>
      <c r="K195" s="809">
        <v>4</v>
      </c>
      <c r="L195" s="819" t="s">
        <v>817</v>
      </c>
      <c r="M195" s="809">
        <v>6108</v>
      </c>
      <c r="N195" s="809">
        <v>6352</v>
      </c>
    </row>
    <row r="196" spans="2:14" ht="18.75">
      <c r="B196" s="749">
        <v>6</v>
      </c>
      <c r="C196" s="857" t="s">
        <v>581</v>
      </c>
      <c r="D196" s="728" t="s">
        <v>60</v>
      </c>
      <c r="E196" s="754">
        <v>0</v>
      </c>
      <c r="F196" s="749" t="s">
        <v>811</v>
      </c>
      <c r="G196" s="749">
        <v>3</v>
      </c>
      <c r="H196" s="809">
        <v>2280</v>
      </c>
      <c r="I196" s="805">
        <v>2063</v>
      </c>
      <c r="J196" s="920">
        <v>2714</v>
      </c>
      <c r="K196" s="809">
        <v>4</v>
      </c>
      <c r="L196" s="819" t="s">
        <v>817</v>
      </c>
      <c r="M196" s="809">
        <v>0</v>
      </c>
      <c r="N196" s="809">
        <v>0</v>
      </c>
    </row>
    <row r="197" spans="2:14" ht="18.75">
      <c r="B197" s="749">
        <v>7</v>
      </c>
      <c r="C197" s="857" t="s">
        <v>582</v>
      </c>
      <c r="D197" s="728" t="s">
        <v>570</v>
      </c>
      <c r="E197" s="754">
        <v>0</v>
      </c>
      <c r="F197" s="749" t="s">
        <v>825</v>
      </c>
      <c r="G197" s="749">
        <v>5</v>
      </c>
      <c r="H197" s="809">
        <v>3151</v>
      </c>
      <c r="I197" s="805">
        <v>2851</v>
      </c>
      <c r="J197" s="920">
        <v>3751</v>
      </c>
      <c r="K197" s="809">
        <v>12</v>
      </c>
      <c r="L197" s="819" t="s">
        <v>817</v>
      </c>
      <c r="M197" s="809">
        <v>0</v>
      </c>
      <c r="N197" s="809">
        <v>0</v>
      </c>
    </row>
    <row r="198" spans="2:14" ht="18.75">
      <c r="B198" s="749"/>
      <c r="C198" s="857"/>
      <c r="D198" s="728" t="s">
        <v>571</v>
      </c>
      <c r="E198" s="754"/>
      <c r="F198" s="749"/>
      <c r="G198" s="749"/>
      <c r="H198" s="809"/>
      <c r="I198" s="805"/>
      <c r="J198" s="920"/>
      <c r="K198" s="809"/>
      <c r="L198" s="819"/>
      <c r="M198" s="809">
        <v>0</v>
      </c>
      <c r="N198" s="809"/>
    </row>
    <row r="199" spans="2:14" ht="18.75">
      <c r="B199" s="749">
        <v>8</v>
      </c>
      <c r="C199" s="857" t="s">
        <v>582</v>
      </c>
      <c r="D199" s="728" t="s">
        <v>570</v>
      </c>
      <c r="E199" s="754">
        <v>0</v>
      </c>
      <c r="F199" s="749" t="s">
        <v>825</v>
      </c>
      <c r="G199" s="749">
        <v>4</v>
      </c>
      <c r="H199" s="809">
        <v>2762</v>
      </c>
      <c r="I199" s="805">
        <v>2499</v>
      </c>
      <c r="J199" s="920">
        <v>3289</v>
      </c>
      <c r="K199" s="809">
        <v>12</v>
      </c>
      <c r="L199" s="819" t="s">
        <v>817</v>
      </c>
      <c r="M199" s="809">
        <v>0</v>
      </c>
      <c r="N199" s="809">
        <v>0</v>
      </c>
    </row>
    <row r="200" spans="2:14" ht="18.75">
      <c r="B200" s="749"/>
      <c r="C200" s="857"/>
      <c r="D200" s="728" t="s">
        <v>571</v>
      </c>
      <c r="E200" s="754"/>
      <c r="F200" s="749"/>
      <c r="G200" s="749"/>
      <c r="H200" s="809"/>
      <c r="I200" s="805"/>
      <c r="J200" s="920"/>
      <c r="K200" s="809"/>
      <c r="L200" s="819"/>
      <c r="M200" s="809">
        <v>0</v>
      </c>
      <c r="N200" s="809"/>
    </row>
    <row r="201" spans="2:14" ht="18.75">
      <c r="B201" s="749">
        <v>9</v>
      </c>
      <c r="C201" s="857" t="s">
        <v>572</v>
      </c>
      <c r="D201" s="728" t="s">
        <v>74</v>
      </c>
      <c r="E201" s="754">
        <v>0</v>
      </c>
      <c r="F201" s="749" t="s">
        <v>810</v>
      </c>
      <c r="G201" s="794"/>
      <c r="H201" s="809">
        <v>1462</v>
      </c>
      <c r="I201" s="809">
        <v>1322</v>
      </c>
      <c r="J201" s="920">
        <v>1740</v>
      </c>
      <c r="K201" s="809"/>
      <c r="L201" s="819" t="s">
        <v>817</v>
      </c>
      <c r="M201" s="809">
        <v>0</v>
      </c>
      <c r="N201" s="809">
        <v>0</v>
      </c>
    </row>
    <row r="202" spans="2:14" ht="18.75">
      <c r="B202" s="749">
        <v>10</v>
      </c>
      <c r="C202" s="857" t="s">
        <v>583</v>
      </c>
      <c r="D202" s="728" t="s">
        <v>76</v>
      </c>
      <c r="E202" s="759">
        <v>0</v>
      </c>
      <c r="F202" s="749" t="s">
        <v>811</v>
      </c>
      <c r="G202" s="749">
        <v>4</v>
      </c>
      <c r="H202" s="809">
        <v>2467</v>
      </c>
      <c r="I202" s="805">
        <v>2232</v>
      </c>
      <c r="J202" s="920">
        <v>2937</v>
      </c>
      <c r="K202" s="809">
        <v>4</v>
      </c>
      <c r="L202" s="819" t="s">
        <v>817</v>
      </c>
      <c r="M202" s="809">
        <v>0</v>
      </c>
      <c r="N202" s="809">
        <v>0</v>
      </c>
    </row>
    <row r="203" spans="2:14" ht="18.75">
      <c r="B203" s="749">
        <v>11</v>
      </c>
      <c r="C203" s="857" t="s">
        <v>583</v>
      </c>
      <c r="D203" s="728" t="s">
        <v>62</v>
      </c>
      <c r="E203" s="754">
        <v>0</v>
      </c>
      <c r="F203" s="749" t="s">
        <v>810</v>
      </c>
      <c r="G203" s="749">
        <v>3</v>
      </c>
      <c r="H203" s="809">
        <v>2193</v>
      </c>
      <c r="I203" s="805">
        <v>1984</v>
      </c>
      <c r="J203" s="920">
        <v>2611</v>
      </c>
      <c r="K203" s="809"/>
      <c r="L203" s="819" t="s">
        <v>817</v>
      </c>
      <c r="M203" s="809">
        <v>7833</v>
      </c>
      <c r="N203" s="809">
        <v>7833</v>
      </c>
    </row>
    <row r="204" spans="2:14" ht="18.75">
      <c r="B204" s="749">
        <v>12</v>
      </c>
      <c r="C204" s="857" t="s">
        <v>574</v>
      </c>
      <c r="D204" s="728" t="s">
        <v>63</v>
      </c>
      <c r="E204" s="754">
        <v>0</v>
      </c>
      <c r="F204" s="749" t="s">
        <v>810</v>
      </c>
      <c r="G204" s="749">
        <v>3</v>
      </c>
      <c r="H204" s="809">
        <v>2193</v>
      </c>
      <c r="I204" s="805">
        <v>1984</v>
      </c>
      <c r="J204" s="920">
        <v>2611</v>
      </c>
      <c r="K204" s="809"/>
      <c r="L204" s="819" t="s">
        <v>817</v>
      </c>
      <c r="M204" s="809">
        <v>0</v>
      </c>
      <c r="N204" s="809">
        <v>0</v>
      </c>
    </row>
    <row r="205" spans="2:14" ht="18.75">
      <c r="B205" s="749">
        <v>13</v>
      </c>
      <c r="C205" s="857" t="s">
        <v>574</v>
      </c>
      <c r="D205" s="728" t="s">
        <v>63</v>
      </c>
      <c r="E205" s="754">
        <v>0</v>
      </c>
      <c r="F205" s="749" t="s">
        <v>810</v>
      </c>
      <c r="G205" s="749">
        <v>4</v>
      </c>
      <c r="H205" s="809">
        <v>2467</v>
      </c>
      <c r="I205" s="805">
        <v>1985</v>
      </c>
      <c r="J205" s="920">
        <v>2937</v>
      </c>
      <c r="K205" s="809"/>
      <c r="L205" s="819" t="s">
        <v>828</v>
      </c>
      <c r="M205" s="809">
        <v>0</v>
      </c>
      <c r="N205" s="809">
        <v>0</v>
      </c>
    </row>
    <row r="206" spans="2:14" ht="18.75">
      <c r="B206" s="749">
        <v>14</v>
      </c>
      <c r="C206" s="857" t="s">
        <v>589</v>
      </c>
      <c r="D206" s="728" t="s">
        <v>432</v>
      </c>
      <c r="E206" s="754"/>
      <c r="F206" s="749"/>
      <c r="G206" s="749"/>
      <c r="H206" s="809"/>
      <c r="I206" s="809"/>
      <c r="J206" s="920"/>
      <c r="K206" s="809"/>
      <c r="L206" s="819"/>
      <c r="M206" s="809">
        <v>0</v>
      </c>
      <c r="N206" s="809"/>
    </row>
    <row r="207" spans="2:14" ht="18.75">
      <c r="B207" s="749"/>
      <c r="C207" s="857"/>
      <c r="D207" s="728" t="s">
        <v>433</v>
      </c>
      <c r="E207" s="754">
        <v>0</v>
      </c>
      <c r="F207" s="749" t="s">
        <v>810</v>
      </c>
      <c r="G207" s="749">
        <v>4</v>
      </c>
      <c r="H207" s="809">
        <v>2467</v>
      </c>
      <c r="I207" s="805">
        <v>2232</v>
      </c>
      <c r="J207" s="920">
        <v>2937</v>
      </c>
      <c r="K207" s="809">
        <v>8</v>
      </c>
      <c r="L207" s="809" t="s">
        <v>824</v>
      </c>
      <c r="M207" s="809">
        <v>0</v>
      </c>
      <c r="N207" s="809">
        <v>0</v>
      </c>
    </row>
    <row r="208" spans="2:14" ht="18.75">
      <c r="B208" s="749">
        <v>15</v>
      </c>
      <c r="C208" s="857" t="s">
        <v>589</v>
      </c>
      <c r="D208" s="728" t="s">
        <v>432</v>
      </c>
      <c r="E208" s="754">
        <v>0</v>
      </c>
      <c r="F208" s="749" t="s">
        <v>811</v>
      </c>
      <c r="G208" s="749">
        <v>3</v>
      </c>
      <c r="H208" s="809">
        <v>2193</v>
      </c>
      <c r="I208" s="805">
        <v>1984</v>
      </c>
      <c r="J208" s="920">
        <v>2611</v>
      </c>
      <c r="K208" s="809">
        <v>8</v>
      </c>
      <c r="L208" s="819" t="s">
        <v>817</v>
      </c>
      <c r="M208" s="809">
        <v>0</v>
      </c>
      <c r="N208" s="809">
        <v>0</v>
      </c>
    </row>
    <row r="209" spans="2:14" ht="18.75">
      <c r="B209" s="749"/>
      <c r="C209" s="857"/>
      <c r="D209" s="728" t="s">
        <v>433</v>
      </c>
      <c r="E209" s="754"/>
      <c r="F209" s="749"/>
      <c r="G209" s="749"/>
      <c r="H209" s="809"/>
      <c r="I209" s="805"/>
      <c r="J209" s="920"/>
      <c r="K209" s="809"/>
      <c r="L209" s="809"/>
      <c r="M209" s="809">
        <v>0</v>
      </c>
      <c r="N209" s="809"/>
    </row>
    <row r="210" spans="2:14" ht="18.75">
      <c r="B210" s="749">
        <v>16</v>
      </c>
      <c r="C210" s="857" t="s">
        <v>584</v>
      </c>
      <c r="D210" s="728" t="s">
        <v>434</v>
      </c>
      <c r="E210" s="759">
        <v>0</v>
      </c>
      <c r="F210" s="749" t="s">
        <v>811</v>
      </c>
      <c r="G210" s="749">
        <v>4</v>
      </c>
      <c r="H210" s="809">
        <v>2467</v>
      </c>
      <c r="I210" s="805">
        <v>2232</v>
      </c>
      <c r="J210" s="920">
        <v>2937</v>
      </c>
      <c r="K210" s="809">
        <v>8</v>
      </c>
      <c r="L210" s="809" t="s">
        <v>824</v>
      </c>
      <c r="M210" s="809">
        <v>5874</v>
      </c>
      <c r="N210" s="809">
        <v>6344</v>
      </c>
    </row>
    <row r="211" spans="2:14" ht="18.75">
      <c r="B211" s="749">
        <v>17</v>
      </c>
      <c r="C211" s="857" t="s">
        <v>584</v>
      </c>
      <c r="D211" s="728" t="s">
        <v>434</v>
      </c>
      <c r="E211" s="754">
        <v>0</v>
      </c>
      <c r="F211" s="749" t="s">
        <v>811</v>
      </c>
      <c r="G211" s="749">
        <v>3</v>
      </c>
      <c r="H211" s="809">
        <v>2193</v>
      </c>
      <c r="I211" s="805">
        <v>1984</v>
      </c>
      <c r="J211" s="920">
        <v>2611</v>
      </c>
      <c r="K211" s="809">
        <v>8</v>
      </c>
      <c r="L211" s="809" t="s">
        <v>824</v>
      </c>
      <c r="M211" s="809">
        <v>5222</v>
      </c>
      <c r="N211" s="809">
        <v>5640</v>
      </c>
    </row>
    <row r="212" spans="2:14" ht="18.75">
      <c r="B212" s="749"/>
      <c r="C212" s="857"/>
      <c r="D212" s="765" t="s">
        <v>430</v>
      </c>
      <c r="E212" s="766">
        <v>2</v>
      </c>
      <c r="F212" s="765"/>
      <c r="G212" s="760"/>
      <c r="H212" s="809">
        <v>37294</v>
      </c>
      <c r="I212" s="809"/>
      <c r="J212" s="809">
        <v>46487</v>
      </c>
      <c r="K212" s="823"/>
      <c r="L212" s="817"/>
      <c r="M212" s="812">
        <v>70973</v>
      </c>
      <c r="N212" s="812">
        <v>72105</v>
      </c>
    </row>
    <row r="213" spans="2:14" ht="19.5">
      <c r="B213" s="749"/>
      <c r="C213" s="857"/>
      <c r="D213" s="755" t="s">
        <v>587</v>
      </c>
      <c r="E213" s="756">
        <v>3</v>
      </c>
      <c r="F213" s="729"/>
      <c r="G213" s="760"/>
      <c r="H213" s="809">
        <v>58872</v>
      </c>
      <c r="I213" s="809"/>
      <c r="J213" s="809">
        <v>73312</v>
      </c>
      <c r="K213" s="822"/>
      <c r="L213" s="800"/>
      <c r="M213" s="800">
        <v>96540</v>
      </c>
      <c r="N213" s="800">
        <v>97742</v>
      </c>
    </row>
    <row r="214" spans="2:14" ht="19.5">
      <c r="B214" s="749"/>
      <c r="C214" s="857"/>
      <c r="D214" s="755"/>
      <c r="E214" s="761"/>
      <c r="F214" s="749"/>
      <c r="G214" s="749"/>
      <c r="H214" s="809"/>
      <c r="I214" s="809"/>
      <c r="J214" s="809"/>
      <c r="K214" s="824"/>
      <c r="L214" s="809"/>
      <c r="M214" s="809"/>
      <c r="N214" s="801"/>
    </row>
    <row r="215" spans="2:14" ht="18.75">
      <c r="B215" s="749"/>
      <c r="C215" s="857"/>
      <c r="D215" s="753" t="s">
        <v>590</v>
      </c>
      <c r="E215" s="754"/>
      <c r="F215" s="749"/>
      <c r="G215" s="749"/>
      <c r="H215" s="809"/>
      <c r="I215" s="809"/>
      <c r="J215" s="809"/>
      <c r="K215" s="780"/>
      <c r="L215" s="780"/>
      <c r="M215" s="809"/>
      <c r="N215" s="809"/>
    </row>
    <row r="216" spans="2:14" ht="18.75">
      <c r="B216" s="749">
        <v>1</v>
      </c>
      <c r="C216" s="857" t="s">
        <v>557</v>
      </c>
      <c r="D216" s="728" t="s">
        <v>4</v>
      </c>
      <c r="E216" s="754">
        <v>0</v>
      </c>
      <c r="F216" s="749" t="s">
        <v>810</v>
      </c>
      <c r="G216" s="749" t="s">
        <v>34</v>
      </c>
      <c r="H216" s="809">
        <v>4202</v>
      </c>
      <c r="I216" s="809">
        <v>3802</v>
      </c>
      <c r="J216" s="920">
        <v>5873</v>
      </c>
      <c r="K216" s="809"/>
      <c r="L216" s="819" t="s">
        <v>821</v>
      </c>
      <c r="M216" s="809">
        <v>0</v>
      </c>
      <c r="N216" s="809">
        <v>0</v>
      </c>
    </row>
    <row r="217" spans="2:14" ht="18.75">
      <c r="B217" s="749">
        <v>2</v>
      </c>
      <c r="C217" s="857" t="s">
        <v>558</v>
      </c>
      <c r="D217" s="728" t="s">
        <v>35</v>
      </c>
      <c r="E217" s="754">
        <v>0</v>
      </c>
      <c r="F217" s="749" t="s">
        <v>810</v>
      </c>
      <c r="G217" s="749" t="s">
        <v>34</v>
      </c>
      <c r="H217" s="809">
        <v>3157</v>
      </c>
      <c r="I217" s="809">
        <v>2975</v>
      </c>
      <c r="J217" s="920">
        <v>3915</v>
      </c>
      <c r="K217" s="809"/>
      <c r="L217" s="819" t="s">
        <v>821</v>
      </c>
      <c r="M217" s="809">
        <v>3915</v>
      </c>
      <c r="N217" s="809">
        <v>3915</v>
      </c>
    </row>
    <row r="218" spans="2:14" ht="18.75">
      <c r="B218" s="749">
        <v>3</v>
      </c>
      <c r="C218" s="857" t="s">
        <v>552</v>
      </c>
      <c r="D218" s="728" t="s">
        <v>85</v>
      </c>
      <c r="E218" s="754">
        <v>0</v>
      </c>
      <c r="F218" s="749" t="s">
        <v>810</v>
      </c>
      <c r="G218" s="749" t="s">
        <v>37</v>
      </c>
      <c r="H218" s="809">
        <v>3289</v>
      </c>
      <c r="I218" s="809">
        <v>3023</v>
      </c>
      <c r="J218" s="920">
        <v>4024</v>
      </c>
      <c r="K218" s="809"/>
      <c r="L218" s="819" t="s">
        <v>821</v>
      </c>
      <c r="M218" s="809">
        <v>0</v>
      </c>
      <c r="N218" s="809">
        <v>0</v>
      </c>
    </row>
    <row r="219" spans="2:14" ht="18.75">
      <c r="B219" s="749">
        <v>4</v>
      </c>
      <c r="C219" s="857" t="s">
        <v>562</v>
      </c>
      <c r="D219" s="728" t="s">
        <v>38</v>
      </c>
      <c r="E219" s="754">
        <v>0</v>
      </c>
      <c r="F219" s="749" t="s">
        <v>810</v>
      </c>
      <c r="G219" s="749" t="s">
        <v>39</v>
      </c>
      <c r="H219" s="809">
        <v>2375</v>
      </c>
      <c r="I219" s="809">
        <v>2232</v>
      </c>
      <c r="J219" s="920">
        <v>2828</v>
      </c>
      <c r="K219" s="809"/>
      <c r="L219" s="819" t="s">
        <v>821</v>
      </c>
      <c r="M219" s="809">
        <v>0</v>
      </c>
      <c r="N219" s="809">
        <v>0</v>
      </c>
    </row>
    <row r="220" spans="2:14" ht="18.75">
      <c r="B220" s="749">
        <v>5</v>
      </c>
      <c r="C220" s="857" t="s">
        <v>562</v>
      </c>
      <c r="D220" s="728" t="s">
        <v>40</v>
      </c>
      <c r="E220" s="754">
        <v>0</v>
      </c>
      <c r="F220" s="749" t="s">
        <v>810</v>
      </c>
      <c r="G220" s="749" t="s">
        <v>39</v>
      </c>
      <c r="H220" s="809">
        <v>2156</v>
      </c>
      <c r="I220" s="809">
        <v>2033</v>
      </c>
      <c r="J220" s="920">
        <v>2568</v>
      </c>
      <c r="K220" s="809"/>
      <c r="L220" s="819" t="s">
        <v>821</v>
      </c>
      <c r="M220" s="809">
        <v>2568</v>
      </c>
      <c r="N220" s="809">
        <v>2568</v>
      </c>
    </row>
    <row r="221" spans="2:14" ht="18.75">
      <c r="B221" s="749">
        <v>7</v>
      </c>
      <c r="C221" s="857" t="s">
        <v>529</v>
      </c>
      <c r="D221" s="728" t="s">
        <v>47</v>
      </c>
      <c r="E221" s="754">
        <v>0</v>
      </c>
      <c r="F221" s="749" t="s">
        <v>810</v>
      </c>
      <c r="G221" s="749" t="s">
        <v>48</v>
      </c>
      <c r="H221" s="809">
        <v>2105</v>
      </c>
      <c r="I221" s="809">
        <v>1984</v>
      </c>
      <c r="J221" s="920">
        <v>2506</v>
      </c>
      <c r="K221" s="809"/>
      <c r="L221" s="819" t="s">
        <v>821</v>
      </c>
      <c r="M221" s="809">
        <v>2506</v>
      </c>
      <c r="N221" s="809">
        <v>2506</v>
      </c>
    </row>
    <row r="222" spans="2:14" ht="18.75">
      <c r="B222" s="749">
        <v>8</v>
      </c>
      <c r="C222" s="857" t="s">
        <v>580</v>
      </c>
      <c r="D222" s="728" t="s">
        <v>45</v>
      </c>
      <c r="E222" s="754">
        <v>0</v>
      </c>
      <c r="F222" s="749" t="s">
        <v>811</v>
      </c>
      <c r="G222" s="749" t="s">
        <v>44</v>
      </c>
      <c r="H222" s="809">
        <v>1462</v>
      </c>
      <c r="I222" s="805">
        <v>1322</v>
      </c>
      <c r="J222" s="920">
        <v>1740</v>
      </c>
      <c r="K222" s="809">
        <v>4</v>
      </c>
      <c r="L222" s="819" t="s">
        <v>817</v>
      </c>
      <c r="M222" s="809">
        <v>0</v>
      </c>
      <c r="N222" s="809">
        <v>0</v>
      </c>
    </row>
    <row r="223" spans="2:14" ht="18.75">
      <c r="B223" s="749">
        <v>9</v>
      </c>
      <c r="C223" s="857" t="s">
        <v>529</v>
      </c>
      <c r="D223" s="728" t="s">
        <v>81</v>
      </c>
      <c r="E223" s="754">
        <v>0</v>
      </c>
      <c r="F223" s="749" t="s">
        <v>810</v>
      </c>
      <c r="G223" s="749" t="s">
        <v>90</v>
      </c>
      <c r="H223" s="809">
        <v>2832</v>
      </c>
      <c r="I223" s="805"/>
      <c r="J223" s="920">
        <v>3371</v>
      </c>
      <c r="K223" s="809"/>
      <c r="L223" s="819">
        <v>402</v>
      </c>
      <c r="M223" s="809">
        <v>0</v>
      </c>
      <c r="N223" s="809">
        <v>0</v>
      </c>
    </row>
    <row r="224" spans="2:14" ht="19.5">
      <c r="B224" s="749"/>
      <c r="C224" s="857"/>
      <c r="D224" s="755" t="s">
        <v>430</v>
      </c>
      <c r="E224" s="756">
        <v>0</v>
      </c>
      <c r="F224" s="755"/>
      <c r="G224" s="760"/>
      <c r="H224" s="809">
        <v>21578</v>
      </c>
      <c r="I224" s="809"/>
      <c r="J224" s="920">
        <v>26825</v>
      </c>
      <c r="K224" s="822"/>
      <c r="L224" s="814"/>
      <c r="M224" s="800">
        <v>8989</v>
      </c>
      <c r="N224" s="800">
        <v>8989</v>
      </c>
    </row>
    <row r="225" spans="2:14" ht="18.75">
      <c r="B225" s="749"/>
      <c r="C225" s="857"/>
      <c r="D225" s="767" t="s">
        <v>564</v>
      </c>
      <c r="E225" s="754"/>
      <c r="F225" s="749"/>
      <c r="G225" s="749"/>
      <c r="H225" s="809"/>
      <c r="I225" s="809"/>
      <c r="J225" s="920"/>
      <c r="K225" s="780"/>
      <c r="L225" s="780"/>
      <c r="M225" s="809"/>
      <c r="N225" s="809"/>
    </row>
    <row r="226" spans="2:14" ht="18.75">
      <c r="B226" s="749">
        <v>1</v>
      </c>
      <c r="C226" s="857" t="s">
        <v>565</v>
      </c>
      <c r="D226" s="728" t="s">
        <v>55</v>
      </c>
      <c r="E226" s="754">
        <v>1</v>
      </c>
      <c r="F226" s="749" t="s">
        <v>810</v>
      </c>
      <c r="G226" s="794" t="s">
        <v>46</v>
      </c>
      <c r="H226" s="809">
        <v>1754</v>
      </c>
      <c r="I226" s="805">
        <v>1587</v>
      </c>
      <c r="J226" s="920">
        <v>2088</v>
      </c>
      <c r="K226" s="809"/>
      <c r="L226" s="819" t="s">
        <v>817</v>
      </c>
      <c r="M226" s="809">
        <v>8352</v>
      </c>
      <c r="N226" s="809">
        <v>8352</v>
      </c>
    </row>
    <row r="227" spans="2:14" ht="18.75">
      <c r="B227" s="749">
        <v>2</v>
      </c>
      <c r="C227" s="857" t="s">
        <v>493</v>
      </c>
      <c r="D227" s="728" t="s">
        <v>45</v>
      </c>
      <c r="E227" s="754">
        <v>1</v>
      </c>
      <c r="F227" s="749" t="s">
        <v>810</v>
      </c>
      <c r="G227" s="794" t="s">
        <v>46</v>
      </c>
      <c r="H227" s="809">
        <v>1754</v>
      </c>
      <c r="I227" s="805">
        <v>1587</v>
      </c>
      <c r="J227" s="920">
        <v>2088</v>
      </c>
      <c r="K227" s="809"/>
      <c r="L227" s="819" t="s">
        <v>817</v>
      </c>
      <c r="M227" s="809">
        <v>20880</v>
      </c>
      <c r="N227" s="809">
        <v>20880</v>
      </c>
    </row>
    <row r="228" spans="2:14" ht="18.75">
      <c r="B228" s="749"/>
      <c r="C228" s="857"/>
      <c r="D228" s="765" t="s">
        <v>431</v>
      </c>
      <c r="E228" s="754"/>
      <c r="F228" s="749"/>
      <c r="G228" s="749"/>
      <c r="H228" s="809"/>
      <c r="I228" s="809"/>
      <c r="J228" s="920"/>
      <c r="K228" s="809"/>
      <c r="L228" s="780"/>
      <c r="M228" s="809"/>
      <c r="N228" s="809"/>
    </row>
    <row r="229" spans="2:14" ht="18.75">
      <c r="B229" s="749">
        <v>3</v>
      </c>
      <c r="C229" s="857" t="s">
        <v>581</v>
      </c>
      <c r="D229" s="728" t="s">
        <v>60</v>
      </c>
      <c r="E229" s="754">
        <v>0</v>
      </c>
      <c r="F229" s="749" t="s">
        <v>811</v>
      </c>
      <c r="G229" s="749">
        <v>5</v>
      </c>
      <c r="H229" s="809">
        <v>2926</v>
      </c>
      <c r="I229" s="828">
        <v>2647</v>
      </c>
      <c r="J229" s="920">
        <v>3483</v>
      </c>
      <c r="K229" s="809">
        <v>4</v>
      </c>
      <c r="L229" s="819" t="s">
        <v>817</v>
      </c>
      <c r="M229" s="809">
        <v>3483</v>
      </c>
      <c r="N229" s="809">
        <v>3622</v>
      </c>
    </row>
    <row r="230" spans="2:14" ht="18.75">
      <c r="B230" s="749">
        <v>4</v>
      </c>
      <c r="C230" s="857" t="s">
        <v>581</v>
      </c>
      <c r="D230" s="728" t="s">
        <v>60</v>
      </c>
      <c r="E230" s="754">
        <v>0</v>
      </c>
      <c r="F230" s="749" t="s">
        <v>811</v>
      </c>
      <c r="G230" s="749">
        <v>4</v>
      </c>
      <c r="H230" s="809">
        <v>2565</v>
      </c>
      <c r="I230" s="828">
        <v>2321</v>
      </c>
      <c r="J230" s="920">
        <v>3054</v>
      </c>
      <c r="K230" s="809">
        <v>4</v>
      </c>
      <c r="L230" s="819" t="s">
        <v>817</v>
      </c>
      <c r="M230" s="809">
        <v>6108</v>
      </c>
      <c r="N230" s="809">
        <v>6352</v>
      </c>
    </row>
    <row r="231" spans="2:14" ht="18.75">
      <c r="B231" s="749">
        <v>5</v>
      </c>
      <c r="C231" s="857" t="s">
        <v>581</v>
      </c>
      <c r="D231" s="728" t="s">
        <v>60</v>
      </c>
      <c r="E231" s="754">
        <v>0</v>
      </c>
      <c r="F231" s="749" t="s">
        <v>811</v>
      </c>
      <c r="G231" s="749">
        <v>3</v>
      </c>
      <c r="H231" s="809">
        <v>2280</v>
      </c>
      <c r="I231" s="828">
        <v>2063</v>
      </c>
      <c r="J231" s="920">
        <v>2714</v>
      </c>
      <c r="K231" s="809">
        <v>4</v>
      </c>
      <c r="L231" s="819" t="s">
        <v>817</v>
      </c>
      <c r="M231" s="809">
        <v>8142</v>
      </c>
      <c r="N231" s="809">
        <v>8468</v>
      </c>
    </row>
    <row r="232" spans="2:14" ht="18.75">
      <c r="B232" s="749">
        <v>6</v>
      </c>
      <c r="C232" s="857" t="s">
        <v>582</v>
      </c>
      <c r="D232" s="728" t="s">
        <v>570</v>
      </c>
      <c r="E232" s="754">
        <v>0</v>
      </c>
      <c r="F232" s="749" t="s">
        <v>825</v>
      </c>
      <c r="G232" s="749">
        <v>5</v>
      </c>
      <c r="H232" s="809">
        <v>3151</v>
      </c>
      <c r="I232" s="805">
        <v>2851</v>
      </c>
      <c r="J232" s="920">
        <v>3751</v>
      </c>
      <c r="K232" s="809">
        <v>12</v>
      </c>
      <c r="L232" s="819" t="s">
        <v>817</v>
      </c>
      <c r="M232" s="809">
        <v>0</v>
      </c>
      <c r="N232" s="809">
        <v>0</v>
      </c>
    </row>
    <row r="233" spans="2:14" ht="18.75">
      <c r="B233" s="749"/>
      <c r="C233" s="857"/>
      <c r="D233" s="728" t="s">
        <v>571</v>
      </c>
      <c r="E233" s="754"/>
      <c r="F233" s="749"/>
      <c r="G233" s="749"/>
      <c r="H233" s="809"/>
      <c r="I233" s="805"/>
      <c r="J233" s="920"/>
      <c r="K233" s="809"/>
      <c r="L233" s="819"/>
      <c r="M233" s="809"/>
      <c r="N233" s="809"/>
    </row>
    <row r="234" spans="2:14" ht="18.75">
      <c r="B234" s="749">
        <v>7</v>
      </c>
      <c r="C234" s="857" t="s">
        <v>582</v>
      </c>
      <c r="D234" s="728" t="s">
        <v>570</v>
      </c>
      <c r="E234" s="754">
        <v>0</v>
      </c>
      <c r="F234" s="749" t="s">
        <v>825</v>
      </c>
      <c r="G234" s="749">
        <v>4</v>
      </c>
      <c r="H234" s="809">
        <v>2762</v>
      </c>
      <c r="I234" s="805">
        <v>2499</v>
      </c>
      <c r="J234" s="920">
        <v>3289</v>
      </c>
      <c r="K234" s="809">
        <v>12</v>
      </c>
      <c r="L234" s="819" t="s">
        <v>817</v>
      </c>
      <c r="M234" s="809">
        <v>3289</v>
      </c>
      <c r="N234" s="809">
        <v>3684</v>
      </c>
    </row>
    <row r="235" spans="2:14" ht="18.75">
      <c r="B235" s="749"/>
      <c r="C235" s="857"/>
      <c r="D235" s="728" t="s">
        <v>571</v>
      </c>
      <c r="E235" s="754"/>
      <c r="F235" s="749"/>
      <c r="G235" s="749"/>
      <c r="H235" s="809"/>
      <c r="I235" s="805"/>
      <c r="J235" s="920"/>
      <c r="K235" s="809"/>
      <c r="L235" s="819"/>
      <c r="M235" s="809"/>
      <c r="N235" s="809"/>
    </row>
    <row r="236" spans="2:14" ht="18.75">
      <c r="B236" s="770">
        <v>8</v>
      </c>
      <c r="C236" s="857" t="s">
        <v>572</v>
      </c>
      <c r="D236" s="728" t="s">
        <v>74</v>
      </c>
      <c r="E236" s="754">
        <v>0</v>
      </c>
      <c r="F236" s="749" t="s">
        <v>810</v>
      </c>
      <c r="G236" s="794"/>
      <c r="H236" s="809">
        <v>1462</v>
      </c>
      <c r="I236" s="809">
        <v>1322</v>
      </c>
      <c r="J236" s="920">
        <v>1740</v>
      </c>
      <c r="K236" s="809"/>
      <c r="L236" s="819" t="s">
        <v>817</v>
      </c>
      <c r="M236" s="809">
        <v>1740</v>
      </c>
      <c r="N236" s="809">
        <v>1740</v>
      </c>
    </row>
    <row r="237" spans="2:14" ht="18.75">
      <c r="B237" s="749">
        <v>9</v>
      </c>
      <c r="C237" s="857" t="s">
        <v>583</v>
      </c>
      <c r="D237" s="911" t="s">
        <v>62</v>
      </c>
      <c r="E237" s="754">
        <v>0</v>
      </c>
      <c r="F237" s="749" t="s">
        <v>810</v>
      </c>
      <c r="G237" s="749">
        <v>4</v>
      </c>
      <c r="H237" s="809">
        <v>2467</v>
      </c>
      <c r="I237" s="805">
        <v>2232</v>
      </c>
      <c r="J237" s="920">
        <v>2937</v>
      </c>
      <c r="K237" s="809"/>
      <c r="L237" s="819" t="s">
        <v>817</v>
      </c>
      <c r="M237" s="809">
        <v>2937</v>
      </c>
      <c r="N237" s="809">
        <v>2937</v>
      </c>
    </row>
    <row r="238" spans="2:14" ht="18.75">
      <c r="B238" s="749">
        <v>10</v>
      </c>
      <c r="C238" s="857" t="s">
        <v>583</v>
      </c>
      <c r="D238" s="911" t="s">
        <v>62</v>
      </c>
      <c r="E238" s="754">
        <v>0</v>
      </c>
      <c r="F238" s="749" t="s">
        <v>810</v>
      </c>
      <c r="G238" s="749">
        <v>3</v>
      </c>
      <c r="H238" s="809">
        <v>2193</v>
      </c>
      <c r="I238" s="805">
        <v>1984</v>
      </c>
      <c r="J238" s="920">
        <v>2611</v>
      </c>
      <c r="K238" s="809"/>
      <c r="L238" s="819" t="s">
        <v>817</v>
      </c>
      <c r="M238" s="809">
        <v>2611</v>
      </c>
      <c r="N238" s="809">
        <v>2611</v>
      </c>
    </row>
    <row r="239" spans="2:14" ht="18.75">
      <c r="B239" s="749">
        <v>11</v>
      </c>
      <c r="C239" s="857" t="s">
        <v>574</v>
      </c>
      <c r="D239" s="911" t="s">
        <v>63</v>
      </c>
      <c r="E239" s="754">
        <v>0</v>
      </c>
      <c r="F239" s="749" t="s">
        <v>810</v>
      </c>
      <c r="G239" s="749">
        <v>3</v>
      </c>
      <c r="H239" s="809">
        <v>2193</v>
      </c>
      <c r="I239" s="805">
        <v>1984</v>
      </c>
      <c r="J239" s="920">
        <v>2611</v>
      </c>
      <c r="K239" s="809"/>
      <c r="L239" s="819" t="s">
        <v>817</v>
      </c>
      <c r="M239" s="809">
        <v>0</v>
      </c>
      <c r="N239" s="809">
        <v>0</v>
      </c>
    </row>
    <row r="240" spans="2:14" ht="18.75">
      <c r="B240" s="749">
        <v>12</v>
      </c>
      <c r="C240" s="857" t="s">
        <v>591</v>
      </c>
      <c r="D240" s="911" t="s">
        <v>63</v>
      </c>
      <c r="E240" s="754">
        <v>0</v>
      </c>
      <c r="F240" s="749" t="s">
        <v>810</v>
      </c>
      <c r="G240" s="749">
        <v>4</v>
      </c>
      <c r="H240" s="809">
        <v>2467</v>
      </c>
      <c r="I240" s="805">
        <v>1985</v>
      </c>
      <c r="J240" s="920">
        <v>2937</v>
      </c>
      <c r="K240" s="809"/>
      <c r="L240" s="819" t="s">
        <v>828</v>
      </c>
      <c r="M240" s="809">
        <v>2937</v>
      </c>
      <c r="N240" s="809">
        <v>2937</v>
      </c>
    </row>
    <row r="241" spans="2:14" ht="18.75">
      <c r="B241" s="749">
        <v>13</v>
      </c>
      <c r="C241" s="857" t="s">
        <v>589</v>
      </c>
      <c r="D241" s="728" t="s">
        <v>432</v>
      </c>
      <c r="E241" s="754"/>
      <c r="F241" s="749"/>
      <c r="G241" s="749"/>
      <c r="H241" s="809"/>
      <c r="I241" s="805"/>
      <c r="J241" s="920"/>
      <c r="K241" s="809"/>
      <c r="L241" s="819"/>
      <c r="M241" s="809"/>
      <c r="N241" s="809"/>
    </row>
    <row r="242" spans="2:14" ht="18.75">
      <c r="B242" s="749"/>
      <c r="C242" s="857"/>
      <c r="D242" s="728" t="s">
        <v>433</v>
      </c>
      <c r="E242" s="754">
        <v>0</v>
      </c>
      <c r="F242" s="749" t="s">
        <v>811</v>
      </c>
      <c r="G242" s="749">
        <v>4</v>
      </c>
      <c r="H242" s="809">
        <v>2467</v>
      </c>
      <c r="I242" s="805">
        <v>2232</v>
      </c>
      <c r="J242" s="920">
        <v>2937</v>
      </c>
      <c r="K242" s="809">
        <v>8</v>
      </c>
      <c r="L242" s="809" t="s">
        <v>824</v>
      </c>
      <c r="M242" s="809">
        <v>2937</v>
      </c>
      <c r="N242" s="809">
        <v>3172</v>
      </c>
    </row>
    <row r="243" spans="2:14" ht="18.75">
      <c r="B243" s="749">
        <v>14</v>
      </c>
      <c r="C243" s="857" t="s">
        <v>589</v>
      </c>
      <c r="D243" s="728" t="s">
        <v>432</v>
      </c>
      <c r="E243" s="754">
        <v>0</v>
      </c>
      <c r="F243" s="749" t="s">
        <v>811</v>
      </c>
      <c r="G243" s="749">
        <v>3</v>
      </c>
      <c r="H243" s="809">
        <v>2193</v>
      </c>
      <c r="I243" s="805">
        <v>1984</v>
      </c>
      <c r="J243" s="920">
        <v>2611</v>
      </c>
      <c r="K243" s="809">
        <v>8</v>
      </c>
      <c r="L243" s="819" t="s">
        <v>817</v>
      </c>
      <c r="M243" s="809">
        <v>0</v>
      </c>
      <c r="N243" s="809">
        <v>0</v>
      </c>
    </row>
    <row r="244" spans="2:14" ht="18.75">
      <c r="B244" s="749"/>
      <c r="C244" s="857"/>
      <c r="D244" s="728" t="s">
        <v>433</v>
      </c>
      <c r="E244" s="754"/>
      <c r="F244" s="749"/>
      <c r="G244" s="749"/>
      <c r="H244" s="809"/>
      <c r="I244" s="805"/>
      <c r="J244" s="920"/>
      <c r="K244" s="809"/>
      <c r="L244" s="780"/>
      <c r="M244" s="809"/>
      <c r="N244" s="809"/>
    </row>
    <row r="245" spans="2:14" ht="18.75">
      <c r="B245" s="749">
        <v>15</v>
      </c>
      <c r="C245" s="857" t="s">
        <v>584</v>
      </c>
      <c r="D245" s="728" t="s">
        <v>434</v>
      </c>
      <c r="E245" s="754">
        <v>0</v>
      </c>
      <c r="F245" s="749" t="s">
        <v>811</v>
      </c>
      <c r="G245" s="749">
        <v>4</v>
      </c>
      <c r="H245" s="809">
        <v>2467</v>
      </c>
      <c r="I245" s="805">
        <v>2232</v>
      </c>
      <c r="J245" s="920">
        <v>2937</v>
      </c>
      <c r="K245" s="809">
        <v>8</v>
      </c>
      <c r="L245" s="809" t="s">
        <v>824</v>
      </c>
      <c r="M245" s="809">
        <v>2937</v>
      </c>
      <c r="N245" s="809">
        <v>3172</v>
      </c>
    </row>
    <row r="246" spans="2:14" ht="18.75">
      <c r="B246" s="749">
        <v>16</v>
      </c>
      <c r="C246" s="857" t="s">
        <v>584</v>
      </c>
      <c r="D246" s="728" t="s">
        <v>434</v>
      </c>
      <c r="E246" s="759">
        <v>0</v>
      </c>
      <c r="F246" s="749" t="s">
        <v>811</v>
      </c>
      <c r="G246" s="749">
        <v>3</v>
      </c>
      <c r="H246" s="809">
        <v>2193</v>
      </c>
      <c r="I246" s="805">
        <v>1984</v>
      </c>
      <c r="J246" s="920">
        <v>2611</v>
      </c>
      <c r="K246" s="809">
        <v>8</v>
      </c>
      <c r="L246" s="809" t="s">
        <v>824</v>
      </c>
      <c r="M246" s="809">
        <v>7833</v>
      </c>
      <c r="N246" s="809">
        <v>8460</v>
      </c>
    </row>
    <row r="247" spans="2:14" ht="18.75">
      <c r="B247" s="749"/>
      <c r="C247" s="857"/>
      <c r="D247" s="765" t="s">
        <v>430</v>
      </c>
      <c r="E247" s="766">
        <v>2</v>
      </c>
      <c r="F247" s="760"/>
      <c r="G247" s="760"/>
      <c r="H247" s="809">
        <v>37294</v>
      </c>
      <c r="I247" s="809"/>
      <c r="J247" s="809">
        <v>44399</v>
      </c>
      <c r="K247" s="821" t="e">
        <v>#REF!</v>
      </c>
      <c r="L247" s="817"/>
      <c r="M247" s="812">
        <v>74186</v>
      </c>
      <c r="N247" s="812">
        <v>76387</v>
      </c>
    </row>
    <row r="248" spans="2:14" ht="19.5">
      <c r="B248" s="749"/>
      <c r="C248" s="857"/>
      <c r="D248" s="730" t="s">
        <v>587</v>
      </c>
      <c r="E248" s="756">
        <v>2</v>
      </c>
      <c r="F248" s="755"/>
      <c r="G248" s="760"/>
      <c r="H248" s="809">
        <v>58872</v>
      </c>
      <c r="I248" s="809"/>
      <c r="J248" s="809">
        <v>71224</v>
      </c>
      <c r="K248" s="822"/>
      <c r="L248" s="814"/>
      <c r="M248" s="800">
        <v>83175</v>
      </c>
      <c r="N248" s="800">
        <v>85376</v>
      </c>
    </row>
    <row r="249" spans="2:14" ht="19.5">
      <c r="B249" s="749"/>
      <c r="C249" s="857"/>
      <c r="D249" s="790" t="s">
        <v>435</v>
      </c>
      <c r="E249" s="778">
        <f>E248+E213+E177+E144</f>
        <v>10</v>
      </c>
      <c r="F249" s="760"/>
      <c r="G249" s="760"/>
      <c r="H249" s="809">
        <v>238667</v>
      </c>
      <c r="I249" s="809"/>
      <c r="J249" s="809">
        <v>280366</v>
      </c>
      <c r="K249" s="800"/>
      <c r="L249" s="817"/>
      <c r="M249" s="825">
        <v>299581</v>
      </c>
      <c r="N249" s="825">
        <v>306463</v>
      </c>
    </row>
    <row r="250" spans="2:14" ht="19.5">
      <c r="B250" s="749"/>
      <c r="C250" s="857"/>
      <c r="D250" s="730"/>
      <c r="E250" s="768"/>
      <c r="F250" s="749"/>
      <c r="G250" s="749"/>
      <c r="H250" s="809"/>
      <c r="I250" s="809"/>
      <c r="J250" s="809"/>
      <c r="K250" s="824"/>
      <c r="L250" s="780"/>
      <c r="M250" s="809"/>
      <c r="N250" s="801"/>
    </row>
    <row r="251" spans="2:14" ht="18.75">
      <c r="B251" s="749"/>
      <c r="C251" s="857"/>
      <c r="D251" s="791" t="s">
        <v>592</v>
      </c>
      <c r="E251" s="768"/>
      <c r="F251" s="749"/>
      <c r="G251" s="749"/>
      <c r="H251" s="809"/>
      <c r="I251" s="809"/>
      <c r="J251" s="809"/>
      <c r="K251" s="824"/>
      <c r="L251" s="780"/>
      <c r="M251" s="809"/>
      <c r="N251" s="801"/>
    </row>
    <row r="252" spans="2:14" ht="18.75">
      <c r="B252" s="749">
        <v>1</v>
      </c>
      <c r="C252" s="857" t="s">
        <v>593</v>
      </c>
      <c r="D252" s="727" t="s">
        <v>496</v>
      </c>
      <c r="E252" s="754">
        <v>0</v>
      </c>
      <c r="F252" s="749" t="s">
        <v>810</v>
      </c>
      <c r="G252" s="749" t="s">
        <v>34</v>
      </c>
      <c r="H252" s="809">
        <v>4576</v>
      </c>
      <c r="I252" s="809">
        <v>3498</v>
      </c>
      <c r="J252" s="920">
        <v>5403</v>
      </c>
      <c r="K252" s="826"/>
      <c r="L252" s="809" t="s">
        <v>829</v>
      </c>
      <c r="M252" s="809">
        <v>5403</v>
      </c>
      <c r="N252" s="809">
        <v>5403</v>
      </c>
    </row>
    <row r="253" spans="2:14" ht="18.75">
      <c r="B253" s="749"/>
      <c r="C253" s="857"/>
      <c r="D253" s="767" t="s">
        <v>594</v>
      </c>
      <c r="E253" s="754"/>
      <c r="F253" s="749"/>
      <c r="G253" s="749"/>
      <c r="H253" s="809"/>
      <c r="I253" s="809"/>
      <c r="J253" s="920"/>
      <c r="K253" s="780"/>
      <c r="L253" s="780"/>
      <c r="M253" s="809"/>
      <c r="N253" s="809"/>
    </row>
    <row r="254" spans="2:14" ht="18.75">
      <c r="B254" s="749">
        <v>1</v>
      </c>
      <c r="C254" s="857" t="s">
        <v>558</v>
      </c>
      <c r="D254" s="728" t="s">
        <v>35</v>
      </c>
      <c r="E254" s="754">
        <v>1</v>
      </c>
      <c r="F254" s="749" t="s">
        <v>810</v>
      </c>
      <c r="G254" s="749" t="s">
        <v>34</v>
      </c>
      <c r="H254" s="809">
        <v>3026</v>
      </c>
      <c r="I254" s="809">
        <v>2856</v>
      </c>
      <c r="J254" s="920">
        <v>3602</v>
      </c>
      <c r="K254" s="809"/>
      <c r="L254" s="819" t="s">
        <v>829</v>
      </c>
      <c r="M254" s="809">
        <v>3602</v>
      </c>
      <c r="N254" s="809">
        <v>3602</v>
      </c>
    </row>
    <row r="255" spans="2:14" ht="18.75">
      <c r="B255" s="760"/>
      <c r="C255" s="860"/>
      <c r="D255" s="728" t="s">
        <v>595</v>
      </c>
      <c r="E255" s="754"/>
      <c r="F255" s="728"/>
      <c r="G255" s="749"/>
      <c r="H255" s="809"/>
      <c r="I255" s="809"/>
      <c r="J255" s="920"/>
      <c r="K255" s="780"/>
      <c r="L255" s="809"/>
      <c r="M255" s="809"/>
      <c r="N255" s="809"/>
    </row>
    <row r="256" spans="2:14" ht="18.75">
      <c r="B256" s="749">
        <v>1</v>
      </c>
      <c r="C256" s="857" t="s">
        <v>596</v>
      </c>
      <c r="D256" s="728" t="s">
        <v>329</v>
      </c>
      <c r="E256" s="759">
        <v>8</v>
      </c>
      <c r="F256" s="749" t="s">
        <v>810</v>
      </c>
      <c r="G256" s="794" t="s">
        <v>46</v>
      </c>
      <c r="H256" s="809">
        <v>1564</v>
      </c>
      <c r="I256" s="805">
        <v>1415</v>
      </c>
      <c r="J256" s="920">
        <v>1862</v>
      </c>
      <c r="K256" s="809"/>
      <c r="L256" s="819" t="s">
        <v>830</v>
      </c>
      <c r="M256" s="809">
        <v>14896</v>
      </c>
      <c r="N256" s="809">
        <v>14896</v>
      </c>
    </row>
    <row r="257" spans="2:14" ht="18.75">
      <c r="B257" s="749">
        <v>2</v>
      </c>
      <c r="C257" s="857" t="s">
        <v>597</v>
      </c>
      <c r="D257" s="728" t="s">
        <v>386</v>
      </c>
      <c r="E257" s="754">
        <v>5</v>
      </c>
      <c r="F257" s="770" t="s">
        <v>811</v>
      </c>
      <c r="G257" s="794" t="s">
        <v>46</v>
      </c>
      <c r="H257" s="809">
        <v>1754</v>
      </c>
      <c r="I257" s="805">
        <v>1587</v>
      </c>
      <c r="J257" s="920">
        <v>2088</v>
      </c>
      <c r="K257" s="828">
        <v>4</v>
      </c>
      <c r="L257" s="819" t="s">
        <v>830</v>
      </c>
      <c r="M257" s="809">
        <v>10440</v>
      </c>
      <c r="N257" s="809">
        <v>10858</v>
      </c>
    </row>
    <row r="258" spans="2:14" ht="18.75">
      <c r="B258" s="749"/>
      <c r="C258" s="857"/>
      <c r="D258" s="769"/>
      <c r="E258" s="754"/>
      <c r="F258" s="728"/>
      <c r="G258" s="749"/>
      <c r="H258" s="809">
        <v>10920</v>
      </c>
      <c r="I258" s="809"/>
      <c r="J258" s="809">
        <v>12955</v>
      </c>
      <c r="K258" s="780"/>
      <c r="L258" s="818"/>
      <c r="M258" s="809"/>
      <c r="N258" s="809"/>
    </row>
    <row r="259" spans="2:14" ht="18.75">
      <c r="B259" s="749"/>
      <c r="C259" s="857"/>
      <c r="D259" s="728"/>
      <c r="E259" s="754"/>
      <c r="F259" s="749"/>
      <c r="G259" s="794"/>
      <c r="H259" s="809">
        <v>0</v>
      </c>
      <c r="I259" s="722"/>
      <c r="J259" s="809">
        <v>0</v>
      </c>
      <c r="K259" s="809"/>
      <c r="L259" s="819"/>
      <c r="M259" s="809"/>
      <c r="N259" s="809"/>
    </row>
    <row r="260" spans="2:14" ht="19.5">
      <c r="B260" s="749"/>
      <c r="C260" s="857"/>
      <c r="D260" s="755" t="s">
        <v>430</v>
      </c>
      <c r="E260" s="756">
        <v>14</v>
      </c>
      <c r="F260" s="760"/>
      <c r="G260" s="760"/>
      <c r="H260" s="809"/>
      <c r="I260" s="809"/>
      <c r="J260" s="809"/>
      <c r="K260" s="812"/>
      <c r="L260" s="817"/>
      <c r="M260" s="800">
        <v>34341</v>
      </c>
      <c r="N260" s="800">
        <v>34759</v>
      </c>
    </row>
    <row r="261" spans="2:14" ht="18.75">
      <c r="B261" s="722"/>
      <c r="C261" s="722"/>
      <c r="D261" s="893" t="s">
        <v>598</v>
      </c>
      <c r="E261" s="771"/>
      <c r="F261" s="894"/>
      <c r="G261" s="749"/>
      <c r="H261" s="809"/>
      <c r="I261" s="809"/>
      <c r="J261" s="809"/>
      <c r="K261" s="780"/>
      <c r="L261" s="780"/>
      <c r="M261" s="809"/>
      <c r="N261" s="809"/>
    </row>
    <row r="262" spans="2:14" ht="18.75">
      <c r="B262" s="749"/>
      <c r="C262" s="857"/>
      <c r="D262" s="933" t="s">
        <v>599</v>
      </c>
      <c r="E262" s="783"/>
      <c r="F262" s="782"/>
      <c r="G262" s="749"/>
      <c r="H262" s="809"/>
      <c r="I262" s="809"/>
      <c r="J262" s="809"/>
      <c r="K262" s="780"/>
      <c r="L262" s="780"/>
      <c r="M262" s="809"/>
      <c r="N262" s="809"/>
    </row>
    <row r="263" spans="2:14" ht="18.75">
      <c r="B263" s="749">
        <v>1</v>
      </c>
      <c r="C263" s="857" t="s">
        <v>484</v>
      </c>
      <c r="D263" s="728" t="s">
        <v>600</v>
      </c>
      <c r="E263" s="754">
        <v>1</v>
      </c>
      <c r="F263" s="749" t="s">
        <v>831</v>
      </c>
      <c r="G263" s="749" t="s">
        <v>34</v>
      </c>
      <c r="H263" s="809">
        <v>5116</v>
      </c>
      <c r="I263" s="809">
        <v>4443</v>
      </c>
      <c r="J263" s="920">
        <v>5873</v>
      </c>
      <c r="K263" s="780"/>
      <c r="L263" s="809">
        <v>9201</v>
      </c>
      <c r="M263" s="809">
        <v>5873</v>
      </c>
      <c r="N263" s="809">
        <v>5873</v>
      </c>
    </row>
    <row r="264" spans="2:14" ht="18.75">
      <c r="B264" s="749">
        <v>2</v>
      </c>
      <c r="C264" s="857" t="s">
        <v>601</v>
      </c>
      <c r="D264" s="728" t="s">
        <v>602</v>
      </c>
      <c r="E264" s="754">
        <v>0</v>
      </c>
      <c r="F264" s="749" t="s">
        <v>810</v>
      </c>
      <c r="G264" s="749" t="s">
        <v>34</v>
      </c>
      <c r="H264" s="809">
        <v>4143</v>
      </c>
      <c r="I264" s="809">
        <v>3650</v>
      </c>
      <c r="J264" s="920">
        <v>4937</v>
      </c>
      <c r="K264" s="780"/>
      <c r="L264" s="811" t="s">
        <v>818</v>
      </c>
      <c r="M264" s="809">
        <v>4937</v>
      </c>
      <c r="N264" s="809">
        <v>4937</v>
      </c>
    </row>
    <row r="265" spans="2:14" ht="18.75">
      <c r="B265" s="749">
        <v>3</v>
      </c>
      <c r="C265" s="857" t="s">
        <v>547</v>
      </c>
      <c r="D265" s="728" t="s">
        <v>463</v>
      </c>
      <c r="E265" s="754">
        <v>1</v>
      </c>
      <c r="F265" s="749" t="s">
        <v>810</v>
      </c>
      <c r="G265" s="749" t="s">
        <v>39</v>
      </c>
      <c r="H265" s="809">
        <v>2686</v>
      </c>
      <c r="I265" s="809">
        <v>2430</v>
      </c>
      <c r="J265" s="920">
        <v>3197</v>
      </c>
      <c r="K265" s="809"/>
      <c r="L265" s="809" t="s">
        <v>832</v>
      </c>
      <c r="M265" s="809">
        <v>3197</v>
      </c>
      <c r="N265" s="809">
        <v>3197</v>
      </c>
    </row>
    <row r="266" spans="2:14" ht="18.75">
      <c r="B266" s="749">
        <v>4</v>
      </c>
      <c r="C266" s="857" t="s">
        <v>541</v>
      </c>
      <c r="D266" s="728" t="s">
        <v>542</v>
      </c>
      <c r="E266" s="754">
        <v>0</v>
      </c>
      <c r="F266" s="749" t="s">
        <v>810</v>
      </c>
      <c r="G266" s="749" t="s">
        <v>402</v>
      </c>
      <c r="H266" s="809">
        <v>1754</v>
      </c>
      <c r="I266" s="805">
        <v>1587</v>
      </c>
      <c r="J266" s="920">
        <v>2088</v>
      </c>
      <c r="K266" s="809"/>
      <c r="L266" s="827">
        <v>9202</v>
      </c>
      <c r="M266" s="809">
        <v>2088</v>
      </c>
      <c r="N266" s="809">
        <v>2088</v>
      </c>
    </row>
    <row r="267" spans="2:14" ht="18.75">
      <c r="B267" s="749"/>
      <c r="C267" s="860"/>
      <c r="D267" s="785" t="s">
        <v>310</v>
      </c>
      <c r="E267" s="754"/>
      <c r="F267" s="749"/>
      <c r="G267" s="749"/>
      <c r="H267" s="809"/>
      <c r="I267" s="809"/>
      <c r="J267" s="920"/>
      <c r="K267" s="780"/>
      <c r="L267" s="780"/>
      <c r="M267" s="809"/>
      <c r="N267" s="809"/>
    </row>
    <row r="268" spans="2:14" ht="18.75">
      <c r="B268" s="749">
        <v>1</v>
      </c>
      <c r="C268" s="857" t="s">
        <v>550</v>
      </c>
      <c r="D268" s="728" t="s">
        <v>35</v>
      </c>
      <c r="E268" s="754">
        <v>0</v>
      </c>
      <c r="F268" s="749" t="s">
        <v>810</v>
      </c>
      <c r="G268" s="749" t="s">
        <v>34</v>
      </c>
      <c r="H268" s="809">
        <v>3289</v>
      </c>
      <c r="I268" s="809">
        <v>3094</v>
      </c>
      <c r="J268" s="920">
        <v>3915</v>
      </c>
      <c r="K268" s="828"/>
      <c r="L268" s="811" t="s">
        <v>821</v>
      </c>
      <c r="M268" s="809">
        <v>0</v>
      </c>
      <c r="N268" s="809">
        <v>0</v>
      </c>
    </row>
    <row r="269" spans="2:14" ht="19.5">
      <c r="B269" s="749"/>
      <c r="C269" s="857"/>
      <c r="D269" s="765" t="s">
        <v>430</v>
      </c>
      <c r="E269" s="756">
        <v>0</v>
      </c>
      <c r="F269" s="729"/>
      <c r="G269" s="760"/>
      <c r="H269" s="809"/>
      <c r="I269" s="809"/>
      <c r="J269" s="920"/>
      <c r="K269" s="813"/>
      <c r="L269" s="829"/>
      <c r="M269" s="800">
        <v>16095</v>
      </c>
      <c r="N269" s="800">
        <v>16095</v>
      </c>
    </row>
    <row r="270" spans="2:14" ht="18.75">
      <c r="B270" s="749"/>
      <c r="C270" s="857"/>
      <c r="D270" s="765" t="s">
        <v>595</v>
      </c>
      <c r="E270" s="754"/>
      <c r="F270" s="749"/>
      <c r="G270" s="749"/>
      <c r="H270" s="809"/>
      <c r="I270" s="809"/>
      <c r="J270" s="920"/>
      <c r="K270" s="780"/>
      <c r="L270" s="780"/>
      <c r="M270" s="809"/>
      <c r="N270" s="809"/>
    </row>
    <row r="271" spans="2:14" ht="18.75">
      <c r="B271" s="749">
        <v>2</v>
      </c>
      <c r="C271" s="857" t="s">
        <v>603</v>
      </c>
      <c r="D271" s="728" t="s">
        <v>604</v>
      </c>
      <c r="E271" s="754">
        <v>0</v>
      </c>
      <c r="F271" s="749" t="s">
        <v>810</v>
      </c>
      <c r="G271" s="749">
        <v>5</v>
      </c>
      <c r="H271" s="809">
        <v>3038</v>
      </c>
      <c r="I271" s="805">
        <v>2749</v>
      </c>
      <c r="J271" s="920">
        <v>3616</v>
      </c>
      <c r="K271" s="809"/>
      <c r="L271" s="819" t="s">
        <v>817</v>
      </c>
      <c r="M271" s="809">
        <v>7232</v>
      </c>
      <c r="N271" s="809">
        <v>7232</v>
      </c>
    </row>
    <row r="272" spans="2:14" ht="18.75">
      <c r="B272" s="749"/>
      <c r="C272" s="857"/>
      <c r="D272" s="728" t="s">
        <v>605</v>
      </c>
      <c r="E272" s="754"/>
      <c r="F272" s="749"/>
      <c r="G272" s="749"/>
      <c r="H272" s="809"/>
      <c r="I272" s="805"/>
      <c r="J272" s="920"/>
      <c r="K272" s="809"/>
      <c r="L272" s="780"/>
      <c r="M272" s="809"/>
      <c r="N272" s="809"/>
    </row>
    <row r="273" spans="2:14" ht="18.75">
      <c r="B273" s="749">
        <v>3</v>
      </c>
      <c r="C273" s="857" t="s">
        <v>603</v>
      </c>
      <c r="D273" s="728" t="s">
        <v>604</v>
      </c>
      <c r="E273" s="754">
        <v>2</v>
      </c>
      <c r="F273" s="749" t="s">
        <v>810</v>
      </c>
      <c r="G273" s="749">
        <v>4</v>
      </c>
      <c r="H273" s="809">
        <v>2664</v>
      </c>
      <c r="I273" s="805">
        <v>2410</v>
      </c>
      <c r="J273" s="920">
        <v>3171</v>
      </c>
      <c r="K273" s="809"/>
      <c r="L273" s="819" t="s">
        <v>817</v>
      </c>
      <c r="M273" s="809">
        <v>6342</v>
      </c>
      <c r="N273" s="809">
        <v>6342</v>
      </c>
    </row>
    <row r="274" spans="2:14" ht="18.75">
      <c r="B274" s="749"/>
      <c r="C274" s="857"/>
      <c r="D274" s="728" t="s">
        <v>605</v>
      </c>
      <c r="E274" s="754"/>
      <c r="F274" s="749"/>
      <c r="G274" s="749"/>
      <c r="H274" s="809"/>
      <c r="I274" s="805"/>
      <c r="J274" s="920"/>
      <c r="K274" s="780"/>
      <c r="L274" s="780"/>
      <c r="M274" s="809"/>
      <c r="N274" s="809"/>
    </row>
    <row r="275" spans="2:14" ht="18.75">
      <c r="B275" s="749">
        <v>4</v>
      </c>
      <c r="C275" s="857" t="s">
        <v>603</v>
      </c>
      <c r="D275" s="728" t="s">
        <v>604</v>
      </c>
      <c r="E275" s="754">
        <v>0</v>
      </c>
      <c r="F275" s="749" t="s">
        <v>810</v>
      </c>
      <c r="G275" s="749">
        <v>4</v>
      </c>
      <c r="H275" s="809">
        <v>2664</v>
      </c>
      <c r="I275" s="805">
        <v>2410</v>
      </c>
      <c r="J275" s="920">
        <v>3171</v>
      </c>
      <c r="K275" s="809"/>
      <c r="L275" s="819" t="s">
        <v>817</v>
      </c>
      <c r="M275" s="809">
        <v>6342</v>
      </c>
      <c r="N275" s="809">
        <v>6342</v>
      </c>
    </row>
    <row r="276" spans="2:14" ht="18.75">
      <c r="B276" s="749"/>
      <c r="C276" s="857"/>
      <c r="D276" s="728" t="s">
        <v>605</v>
      </c>
      <c r="E276" s="766"/>
      <c r="F276" s="760"/>
      <c r="G276" s="760"/>
      <c r="H276" s="809"/>
      <c r="I276" s="805"/>
      <c r="J276" s="920"/>
      <c r="K276" s="817"/>
      <c r="L276" s="817"/>
      <c r="M276" s="809"/>
      <c r="N276" s="812"/>
    </row>
    <row r="277" spans="2:14" ht="18.75">
      <c r="B277" s="749">
        <v>5</v>
      </c>
      <c r="C277" s="857" t="s">
        <v>603</v>
      </c>
      <c r="D277" s="728" t="s">
        <v>604</v>
      </c>
      <c r="E277" s="754">
        <v>1</v>
      </c>
      <c r="F277" s="749" t="s">
        <v>810</v>
      </c>
      <c r="G277" s="749">
        <v>4</v>
      </c>
      <c r="H277" s="809">
        <v>2664</v>
      </c>
      <c r="I277" s="805">
        <v>2410</v>
      </c>
      <c r="J277" s="920">
        <v>3171</v>
      </c>
      <c r="K277" s="809"/>
      <c r="L277" s="809" t="s">
        <v>820</v>
      </c>
      <c r="M277" s="809">
        <v>6342</v>
      </c>
      <c r="N277" s="809">
        <v>6342</v>
      </c>
    </row>
    <row r="278" spans="2:14" ht="18.75">
      <c r="B278" s="749"/>
      <c r="C278" s="857"/>
      <c r="D278" s="728" t="s">
        <v>605</v>
      </c>
      <c r="E278" s="754"/>
      <c r="F278" s="749"/>
      <c r="G278" s="749"/>
      <c r="H278" s="809"/>
      <c r="I278" s="805"/>
      <c r="J278" s="920"/>
      <c r="K278" s="780"/>
      <c r="L278" s="780"/>
      <c r="M278" s="809"/>
      <c r="N278" s="809"/>
    </row>
    <row r="279" spans="2:14" ht="18.75">
      <c r="B279" s="749">
        <v>6</v>
      </c>
      <c r="C279" s="857" t="s">
        <v>603</v>
      </c>
      <c r="D279" s="728" t="s">
        <v>604</v>
      </c>
      <c r="E279" s="754">
        <v>0</v>
      </c>
      <c r="F279" s="749" t="s">
        <v>810</v>
      </c>
      <c r="G279" s="749">
        <v>5</v>
      </c>
      <c r="H279" s="809">
        <v>3038</v>
      </c>
      <c r="I279" s="805">
        <v>2749</v>
      </c>
      <c r="J279" s="920">
        <v>3616</v>
      </c>
      <c r="K279" s="809"/>
      <c r="L279" s="819" t="s">
        <v>819</v>
      </c>
      <c r="M279" s="809">
        <v>3616</v>
      </c>
      <c r="N279" s="809">
        <v>3616</v>
      </c>
    </row>
    <row r="280" spans="2:14" ht="18.75">
      <c r="B280" s="749"/>
      <c r="C280" s="857"/>
      <c r="D280" s="728" t="s">
        <v>605</v>
      </c>
      <c r="E280" s="754"/>
      <c r="F280" s="749"/>
      <c r="G280" s="749"/>
      <c r="H280" s="809"/>
      <c r="I280" s="805"/>
      <c r="J280" s="920"/>
      <c r="K280" s="809"/>
      <c r="L280" s="780"/>
      <c r="M280" s="809"/>
      <c r="N280" s="809"/>
    </row>
    <row r="281" spans="2:14" ht="18.75">
      <c r="B281" s="749">
        <v>7</v>
      </c>
      <c r="C281" s="857" t="s">
        <v>603</v>
      </c>
      <c r="D281" s="728" t="s">
        <v>604</v>
      </c>
      <c r="E281" s="754">
        <v>1</v>
      </c>
      <c r="F281" s="749" t="s">
        <v>810</v>
      </c>
      <c r="G281" s="749">
        <v>4</v>
      </c>
      <c r="H281" s="809">
        <v>2664</v>
      </c>
      <c r="I281" s="805">
        <v>2410</v>
      </c>
      <c r="J281" s="920">
        <v>3171</v>
      </c>
      <c r="K281" s="809"/>
      <c r="L281" s="809" t="s">
        <v>819</v>
      </c>
      <c r="M281" s="809">
        <v>3171</v>
      </c>
      <c r="N281" s="809">
        <v>3171</v>
      </c>
    </row>
    <row r="282" spans="2:14" ht="18.75">
      <c r="B282" s="749"/>
      <c r="C282" s="857"/>
      <c r="D282" s="728" t="s">
        <v>605</v>
      </c>
      <c r="E282" s="754"/>
      <c r="F282" s="749"/>
      <c r="G282" s="749"/>
      <c r="H282" s="809"/>
      <c r="I282" s="809"/>
      <c r="J282" s="809"/>
      <c r="K282" s="780"/>
      <c r="L282" s="809"/>
      <c r="M282" s="809"/>
      <c r="N282" s="809"/>
    </row>
    <row r="283" spans="2:14" ht="19.5">
      <c r="B283" s="749"/>
      <c r="C283" s="857"/>
      <c r="D283" s="765" t="s">
        <v>334</v>
      </c>
      <c r="E283" s="756">
        <v>6</v>
      </c>
      <c r="F283" s="729"/>
      <c r="G283" s="760"/>
      <c r="H283" s="809"/>
      <c r="I283" s="809"/>
      <c r="J283" s="809"/>
      <c r="K283" s="820"/>
      <c r="L283" s="814"/>
      <c r="M283" s="800">
        <v>33045</v>
      </c>
      <c r="N283" s="800">
        <v>33045</v>
      </c>
    </row>
    <row r="284" spans="2:14" ht="18.75">
      <c r="B284" s="749"/>
      <c r="C284" s="857"/>
      <c r="D284" s="785" t="s">
        <v>606</v>
      </c>
      <c r="E284" s="766"/>
      <c r="F284" s="760"/>
      <c r="G284" s="760"/>
      <c r="H284" s="809"/>
      <c r="I284" s="809"/>
      <c r="J284" s="809"/>
      <c r="K284" s="779"/>
      <c r="L284" s="780"/>
      <c r="M284" s="809"/>
      <c r="N284" s="809"/>
    </row>
    <row r="285" spans="2:14" ht="18.75">
      <c r="B285" s="749"/>
      <c r="C285" s="857"/>
      <c r="D285" s="785" t="s">
        <v>607</v>
      </c>
      <c r="E285" s="766"/>
      <c r="F285" s="760"/>
      <c r="G285" s="760"/>
      <c r="H285" s="809"/>
      <c r="I285" s="809"/>
      <c r="J285" s="809"/>
      <c r="K285" s="779"/>
      <c r="L285" s="780"/>
      <c r="M285" s="809"/>
      <c r="N285" s="809"/>
    </row>
    <row r="286" spans="2:14" ht="18.75">
      <c r="B286" s="749">
        <v>1</v>
      </c>
      <c r="C286" s="857" t="s">
        <v>558</v>
      </c>
      <c r="D286" s="728" t="s">
        <v>35</v>
      </c>
      <c r="E286" s="754">
        <v>0</v>
      </c>
      <c r="F286" s="749" t="s">
        <v>810</v>
      </c>
      <c r="G286" s="749" t="s">
        <v>34</v>
      </c>
      <c r="H286" s="809">
        <v>3289</v>
      </c>
      <c r="I286" s="809">
        <v>3094</v>
      </c>
      <c r="J286" s="920">
        <v>3915</v>
      </c>
      <c r="K286" s="809"/>
      <c r="L286" s="819" t="s">
        <v>821</v>
      </c>
      <c r="M286" s="809">
        <v>3915</v>
      </c>
      <c r="N286" s="809">
        <v>3915</v>
      </c>
    </row>
    <row r="287" spans="2:14" ht="18.75">
      <c r="B287" s="749"/>
      <c r="C287" s="857"/>
      <c r="D287" s="765" t="s">
        <v>595</v>
      </c>
      <c r="E287" s="754"/>
      <c r="F287" s="749"/>
      <c r="G287" s="749"/>
      <c r="H287" s="809"/>
      <c r="I287" s="805"/>
      <c r="J287" s="920"/>
      <c r="K287" s="780"/>
      <c r="L287" s="809"/>
      <c r="M287" s="809"/>
      <c r="N287" s="809"/>
    </row>
    <row r="288" spans="2:14" ht="18.75">
      <c r="B288" s="749">
        <v>1</v>
      </c>
      <c r="C288" s="857" t="s">
        <v>608</v>
      </c>
      <c r="D288" s="728" t="s">
        <v>93</v>
      </c>
      <c r="E288" s="754">
        <v>0</v>
      </c>
      <c r="F288" s="749" t="s">
        <v>810</v>
      </c>
      <c r="G288" s="749">
        <v>5</v>
      </c>
      <c r="H288" s="809">
        <v>3038</v>
      </c>
      <c r="I288" s="805">
        <v>2749</v>
      </c>
      <c r="J288" s="920">
        <v>3616</v>
      </c>
      <c r="K288" s="809"/>
      <c r="L288" s="819" t="s">
        <v>823</v>
      </c>
      <c r="M288" s="809">
        <v>0</v>
      </c>
      <c r="N288" s="809">
        <v>0</v>
      </c>
    </row>
    <row r="289" spans="2:14" ht="18.75">
      <c r="B289" s="749"/>
      <c r="C289" s="857"/>
      <c r="D289" s="728" t="s">
        <v>94</v>
      </c>
      <c r="E289" s="754"/>
      <c r="F289" s="749"/>
      <c r="G289" s="749"/>
      <c r="H289" s="809"/>
      <c r="I289" s="805"/>
      <c r="J289" s="920"/>
      <c r="K289" s="809"/>
      <c r="L289" s="780"/>
      <c r="M289" s="809"/>
      <c r="N289" s="809"/>
    </row>
    <row r="290" spans="2:14" ht="18.75">
      <c r="B290" s="749">
        <v>2</v>
      </c>
      <c r="C290" s="857" t="s">
        <v>608</v>
      </c>
      <c r="D290" s="728" t="s">
        <v>93</v>
      </c>
      <c r="E290" s="754">
        <v>0</v>
      </c>
      <c r="F290" s="749" t="s">
        <v>810</v>
      </c>
      <c r="G290" s="749">
        <v>4</v>
      </c>
      <c r="H290" s="809">
        <v>2664</v>
      </c>
      <c r="I290" s="805">
        <v>2410</v>
      </c>
      <c r="J290" s="920">
        <v>3171</v>
      </c>
      <c r="K290" s="809"/>
      <c r="L290" s="819" t="s">
        <v>817</v>
      </c>
      <c r="M290" s="809">
        <v>9513</v>
      </c>
      <c r="N290" s="809">
        <v>9513</v>
      </c>
    </row>
    <row r="291" spans="2:14" ht="18.75">
      <c r="B291" s="749"/>
      <c r="C291" s="857"/>
      <c r="D291" s="728" t="s">
        <v>94</v>
      </c>
      <c r="E291" s="754"/>
      <c r="F291" s="749"/>
      <c r="G291" s="749"/>
      <c r="H291" s="809"/>
      <c r="I291" s="805"/>
      <c r="J291" s="920"/>
      <c r="K291" s="809"/>
      <c r="L291" s="809"/>
      <c r="M291" s="809"/>
      <c r="N291" s="809"/>
    </row>
    <row r="292" spans="2:14" ht="18.75">
      <c r="B292" s="749">
        <v>3</v>
      </c>
      <c r="C292" s="857" t="s">
        <v>608</v>
      </c>
      <c r="D292" s="728" t="s">
        <v>93</v>
      </c>
      <c r="E292" s="754">
        <v>0</v>
      </c>
      <c r="F292" s="749" t="s">
        <v>810</v>
      </c>
      <c r="G292" s="749">
        <v>3</v>
      </c>
      <c r="H292" s="809">
        <v>2368</v>
      </c>
      <c r="I292" s="805">
        <v>2142</v>
      </c>
      <c r="J292" s="920">
        <v>2819</v>
      </c>
      <c r="K292" s="809"/>
      <c r="L292" s="819" t="s">
        <v>817</v>
      </c>
      <c r="M292" s="809">
        <v>2819</v>
      </c>
      <c r="N292" s="809">
        <v>2819</v>
      </c>
    </row>
    <row r="293" spans="2:14" ht="18.75">
      <c r="B293" s="749"/>
      <c r="C293" s="857"/>
      <c r="D293" s="728" t="s">
        <v>94</v>
      </c>
      <c r="E293" s="754"/>
      <c r="F293" s="749"/>
      <c r="G293" s="749"/>
      <c r="H293" s="809"/>
      <c r="I293" s="809"/>
      <c r="J293" s="920"/>
      <c r="K293" s="780"/>
      <c r="L293" s="780"/>
      <c r="M293" s="809"/>
      <c r="N293" s="809"/>
    </row>
    <row r="294" spans="2:14" ht="19.5">
      <c r="B294" s="749"/>
      <c r="C294" s="857"/>
      <c r="D294" s="765" t="s">
        <v>430</v>
      </c>
      <c r="E294" s="761">
        <v>0</v>
      </c>
      <c r="F294" s="932"/>
      <c r="G294" s="749"/>
      <c r="H294" s="809"/>
      <c r="I294" s="809"/>
      <c r="J294" s="920"/>
      <c r="K294" s="779"/>
      <c r="L294" s="779"/>
      <c r="M294" s="800">
        <v>16247</v>
      </c>
      <c r="N294" s="800">
        <v>16247</v>
      </c>
    </row>
    <row r="295" spans="2:14" ht="18.75">
      <c r="B295" s="749"/>
      <c r="C295" s="857"/>
      <c r="D295" s="785" t="s">
        <v>609</v>
      </c>
      <c r="E295" s="766"/>
      <c r="F295" s="760"/>
      <c r="G295" s="760"/>
      <c r="H295" s="809"/>
      <c r="I295" s="809"/>
      <c r="J295" s="920"/>
      <c r="K295" s="780"/>
      <c r="L295" s="780"/>
      <c r="M295" s="809"/>
      <c r="N295" s="809"/>
    </row>
    <row r="296" spans="2:14" ht="18.75">
      <c r="B296" s="749"/>
      <c r="C296" s="857"/>
      <c r="D296" s="785" t="s">
        <v>610</v>
      </c>
      <c r="E296" s="766"/>
      <c r="F296" s="760"/>
      <c r="G296" s="760"/>
      <c r="H296" s="809"/>
      <c r="I296" s="809"/>
      <c r="J296" s="920"/>
      <c r="K296" s="780"/>
      <c r="L296" s="780"/>
      <c r="M296" s="809"/>
      <c r="N296" s="809"/>
    </row>
    <row r="297" spans="2:14" ht="18.75">
      <c r="B297" s="749">
        <v>1</v>
      </c>
      <c r="C297" s="857" t="s">
        <v>558</v>
      </c>
      <c r="D297" s="728" t="s">
        <v>35</v>
      </c>
      <c r="E297" s="754">
        <v>0</v>
      </c>
      <c r="F297" s="749" t="s">
        <v>810</v>
      </c>
      <c r="G297" s="749" t="s">
        <v>34</v>
      </c>
      <c r="H297" s="809">
        <v>3289</v>
      </c>
      <c r="I297" s="809">
        <v>3094</v>
      </c>
      <c r="J297" s="920">
        <v>3915</v>
      </c>
      <c r="K297" s="809"/>
      <c r="L297" s="819" t="s">
        <v>821</v>
      </c>
      <c r="M297" s="809">
        <v>3915</v>
      </c>
      <c r="N297" s="809">
        <v>3915</v>
      </c>
    </row>
    <row r="298" spans="2:14" ht="18.75">
      <c r="B298" s="749"/>
      <c r="C298" s="857"/>
      <c r="D298" s="767" t="s">
        <v>595</v>
      </c>
      <c r="E298" s="754"/>
      <c r="F298" s="749"/>
      <c r="G298" s="749"/>
      <c r="H298" s="809"/>
      <c r="I298" s="805"/>
      <c r="J298" s="920"/>
      <c r="K298" s="809"/>
      <c r="L298" s="780"/>
      <c r="M298" s="809"/>
      <c r="N298" s="809"/>
    </row>
    <row r="299" spans="2:14" ht="18.75">
      <c r="B299" s="749">
        <v>1</v>
      </c>
      <c r="C299" s="857" t="s">
        <v>608</v>
      </c>
      <c r="D299" s="728" t="s">
        <v>93</v>
      </c>
      <c r="E299" s="754">
        <v>0</v>
      </c>
      <c r="F299" s="749" t="s">
        <v>810</v>
      </c>
      <c r="G299" s="749">
        <v>5</v>
      </c>
      <c r="H299" s="809">
        <v>3038</v>
      </c>
      <c r="I299" s="805">
        <v>2749</v>
      </c>
      <c r="J299" s="920">
        <v>3616</v>
      </c>
      <c r="K299" s="809"/>
      <c r="L299" s="819" t="s">
        <v>817</v>
      </c>
      <c r="M299" s="809">
        <v>0</v>
      </c>
      <c r="N299" s="809">
        <v>0</v>
      </c>
    </row>
    <row r="300" spans="2:14" ht="18.75">
      <c r="B300" s="749"/>
      <c r="C300" s="857"/>
      <c r="D300" s="728" t="s">
        <v>94</v>
      </c>
      <c r="E300" s="754"/>
      <c r="F300" s="749"/>
      <c r="G300" s="749"/>
      <c r="H300" s="809"/>
      <c r="I300" s="805"/>
      <c r="J300" s="920"/>
      <c r="K300" s="809"/>
      <c r="L300" s="780"/>
      <c r="M300" s="809"/>
      <c r="N300" s="809"/>
    </row>
    <row r="301" spans="2:14" ht="18.75">
      <c r="B301" s="749">
        <v>2</v>
      </c>
      <c r="C301" s="857" t="s">
        <v>608</v>
      </c>
      <c r="D301" s="728" t="s">
        <v>93</v>
      </c>
      <c r="E301" s="754">
        <v>0</v>
      </c>
      <c r="F301" s="749" t="s">
        <v>810</v>
      </c>
      <c r="G301" s="749">
        <v>4</v>
      </c>
      <c r="H301" s="809">
        <v>2664</v>
      </c>
      <c r="I301" s="805">
        <v>2410</v>
      </c>
      <c r="J301" s="920">
        <v>3171</v>
      </c>
      <c r="K301" s="809"/>
      <c r="L301" s="819" t="s">
        <v>817</v>
      </c>
      <c r="M301" s="809">
        <v>3171</v>
      </c>
      <c r="N301" s="809">
        <v>3171</v>
      </c>
    </row>
    <row r="302" spans="2:14" ht="18.75">
      <c r="B302" s="749"/>
      <c r="C302" s="857"/>
      <c r="D302" s="728" t="s">
        <v>94</v>
      </c>
      <c r="E302" s="759"/>
      <c r="F302" s="749"/>
      <c r="G302" s="749"/>
      <c r="H302" s="809"/>
      <c r="I302" s="805"/>
      <c r="J302" s="920"/>
      <c r="K302" s="809"/>
      <c r="L302" s="809"/>
      <c r="M302" s="809"/>
      <c r="N302" s="809"/>
    </row>
    <row r="303" spans="2:14" ht="18.75">
      <c r="B303" s="749">
        <v>3</v>
      </c>
      <c r="C303" s="857" t="s">
        <v>608</v>
      </c>
      <c r="D303" s="728" t="s">
        <v>93</v>
      </c>
      <c r="E303" s="754">
        <v>0</v>
      </c>
      <c r="F303" s="749" t="s">
        <v>810</v>
      </c>
      <c r="G303" s="749">
        <v>3</v>
      </c>
      <c r="H303" s="809">
        <v>2664</v>
      </c>
      <c r="I303" s="805">
        <v>2410</v>
      </c>
      <c r="J303" s="920">
        <v>2819</v>
      </c>
      <c r="K303" s="809"/>
      <c r="L303" s="819" t="s">
        <v>823</v>
      </c>
      <c r="M303" s="809">
        <v>2819</v>
      </c>
      <c r="N303" s="809">
        <v>2819</v>
      </c>
    </row>
    <row r="304" spans="2:14" ht="18.75">
      <c r="B304" s="749"/>
      <c r="C304" s="857"/>
      <c r="D304" s="728" t="s">
        <v>94</v>
      </c>
      <c r="E304" s="759"/>
      <c r="F304" s="749"/>
      <c r="G304" s="749"/>
      <c r="H304" s="809"/>
      <c r="I304" s="809"/>
      <c r="J304" s="920"/>
      <c r="K304" s="809"/>
      <c r="L304" s="809"/>
      <c r="M304" s="809"/>
      <c r="N304" s="809"/>
    </row>
    <row r="305" spans="2:14" ht="19.5">
      <c r="B305" s="749"/>
      <c r="C305" s="857"/>
      <c r="D305" s="765" t="s">
        <v>430</v>
      </c>
      <c r="E305" s="756">
        <v>0</v>
      </c>
      <c r="F305" s="729"/>
      <c r="G305" s="760"/>
      <c r="H305" s="809"/>
      <c r="I305" s="809"/>
      <c r="J305" s="920"/>
      <c r="K305" s="800"/>
      <c r="L305" s="814"/>
      <c r="M305" s="800">
        <v>9905</v>
      </c>
      <c r="N305" s="800">
        <v>9905</v>
      </c>
    </row>
    <row r="306" spans="2:14" ht="19.5">
      <c r="B306" s="749"/>
      <c r="C306" s="857"/>
      <c r="D306" s="785" t="s">
        <v>611</v>
      </c>
      <c r="E306" s="784"/>
      <c r="F306" s="772"/>
      <c r="G306" s="772"/>
      <c r="H306" s="809"/>
      <c r="I306" s="809"/>
      <c r="J306" s="920"/>
      <c r="K306" s="800"/>
      <c r="L306" s="814"/>
      <c r="M306" s="800"/>
      <c r="N306" s="800"/>
    </row>
    <row r="307" spans="2:14" ht="18.75">
      <c r="B307" s="749">
        <v>1</v>
      </c>
      <c r="C307" s="857" t="s">
        <v>608</v>
      </c>
      <c r="D307" s="728" t="s">
        <v>93</v>
      </c>
      <c r="E307" s="754">
        <v>0</v>
      </c>
      <c r="F307" s="749" t="s">
        <v>810</v>
      </c>
      <c r="G307" s="749">
        <v>5</v>
      </c>
      <c r="H307" s="809">
        <v>3038</v>
      </c>
      <c r="I307" s="805">
        <v>2749</v>
      </c>
      <c r="J307" s="920">
        <v>3616</v>
      </c>
      <c r="K307" s="809"/>
      <c r="L307" s="819" t="s">
        <v>817</v>
      </c>
      <c r="M307" s="809">
        <v>7232</v>
      </c>
      <c r="N307" s="809">
        <v>7232</v>
      </c>
    </row>
    <row r="308" spans="2:14" ht="18.75">
      <c r="B308" s="749"/>
      <c r="C308" s="857"/>
      <c r="D308" s="728" t="s">
        <v>94</v>
      </c>
      <c r="E308" s="754"/>
      <c r="F308" s="749"/>
      <c r="G308" s="749"/>
      <c r="H308" s="809"/>
      <c r="I308" s="805"/>
      <c r="J308" s="920"/>
      <c r="K308" s="809"/>
      <c r="L308" s="780"/>
      <c r="M308" s="809"/>
      <c r="N308" s="809"/>
    </row>
    <row r="309" spans="2:14" ht="18.75">
      <c r="B309" s="749">
        <v>2</v>
      </c>
      <c r="C309" s="857" t="s">
        <v>608</v>
      </c>
      <c r="D309" s="728" t="s">
        <v>93</v>
      </c>
      <c r="E309" s="754">
        <v>0</v>
      </c>
      <c r="F309" s="749" t="s">
        <v>810</v>
      </c>
      <c r="G309" s="749">
        <v>4</v>
      </c>
      <c r="H309" s="809">
        <v>2664</v>
      </c>
      <c r="I309" s="805">
        <v>2410</v>
      </c>
      <c r="J309" s="920">
        <v>3171</v>
      </c>
      <c r="K309" s="809"/>
      <c r="L309" s="819" t="s">
        <v>817</v>
      </c>
      <c r="M309" s="809">
        <v>3171</v>
      </c>
      <c r="N309" s="809">
        <v>3171</v>
      </c>
    </row>
    <row r="310" spans="2:14" ht="18.75">
      <c r="B310" s="749"/>
      <c r="C310" s="857"/>
      <c r="D310" s="728" t="s">
        <v>94</v>
      </c>
      <c r="E310" s="754"/>
      <c r="F310" s="749"/>
      <c r="G310" s="749"/>
      <c r="H310" s="809"/>
      <c r="I310" s="805"/>
      <c r="J310" s="920"/>
      <c r="K310" s="809"/>
      <c r="L310" s="809"/>
      <c r="M310" s="809"/>
      <c r="N310" s="809"/>
    </row>
    <row r="311" spans="2:14" ht="18.75">
      <c r="B311" s="749">
        <v>3</v>
      </c>
      <c r="C311" s="857" t="s">
        <v>608</v>
      </c>
      <c r="D311" s="728" t="s">
        <v>93</v>
      </c>
      <c r="E311" s="906">
        <v>0</v>
      </c>
      <c r="F311" s="749" t="s">
        <v>810</v>
      </c>
      <c r="G311" s="749">
        <v>3</v>
      </c>
      <c r="H311" s="809">
        <v>2368</v>
      </c>
      <c r="I311" s="805">
        <v>2142</v>
      </c>
      <c r="J311" s="920">
        <v>2819</v>
      </c>
      <c r="K311" s="809"/>
      <c r="L311" s="819" t="s">
        <v>817</v>
      </c>
      <c r="M311" s="809">
        <v>0</v>
      </c>
      <c r="N311" s="809">
        <v>0</v>
      </c>
    </row>
    <row r="312" spans="2:14" ht="18.75">
      <c r="B312" s="749"/>
      <c r="C312" s="857"/>
      <c r="D312" s="728" t="s">
        <v>94</v>
      </c>
      <c r="E312" s="754"/>
      <c r="F312" s="749"/>
      <c r="G312" s="749"/>
      <c r="H312" s="809"/>
      <c r="I312" s="809"/>
      <c r="J312" s="920"/>
      <c r="K312" s="780"/>
      <c r="L312" s="780"/>
      <c r="M312" s="809"/>
      <c r="N312" s="809"/>
    </row>
    <row r="313" spans="2:14" ht="19.5">
      <c r="B313" s="749"/>
      <c r="C313" s="857"/>
      <c r="D313" s="765" t="s">
        <v>430</v>
      </c>
      <c r="E313" s="754">
        <v>0</v>
      </c>
      <c r="F313" s="749"/>
      <c r="G313" s="749"/>
      <c r="H313" s="809"/>
      <c r="I313" s="809"/>
      <c r="J313" s="920"/>
      <c r="K313" s="780"/>
      <c r="L313" s="780"/>
      <c r="M313" s="800">
        <v>10403</v>
      </c>
      <c r="N313" s="812">
        <v>10403</v>
      </c>
    </row>
    <row r="314" spans="2:14" ht="18.75">
      <c r="B314" s="749"/>
      <c r="C314" s="857"/>
      <c r="D314" s="786" t="s">
        <v>612</v>
      </c>
      <c r="E314" s="754"/>
      <c r="F314" s="749"/>
      <c r="G314" s="749"/>
      <c r="H314" s="809"/>
      <c r="I314" s="809"/>
      <c r="J314" s="920"/>
      <c r="K314" s="780"/>
      <c r="L314" s="780"/>
      <c r="M314" s="809"/>
      <c r="N314" s="809"/>
    </row>
    <row r="315" spans="2:14" ht="18.75">
      <c r="B315" s="749"/>
      <c r="C315" s="863"/>
      <c r="D315" s="786" t="s">
        <v>613</v>
      </c>
      <c r="E315" s="754"/>
      <c r="F315" s="749"/>
      <c r="G315" s="795"/>
      <c r="H315" s="809"/>
      <c r="I315" s="805"/>
      <c r="J315" s="920"/>
      <c r="K315" s="780"/>
      <c r="L315" s="780"/>
      <c r="M315" s="809"/>
      <c r="N315" s="809"/>
    </row>
    <row r="316" spans="2:14" ht="18.75">
      <c r="B316" s="749">
        <v>1</v>
      </c>
      <c r="C316" s="857" t="s">
        <v>558</v>
      </c>
      <c r="D316" s="728" t="s">
        <v>35</v>
      </c>
      <c r="E316" s="754">
        <v>1</v>
      </c>
      <c r="F316" s="749" t="s">
        <v>810</v>
      </c>
      <c r="G316" s="749" t="s">
        <v>34</v>
      </c>
      <c r="H316" s="809">
        <v>3289</v>
      </c>
      <c r="I316" s="809">
        <v>3094</v>
      </c>
      <c r="J316" s="920">
        <v>3915</v>
      </c>
      <c r="K316" s="809"/>
      <c r="L316" s="819" t="s">
        <v>833</v>
      </c>
      <c r="M316" s="809">
        <v>3915</v>
      </c>
      <c r="N316" s="809">
        <v>3915</v>
      </c>
    </row>
    <row r="317" spans="2:14" ht="18.75">
      <c r="B317" s="749"/>
      <c r="C317" s="857"/>
      <c r="D317" s="767" t="s">
        <v>595</v>
      </c>
      <c r="E317" s="754"/>
      <c r="F317" s="749"/>
      <c r="G317" s="749"/>
      <c r="H317" s="809"/>
      <c r="I317" s="805"/>
      <c r="J317" s="920"/>
      <c r="K317" s="780"/>
      <c r="L317" s="780"/>
      <c r="M317" s="809"/>
      <c r="N317" s="809"/>
    </row>
    <row r="318" spans="2:14" ht="18.75">
      <c r="B318" s="749">
        <v>1</v>
      </c>
      <c r="C318" s="857" t="s">
        <v>614</v>
      </c>
      <c r="D318" s="728" t="s">
        <v>93</v>
      </c>
      <c r="E318" s="754">
        <v>1</v>
      </c>
      <c r="F318" s="749" t="s">
        <v>811</v>
      </c>
      <c r="G318" s="749">
        <v>5</v>
      </c>
      <c r="H318" s="809">
        <v>3038</v>
      </c>
      <c r="I318" s="805">
        <v>2749</v>
      </c>
      <c r="J318" s="920">
        <v>3616</v>
      </c>
      <c r="K318" s="809">
        <v>4</v>
      </c>
      <c r="L318" s="819" t="s">
        <v>819</v>
      </c>
      <c r="M318" s="809">
        <v>3616</v>
      </c>
      <c r="N318" s="809">
        <v>3761</v>
      </c>
    </row>
    <row r="319" spans="2:14" ht="18.75">
      <c r="B319" s="749"/>
      <c r="C319" s="857"/>
      <c r="D319" s="728" t="s">
        <v>94</v>
      </c>
      <c r="E319" s="754"/>
      <c r="F319" s="749"/>
      <c r="G319" s="749"/>
      <c r="H319" s="809"/>
      <c r="I319" s="805"/>
      <c r="J319" s="920"/>
      <c r="K319" s="780"/>
      <c r="L319" s="809"/>
      <c r="M319" s="809"/>
      <c r="N319" s="809"/>
    </row>
    <row r="320" spans="2:14" ht="18.75">
      <c r="B320" s="749">
        <v>2</v>
      </c>
      <c r="C320" s="857" t="s">
        <v>614</v>
      </c>
      <c r="D320" s="728" t="s">
        <v>422</v>
      </c>
      <c r="E320" s="754">
        <v>1</v>
      </c>
      <c r="F320" s="749" t="s">
        <v>811</v>
      </c>
      <c r="G320" s="749">
        <v>5</v>
      </c>
      <c r="H320" s="809">
        <v>3038</v>
      </c>
      <c r="I320" s="805">
        <v>2749</v>
      </c>
      <c r="J320" s="920">
        <v>3616</v>
      </c>
      <c r="K320" s="809">
        <v>4</v>
      </c>
      <c r="L320" s="819" t="s">
        <v>820</v>
      </c>
      <c r="M320" s="809">
        <v>3616</v>
      </c>
      <c r="N320" s="809">
        <v>3761</v>
      </c>
    </row>
    <row r="321" spans="2:14" ht="18.75">
      <c r="B321" s="749"/>
      <c r="C321" s="857"/>
      <c r="D321" s="728" t="s">
        <v>94</v>
      </c>
      <c r="E321" s="754"/>
      <c r="F321" s="749"/>
      <c r="G321" s="749"/>
      <c r="H321" s="809"/>
      <c r="I321" s="805"/>
      <c r="J321" s="920"/>
      <c r="K321" s="780"/>
      <c r="L321" s="809"/>
      <c r="M321" s="809"/>
      <c r="N321" s="809"/>
    </row>
    <row r="322" spans="2:14" ht="18.75">
      <c r="B322" s="749">
        <v>3</v>
      </c>
      <c r="C322" s="857" t="s">
        <v>614</v>
      </c>
      <c r="D322" s="728" t="s">
        <v>93</v>
      </c>
      <c r="E322" s="754">
        <v>2</v>
      </c>
      <c r="F322" s="749" t="s">
        <v>811</v>
      </c>
      <c r="G322" s="749">
        <v>4</v>
      </c>
      <c r="H322" s="809">
        <v>2664</v>
      </c>
      <c r="I322" s="805">
        <v>2410</v>
      </c>
      <c r="J322" s="920">
        <v>3171</v>
      </c>
      <c r="K322" s="809">
        <v>4</v>
      </c>
      <c r="L322" s="819" t="s">
        <v>819</v>
      </c>
      <c r="M322" s="809">
        <v>6342</v>
      </c>
      <c r="N322" s="809">
        <v>6596</v>
      </c>
    </row>
    <row r="323" spans="2:14" ht="18.75">
      <c r="B323" s="749"/>
      <c r="C323" s="857"/>
      <c r="D323" s="728" t="s">
        <v>94</v>
      </c>
      <c r="E323" s="754"/>
      <c r="F323" s="749"/>
      <c r="G323" s="749"/>
      <c r="H323" s="809"/>
      <c r="I323" s="805"/>
      <c r="J323" s="920"/>
      <c r="K323" s="780"/>
      <c r="L323" s="809"/>
      <c r="M323" s="809"/>
      <c r="N323" s="809"/>
    </row>
    <row r="324" spans="2:14" ht="18.75">
      <c r="B324" s="749">
        <v>4</v>
      </c>
      <c r="C324" s="857" t="s">
        <v>614</v>
      </c>
      <c r="D324" s="728" t="s">
        <v>422</v>
      </c>
      <c r="E324" s="754">
        <v>2</v>
      </c>
      <c r="F324" s="749" t="s">
        <v>811</v>
      </c>
      <c r="G324" s="749">
        <v>4</v>
      </c>
      <c r="H324" s="809">
        <v>2664</v>
      </c>
      <c r="I324" s="805">
        <v>2410</v>
      </c>
      <c r="J324" s="920">
        <v>3171</v>
      </c>
      <c r="K324" s="809">
        <v>4</v>
      </c>
      <c r="L324" s="819" t="s">
        <v>820</v>
      </c>
      <c r="M324" s="809">
        <v>6342</v>
      </c>
      <c r="N324" s="809">
        <v>6596</v>
      </c>
    </row>
    <row r="325" spans="2:14" ht="19.5">
      <c r="B325" s="749"/>
      <c r="C325" s="857"/>
      <c r="D325" s="728" t="s">
        <v>94</v>
      </c>
      <c r="E325" s="754"/>
      <c r="F325" s="749"/>
      <c r="G325" s="749"/>
      <c r="H325" s="809"/>
      <c r="I325" s="809"/>
      <c r="J325" s="920"/>
      <c r="K325" s="830" t="e">
        <v>#REF!</v>
      </c>
      <c r="L325" s="780"/>
      <c r="M325" s="805"/>
      <c r="N325" s="800"/>
    </row>
    <row r="326" spans="2:14" ht="19.5">
      <c r="B326" s="749"/>
      <c r="C326" s="857"/>
      <c r="D326" s="765" t="s">
        <v>334</v>
      </c>
      <c r="E326" s="756">
        <v>7</v>
      </c>
      <c r="F326" s="760"/>
      <c r="G326" s="760"/>
      <c r="H326" s="809"/>
      <c r="I326" s="809"/>
      <c r="J326" s="920"/>
      <c r="K326" s="817"/>
      <c r="L326" s="817"/>
      <c r="M326" s="800">
        <v>23831</v>
      </c>
      <c r="N326" s="800">
        <v>24629</v>
      </c>
    </row>
    <row r="327" spans="2:14" ht="18.75">
      <c r="B327" s="749"/>
      <c r="C327" s="857"/>
      <c r="D327" s="753" t="s">
        <v>615</v>
      </c>
      <c r="E327" s="761"/>
      <c r="F327" s="749"/>
      <c r="G327" s="749"/>
      <c r="H327" s="809"/>
      <c r="I327" s="809"/>
      <c r="J327" s="920"/>
      <c r="K327" s="780"/>
      <c r="L327" s="780"/>
      <c r="M327" s="809"/>
      <c r="N327" s="801"/>
    </row>
    <row r="328" spans="2:14" ht="18.75">
      <c r="B328" s="749">
        <v>1</v>
      </c>
      <c r="C328" s="857" t="s">
        <v>616</v>
      </c>
      <c r="D328" s="728" t="s">
        <v>617</v>
      </c>
      <c r="E328" s="754">
        <v>1</v>
      </c>
      <c r="F328" s="749" t="s">
        <v>810</v>
      </c>
      <c r="G328" s="749" t="s">
        <v>34</v>
      </c>
      <c r="H328" s="809">
        <v>3435</v>
      </c>
      <c r="I328" s="809">
        <v>3418</v>
      </c>
      <c r="J328" s="920">
        <v>4089</v>
      </c>
      <c r="K328" s="780"/>
      <c r="L328" s="809">
        <v>9201</v>
      </c>
      <c r="M328" s="809">
        <v>4089</v>
      </c>
      <c r="N328" s="809">
        <v>4089</v>
      </c>
    </row>
    <row r="329" spans="2:14" ht="18.75">
      <c r="B329" s="749"/>
      <c r="C329" s="857"/>
      <c r="D329" s="765" t="s">
        <v>595</v>
      </c>
      <c r="E329" s="761"/>
      <c r="F329" s="749"/>
      <c r="G329" s="749"/>
      <c r="H329" s="809"/>
      <c r="I329" s="805"/>
      <c r="J329" s="920"/>
      <c r="K329" s="780"/>
      <c r="L329" s="780"/>
      <c r="M329" s="809"/>
      <c r="N329" s="809"/>
    </row>
    <row r="330" spans="2:14" ht="18.75">
      <c r="B330" s="749">
        <v>1</v>
      </c>
      <c r="C330" s="857" t="s">
        <v>618</v>
      </c>
      <c r="D330" s="728" t="s">
        <v>424</v>
      </c>
      <c r="E330" s="754">
        <v>1</v>
      </c>
      <c r="F330" s="749" t="s">
        <v>810</v>
      </c>
      <c r="G330" s="749">
        <v>4</v>
      </c>
      <c r="H330" s="809">
        <v>2664</v>
      </c>
      <c r="I330" s="805">
        <v>2410</v>
      </c>
      <c r="J330" s="920">
        <v>3171</v>
      </c>
      <c r="K330" s="780"/>
      <c r="L330" s="809">
        <v>9201</v>
      </c>
      <c r="M330" s="809">
        <v>3171</v>
      </c>
      <c r="N330" s="809">
        <v>3171</v>
      </c>
    </row>
    <row r="331" spans="2:14" ht="18.75">
      <c r="B331" s="749"/>
      <c r="C331" s="857"/>
      <c r="D331" s="728" t="s">
        <v>426</v>
      </c>
      <c r="E331" s="754"/>
      <c r="F331" s="749"/>
      <c r="G331" s="749"/>
      <c r="H331" s="809"/>
      <c r="I331" s="805"/>
      <c r="J331" s="920"/>
      <c r="K331" s="780"/>
      <c r="L331" s="809"/>
      <c r="M331" s="809"/>
      <c r="N331" s="809"/>
    </row>
    <row r="332" spans="2:14" ht="18.75">
      <c r="B332" s="749">
        <v>2</v>
      </c>
      <c r="C332" s="857" t="s">
        <v>618</v>
      </c>
      <c r="D332" s="728" t="s">
        <v>424</v>
      </c>
      <c r="E332" s="754">
        <v>1</v>
      </c>
      <c r="F332" s="749" t="s">
        <v>810</v>
      </c>
      <c r="G332" s="749">
        <v>3</v>
      </c>
      <c r="H332" s="809">
        <v>2368</v>
      </c>
      <c r="I332" s="805">
        <v>2142</v>
      </c>
      <c r="J332" s="920">
        <v>2819</v>
      </c>
      <c r="K332" s="780"/>
      <c r="L332" s="809">
        <v>9201</v>
      </c>
      <c r="M332" s="809">
        <v>2819</v>
      </c>
      <c r="N332" s="809">
        <v>2819</v>
      </c>
    </row>
    <row r="333" spans="2:14" ht="18.75">
      <c r="B333" s="749"/>
      <c r="C333" s="857"/>
      <c r="D333" s="728" t="s">
        <v>426</v>
      </c>
      <c r="E333" s="761"/>
      <c r="F333" s="749"/>
      <c r="G333" s="749"/>
      <c r="H333" s="809"/>
      <c r="I333" s="805"/>
      <c r="J333" s="920"/>
      <c r="K333" s="780"/>
      <c r="L333" s="780"/>
      <c r="M333" s="809"/>
      <c r="N333" s="801"/>
    </row>
    <row r="334" spans="2:14" ht="19.5">
      <c r="B334" s="749"/>
      <c r="C334" s="857"/>
      <c r="D334" s="765" t="s">
        <v>388</v>
      </c>
      <c r="E334" s="756">
        <v>3</v>
      </c>
      <c r="F334" s="760"/>
      <c r="G334" s="760"/>
      <c r="H334" s="809">
        <v>87964</v>
      </c>
      <c r="I334" s="809"/>
      <c r="J334" s="809">
        <v>104142</v>
      </c>
      <c r="K334" s="817"/>
      <c r="L334" s="817"/>
      <c r="M334" s="800">
        <v>10079</v>
      </c>
      <c r="N334" s="800">
        <v>10079</v>
      </c>
    </row>
    <row r="335" spans="2:14" ht="19.5">
      <c r="B335" s="749"/>
      <c r="C335" s="857"/>
      <c r="D335" s="755" t="s">
        <v>619</v>
      </c>
      <c r="E335" s="756">
        <f>E334+E326+E283</f>
        <v>16</v>
      </c>
      <c r="F335" s="760"/>
      <c r="G335" s="760"/>
      <c r="H335" s="809"/>
      <c r="I335" s="809"/>
      <c r="J335" s="809"/>
      <c r="K335" s="831"/>
      <c r="L335" s="800"/>
      <c r="M335" s="825">
        <v>119605</v>
      </c>
      <c r="N335" s="825">
        <v>120403</v>
      </c>
    </row>
    <row r="336" spans="2:14" ht="19.5">
      <c r="B336" s="749"/>
      <c r="C336" s="857"/>
      <c r="D336" s="755"/>
      <c r="E336" s="771"/>
      <c r="F336" s="749"/>
      <c r="G336" s="749"/>
      <c r="H336" s="809"/>
      <c r="I336" s="809"/>
      <c r="J336" s="809"/>
      <c r="K336" s="830"/>
      <c r="L336" s="801"/>
      <c r="M336" s="809"/>
      <c r="N336" s="801"/>
    </row>
    <row r="337" spans="2:14" ht="18.75">
      <c r="B337" s="749"/>
      <c r="C337" s="857"/>
      <c r="D337" s="787" t="s">
        <v>620</v>
      </c>
      <c r="E337" s="771"/>
      <c r="F337" s="749"/>
      <c r="G337" s="749"/>
      <c r="H337" s="809"/>
      <c r="I337" s="809"/>
      <c r="J337" s="809"/>
      <c r="K337" s="780"/>
      <c r="L337" s="780"/>
      <c r="M337" s="809"/>
      <c r="N337" s="809"/>
    </row>
    <row r="338" spans="2:14" ht="18.75">
      <c r="B338" s="749"/>
      <c r="C338" s="857"/>
      <c r="D338" s="934" t="s">
        <v>114</v>
      </c>
      <c r="E338" s="771"/>
      <c r="F338" s="749"/>
      <c r="G338" s="749" t="s">
        <v>333</v>
      </c>
      <c r="H338" s="809"/>
      <c r="I338" s="809"/>
      <c r="J338" s="809"/>
      <c r="K338" s="780"/>
      <c r="L338" s="780"/>
      <c r="M338" s="809"/>
      <c r="N338" s="809"/>
    </row>
    <row r="339" spans="2:14" ht="18.75">
      <c r="B339" s="749"/>
      <c r="C339" s="857"/>
      <c r="D339" s="789" t="s">
        <v>310</v>
      </c>
      <c r="E339" s="754"/>
      <c r="F339" s="749"/>
      <c r="G339" s="749"/>
      <c r="H339" s="809"/>
      <c r="I339" s="809"/>
      <c r="J339" s="809"/>
      <c r="K339" s="809"/>
      <c r="L339" s="809"/>
      <c r="M339" s="809"/>
      <c r="N339" s="809"/>
    </row>
    <row r="340" spans="2:14" ht="18.75">
      <c r="B340" s="749">
        <v>1</v>
      </c>
      <c r="C340" s="857" t="s">
        <v>621</v>
      </c>
      <c r="D340" s="728" t="s">
        <v>95</v>
      </c>
      <c r="E340" s="754">
        <v>0</v>
      </c>
      <c r="F340" s="749" t="s">
        <v>811</v>
      </c>
      <c r="G340" s="749">
        <v>4</v>
      </c>
      <c r="H340" s="809">
        <v>2664</v>
      </c>
      <c r="I340" s="805">
        <v>2410</v>
      </c>
      <c r="J340" s="920">
        <v>3171</v>
      </c>
      <c r="K340" s="809">
        <v>4</v>
      </c>
      <c r="L340" s="809" t="s">
        <v>824</v>
      </c>
      <c r="M340" s="809">
        <v>6342</v>
      </c>
      <c r="N340" s="809">
        <v>6596</v>
      </c>
    </row>
    <row r="341" spans="2:14" ht="18.75">
      <c r="B341" s="749">
        <v>2</v>
      </c>
      <c r="C341" s="857" t="s">
        <v>621</v>
      </c>
      <c r="D341" s="728" t="s">
        <v>95</v>
      </c>
      <c r="E341" s="754">
        <v>3</v>
      </c>
      <c r="F341" s="749" t="s">
        <v>811</v>
      </c>
      <c r="G341" s="749">
        <v>4</v>
      </c>
      <c r="H341" s="809">
        <v>2664</v>
      </c>
      <c r="I341" s="805">
        <v>2410</v>
      </c>
      <c r="J341" s="920">
        <v>3171</v>
      </c>
      <c r="K341" s="809">
        <v>4</v>
      </c>
      <c r="L341" s="809" t="s">
        <v>834</v>
      </c>
      <c r="M341" s="809">
        <v>9513</v>
      </c>
      <c r="N341" s="809">
        <v>9894</v>
      </c>
    </row>
    <row r="342" spans="2:14" ht="18.75">
      <c r="B342" s="749">
        <v>3</v>
      </c>
      <c r="C342" s="857" t="s">
        <v>621</v>
      </c>
      <c r="D342" s="728" t="s">
        <v>95</v>
      </c>
      <c r="E342" s="754">
        <v>2</v>
      </c>
      <c r="F342" s="749" t="s">
        <v>811</v>
      </c>
      <c r="G342" s="749">
        <v>4</v>
      </c>
      <c r="H342" s="809">
        <v>2664</v>
      </c>
      <c r="I342" s="805">
        <v>2410</v>
      </c>
      <c r="J342" s="920">
        <v>3171</v>
      </c>
      <c r="K342" s="809">
        <v>4</v>
      </c>
      <c r="L342" s="809" t="s">
        <v>835</v>
      </c>
      <c r="M342" s="809">
        <v>6342</v>
      </c>
      <c r="N342" s="809">
        <v>6596</v>
      </c>
    </row>
    <row r="343" spans="2:14" ht="18.75">
      <c r="B343" s="749">
        <v>4</v>
      </c>
      <c r="C343" s="857" t="s">
        <v>621</v>
      </c>
      <c r="D343" s="728" t="s">
        <v>95</v>
      </c>
      <c r="E343" s="754">
        <v>3</v>
      </c>
      <c r="F343" s="749" t="s">
        <v>811</v>
      </c>
      <c r="G343" s="749">
        <v>4</v>
      </c>
      <c r="H343" s="809">
        <v>2664</v>
      </c>
      <c r="I343" s="805">
        <v>2410</v>
      </c>
      <c r="J343" s="920">
        <v>3171</v>
      </c>
      <c r="K343" s="809">
        <v>4</v>
      </c>
      <c r="L343" s="809" t="s">
        <v>836</v>
      </c>
      <c r="M343" s="809">
        <v>9513</v>
      </c>
      <c r="N343" s="809">
        <v>9894</v>
      </c>
    </row>
    <row r="344" spans="2:14" ht="19.5">
      <c r="B344" s="749"/>
      <c r="C344" s="857"/>
      <c r="D344" s="934"/>
      <c r="E344" s="761">
        <v>8</v>
      </c>
      <c r="F344" s="749"/>
      <c r="G344" s="749"/>
      <c r="H344" s="809"/>
      <c r="I344" s="809"/>
      <c r="J344" s="920"/>
      <c r="K344" s="780"/>
      <c r="L344" s="780"/>
      <c r="M344" s="800">
        <v>31710</v>
      </c>
      <c r="N344" s="800">
        <v>32980</v>
      </c>
    </row>
    <row r="345" spans="2:14" ht="18.75">
      <c r="B345" s="749"/>
      <c r="C345" s="857"/>
      <c r="D345" s="792" t="s">
        <v>622</v>
      </c>
      <c r="E345" s="754"/>
      <c r="F345" s="728"/>
      <c r="G345" s="749"/>
      <c r="H345" s="809"/>
      <c r="I345" s="809"/>
      <c r="J345" s="920"/>
      <c r="K345" s="780"/>
      <c r="L345" s="780"/>
      <c r="M345" s="809"/>
      <c r="N345" s="809"/>
    </row>
    <row r="346" spans="2:14" ht="18.75">
      <c r="B346" s="749">
        <v>1</v>
      </c>
      <c r="C346" s="857" t="s">
        <v>557</v>
      </c>
      <c r="D346" s="728" t="s">
        <v>4</v>
      </c>
      <c r="E346" s="754">
        <v>1</v>
      </c>
      <c r="F346" s="749" t="s">
        <v>810</v>
      </c>
      <c r="G346" s="749" t="s">
        <v>34</v>
      </c>
      <c r="H346" s="809">
        <v>4437</v>
      </c>
      <c r="I346" s="809">
        <v>3954</v>
      </c>
      <c r="J346" s="920">
        <v>5329</v>
      </c>
      <c r="K346" s="809"/>
      <c r="L346" s="819" t="s">
        <v>833</v>
      </c>
      <c r="M346" s="809">
        <v>5329</v>
      </c>
      <c r="N346" s="809">
        <v>5329</v>
      </c>
    </row>
    <row r="347" spans="2:14" ht="18.75">
      <c r="B347" s="749">
        <v>2</v>
      </c>
      <c r="C347" s="857" t="s">
        <v>623</v>
      </c>
      <c r="D347" s="728" t="s">
        <v>393</v>
      </c>
      <c r="E347" s="754">
        <v>2</v>
      </c>
      <c r="F347" s="749" t="s">
        <v>810</v>
      </c>
      <c r="G347" s="749" t="s">
        <v>34</v>
      </c>
      <c r="H347" s="809">
        <v>4370</v>
      </c>
      <c r="I347" s="809">
        <v>3954</v>
      </c>
      <c r="J347" s="920">
        <v>5242</v>
      </c>
      <c r="K347" s="809"/>
      <c r="L347" s="819" t="s">
        <v>833</v>
      </c>
      <c r="M347" s="809">
        <v>10484</v>
      </c>
      <c r="N347" s="809">
        <v>10484</v>
      </c>
    </row>
    <row r="348" spans="2:14" ht="18.75">
      <c r="B348" s="749">
        <v>3</v>
      </c>
      <c r="C348" s="857" t="s">
        <v>624</v>
      </c>
      <c r="D348" s="728" t="s">
        <v>394</v>
      </c>
      <c r="E348" s="754">
        <v>1</v>
      </c>
      <c r="F348" s="749" t="s">
        <v>837</v>
      </c>
      <c r="G348" s="749" t="s">
        <v>37</v>
      </c>
      <c r="H348" s="809">
        <v>3508</v>
      </c>
      <c r="I348" s="809">
        <v>3359</v>
      </c>
      <c r="J348" s="919">
        <v>4176</v>
      </c>
      <c r="K348" s="809"/>
      <c r="L348" s="819" t="s">
        <v>833</v>
      </c>
      <c r="M348" s="809">
        <v>4176</v>
      </c>
      <c r="N348" s="809">
        <v>4176</v>
      </c>
    </row>
    <row r="349" spans="2:14" ht="18.75">
      <c r="B349" s="749"/>
      <c r="C349" s="857"/>
      <c r="D349" s="728" t="s">
        <v>395</v>
      </c>
      <c r="E349" s="754"/>
      <c r="F349" s="749"/>
      <c r="G349" s="749"/>
      <c r="H349" s="809"/>
      <c r="I349" s="809"/>
      <c r="J349" s="920"/>
      <c r="K349" s="809"/>
      <c r="L349" s="819"/>
      <c r="M349" s="809"/>
      <c r="N349" s="809"/>
    </row>
    <row r="350" spans="2:14" ht="18.75">
      <c r="B350" s="749">
        <v>4</v>
      </c>
      <c r="C350" s="857" t="s">
        <v>625</v>
      </c>
      <c r="D350" s="867" t="s">
        <v>838</v>
      </c>
      <c r="E350" s="754">
        <v>1</v>
      </c>
      <c r="F350" s="726" t="s">
        <v>810</v>
      </c>
      <c r="G350" s="749" t="s">
        <v>39</v>
      </c>
      <c r="H350" s="809">
        <v>2427</v>
      </c>
      <c r="I350" s="809"/>
      <c r="J350" s="920">
        <v>2893</v>
      </c>
      <c r="K350" s="722"/>
      <c r="L350" s="793" t="s">
        <v>839</v>
      </c>
      <c r="M350" s="809">
        <v>2893</v>
      </c>
      <c r="N350" s="809">
        <v>2893</v>
      </c>
    </row>
    <row r="351" spans="2:14" ht="18.75">
      <c r="B351" s="749">
        <v>5</v>
      </c>
      <c r="C351" s="857" t="s">
        <v>580</v>
      </c>
      <c r="D351" s="728" t="s">
        <v>45</v>
      </c>
      <c r="E351" s="754">
        <v>1</v>
      </c>
      <c r="F351" s="749" t="s">
        <v>811</v>
      </c>
      <c r="G351" s="749" t="s">
        <v>402</v>
      </c>
      <c r="H351" s="809">
        <v>1462</v>
      </c>
      <c r="I351" s="805">
        <v>1322</v>
      </c>
      <c r="J351" s="920">
        <v>1740</v>
      </c>
      <c r="K351" s="809">
        <v>4</v>
      </c>
      <c r="L351" s="809" t="s">
        <v>836</v>
      </c>
      <c r="M351" s="809">
        <v>1740</v>
      </c>
      <c r="N351" s="809">
        <v>1810</v>
      </c>
    </row>
    <row r="352" spans="2:14" ht="18.75">
      <c r="B352" s="749"/>
      <c r="C352" s="857"/>
      <c r="D352" s="785" t="s">
        <v>212</v>
      </c>
      <c r="E352" s="754"/>
      <c r="F352" s="749"/>
      <c r="G352" s="749"/>
      <c r="H352" s="809"/>
      <c r="I352" s="809"/>
      <c r="J352" s="920"/>
      <c r="K352" s="809"/>
      <c r="L352" s="809"/>
      <c r="M352" s="809"/>
      <c r="N352" s="809"/>
    </row>
    <row r="353" spans="2:14" ht="18.75">
      <c r="B353" s="749">
        <v>1</v>
      </c>
      <c r="C353" s="857" t="s">
        <v>626</v>
      </c>
      <c r="D353" s="728" t="s">
        <v>398</v>
      </c>
      <c r="E353" s="754">
        <v>1</v>
      </c>
      <c r="F353" s="749" t="s">
        <v>811</v>
      </c>
      <c r="G353" s="749" t="s">
        <v>37</v>
      </c>
      <c r="H353" s="809">
        <v>3508</v>
      </c>
      <c r="I353" s="806">
        <v>3359</v>
      </c>
      <c r="J353" s="919">
        <v>4176</v>
      </c>
      <c r="K353" s="809">
        <v>4</v>
      </c>
      <c r="L353" s="819" t="s">
        <v>833</v>
      </c>
      <c r="M353" s="809">
        <v>4176</v>
      </c>
      <c r="N353" s="809">
        <v>4343</v>
      </c>
    </row>
    <row r="354" spans="2:14" ht="19.5">
      <c r="B354" s="749"/>
      <c r="C354" s="857"/>
      <c r="D354" s="765" t="s">
        <v>430</v>
      </c>
      <c r="E354" s="756">
        <v>7</v>
      </c>
      <c r="F354" s="755"/>
      <c r="G354" s="760"/>
      <c r="H354" s="809"/>
      <c r="I354" s="809"/>
      <c r="J354" s="920"/>
      <c r="K354" s="800"/>
      <c r="L354" s="814"/>
      <c r="M354" s="800">
        <v>28798</v>
      </c>
      <c r="N354" s="800">
        <v>29035</v>
      </c>
    </row>
    <row r="355" spans="2:14" ht="18.75">
      <c r="B355" s="749"/>
      <c r="C355" s="857"/>
      <c r="D355" s="767" t="s">
        <v>595</v>
      </c>
      <c r="E355" s="754"/>
      <c r="F355" s="749"/>
      <c r="G355" s="749"/>
      <c r="H355" s="809"/>
      <c r="I355" s="809"/>
      <c r="J355" s="920"/>
      <c r="K355" s="809"/>
      <c r="L355" s="809"/>
      <c r="M355" s="809"/>
      <c r="N355" s="809"/>
    </row>
    <row r="356" spans="2:14" ht="18.75">
      <c r="B356" s="749">
        <v>1</v>
      </c>
      <c r="C356" s="857" t="s">
        <v>627</v>
      </c>
      <c r="D356" s="728" t="s">
        <v>407</v>
      </c>
      <c r="E356" s="754">
        <v>5</v>
      </c>
      <c r="F356" s="749" t="s">
        <v>811</v>
      </c>
      <c r="G356" s="749">
        <v>3</v>
      </c>
      <c r="H356" s="809">
        <v>2368</v>
      </c>
      <c r="I356" s="805">
        <v>2142</v>
      </c>
      <c r="J356" s="920">
        <v>2819</v>
      </c>
      <c r="K356" s="809">
        <v>8</v>
      </c>
      <c r="L356" s="819" t="s">
        <v>820</v>
      </c>
      <c r="M356" s="809">
        <v>14095</v>
      </c>
      <c r="N356" s="809">
        <v>15223</v>
      </c>
    </row>
    <row r="357" spans="2:14" ht="18.75">
      <c r="B357" s="749">
        <v>2</v>
      </c>
      <c r="C357" s="857" t="s">
        <v>628</v>
      </c>
      <c r="D357" s="728" t="s">
        <v>408</v>
      </c>
      <c r="E357" s="754">
        <v>5</v>
      </c>
      <c r="F357" s="749" t="s">
        <v>811</v>
      </c>
      <c r="G357" s="749">
        <v>2</v>
      </c>
      <c r="H357" s="809">
        <v>2131</v>
      </c>
      <c r="I357" s="805">
        <v>1928</v>
      </c>
      <c r="J357" s="920">
        <v>2537</v>
      </c>
      <c r="K357" s="809">
        <v>4</v>
      </c>
      <c r="L357" s="819" t="s">
        <v>820</v>
      </c>
      <c r="M357" s="809">
        <v>20296</v>
      </c>
      <c r="N357" s="809">
        <v>21108</v>
      </c>
    </row>
    <row r="358" spans="2:14" ht="18.75">
      <c r="B358" s="749">
        <v>3</v>
      </c>
      <c r="C358" s="857" t="s">
        <v>628</v>
      </c>
      <c r="D358" s="728" t="s">
        <v>409</v>
      </c>
      <c r="E358" s="754">
        <v>5</v>
      </c>
      <c r="F358" s="749" t="s">
        <v>811</v>
      </c>
      <c r="G358" s="749">
        <v>2</v>
      </c>
      <c r="H358" s="809">
        <v>2131</v>
      </c>
      <c r="I358" s="805">
        <v>1928</v>
      </c>
      <c r="J358" s="920">
        <v>2537</v>
      </c>
      <c r="K358" s="809">
        <v>4</v>
      </c>
      <c r="L358" s="809" t="s">
        <v>836</v>
      </c>
      <c r="M358" s="809">
        <v>12685</v>
      </c>
      <c r="N358" s="809">
        <v>13192</v>
      </c>
    </row>
    <row r="359" spans="2:14" ht="18.75">
      <c r="B359" s="749">
        <v>4</v>
      </c>
      <c r="C359" s="857" t="s">
        <v>629</v>
      </c>
      <c r="D359" s="728" t="s">
        <v>410</v>
      </c>
      <c r="E359" s="754">
        <v>5</v>
      </c>
      <c r="F359" s="749" t="s">
        <v>811</v>
      </c>
      <c r="G359" s="749">
        <v>2</v>
      </c>
      <c r="H359" s="809">
        <v>2131</v>
      </c>
      <c r="I359" s="805">
        <v>1928</v>
      </c>
      <c r="J359" s="920">
        <v>2537</v>
      </c>
      <c r="K359" s="809">
        <v>4</v>
      </c>
      <c r="L359" s="819" t="s">
        <v>820</v>
      </c>
      <c r="M359" s="809">
        <v>12685</v>
      </c>
      <c r="N359" s="809">
        <v>13192</v>
      </c>
    </row>
    <row r="360" spans="2:14" ht="18.75">
      <c r="B360" s="749">
        <v>5</v>
      </c>
      <c r="C360" s="857" t="s">
        <v>630</v>
      </c>
      <c r="D360" s="728" t="s">
        <v>411</v>
      </c>
      <c r="E360" s="754">
        <v>5</v>
      </c>
      <c r="F360" s="749" t="s">
        <v>811</v>
      </c>
      <c r="G360" s="749">
        <v>4</v>
      </c>
      <c r="H360" s="809">
        <v>2664</v>
      </c>
      <c r="I360" s="805">
        <v>2410</v>
      </c>
      <c r="J360" s="920">
        <v>3171</v>
      </c>
      <c r="K360" s="809">
        <v>8</v>
      </c>
      <c r="L360" s="819" t="s">
        <v>820</v>
      </c>
      <c r="M360" s="809">
        <v>15855</v>
      </c>
      <c r="N360" s="809">
        <v>17123</v>
      </c>
    </row>
    <row r="361" spans="2:14" ht="18.75">
      <c r="B361" s="749">
        <v>6</v>
      </c>
      <c r="C361" s="857" t="s">
        <v>631</v>
      </c>
      <c r="D361" s="728" t="s">
        <v>412</v>
      </c>
      <c r="E361" s="754">
        <v>5</v>
      </c>
      <c r="F361" s="749" t="s">
        <v>811</v>
      </c>
      <c r="G361" s="749">
        <v>2</v>
      </c>
      <c r="H361" s="809">
        <v>2131</v>
      </c>
      <c r="I361" s="805">
        <v>1928</v>
      </c>
      <c r="J361" s="920">
        <v>2537</v>
      </c>
      <c r="K361" s="809">
        <v>4</v>
      </c>
      <c r="L361" s="819" t="s">
        <v>820</v>
      </c>
      <c r="M361" s="809">
        <v>12685</v>
      </c>
      <c r="N361" s="809">
        <v>13192</v>
      </c>
    </row>
    <row r="362" spans="2:14" ht="18.75">
      <c r="B362" s="749">
        <v>7</v>
      </c>
      <c r="C362" s="857" t="s">
        <v>621</v>
      </c>
      <c r="D362" s="911" t="s">
        <v>413</v>
      </c>
      <c r="E362" s="754">
        <v>3</v>
      </c>
      <c r="F362" s="749" t="s">
        <v>811</v>
      </c>
      <c r="G362" s="749">
        <v>4</v>
      </c>
      <c r="H362" s="809">
        <v>2664</v>
      </c>
      <c r="I362" s="805">
        <v>2410</v>
      </c>
      <c r="J362" s="920">
        <v>3171</v>
      </c>
      <c r="K362" s="809">
        <v>8</v>
      </c>
      <c r="L362" s="819" t="s">
        <v>820</v>
      </c>
      <c r="M362" s="809">
        <v>9513</v>
      </c>
      <c r="N362" s="809">
        <v>10274</v>
      </c>
    </row>
    <row r="363" spans="2:14" ht="18.75">
      <c r="B363" s="749">
        <v>8</v>
      </c>
      <c r="C363" s="857" t="s">
        <v>582</v>
      </c>
      <c r="D363" s="728" t="s">
        <v>570</v>
      </c>
      <c r="E363" s="754">
        <v>1</v>
      </c>
      <c r="F363" s="749" t="s">
        <v>825</v>
      </c>
      <c r="G363" s="749">
        <v>4</v>
      </c>
      <c r="H363" s="809">
        <v>2762</v>
      </c>
      <c r="I363" s="805">
        <v>2499</v>
      </c>
      <c r="J363" s="920">
        <v>3289</v>
      </c>
      <c r="K363" s="809">
        <v>12</v>
      </c>
      <c r="L363" s="819" t="s">
        <v>820</v>
      </c>
      <c r="M363" s="809">
        <v>3289</v>
      </c>
      <c r="N363" s="809">
        <v>3684</v>
      </c>
    </row>
    <row r="364" spans="2:14" ht="18.75">
      <c r="B364" s="749"/>
      <c r="C364" s="857"/>
      <c r="D364" s="728" t="s">
        <v>571</v>
      </c>
      <c r="E364" s="754"/>
      <c r="F364" s="749"/>
      <c r="G364" s="749"/>
      <c r="H364" s="809"/>
      <c r="I364" s="805"/>
      <c r="J364" s="809"/>
      <c r="K364" s="809"/>
      <c r="L364" s="819"/>
      <c r="M364" s="809"/>
      <c r="N364" s="809"/>
    </row>
    <row r="365" spans="2:14" ht="19.5">
      <c r="B365" s="749"/>
      <c r="C365" s="857"/>
      <c r="D365" s="765" t="s">
        <v>430</v>
      </c>
      <c r="E365" s="756">
        <f>E356+E357+E358+E359+E360+E361+E362+E363</f>
        <v>34</v>
      </c>
      <c r="F365" s="755"/>
      <c r="G365" s="760"/>
      <c r="H365" s="809"/>
      <c r="I365" s="809"/>
      <c r="J365" s="809"/>
      <c r="K365" s="812"/>
      <c r="L365" s="800"/>
      <c r="M365" s="800">
        <v>101103</v>
      </c>
      <c r="N365" s="800">
        <v>106988</v>
      </c>
    </row>
    <row r="366" spans="2:14" ht="18.75">
      <c r="B366" s="749"/>
      <c r="C366" s="857"/>
      <c r="D366" s="785" t="s">
        <v>415</v>
      </c>
      <c r="E366" s="754"/>
      <c r="F366" s="749"/>
      <c r="G366" s="749"/>
      <c r="H366" s="809"/>
      <c r="I366" s="809"/>
      <c r="J366" s="809"/>
      <c r="K366" s="809"/>
      <c r="L366" s="809"/>
      <c r="M366" s="809"/>
      <c r="N366" s="809"/>
    </row>
    <row r="367" spans="2:14" ht="18.75">
      <c r="B367" s="749">
        <v>1</v>
      </c>
      <c r="C367" s="857" t="s">
        <v>632</v>
      </c>
      <c r="D367" s="728" t="s">
        <v>633</v>
      </c>
      <c r="E367" s="754">
        <v>1</v>
      </c>
      <c r="F367" s="749" t="s">
        <v>811</v>
      </c>
      <c r="G367" s="749" t="s">
        <v>34</v>
      </c>
      <c r="H367" s="809">
        <v>3778</v>
      </c>
      <c r="I367" s="809">
        <v>3108</v>
      </c>
      <c r="J367" s="920">
        <v>4498</v>
      </c>
      <c r="K367" s="809">
        <v>8</v>
      </c>
      <c r="L367" s="819" t="s">
        <v>833</v>
      </c>
      <c r="M367" s="809">
        <v>4498</v>
      </c>
      <c r="N367" s="809">
        <v>4858</v>
      </c>
    </row>
    <row r="368" spans="2:14" ht="18.75">
      <c r="B368" s="749"/>
      <c r="C368" s="857"/>
      <c r="D368" s="765" t="s">
        <v>595</v>
      </c>
      <c r="E368" s="754"/>
      <c r="F368" s="728"/>
      <c r="G368" s="749"/>
      <c r="H368" s="809"/>
      <c r="I368" s="809"/>
      <c r="J368" s="920"/>
      <c r="K368" s="826" t="e">
        <v>#REF!</v>
      </c>
      <c r="L368" s="780"/>
      <c r="M368" s="809"/>
      <c r="N368" s="809"/>
    </row>
    <row r="369" spans="2:14" ht="18.75">
      <c r="B369" s="749">
        <v>2</v>
      </c>
      <c r="C369" s="857" t="s">
        <v>634</v>
      </c>
      <c r="D369" s="728" t="s">
        <v>417</v>
      </c>
      <c r="E369" s="754">
        <v>1</v>
      </c>
      <c r="F369" s="749" t="s">
        <v>811</v>
      </c>
      <c r="G369" s="749">
        <v>5</v>
      </c>
      <c r="H369" s="809">
        <v>0</v>
      </c>
      <c r="I369" s="805">
        <v>2410</v>
      </c>
      <c r="J369" s="920">
        <v>3616</v>
      </c>
      <c r="K369" s="809">
        <v>8</v>
      </c>
      <c r="L369" s="840" t="s">
        <v>820</v>
      </c>
      <c r="M369" s="809">
        <v>3616</v>
      </c>
      <c r="N369" s="809">
        <v>3905</v>
      </c>
    </row>
    <row r="370" spans="2:14" ht="18.75">
      <c r="B370" s="749">
        <v>3</v>
      </c>
      <c r="C370" s="857" t="s">
        <v>634</v>
      </c>
      <c r="D370" s="728" t="s">
        <v>417</v>
      </c>
      <c r="E370" s="754">
        <v>1</v>
      </c>
      <c r="F370" s="749" t="s">
        <v>811</v>
      </c>
      <c r="G370" s="749">
        <v>4</v>
      </c>
      <c r="H370" s="809">
        <v>2664</v>
      </c>
      <c r="I370" s="805">
        <v>2410</v>
      </c>
      <c r="J370" s="920">
        <v>3171</v>
      </c>
      <c r="K370" s="809">
        <v>8</v>
      </c>
      <c r="L370" s="840" t="s">
        <v>820</v>
      </c>
      <c r="M370" s="809">
        <v>3171</v>
      </c>
      <c r="N370" s="809">
        <v>3425</v>
      </c>
    </row>
    <row r="371" spans="2:14" ht="18.75">
      <c r="B371" s="749">
        <v>4</v>
      </c>
      <c r="C371" s="857" t="s">
        <v>635</v>
      </c>
      <c r="D371" s="728" t="s">
        <v>636</v>
      </c>
      <c r="E371" s="754">
        <v>1</v>
      </c>
      <c r="F371" s="749" t="s">
        <v>811</v>
      </c>
      <c r="G371" s="749">
        <v>3</v>
      </c>
      <c r="H371" s="809">
        <v>2368</v>
      </c>
      <c r="I371" s="805">
        <v>2142</v>
      </c>
      <c r="J371" s="920">
        <v>2819</v>
      </c>
      <c r="K371" s="809">
        <v>8</v>
      </c>
      <c r="L371" s="811" t="s">
        <v>819</v>
      </c>
      <c r="M371" s="809">
        <v>2819</v>
      </c>
      <c r="N371" s="809">
        <v>3045</v>
      </c>
    </row>
    <row r="372" spans="2:14" ht="18.75">
      <c r="B372" s="749"/>
      <c r="C372" s="857"/>
      <c r="D372" s="728" t="s">
        <v>637</v>
      </c>
      <c r="E372" s="754"/>
      <c r="F372" s="749"/>
      <c r="G372" s="749"/>
      <c r="H372" s="809"/>
      <c r="I372" s="805"/>
      <c r="J372" s="920"/>
      <c r="K372" s="809"/>
      <c r="L372" s="840"/>
      <c r="M372" s="809"/>
      <c r="N372" s="809"/>
    </row>
    <row r="373" spans="2:14" ht="18.75">
      <c r="B373" s="749">
        <v>5</v>
      </c>
      <c r="C373" s="857" t="s">
        <v>635</v>
      </c>
      <c r="D373" s="728" t="s">
        <v>636</v>
      </c>
      <c r="E373" s="754">
        <v>1</v>
      </c>
      <c r="F373" s="749" t="s">
        <v>811</v>
      </c>
      <c r="G373" s="749">
        <v>4</v>
      </c>
      <c r="H373" s="809">
        <v>2664</v>
      </c>
      <c r="I373" s="805">
        <v>2410</v>
      </c>
      <c r="J373" s="920">
        <v>3171</v>
      </c>
      <c r="K373" s="809">
        <v>8</v>
      </c>
      <c r="L373" s="811" t="s">
        <v>820</v>
      </c>
      <c r="M373" s="809">
        <v>3171</v>
      </c>
      <c r="N373" s="809">
        <v>3425</v>
      </c>
    </row>
    <row r="374" spans="2:14" ht="18.75">
      <c r="B374" s="749"/>
      <c r="C374" s="857"/>
      <c r="D374" s="728" t="s">
        <v>637</v>
      </c>
      <c r="E374" s="843"/>
      <c r="F374" s="724"/>
      <c r="G374" s="724"/>
      <c r="H374" s="809"/>
      <c r="I374" s="805"/>
      <c r="J374" s="920"/>
      <c r="K374" s="808"/>
      <c r="L374" s="808"/>
      <c r="M374" s="809"/>
      <c r="N374" s="807"/>
    </row>
    <row r="375" spans="2:14" ht="19.5">
      <c r="B375" s="749"/>
      <c r="C375" s="857"/>
      <c r="D375" s="765" t="s">
        <v>430</v>
      </c>
      <c r="E375" s="756">
        <v>5</v>
      </c>
      <c r="F375" s="729"/>
      <c r="G375" s="760" t="s">
        <v>333</v>
      </c>
      <c r="H375" s="809"/>
      <c r="I375" s="809"/>
      <c r="J375" s="920"/>
      <c r="K375" s="812"/>
      <c r="L375" s="829"/>
      <c r="M375" s="800">
        <v>17275</v>
      </c>
      <c r="N375" s="800">
        <v>18658</v>
      </c>
    </row>
    <row r="376" spans="2:14" ht="18.75">
      <c r="B376" s="749"/>
      <c r="C376" s="857"/>
      <c r="D376" s="785" t="s">
        <v>418</v>
      </c>
      <c r="E376" s="754"/>
      <c r="F376" s="749"/>
      <c r="G376" s="749"/>
      <c r="H376" s="809"/>
      <c r="I376" s="809"/>
      <c r="J376" s="920"/>
      <c r="K376" s="780"/>
      <c r="L376" s="780"/>
      <c r="M376" s="809"/>
      <c r="N376" s="809"/>
    </row>
    <row r="377" spans="2:14" ht="18.75">
      <c r="B377" s="749">
        <v>1</v>
      </c>
      <c r="C377" s="857" t="s">
        <v>638</v>
      </c>
      <c r="D377" s="728" t="s">
        <v>400</v>
      </c>
      <c r="E377" s="754">
        <v>1</v>
      </c>
      <c r="F377" s="749" t="s">
        <v>811</v>
      </c>
      <c r="G377" s="749" t="s">
        <v>34</v>
      </c>
      <c r="H377" s="809">
        <v>3420</v>
      </c>
      <c r="I377" s="809">
        <v>3094</v>
      </c>
      <c r="J377" s="920">
        <v>4067</v>
      </c>
      <c r="K377" s="809">
        <v>4</v>
      </c>
      <c r="L377" s="819" t="s">
        <v>833</v>
      </c>
      <c r="M377" s="809">
        <v>4067</v>
      </c>
      <c r="N377" s="809">
        <v>4230</v>
      </c>
    </row>
    <row r="378" spans="2:14" ht="18.75">
      <c r="B378" s="749"/>
      <c r="C378" s="857"/>
      <c r="D378" s="765" t="s">
        <v>595</v>
      </c>
      <c r="E378" s="754"/>
      <c r="F378" s="749"/>
      <c r="G378" s="749"/>
      <c r="H378" s="809"/>
      <c r="I378" s="809"/>
      <c r="J378" s="920"/>
      <c r="K378" s="809"/>
      <c r="L378" s="780"/>
      <c r="M378" s="809"/>
      <c r="N378" s="809"/>
    </row>
    <row r="379" spans="2:14" ht="18.75">
      <c r="B379" s="749">
        <v>1</v>
      </c>
      <c r="C379" s="857" t="s">
        <v>621</v>
      </c>
      <c r="D379" s="728" t="s">
        <v>413</v>
      </c>
      <c r="E379" s="754">
        <v>2</v>
      </c>
      <c r="F379" s="749" t="s">
        <v>811</v>
      </c>
      <c r="G379" s="749">
        <v>5</v>
      </c>
      <c r="H379" s="809">
        <v>3038</v>
      </c>
      <c r="I379" s="805">
        <v>2749</v>
      </c>
      <c r="J379" s="920">
        <v>3616</v>
      </c>
      <c r="K379" s="809">
        <v>8</v>
      </c>
      <c r="L379" s="819" t="s">
        <v>820</v>
      </c>
      <c r="M379" s="809">
        <v>7232</v>
      </c>
      <c r="N379" s="809">
        <v>7811</v>
      </c>
    </row>
    <row r="380" spans="2:14" ht="18.75">
      <c r="B380" s="749">
        <v>2</v>
      </c>
      <c r="C380" s="857" t="s">
        <v>621</v>
      </c>
      <c r="D380" s="728" t="s">
        <v>413</v>
      </c>
      <c r="E380" s="754">
        <v>6</v>
      </c>
      <c r="F380" s="749" t="s">
        <v>811</v>
      </c>
      <c r="G380" s="749">
        <v>4</v>
      </c>
      <c r="H380" s="809">
        <v>2664</v>
      </c>
      <c r="I380" s="805">
        <v>2410</v>
      </c>
      <c r="J380" s="920">
        <v>3171</v>
      </c>
      <c r="K380" s="809">
        <v>8</v>
      </c>
      <c r="L380" s="819" t="s">
        <v>820</v>
      </c>
      <c r="M380" s="809">
        <v>19026</v>
      </c>
      <c r="N380" s="809">
        <v>20548</v>
      </c>
    </row>
    <row r="381" spans="2:14" ht="18.75">
      <c r="B381" s="749">
        <v>3</v>
      </c>
      <c r="C381" s="857" t="s">
        <v>621</v>
      </c>
      <c r="D381" s="728" t="s">
        <v>413</v>
      </c>
      <c r="E381" s="754">
        <v>2</v>
      </c>
      <c r="F381" s="749" t="s">
        <v>811</v>
      </c>
      <c r="G381" s="749">
        <v>3</v>
      </c>
      <c r="H381" s="809">
        <v>2368</v>
      </c>
      <c r="I381" s="805">
        <v>2142</v>
      </c>
      <c r="J381" s="920">
        <v>2819</v>
      </c>
      <c r="K381" s="809">
        <v>8</v>
      </c>
      <c r="L381" s="819" t="s">
        <v>820</v>
      </c>
      <c r="M381" s="809">
        <v>5638</v>
      </c>
      <c r="N381" s="809">
        <v>6089</v>
      </c>
    </row>
    <row r="382" spans="2:14" ht="18.75">
      <c r="B382" s="749">
        <v>4</v>
      </c>
      <c r="C382" s="857" t="s">
        <v>621</v>
      </c>
      <c r="D382" s="728" t="s">
        <v>413</v>
      </c>
      <c r="E382" s="754">
        <v>1</v>
      </c>
      <c r="F382" s="749" t="s">
        <v>811</v>
      </c>
      <c r="G382" s="749">
        <v>4</v>
      </c>
      <c r="H382" s="809">
        <v>2664</v>
      </c>
      <c r="I382" s="809">
        <v>2410</v>
      </c>
      <c r="J382" s="920">
        <v>3171</v>
      </c>
      <c r="K382" s="809">
        <v>8</v>
      </c>
      <c r="L382" s="819" t="s">
        <v>820</v>
      </c>
      <c r="M382" s="809">
        <v>3171</v>
      </c>
      <c r="N382" s="809">
        <v>3425</v>
      </c>
    </row>
    <row r="383" spans="2:14" ht="18.75">
      <c r="B383" s="749">
        <v>5</v>
      </c>
      <c r="C383" s="857" t="s">
        <v>582</v>
      </c>
      <c r="D383" s="728" t="s">
        <v>570</v>
      </c>
      <c r="E383" s="759">
        <v>1</v>
      </c>
      <c r="F383" s="749" t="s">
        <v>825</v>
      </c>
      <c r="G383" s="749">
        <v>5</v>
      </c>
      <c r="H383" s="809">
        <v>3151</v>
      </c>
      <c r="I383" s="805">
        <v>2851</v>
      </c>
      <c r="J383" s="920">
        <v>3751</v>
      </c>
      <c r="K383" s="809">
        <v>12</v>
      </c>
      <c r="L383" s="819" t="s">
        <v>820</v>
      </c>
      <c r="M383" s="809">
        <v>3751</v>
      </c>
      <c r="N383" s="809">
        <v>4201</v>
      </c>
    </row>
    <row r="384" spans="2:14" ht="18.75">
      <c r="B384" s="749"/>
      <c r="C384" s="857"/>
      <c r="D384" s="728" t="s">
        <v>571</v>
      </c>
      <c r="E384" s="759"/>
      <c r="F384" s="749"/>
      <c r="G384" s="749"/>
      <c r="H384" s="809"/>
      <c r="I384" s="805"/>
      <c r="J384" s="920"/>
      <c r="K384" s="809"/>
      <c r="L384" s="819"/>
      <c r="M384" s="809"/>
      <c r="N384" s="809"/>
    </row>
    <row r="385" spans="2:14" ht="18.75">
      <c r="B385" s="749">
        <v>6</v>
      </c>
      <c r="C385" s="857" t="s">
        <v>639</v>
      </c>
      <c r="D385" s="728" t="s">
        <v>54</v>
      </c>
      <c r="E385" s="754">
        <v>1</v>
      </c>
      <c r="F385" s="749" t="s">
        <v>811</v>
      </c>
      <c r="G385" s="749">
        <v>5</v>
      </c>
      <c r="H385" s="809">
        <v>3173</v>
      </c>
      <c r="I385" s="805">
        <v>2871</v>
      </c>
      <c r="J385" s="920">
        <v>3778</v>
      </c>
      <c r="K385" s="809">
        <v>4</v>
      </c>
      <c r="L385" s="819" t="s">
        <v>840</v>
      </c>
      <c r="M385" s="809">
        <v>3778</v>
      </c>
      <c r="N385" s="809">
        <v>3929</v>
      </c>
    </row>
    <row r="386" spans="2:14" ht="18.75">
      <c r="B386" s="749"/>
      <c r="C386" s="857"/>
      <c r="D386" s="788" t="s">
        <v>640</v>
      </c>
      <c r="E386" s="754"/>
      <c r="F386" s="749"/>
      <c r="G386" s="749"/>
      <c r="H386" s="809"/>
      <c r="I386" s="809"/>
      <c r="J386" s="920"/>
      <c r="K386" s="780"/>
      <c r="L386" s="780"/>
      <c r="M386" s="809"/>
      <c r="N386" s="809"/>
    </row>
    <row r="387" spans="2:14" ht="18.75">
      <c r="B387" s="749"/>
      <c r="C387" s="857"/>
      <c r="D387" s="788" t="s">
        <v>641</v>
      </c>
      <c r="E387" s="754"/>
      <c r="F387" s="749"/>
      <c r="G387" s="749"/>
      <c r="H387" s="809"/>
      <c r="I387" s="809"/>
      <c r="J387" s="920"/>
      <c r="K387" s="780"/>
      <c r="L387" s="780"/>
      <c r="M387" s="809"/>
      <c r="N387" s="809"/>
    </row>
    <row r="388" spans="2:14" ht="18.75">
      <c r="B388" s="749">
        <v>1</v>
      </c>
      <c r="C388" s="857" t="s">
        <v>631</v>
      </c>
      <c r="D388" s="728" t="s">
        <v>412</v>
      </c>
      <c r="E388" s="754">
        <v>5</v>
      </c>
      <c r="F388" s="749" t="s">
        <v>811</v>
      </c>
      <c r="G388" s="749">
        <v>4</v>
      </c>
      <c r="H388" s="809">
        <v>2664</v>
      </c>
      <c r="I388" s="805">
        <v>2410</v>
      </c>
      <c r="J388" s="920">
        <v>3171</v>
      </c>
      <c r="K388" s="828">
        <v>8</v>
      </c>
      <c r="L388" s="819" t="s">
        <v>820</v>
      </c>
      <c r="M388" s="809">
        <v>15855</v>
      </c>
      <c r="N388" s="809">
        <v>16489</v>
      </c>
    </row>
    <row r="389" spans="2:14" ht="18.75">
      <c r="B389" s="749">
        <v>2</v>
      </c>
      <c r="C389" s="857" t="s">
        <v>631</v>
      </c>
      <c r="D389" s="728" t="s">
        <v>412</v>
      </c>
      <c r="E389" s="754">
        <v>10</v>
      </c>
      <c r="F389" s="749" t="s">
        <v>811</v>
      </c>
      <c r="G389" s="749">
        <v>4</v>
      </c>
      <c r="H389" s="809">
        <v>2664</v>
      </c>
      <c r="I389" s="805">
        <v>2410</v>
      </c>
      <c r="J389" s="920">
        <v>3171</v>
      </c>
      <c r="K389" s="809">
        <v>8</v>
      </c>
      <c r="L389" s="809" t="s">
        <v>836</v>
      </c>
      <c r="M389" s="809">
        <v>31710</v>
      </c>
      <c r="N389" s="809">
        <v>34247</v>
      </c>
    </row>
    <row r="390" spans="2:14" ht="18.75">
      <c r="B390" s="749">
        <v>3</v>
      </c>
      <c r="C390" s="857" t="s">
        <v>642</v>
      </c>
      <c r="D390" s="728" t="s">
        <v>407</v>
      </c>
      <c r="E390" s="754">
        <v>15</v>
      </c>
      <c r="F390" s="749" t="s">
        <v>811</v>
      </c>
      <c r="G390" s="749">
        <v>3</v>
      </c>
      <c r="H390" s="809">
        <v>2368</v>
      </c>
      <c r="I390" s="805">
        <v>2142</v>
      </c>
      <c r="J390" s="920">
        <v>2819</v>
      </c>
      <c r="K390" s="809">
        <v>8</v>
      </c>
      <c r="L390" s="819" t="s">
        <v>820</v>
      </c>
      <c r="M390" s="809">
        <v>42285</v>
      </c>
      <c r="N390" s="809">
        <v>45668</v>
      </c>
    </row>
    <row r="391" spans="2:14" ht="18.75">
      <c r="B391" s="749">
        <v>4</v>
      </c>
      <c r="C391" s="857" t="s">
        <v>642</v>
      </c>
      <c r="D391" s="728" t="s">
        <v>407</v>
      </c>
      <c r="E391" s="754">
        <v>1</v>
      </c>
      <c r="F391" s="749" t="s">
        <v>811</v>
      </c>
      <c r="G391" s="749">
        <v>2</v>
      </c>
      <c r="H391" s="809">
        <v>2131</v>
      </c>
      <c r="I391" s="805">
        <v>1928</v>
      </c>
      <c r="J391" s="920">
        <v>2537</v>
      </c>
      <c r="K391" s="809">
        <v>8</v>
      </c>
      <c r="L391" s="809" t="s">
        <v>820</v>
      </c>
      <c r="M391" s="809">
        <v>2537</v>
      </c>
      <c r="N391" s="809">
        <v>2740</v>
      </c>
    </row>
    <row r="392" spans="2:14" ht="18.75">
      <c r="B392" s="749"/>
      <c r="C392" s="857"/>
      <c r="D392" s="785" t="s">
        <v>419</v>
      </c>
      <c r="E392" s="754"/>
      <c r="F392" s="728"/>
      <c r="G392" s="749"/>
      <c r="H392" s="809"/>
      <c r="I392" s="805"/>
      <c r="J392" s="920"/>
      <c r="K392" s="780"/>
      <c r="L392" s="780"/>
      <c r="M392" s="809"/>
      <c r="N392" s="809"/>
    </row>
    <row r="393" spans="2:14" ht="18.75">
      <c r="B393" s="749">
        <v>1</v>
      </c>
      <c r="C393" s="857" t="s">
        <v>631</v>
      </c>
      <c r="D393" s="728" t="s">
        <v>412</v>
      </c>
      <c r="E393" s="754">
        <v>1</v>
      </c>
      <c r="F393" s="749" t="s">
        <v>810</v>
      </c>
      <c r="G393" s="749">
        <v>2</v>
      </c>
      <c r="H393" s="809">
        <v>2131</v>
      </c>
      <c r="I393" s="805">
        <v>1928</v>
      </c>
      <c r="J393" s="920">
        <v>2537</v>
      </c>
      <c r="K393" s="809"/>
      <c r="L393" s="809" t="s">
        <v>836</v>
      </c>
      <c r="M393" s="809">
        <v>2537</v>
      </c>
      <c r="N393" s="809">
        <v>2537</v>
      </c>
    </row>
    <row r="394" spans="2:14" ht="19.5">
      <c r="B394" s="749"/>
      <c r="C394" s="857"/>
      <c r="D394" s="765" t="s">
        <v>430</v>
      </c>
      <c r="E394" s="756">
        <v>46</v>
      </c>
      <c r="F394" s="729"/>
      <c r="G394" s="760"/>
      <c r="H394" s="809">
        <v>93260</v>
      </c>
      <c r="I394" s="809"/>
      <c r="J394" s="809">
        <v>98128</v>
      </c>
      <c r="K394" s="832"/>
      <c r="L394" s="800"/>
      <c r="M394" s="800">
        <v>141587</v>
      </c>
      <c r="N394" s="800">
        <v>151914</v>
      </c>
    </row>
    <row r="395" spans="2:14" ht="19.5">
      <c r="B395" s="749"/>
      <c r="C395" s="857"/>
      <c r="D395" s="755" t="s">
        <v>643</v>
      </c>
      <c r="E395" s="756">
        <f>E394+E375+E365+E354+E344</f>
        <v>100</v>
      </c>
      <c r="F395" s="765"/>
      <c r="G395" s="760"/>
      <c r="H395" s="809"/>
      <c r="I395" s="809"/>
      <c r="J395" s="809"/>
      <c r="K395" s="812"/>
      <c r="L395" s="817"/>
      <c r="M395" s="800">
        <v>320473</v>
      </c>
      <c r="N395" s="815">
        <v>339575</v>
      </c>
    </row>
    <row r="396" spans="2:14" ht="19.5">
      <c r="B396" s="749"/>
      <c r="C396" s="857"/>
      <c r="D396" s="755"/>
      <c r="E396" s="756"/>
      <c r="F396" s="765"/>
      <c r="G396" s="760"/>
      <c r="H396" s="809"/>
      <c r="I396" s="809"/>
      <c r="J396" s="809"/>
      <c r="K396" s="832"/>
      <c r="L396" s="817"/>
      <c r="M396" s="809"/>
      <c r="N396" s="800"/>
    </row>
    <row r="397" spans="2:14" ht="18.75">
      <c r="B397" s="749"/>
      <c r="C397" s="857"/>
      <c r="D397" s="792" t="s">
        <v>436</v>
      </c>
      <c r="E397" s="754"/>
      <c r="F397" s="749"/>
      <c r="G397" s="749"/>
      <c r="H397" s="809"/>
      <c r="I397" s="809"/>
      <c r="J397" s="809"/>
      <c r="K397" s="780"/>
      <c r="L397" s="809"/>
      <c r="M397" s="809"/>
      <c r="N397" s="809"/>
    </row>
    <row r="398" spans="2:14" ht="18.75">
      <c r="B398" s="749">
        <v>1</v>
      </c>
      <c r="C398" s="857" t="s">
        <v>623</v>
      </c>
      <c r="D398" s="728" t="s">
        <v>393</v>
      </c>
      <c r="E398" s="754">
        <v>1</v>
      </c>
      <c r="F398" s="749" t="s">
        <v>810</v>
      </c>
      <c r="G398" s="749" t="s">
        <v>34</v>
      </c>
      <c r="H398" s="809">
        <v>4370</v>
      </c>
      <c r="I398" s="809">
        <v>3954</v>
      </c>
      <c r="J398" s="920">
        <v>5242</v>
      </c>
      <c r="K398" s="809"/>
      <c r="L398" s="819" t="s">
        <v>818</v>
      </c>
      <c r="M398" s="809">
        <v>5242</v>
      </c>
      <c r="N398" s="809">
        <v>5242</v>
      </c>
    </row>
    <row r="399" spans="2:14" ht="18.75">
      <c r="B399" s="749"/>
      <c r="C399" s="857"/>
      <c r="D399" s="785" t="s">
        <v>644</v>
      </c>
      <c r="E399" s="754"/>
      <c r="F399" s="749"/>
      <c r="G399" s="749"/>
      <c r="H399" s="809"/>
      <c r="I399" s="809"/>
      <c r="J399" s="920"/>
      <c r="K399" s="780"/>
      <c r="L399" s="809"/>
      <c r="M399" s="809"/>
      <c r="N399" s="809"/>
    </row>
    <row r="400" spans="2:14" ht="18.75">
      <c r="B400" s="749"/>
      <c r="C400" s="857"/>
      <c r="D400" s="785" t="s">
        <v>645</v>
      </c>
      <c r="E400" s="754"/>
      <c r="F400" s="749"/>
      <c r="G400" s="749"/>
      <c r="H400" s="809"/>
      <c r="I400" s="809"/>
      <c r="J400" s="920"/>
      <c r="K400" s="780"/>
      <c r="L400" s="780"/>
      <c r="M400" s="809"/>
      <c r="N400" s="809"/>
    </row>
    <row r="401" spans="2:14" ht="18.75">
      <c r="B401" s="749">
        <v>2</v>
      </c>
      <c r="C401" s="857" t="s">
        <v>558</v>
      </c>
      <c r="D401" s="728" t="s">
        <v>35</v>
      </c>
      <c r="E401" s="754">
        <v>1</v>
      </c>
      <c r="F401" s="749" t="s">
        <v>810</v>
      </c>
      <c r="G401" s="749" t="s">
        <v>34</v>
      </c>
      <c r="H401" s="809">
        <v>3420</v>
      </c>
      <c r="I401" s="809">
        <v>3094</v>
      </c>
      <c r="J401" s="920">
        <v>4067</v>
      </c>
      <c r="K401" s="780"/>
      <c r="L401" s="811" t="s">
        <v>818</v>
      </c>
      <c r="M401" s="809">
        <v>4067</v>
      </c>
      <c r="N401" s="809">
        <v>4067</v>
      </c>
    </row>
    <row r="402" spans="2:14" ht="18.75">
      <c r="B402" s="749"/>
      <c r="C402" s="857"/>
      <c r="D402" s="767" t="s">
        <v>595</v>
      </c>
      <c r="E402" s="754"/>
      <c r="F402" s="749"/>
      <c r="G402" s="749"/>
      <c r="H402" s="809"/>
      <c r="I402" s="809"/>
      <c r="J402" s="920"/>
      <c r="K402" s="809"/>
      <c r="L402" s="780"/>
      <c r="M402" s="809"/>
      <c r="N402" s="809"/>
    </row>
    <row r="403" spans="2:14" ht="18.75">
      <c r="B403" s="749">
        <v>1</v>
      </c>
      <c r="C403" s="857" t="s">
        <v>630</v>
      </c>
      <c r="D403" s="728" t="s">
        <v>411</v>
      </c>
      <c r="E403" s="912">
        <v>5</v>
      </c>
      <c r="F403" s="917" t="s">
        <v>811</v>
      </c>
      <c r="G403" s="917">
        <v>3</v>
      </c>
      <c r="H403" s="809">
        <v>2368</v>
      </c>
      <c r="I403" s="805">
        <v>2142</v>
      </c>
      <c r="J403" s="920">
        <v>2819</v>
      </c>
      <c r="K403" s="809">
        <v>8</v>
      </c>
      <c r="L403" s="819" t="s">
        <v>819</v>
      </c>
      <c r="M403" s="809">
        <v>14095</v>
      </c>
      <c r="N403" s="809">
        <v>15223</v>
      </c>
    </row>
    <row r="404" spans="2:14" ht="18.75">
      <c r="B404" s="749">
        <v>2</v>
      </c>
      <c r="C404" s="857" t="s">
        <v>631</v>
      </c>
      <c r="D404" s="728" t="s">
        <v>446</v>
      </c>
      <c r="E404" s="912">
        <v>5</v>
      </c>
      <c r="F404" s="917" t="s">
        <v>811</v>
      </c>
      <c r="G404" s="917">
        <v>2</v>
      </c>
      <c r="H404" s="809">
        <v>2131</v>
      </c>
      <c r="I404" s="805">
        <v>1928</v>
      </c>
      <c r="J404" s="920">
        <v>2537</v>
      </c>
      <c r="K404" s="809">
        <v>4</v>
      </c>
      <c r="L404" s="819" t="s">
        <v>819</v>
      </c>
      <c r="M404" s="809">
        <v>12685</v>
      </c>
      <c r="N404" s="809">
        <v>13192</v>
      </c>
    </row>
    <row r="405" spans="2:14" ht="18.75">
      <c r="B405" s="749">
        <v>3</v>
      </c>
      <c r="C405" s="857" t="s">
        <v>631</v>
      </c>
      <c r="D405" s="728" t="s">
        <v>447</v>
      </c>
      <c r="E405" s="912">
        <v>1</v>
      </c>
      <c r="F405" s="917" t="s">
        <v>810</v>
      </c>
      <c r="G405" s="917">
        <v>3</v>
      </c>
      <c r="H405" s="809">
        <v>2368</v>
      </c>
      <c r="I405" s="805">
        <v>2142</v>
      </c>
      <c r="J405" s="920">
        <v>2819</v>
      </c>
      <c r="K405" s="809"/>
      <c r="L405" s="819" t="s">
        <v>819</v>
      </c>
      <c r="M405" s="809">
        <v>2819</v>
      </c>
      <c r="N405" s="809">
        <v>2819</v>
      </c>
    </row>
    <row r="406" spans="2:14" ht="18.75">
      <c r="B406" s="749">
        <v>4</v>
      </c>
      <c r="C406" s="857" t="s">
        <v>631</v>
      </c>
      <c r="D406" s="728" t="s">
        <v>448</v>
      </c>
      <c r="E406" s="912">
        <v>5</v>
      </c>
      <c r="F406" s="917" t="s">
        <v>811</v>
      </c>
      <c r="G406" s="917">
        <v>3</v>
      </c>
      <c r="H406" s="809">
        <v>2368</v>
      </c>
      <c r="I406" s="805">
        <v>2142</v>
      </c>
      <c r="J406" s="920">
        <v>2819</v>
      </c>
      <c r="K406" s="809">
        <v>4</v>
      </c>
      <c r="L406" s="819" t="s">
        <v>819</v>
      </c>
      <c r="M406" s="809">
        <v>14095</v>
      </c>
      <c r="N406" s="809">
        <v>14659</v>
      </c>
    </row>
    <row r="407" spans="2:14" ht="18.75">
      <c r="B407" s="749">
        <v>5</v>
      </c>
      <c r="C407" s="857" t="s">
        <v>646</v>
      </c>
      <c r="D407" s="728" t="s">
        <v>449</v>
      </c>
      <c r="E407" s="912">
        <v>4</v>
      </c>
      <c r="F407" s="917" t="s">
        <v>811</v>
      </c>
      <c r="G407" s="917">
        <v>5</v>
      </c>
      <c r="H407" s="809">
        <v>3038</v>
      </c>
      <c r="I407" s="805">
        <v>2749</v>
      </c>
      <c r="J407" s="920">
        <v>3616</v>
      </c>
      <c r="K407" s="809">
        <v>8</v>
      </c>
      <c r="L407" s="819" t="s">
        <v>819</v>
      </c>
      <c r="M407" s="809">
        <v>14464</v>
      </c>
      <c r="N407" s="809">
        <v>15621</v>
      </c>
    </row>
    <row r="408" spans="2:14" ht="18.75">
      <c r="B408" s="749">
        <v>6</v>
      </c>
      <c r="C408" s="857" t="s">
        <v>646</v>
      </c>
      <c r="D408" s="728" t="s">
        <v>449</v>
      </c>
      <c r="E408" s="912">
        <v>5</v>
      </c>
      <c r="F408" s="917" t="s">
        <v>811</v>
      </c>
      <c r="G408" s="917">
        <v>4</v>
      </c>
      <c r="H408" s="809">
        <v>2664</v>
      </c>
      <c r="I408" s="805">
        <v>2410</v>
      </c>
      <c r="J408" s="920">
        <v>3171</v>
      </c>
      <c r="K408" s="809">
        <v>8</v>
      </c>
      <c r="L408" s="819" t="s">
        <v>819</v>
      </c>
      <c r="M408" s="809">
        <v>15855</v>
      </c>
      <c r="N408" s="809">
        <v>17123</v>
      </c>
    </row>
    <row r="409" spans="2:14" ht="18.75">
      <c r="B409" s="749">
        <v>7</v>
      </c>
      <c r="C409" s="857" t="s">
        <v>582</v>
      </c>
      <c r="D409" s="728" t="s">
        <v>570</v>
      </c>
      <c r="E409" s="912">
        <v>1</v>
      </c>
      <c r="F409" s="917" t="s">
        <v>825</v>
      </c>
      <c r="G409" s="917">
        <v>5</v>
      </c>
      <c r="H409" s="809">
        <v>3151</v>
      </c>
      <c r="I409" s="805">
        <v>2851</v>
      </c>
      <c r="J409" s="920">
        <v>3751</v>
      </c>
      <c r="K409" s="809">
        <v>12</v>
      </c>
      <c r="L409" s="819" t="s">
        <v>819</v>
      </c>
      <c r="M409" s="809">
        <v>3751</v>
      </c>
      <c r="N409" s="809">
        <v>4201</v>
      </c>
    </row>
    <row r="410" spans="2:14" ht="18.75">
      <c r="B410" s="749"/>
      <c r="C410" s="857"/>
      <c r="D410" s="728" t="s">
        <v>571</v>
      </c>
      <c r="E410" s="912"/>
      <c r="F410" s="917"/>
      <c r="G410" s="917"/>
      <c r="H410" s="809"/>
      <c r="I410" s="805"/>
      <c r="J410" s="920"/>
      <c r="K410" s="809"/>
      <c r="L410" s="819"/>
      <c r="M410" s="809"/>
      <c r="N410" s="809"/>
    </row>
    <row r="411" spans="2:14" ht="18.75">
      <c r="B411" s="749">
        <v>8</v>
      </c>
      <c r="C411" s="857" t="s">
        <v>582</v>
      </c>
      <c r="D411" s="728" t="s">
        <v>570</v>
      </c>
      <c r="E411" s="912">
        <v>1</v>
      </c>
      <c r="F411" s="917" t="s">
        <v>825</v>
      </c>
      <c r="G411" s="917">
        <v>4</v>
      </c>
      <c r="H411" s="809">
        <v>2762</v>
      </c>
      <c r="I411" s="805"/>
      <c r="J411" s="920">
        <v>3289</v>
      </c>
      <c r="K411" s="809">
        <v>12</v>
      </c>
      <c r="L411" s="840" t="s">
        <v>819</v>
      </c>
      <c r="M411" s="809">
        <v>3289</v>
      </c>
      <c r="N411" s="809">
        <v>3684</v>
      </c>
    </row>
    <row r="412" spans="2:14" ht="18.75">
      <c r="B412" s="749"/>
      <c r="C412" s="857"/>
      <c r="D412" s="728" t="s">
        <v>571</v>
      </c>
      <c r="E412" s="759"/>
      <c r="F412" s="749"/>
      <c r="G412" s="749"/>
      <c r="H412" s="809"/>
      <c r="I412" s="805"/>
      <c r="J412" s="920"/>
      <c r="K412" s="809"/>
      <c r="L412" s="840"/>
      <c r="M412" s="809"/>
      <c r="N412" s="809"/>
    </row>
    <row r="413" spans="2:14" ht="18.75">
      <c r="B413" s="749">
        <v>9</v>
      </c>
      <c r="C413" s="857"/>
      <c r="D413" s="728" t="s">
        <v>451</v>
      </c>
      <c r="E413" s="912">
        <v>1</v>
      </c>
      <c r="F413" s="917" t="s">
        <v>810</v>
      </c>
      <c r="G413" s="917">
        <v>5</v>
      </c>
      <c r="H413" s="809">
        <v>2814</v>
      </c>
      <c r="I413" s="805"/>
      <c r="J413" s="920">
        <v>3350</v>
      </c>
      <c r="K413" s="809"/>
      <c r="L413" s="840" t="s">
        <v>819</v>
      </c>
      <c r="M413" s="809">
        <v>3350</v>
      </c>
      <c r="N413" s="809">
        <v>3350</v>
      </c>
    </row>
    <row r="414" spans="2:14" ht="18.75">
      <c r="B414" s="749"/>
      <c r="C414" s="857"/>
      <c r="D414" s="765" t="s">
        <v>430</v>
      </c>
      <c r="E414" s="754">
        <v>29</v>
      </c>
      <c r="F414" s="749"/>
      <c r="G414" s="749"/>
      <c r="H414" s="809">
        <v>31454</v>
      </c>
      <c r="I414" s="809"/>
      <c r="J414" s="809">
        <v>37480</v>
      </c>
      <c r="K414" s="809"/>
      <c r="L414" s="819"/>
      <c r="M414" s="809"/>
      <c r="N414" s="809"/>
    </row>
    <row r="415" spans="2:14" ht="19.5">
      <c r="B415" s="749"/>
      <c r="C415" s="857"/>
      <c r="D415" s="755" t="s">
        <v>647</v>
      </c>
      <c r="E415" s="761">
        <v>30</v>
      </c>
      <c r="F415" s="932"/>
      <c r="G415" s="749"/>
      <c r="H415" s="809"/>
      <c r="I415" s="809"/>
      <c r="J415" s="809"/>
      <c r="K415" s="801"/>
      <c r="L415" s="846"/>
      <c r="M415" s="802">
        <v>93712</v>
      </c>
      <c r="N415" s="802">
        <v>99181</v>
      </c>
    </row>
    <row r="416" spans="2:14" ht="19.5">
      <c r="B416" s="749"/>
      <c r="C416" s="857"/>
      <c r="D416" s="755"/>
      <c r="E416" s="754"/>
      <c r="F416" s="722"/>
      <c r="G416" s="749"/>
      <c r="H416" s="809"/>
      <c r="I416" s="809"/>
      <c r="J416" s="809"/>
      <c r="K416" s="809"/>
      <c r="L416" s="840"/>
      <c r="M416" s="809"/>
      <c r="N416" s="809"/>
    </row>
    <row r="417" spans="2:14" ht="18.75">
      <c r="B417" s="724"/>
      <c r="C417" s="862"/>
      <c r="D417" s="849" t="s">
        <v>648</v>
      </c>
      <c r="E417" s="871"/>
      <c r="F417" s="722"/>
      <c r="G417" s="799"/>
      <c r="H417" s="809"/>
      <c r="I417" s="809"/>
      <c r="J417" s="809"/>
      <c r="K417" s="780"/>
      <c r="L417" s="793"/>
      <c r="M417" s="809"/>
      <c r="N417" s="809"/>
    </row>
    <row r="418" spans="2:14" ht="18.75">
      <c r="B418" s="724"/>
      <c r="C418" s="862"/>
      <c r="D418" s="844" t="s">
        <v>649</v>
      </c>
      <c r="E418" s="754"/>
      <c r="F418" s="722"/>
      <c r="G418" s="749"/>
      <c r="H418" s="809"/>
      <c r="I418" s="809"/>
      <c r="J418" s="809"/>
      <c r="K418" s="780"/>
      <c r="L418" s="793"/>
      <c r="M418" s="809"/>
      <c r="N418" s="809"/>
    </row>
    <row r="419" spans="2:14" ht="18.75">
      <c r="B419" s="876">
        <v>1</v>
      </c>
      <c r="C419" s="862" t="s">
        <v>650</v>
      </c>
      <c r="D419" s="776" t="s">
        <v>69</v>
      </c>
      <c r="E419" s="754">
        <v>1</v>
      </c>
      <c r="F419" s="726" t="s">
        <v>810</v>
      </c>
      <c r="G419" s="749" t="s">
        <v>34</v>
      </c>
      <c r="H419" s="809">
        <v>4437</v>
      </c>
      <c r="I419" s="809"/>
      <c r="J419" s="920">
        <v>5329</v>
      </c>
      <c r="K419" s="808"/>
      <c r="L419" s="793" t="s">
        <v>839</v>
      </c>
      <c r="M419" s="809">
        <v>5329</v>
      </c>
      <c r="N419" s="809">
        <v>5329</v>
      </c>
    </row>
    <row r="420" spans="2:14" ht="18.75">
      <c r="B420" s="876">
        <v>2</v>
      </c>
      <c r="C420" s="862" t="s">
        <v>651</v>
      </c>
      <c r="D420" s="776" t="s">
        <v>393</v>
      </c>
      <c r="E420" s="754">
        <v>2</v>
      </c>
      <c r="F420" s="726" t="s">
        <v>810</v>
      </c>
      <c r="G420" s="749" t="s">
        <v>34</v>
      </c>
      <c r="H420" s="809">
        <v>4370</v>
      </c>
      <c r="I420" s="809"/>
      <c r="J420" s="920">
        <v>5242</v>
      </c>
      <c r="K420" s="808"/>
      <c r="L420" s="793" t="s">
        <v>839</v>
      </c>
      <c r="M420" s="809">
        <v>10484</v>
      </c>
      <c r="N420" s="809">
        <v>10484</v>
      </c>
    </row>
    <row r="421" spans="2:14" ht="18.75">
      <c r="B421" s="876">
        <v>3</v>
      </c>
      <c r="C421" s="862" t="s">
        <v>652</v>
      </c>
      <c r="D421" s="776" t="s">
        <v>474</v>
      </c>
      <c r="E421" s="754">
        <v>1</v>
      </c>
      <c r="F421" s="726" t="s">
        <v>810</v>
      </c>
      <c r="G421" s="749" t="s">
        <v>37</v>
      </c>
      <c r="H421" s="809">
        <v>3855</v>
      </c>
      <c r="I421" s="809"/>
      <c r="J421" s="920">
        <v>4568</v>
      </c>
      <c r="K421" s="808"/>
      <c r="L421" s="780" t="s">
        <v>839</v>
      </c>
      <c r="M421" s="809">
        <v>4568</v>
      </c>
      <c r="N421" s="809">
        <v>4568</v>
      </c>
    </row>
    <row r="422" spans="2:14" ht="18.75">
      <c r="B422" s="876">
        <v>4</v>
      </c>
      <c r="C422" s="862" t="s">
        <v>652</v>
      </c>
      <c r="D422" s="776" t="s">
        <v>475</v>
      </c>
      <c r="E422" s="754">
        <v>1</v>
      </c>
      <c r="F422" s="726" t="s">
        <v>810</v>
      </c>
      <c r="G422" s="749" t="s">
        <v>37</v>
      </c>
      <c r="H422" s="809">
        <v>3362</v>
      </c>
      <c r="I422" s="809"/>
      <c r="J422" s="920">
        <v>4002</v>
      </c>
      <c r="K422" s="808"/>
      <c r="L422" s="780" t="s">
        <v>839</v>
      </c>
      <c r="M422" s="809">
        <v>4002</v>
      </c>
      <c r="N422" s="809">
        <v>4002</v>
      </c>
    </row>
    <row r="423" spans="2:14" ht="18.75">
      <c r="B423" s="876">
        <v>5</v>
      </c>
      <c r="C423" s="862" t="s">
        <v>652</v>
      </c>
      <c r="D423" s="921" t="s">
        <v>470</v>
      </c>
      <c r="E423" s="922">
        <v>1</v>
      </c>
      <c r="F423" s="923" t="s">
        <v>810</v>
      </c>
      <c r="G423" s="924" t="s">
        <v>39</v>
      </c>
      <c r="H423" s="925">
        <v>3157</v>
      </c>
      <c r="I423" s="925"/>
      <c r="J423" s="926">
        <v>3758</v>
      </c>
      <c r="K423" s="927"/>
      <c r="L423" s="928" t="s">
        <v>839</v>
      </c>
      <c r="M423" s="809">
        <v>3758</v>
      </c>
      <c r="N423" s="925">
        <v>3758</v>
      </c>
    </row>
    <row r="424" spans="2:14" ht="18.75">
      <c r="B424" s="876">
        <v>6</v>
      </c>
      <c r="C424" s="862" t="s">
        <v>653</v>
      </c>
      <c r="D424" s="776" t="s">
        <v>469</v>
      </c>
      <c r="E424" s="754">
        <v>1</v>
      </c>
      <c r="F424" s="726" t="s">
        <v>810</v>
      </c>
      <c r="G424" s="749" t="s">
        <v>34</v>
      </c>
      <c r="H424" s="809">
        <v>3420</v>
      </c>
      <c r="I424" s="809"/>
      <c r="J424" s="920">
        <v>4067</v>
      </c>
      <c r="K424" s="808"/>
      <c r="L424" s="793" t="s">
        <v>839</v>
      </c>
      <c r="M424" s="809">
        <v>4067</v>
      </c>
      <c r="N424" s="809">
        <v>4067</v>
      </c>
    </row>
    <row r="425" spans="2:14" ht="18.75">
      <c r="B425" s="876"/>
      <c r="C425" s="862"/>
      <c r="D425" s="777" t="s">
        <v>595</v>
      </c>
      <c r="E425" s="754"/>
      <c r="F425" s="726"/>
      <c r="G425" s="749"/>
      <c r="H425" s="809"/>
      <c r="I425" s="809"/>
      <c r="J425" s="920"/>
      <c r="K425" s="780"/>
      <c r="L425" s="780"/>
      <c r="M425" s="809"/>
      <c r="N425" s="809"/>
    </row>
    <row r="426" spans="2:14" ht="18.75">
      <c r="B426" s="876">
        <v>7</v>
      </c>
      <c r="C426" s="862" t="s">
        <v>654</v>
      </c>
      <c r="D426" s="776" t="s">
        <v>471</v>
      </c>
      <c r="E426" s="754">
        <v>2</v>
      </c>
      <c r="F426" s="726" t="s">
        <v>811</v>
      </c>
      <c r="G426" s="749">
        <v>5</v>
      </c>
      <c r="H426" s="809">
        <v>3038</v>
      </c>
      <c r="I426" s="809">
        <v>8</v>
      </c>
      <c r="J426" s="920">
        <v>3616</v>
      </c>
      <c r="K426" s="931">
        <v>8</v>
      </c>
      <c r="L426" s="780" t="s">
        <v>841</v>
      </c>
      <c r="M426" s="809">
        <v>7232</v>
      </c>
      <c r="N426" s="809">
        <v>7811</v>
      </c>
    </row>
    <row r="427" spans="2:14" ht="18.75">
      <c r="B427" s="876">
        <v>8</v>
      </c>
      <c r="C427" s="862" t="s">
        <v>654</v>
      </c>
      <c r="D427" s="776" t="s">
        <v>471</v>
      </c>
      <c r="E427" s="754">
        <v>6</v>
      </c>
      <c r="F427" s="726" t="s">
        <v>811</v>
      </c>
      <c r="G427" s="749">
        <v>4</v>
      </c>
      <c r="H427" s="809">
        <v>2664</v>
      </c>
      <c r="I427" s="809">
        <v>8</v>
      </c>
      <c r="J427" s="920">
        <v>3171</v>
      </c>
      <c r="K427" s="931">
        <v>8</v>
      </c>
      <c r="L427" s="780" t="s">
        <v>841</v>
      </c>
      <c r="M427" s="809">
        <v>19026</v>
      </c>
      <c r="N427" s="809">
        <v>20548</v>
      </c>
    </row>
    <row r="428" spans="2:14" ht="18.75">
      <c r="B428" s="876">
        <v>9</v>
      </c>
      <c r="C428" s="862" t="s">
        <v>655</v>
      </c>
      <c r="D428" s="776" t="s">
        <v>472</v>
      </c>
      <c r="E428" s="754">
        <v>1</v>
      </c>
      <c r="F428" s="726" t="s">
        <v>811</v>
      </c>
      <c r="G428" s="749">
        <v>3</v>
      </c>
      <c r="H428" s="809">
        <v>2368</v>
      </c>
      <c r="I428" s="809">
        <v>8</v>
      </c>
      <c r="J428" s="920">
        <v>2819</v>
      </c>
      <c r="K428" s="931">
        <v>8</v>
      </c>
      <c r="L428" s="780" t="s">
        <v>841</v>
      </c>
      <c r="M428" s="809">
        <v>2819</v>
      </c>
      <c r="N428" s="809">
        <v>3045</v>
      </c>
    </row>
    <row r="429" spans="2:14" ht="18.75">
      <c r="B429" s="876">
        <v>10</v>
      </c>
      <c r="C429" s="862" t="s">
        <v>582</v>
      </c>
      <c r="D429" s="728" t="s">
        <v>570</v>
      </c>
      <c r="E429" s="754">
        <v>1</v>
      </c>
      <c r="F429" s="726" t="s">
        <v>825</v>
      </c>
      <c r="G429" s="749">
        <v>4</v>
      </c>
      <c r="H429" s="809">
        <v>2762</v>
      </c>
      <c r="I429" s="809">
        <v>12</v>
      </c>
      <c r="J429" s="920">
        <v>3289</v>
      </c>
      <c r="K429" s="931">
        <v>12</v>
      </c>
      <c r="L429" s="780" t="s">
        <v>841</v>
      </c>
      <c r="M429" s="809">
        <v>3289</v>
      </c>
      <c r="N429" s="809">
        <v>3684</v>
      </c>
    </row>
    <row r="430" spans="2:14" ht="18.75">
      <c r="B430" s="876"/>
      <c r="C430" s="862"/>
      <c r="D430" s="728" t="s">
        <v>571</v>
      </c>
      <c r="E430" s="754"/>
      <c r="F430" s="726"/>
      <c r="G430" s="749"/>
      <c r="H430" s="809"/>
      <c r="I430" s="809"/>
      <c r="J430" s="920"/>
      <c r="K430" s="808"/>
      <c r="L430" s="780"/>
      <c r="M430" s="809"/>
      <c r="N430" s="809"/>
    </row>
    <row r="431" spans="2:14" ht="18.75">
      <c r="B431" s="876"/>
      <c r="C431" s="862"/>
      <c r="D431" s="850" t="s">
        <v>430</v>
      </c>
      <c r="E431" s="761">
        <v>17</v>
      </c>
      <c r="F431" s="749"/>
      <c r="G431" s="932"/>
      <c r="H431" s="809"/>
      <c r="I431" s="801"/>
      <c r="J431" s="920"/>
      <c r="K431" s="808"/>
      <c r="L431" s="779"/>
      <c r="M431" s="801">
        <v>64574</v>
      </c>
      <c r="N431" s="801">
        <v>67296</v>
      </c>
    </row>
    <row r="432" spans="2:14" ht="18.75">
      <c r="B432" s="876"/>
      <c r="C432" s="862"/>
      <c r="D432" s="844" t="s">
        <v>656</v>
      </c>
      <c r="E432" s="754"/>
      <c r="F432" s="726"/>
      <c r="G432" s="749"/>
      <c r="H432" s="809"/>
      <c r="I432" s="809"/>
      <c r="J432" s="920"/>
      <c r="K432" s="808"/>
      <c r="L432" s="780"/>
      <c r="M432" s="809"/>
      <c r="N432" s="809"/>
    </row>
    <row r="433" spans="2:14" ht="18.75">
      <c r="B433" s="876">
        <v>1</v>
      </c>
      <c r="C433" s="875">
        <v>343924771</v>
      </c>
      <c r="D433" s="776" t="s">
        <v>657</v>
      </c>
      <c r="E433" s="754">
        <v>1</v>
      </c>
      <c r="F433" s="726" t="s">
        <v>810</v>
      </c>
      <c r="G433" s="749" t="s">
        <v>39</v>
      </c>
      <c r="H433" s="809">
        <v>3106</v>
      </c>
      <c r="I433" s="809"/>
      <c r="J433" s="920">
        <v>3698</v>
      </c>
      <c r="K433" s="808"/>
      <c r="L433" s="780" t="s">
        <v>839</v>
      </c>
      <c r="M433" s="809">
        <v>3698</v>
      </c>
      <c r="N433" s="809">
        <v>3698</v>
      </c>
    </row>
    <row r="434" spans="2:14" ht="18.75">
      <c r="B434" s="736"/>
      <c r="C434" s="862"/>
      <c r="D434" s="851" t="s">
        <v>430</v>
      </c>
      <c r="E434" s="748">
        <v>1</v>
      </c>
      <c r="F434" s="873"/>
      <c r="G434" s="852"/>
      <c r="H434" s="809"/>
      <c r="I434" s="847"/>
      <c r="J434" s="809"/>
      <c r="K434" s="853"/>
      <c r="L434" s="853"/>
      <c r="M434" s="847">
        <v>68272</v>
      </c>
      <c r="N434" s="847">
        <v>68272</v>
      </c>
    </row>
    <row r="435" spans="2:14" ht="19.5">
      <c r="B435" s="749"/>
      <c r="C435" s="857"/>
      <c r="D435" s="730" t="s">
        <v>658</v>
      </c>
      <c r="E435" s="756">
        <v>18</v>
      </c>
      <c r="F435" s="756"/>
      <c r="G435" s="756"/>
      <c r="H435" s="812">
        <v>36539</v>
      </c>
      <c r="I435" s="756"/>
      <c r="J435" s="812">
        <v>43559</v>
      </c>
      <c r="K435" s="756"/>
      <c r="L435" s="756"/>
      <c r="M435" s="756">
        <v>132846</v>
      </c>
      <c r="N435" s="756">
        <v>135568</v>
      </c>
    </row>
    <row r="436" spans="2:14" ht="19.5">
      <c r="B436" s="749"/>
      <c r="C436" s="857"/>
      <c r="D436" s="755" t="s">
        <v>659</v>
      </c>
      <c r="E436" s="756">
        <f>E435+E415+E395</f>
        <v>148</v>
      </c>
      <c r="F436" s="724"/>
      <c r="G436" s="749"/>
      <c r="H436" s="809"/>
      <c r="I436" s="809"/>
      <c r="J436" s="809"/>
      <c r="K436" s="833" t="e">
        <v>#REF!</v>
      </c>
      <c r="L436" s="780"/>
      <c r="M436" s="825">
        <v>547031</v>
      </c>
      <c r="N436" s="834">
        <v>574324</v>
      </c>
    </row>
    <row r="437" spans="2:14" ht="18.75">
      <c r="B437" s="1395" t="s">
        <v>842</v>
      </c>
      <c r="C437" s="1396"/>
      <c r="D437" s="1396"/>
      <c r="E437" s="754"/>
      <c r="F437" s="728"/>
      <c r="G437" s="749"/>
      <c r="H437" s="809"/>
      <c r="I437" s="809"/>
      <c r="J437" s="809"/>
      <c r="K437" s="780"/>
      <c r="L437" s="780"/>
      <c r="M437" s="809"/>
      <c r="N437" s="809"/>
    </row>
    <row r="438" spans="2:14" ht="18.75">
      <c r="B438" s="749">
        <v>1</v>
      </c>
      <c r="C438" s="857" t="s">
        <v>660</v>
      </c>
      <c r="D438" s="728" t="s">
        <v>337</v>
      </c>
      <c r="E438" s="754">
        <v>1</v>
      </c>
      <c r="F438" s="749" t="s">
        <v>810</v>
      </c>
      <c r="G438" s="749" t="s">
        <v>309</v>
      </c>
      <c r="H438" s="809">
        <v>4706</v>
      </c>
      <c r="I438" s="809">
        <v>4258</v>
      </c>
      <c r="J438" s="920">
        <v>5403</v>
      </c>
      <c r="K438" s="780"/>
      <c r="L438" s="809">
        <v>1101</v>
      </c>
      <c r="M438" s="809">
        <v>5403</v>
      </c>
      <c r="N438" s="809">
        <v>5403</v>
      </c>
    </row>
    <row r="439" spans="2:14" ht="18.75">
      <c r="B439" s="749">
        <v>3</v>
      </c>
      <c r="C439" s="857" t="s">
        <v>662</v>
      </c>
      <c r="D439" s="728" t="s">
        <v>340</v>
      </c>
      <c r="E439" s="754">
        <v>1</v>
      </c>
      <c r="F439" s="749" t="s">
        <v>810</v>
      </c>
      <c r="G439" s="749" t="s">
        <v>341</v>
      </c>
      <c r="H439" s="809">
        <v>3026</v>
      </c>
      <c r="I439" s="809">
        <v>2975</v>
      </c>
      <c r="J439" s="920">
        <v>3402</v>
      </c>
      <c r="K439" s="780"/>
      <c r="L439" s="809">
        <v>1101</v>
      </c>
      <c r="M439" s="809">
        <v>3402</v>
      </c>
      <c r="N439" s="809">
        <v>3402</v>
      </c>
    </row>
    <row r="440" spans="2:14" ht="18.75">
      <c r="B440" s="749">
        <v>5</v>
      </c>
      <c r="C440" s="857" t="s">
        <v>663</v>
      </c>
      <c r="D440" s="728" t="s">
        <v>157</v>
      </c>
      <c r="E440" s="754">
        <v>1</v>
      </c>
      <c r="F440" s="749" t="s">
        <v>810</v>
      </c>
      <c r="G440" s="749" t="s">
        <v>341</v>
      </c>
      <c r="H440" s="809">
        <v>2265</v>
      </c>
      <c r="I440" s="809">
        <v>2248</v>
      </c>
      <c r="J440" s="920">
        <v>2958</v>
      </c>
      <c r="K440" s="780"/>
      <c r="L440" s="809">
        <v>1101</v>
      </c>
      <c r="M440" s="809">
        <v>2958</v>
      </c>
      <c r="N440" s="809">
        <v>2958</v>
      </c>
    </row>
    <row r="441" spans="2:14" ht="37.5">
      <c r="B441" s="773">
        <v>6</v>
      </c>
      <c r="C441" s="857" t="s">
        <v>664</v>
      </c>
      <c r="D441" s="774" t="s">
        <v>343</v>
      </c>
      <c r="E441" s="775">
        <v>1</v>
      </c>
      <c r="F441" s="773" t="s">
        <v>810</v>
      </c>
      <c r="G441" s="773" t="s">
        <v>341</v>
      </c>
      <c r="H441" s="809">
        <v>2471</v>
      </c>
      <c r="I441" s="809">
        <v>2333</v>
      </c>
      <c r="J441" s="920">
        <v>2941</v>
      </c>
      <c r="K441" s="836"/>
      <c r="L441" s="835">
        <v>1101</v>
      </c>
      <c r="M441" s="809">
        <v>2941</v>
      </c>
      <c r="N441" s="809">
        <v>2941</v>
      </c>
    </row>
    <row r="442" spans="2:14" ht="18.75">
      <c r="B442" s="749">
        <v>7</v>
      </c>
      <c r="C442" s="857" t="s">
        <v>665</v>
      </c>
      <c r="D442" s="728" t="s">
        <v>344</v>
      </c>
      <c r="E442" s="754">
        <v>0.5</v>
      </c>
      <c r="F442" s="749" t="s">
        <v>810</v>
      </c>
      <c r="G442" s="749" t="s">
        <v>341</v>
      </c>
      <c r="H442" s="809">
        <v>2265</v>
      </c>
      <c r="I442" s="809">
        <v>2248</v>
      </c>
      <c r="J442" s="920">
        <v>2958</v>
      </c>
      <c r="K442" s="780"/>
      <c r="L442" s="809">
        <v>1101</v>
      </c>
      <c r="M442" s="809">
        <v>1479</v>
      </c>
      <c r="N442" s="809">
        <v>1479</v>
      </c>
    </row>
    <row r="443" spans="2:14" ht="19.5">
      <c r="B443" s="749"/>
      <c r="C443" s="857"/>
      <c r="D443" s="755" t="s">
        <v>430</v>
      </c>
      <c r="E443" s="756">
        <v>4.5</v>
      </c>
      <c r="F443" s="729"/>
      <c r="G443" s="760"/>
      <c r="H443" s="809"/>
      <c r="I443" s="809"/>
      <c r="J443" s="920"/>
      <c r="K443" s="814"/>
      <c r="L443" s="800"/>
      <c r="M443" s="800">
        <v>16183</v>
      </c>
      <c r="N443" s="800">
        <v>16183</v>
      </c>
    </row>
    <row r="444" spans="2:14" ht="18.75">
      <c r="B444" s="749"/>
      <c r="C444" s="857"/>
      <c r="D444" s="767" t="s">
        <v>666</v>
      </c>
      <c r="E444" s="754"/>
      <c r="F444" s="749"/>
      <c r="G444" s="749"/>
      <c r="H444" s="809"/>
      <c r="I444" s="809"/>
      <c r="J444" s="920"/>
      <c r="K444" s="780"/>
      <c r="L444" s="780"/>
      <c r="M444" s="809"/>
      <c r="N444" s="809"/>
    </row>
    <row r="445" spans="2:14" ht="18.75">
      <c r="B445" s="749">
        <v>1</v>
      </c>
      <c r="C445" s="857" t="s">
        <v>667</v>
      </c>
      <c r="D445" s="728" t="s">
        <v>668</v>
      </c>
      <c r="E445" s="754">
        <v>1</v>
      </c>
      <c r="F445" s="749" t="s">
        <v>811</v>
      </c>
      <c r="G445" s="749">
        <v>3</v>
      </c>
      <c r="H445" s="809">
        <v>2017</v>
      </c>
      <c r="I445" s="805">
        <v>1825</v>
      </c>
      <c r="J445" s="920">
        <v>2401</v>
      </c>
      <c r="K445" s="809">
        <v>4</v>
      </c>
      <c r="L445" s="809">
        <v>1101</v>
      </c>
      <c r="M445" s="809">
        <v>2401</v>
      </c>
      <c r="N445" s="809">
        <v>2497</v>
      </c>
    </row>
    <row r="446" spans="2:14" ht="18.75">
      <c r="B446" s="749">
        <v>2</v>
      </c>
      <c r="C446" s="859">
        <v>913219260</v>
      </c>
      <c r="D446" s="728" t="s">
        <v>45</v>
      </c>
      <c r="E446" s="754">
        <v>1</v>
      </c>
      <c r="F446" s="749" t="s">
        <v>811</v>
      </c>
      <c r="G446" s="749"/>
      <c r="H446" s="809">
        <v>1462</v>
      </c>
      <c r="I446" s="805">
        <v>1322</v>
      </c>
      <c r="J446" s="920">
        <v>1740</v>
      </c>
      <c r="K446" s="809">
        <v>4</v>
      </c>
      <c r="L446" s="809">
        <v>1102</v>
      </c>
      <c r="M446" s="809">
        <v>1740</v>
      </c>
      <c r="N446" s="809">
        <v>1810</v>
      </c>
    </row>
    <row r="447" spans="2:14" ht="18.75">
      <c r="B447" s="749">
        <v>3</v>
      </c>
      <c r="C447" s="857"/>
      <c r="D447" s="728" t="s">
        <v>351</v>
      </c>
      <c r="E447" s="754"/>
      <c r="F447" s="749"/>
      <c r="G447" s="749"/>
      <c r="H447" s="809"/>
      <c r="I447" s="809"/>
      <c r="J447" s="920"/>
      <c r="K447" s="780"/>
      <c r="L447" s="780"/>
      <c r="M447" s="809"/>
      <c r="N447" s="809"/>
    </row>
    <row r="448" spans="2:14" ht="18.75">
      <c r="B448" s="749"/>
      <c r="C448" s="857" t="s">
        <v>669</v>
      </c>
      <c r="D448" s="728" t="s">
        <v>352</v>
      </c>
      <c r="E448" s="754">
        <v>0</v>
      </c>
      <c r="F448" s="749" t="s">
        <v>810</v>
      </c>
      <c r="G448" s="749"/>
      <c r="H448" s="809">
        <v>2251</v>
      </c>
      <c r="I448" s="828">
        <v>2036</v>
      </c>
      <c r="J448" s="920">
        <v>2680</v>
      </c>
      <c r="K448" s="780"/>
      <c r="L448" s="819">
        <v>1102</v>
      </c>
      <c r="M448" s="809">
        <v>5360</v>
      </c>
      <c r="N448" s="809">
        <v>5360</v>
      </c>
    </row>
    <row r="449" spans="2:14" ht="18.75">
      <c r="B449" s="749">
        <v>4</v>
      </c>
      <c r="C449" s="857"/>
      <c r="D449" s="728" t="s">
        <v>351</v>
      </c>
      <c r="E449" s="754"/>
      <c r="F449" s="749"/>
      <c r="G449" s="749"/>
      <c r="H449" s="809"/>
      <c r="I449" s="805"/>
      <c r="J449" s="920"/>
      <c r="K449" s="780"/>
      <c r="L449" s="809"/>
      <c r="M449" s="809"/>
      <c r="N449" s="809"/>
    </row>
    <row r="450" spans="2:14" ht="18.75">
      <c r="B450" s="749"/>
      <c r="C450" s="857" t="s">
        <v>669</v>
      </c>
      <c r="D450" s="728" t="s">
        <v>354</v>
      </c>
      <c r="E450" s="759">
        <v>0</v>
      </c>
      <c r="F450" s="749" t="s">
        <v>810</v>
      </c>
      <c r="G450" s="749"/>
      <c r="H450" s="809">
        <v>2251</v>
      </c>
      <c r="I450" s="828">
        <v>2036</v>
      </c>
      <c r="J450" s="920">
        <v>2680</v>
      </c>
      <c r="K450" s="780"/>
      <c r="L450" s="809">
        <v>1102</v>
      </c>
      <c r="M450" s="809">
        <v>2680</v>
      </c>
      <c r="N450" s="809">
        <v>2680</v>
      </c>
    </row>
    <row r="451" spans="2:14" ht="18.75">
      <c r="B451" s="749">
        <v>5</v>
      </c>
      <c r="C451" s="857"/>
      <c r="D451" s="728" t="s">
        <v>351</v>
      </c>
      <c r="E451" s="754"/>
      <c r="F451" s="749"/>
      <c r="G451" s="749"/>
      <c r="H451" s="809"/>
      <c r="I451" s="805"/>
      <c r="J451" s="920"/>
      <c r="K451" s="780"/>
      <c r="L451" s="809"/>
      <c r="M451" s="809"/>
      <c r="N451" s="809"/>
    </row>
    <row r="452" spans="2:14" ht="18.75">
      <c r="B452" s="749"/>
      <c r="C452" s="857" t="s">
        <v>669</v>
      </c>
      <c r="D452" s="728" t="s">
        <v>355</v>
      </c>
      <c r="E452" s="759">
        <v>1</v>
      </c>
      <c r="F452" s="749" t="s">
        <v>810</v>
      </c>
      <c r="G452" s="749"/>
      <c r="H452" s="809">
        <v>3274</v>
      </c>
      <c r="I452" s="802">
        <v>2962</v>
      </c>
      <c r="J452" s="920">
        <v>3898</v>
      </c>
      <c r="K452" s="780"/>
      <c r="L452" s="809" t="s">
        <v>843</v>
      </c>
      <c r="M452" s="809">
        <v>3898</v>
      </c>
      <c r="N452" s="809">
        <v>3898</v>
      </c>
    </row>
    <row r="453" spans="2:14" ht="18.75">
      <c r="B453" s="749">
        <v>6</v>
      </c>
      <c r="C453" s="857"/>
      <c r="D453" s="728" t="s">
        <v>351</v>
      </c>
      <c r="E453" s="754"/>
      <c r="F453" s="749"/>
      <c r="G453" s="749"/>
      <c r="H453" s="809"/>
      <c r="I453" s="805"/>
      <c r="J453" s="920"/>
      <c r="K453" s="780"/>
      <c r="L453" s="809"/>
      <c r="M453" s="809"/>
      <c r="N453" s="809"/>
    </row>
    <row r="454" spans="2:14" ht="18.75">
      <c r="B454" s="749"/>
      <c r="C454" s="857" t="s">
        <v>669</v>
      </c>
      <c r="D454" s="728" t="s">
        <v>844</v>
      </c>
      <c r="E454" s="754">
        <v>1</v>
      </c>
      <c r="F454" s="749" t="s">
        <v>810</v>
      </c>
      <c r="G454" s="749"/>
      <c r="H454" s="809">
        <v>2733</v>
      </c>
      <c r="I454" s="805">
        <v>2473</v>
      </c>
      <c r="J454" s="920">
        <v>3254</v>
      </c>
      <c r="K454" s="780"/>
      <c r="L454" s="809">
        <v>1102</v>
      </c>
      <c r="M454" s="809">
        <v>3254</v>
      </c>
      <c r="N454" s="809">
        <v>3254</v>
      </c>
    </row>
    <row r="455" spans="2:14" ht="18.75">
      <c r="B455" s="749">
        <v>7</v>
      </c>
      <c r="C455" s="857"/>
      <c r="D455" s="728" t="s">
        <v>351</v>
      </c>
      <c r="E455" s="754"/>
      <c r="F455" s="749"/>
      <c r="G455" s="749"/>
      <c r="H455" s="809"/>
      <c r="I455" s="841"/>
      <c r="J455" s="920"/>
      <c r="K455" s="816"/>
      <c r="L455" s="816"/>
      <c r="M455" s="809"/>
      <c r="N455" s="809"/>
    </row>
    <row r="456" spans="2:14" ht="18.75">
      <c r="B456" s="749"/>
      <c r="C456" s="857" t="s">
        <v>669</v>
      </c>
      <c r="D456" s="728" t="s">
        <v>845</v>
      </c>
      <c r="E456" s="754">
        <v>7</v>
      </c>
      <c r="F456" s="749" t="s">
        <v>810</v>
      </c>
      <c r="G456" s="749"/>
      <c r="H456" s="809">
        <v>2733</v>
      </c>
      <c r="I456" s="805">
        <v>2473</v>
      </c>
      <c r="J456" s="920">
        <v>3254</v>
      </c>
      <c r="K456" s="780"/>
      <c r="L456" s="837" t="s">
        <v>830</v>
      </c>
      <c r="M456" s="809">
        <v>22778</v>
      </c>
      <c r="N456" s="809">
        <v>22778</v>
      </c>
    </row>
    <row r="457" spans="2:14" ht="18.75">
      <c r="B457" s="749">
        <v>9</v>
      </c>
      <c r="C457" s="857"/>
      <c r="D457" s="728" t="s">
        <v>351</v>
      </c>
      <c r="E457" s="754"/>
      <c r="F457" s="749"/>
      <c r="G457" s="749"/>
      <c r="H457" s="809"/>
      <c r="I457" s="805"/>
      <c r="J457" s="920"/>
      <c r="K457" s="780"/>
      <c r="L457" s="816"/>
      <c r="M457" s="809"/>
      <c r="N457" s="809"/>
    </row>
    <row r="458" spans="2:14" ht="18.75">
      <c r="B458" s="749"/>
      <c r="C458" s="857" t="s">
        <v>669</v>
      </c>
      <c r="D458" s="728" t="s">
        <v>846</v>
      </c>
      <c r="E458" s="759">
        <v>1</v>
      </c>
      <c r="F458" s="749" t="s">
        <v>810</v>
      </c>
      <c r="G458" s="749"/>
      <c r="H458" s="809">
        <v>2514</v>
      </c>
      <c r="I458" s="805">
        <v>2275</v>
      </c>
      <c r="J458" s="920">
        <v>2523</v>
      </c>
      <c r="K458" s="780"/>
      <c r="L458" s="816">
        <v>1102</v>
      </c>
      <c r="M458" s="809">
        <v>2523</v>
      </c>
      <c r="N458" s="809">
        <v>2523</v>
      </c>
    </row>
    <row r="459" spans="2:14" ht="18.75">
      <c r="B459" s="749">
        <v>10</v>
      </c>
      <c r="C459" s="857"/>
      <c r="D459" s="728" t="s">
        <v>351</v>
      </c>
      <c r="E459" s="754"/>
      <c r="F459" s="749"/>
      <c r="G459" s="749"/>
      <c r="H459" s="809"/>
      <c r="I459" s="805"/>
      <c r="J459" s="920"/>
      <c r="K459" s="780"/>
      <c r="L459" s="816"/>
      <c r="M459" s="809"/>
      <c r="N459" s="809"/>
    </row>
    <row r="460" spans="2:14" ht="18.75">
      <c r="B460" s="749"/>
      <c r="C460" s="857" t="s">
        <v>669</v>
      </c>
      <c r="D460" s="728" t="s">
        <v>847</v>
      </c>
      <c r="E460" s="754">
        <v>1</v>
      </c>
      <c r="F460" s="749" t="s">
        <v>811</v>
      </c>
      <c r="G460" s="749"/>
      <c r="H460" s="809">
        <v>2733</v>
      </c>
      <c r="I460" s="805">
        <v>2473</v>
      </c>
      <c r="J460" s="920">
        <v>3254</v>
      </c>
      <c r="K460" s="828">
        <v>4</v>
      </c>
      <c r="L460" s="816">
        <v>1102</v>
      </c>
      <c r="M460" s="809">
        <v>3254</v>
      </c>
      <c r="N460" s="809">
        <v>3384</v>
      </c>
    </row>
    <row r="461" spans="2:14" ht="18.75">
      <c r="B461" s="749"/>
      <c r="C461" s="857" t="s">
        <v>333</v>
      </c>
      <c r="D461" s="728" t="s">
        <v>360</v>
      </c>
      <c r="E461" s="754"/>
      <c r="F461" s="749"/>
      <c r="G461" s="749"/>
      <c r="H461" s="809"/>
      <c r="I461" s="805"/>
      <c r="J461" s="920"/>
      <c r="K461" s="780"/>
      <c r="L461" s="816"/>
      <c r="M461" s="809"/>
      <c r="N461" s="809"/>
    </row>
    <row r="462" spans="2:14" ht="18.75">
      <c r="B462" s="749">
        <v>11</v>
      </c>
      <c r="C462" s="857"/>
      <c r="D462" s="728" t="s">
        <v>351</v>
      </c>
      <c r="E462" s="754"/>
      <c r="F462" s="749"/>
      <c r="G462" s="749"/>
      <c r="H462" s="809"/>
      <c r="I462" s="805"/>
      <c r="J462" s="920"/>
      <c r="K462" s="780"/>
      <c r="L462" s="816"/>
      <c r="M462" s="809"/>
      <c r="N462" s="809"/>
    </row>
    <row r="463" spans="2:14" ht="18.75">
      <c r="B463" s="749"/>
      <c r="C463" s="857" t="s">
        <v>670</v>
      </c>
      <c r="D463" s="728" t="s">
        <v>848</v>
      </c>
      <c r="E463" s="754">
        <v>1</v>
      </c>
      <c r="F463" s="749" t="s">
        <v>810</v>
      </c>
      <c r="G463" s="749"/>
      <c r="H463" s="809">
        <v>2602</v>
      </c>
      <c r="I463" s="805">
        <v>2354</v>
      </c>
      <c r="J463" s="920">
        <v>3097</v>
      </c>
      <c r="K463" s="780"/>
      <c r="L463" s="819">
        <v>1102</v>
      </c>
      <c r="M463" s="809">
        <v>3097</v>
      </c>
      <c r="N463" s="809">
        <v>3097</v>
      </c>
    </row>
    <row r="464" spans="2:14" ht="18.75">
      <c r="B464" s="749"/>
      <c r="C464" s="857"/>
      <c r="D464" s="728" t="s">
        <v>364</v>
      </c>
      <c r="E464" s="754"/>
      <c r="F464" s="749"/>
      <c r="G464" s="749"/>
      <c r="H464" s="809"/>
      <c r="I464" s="809"/>
      <c r="J464" s="920"/>
      <c r="K464" s="780"/>
      <c r="L464" s="816"/>
      <c r="M464" s="809"/>
      <c r="N464" s="809"/>
    </row>
    <row r="465" spans="2:14" ht="18.75">
      <c r="B465" s="749">
        <v>13</v>
      </c>
      <c r="C465" s="857"/>
      <c r="D465" s="732" t="s">
        <v>351</v>
      </c>
      <c r="E465" s="754"/>
      <c r="F465" s="749"/>
      <c r="G465" s="749"/>
      <c r="H465" s="809"/>
      <c r="I465" s="841"/>
      <c r="J465" s="920"/>
      <c r="K465" s="816"/>
      <c r="L465" s="816"/>
      <c r="M465" s="809"/>
      <c r="N465" s="809"/>
    </row>
    <row r="466" spans="2:14" ht="18.75">
      <c r="B466" s="749"/>
      <c r="C466" s="857" t="s">
        <v>672</v>
      </c>
      <c r="D466" s="732" t="s">
        <v>673</v>
      </c>
      <c r="E466" s="759">
        <v>1</v>
      </c>
      <c r="F466" s="749" t="s">
        <v>810</v>
      </c>
      <c r="G466" s="749"/>
      <c r="H466" s="809">
        <v>2689</v>
      </c>
      <c r="I466" s="841">
        <v>2433</v>
      </c>
      <c r="J466" s="920">
        <v>3201</v>
      </c>
      <c r="K466" s="816"/>
      <c r="L466" s="816">
        <v>1102</v>
      </c>
      <c r="M466" s="809">
        <v>9603</v>
      </c>
      <c r="N466" s="809">
        <v>9603</v>
      </c>
    </row>
    <row r="467" spans="2:14" ht="18.75">
      <c r="B467" s="749">
        <v>14</v>
      </c>
      <c r="C467" s="857" t="s">
        <v>674</v>
      </c>
      <c r="D467" s="728" t="s">
        <v>347</v>
      </c>
      <c r="E467" s="754">
        <v>2</v>
      </c>
      <c r="F467" s="749" t="s">
        <v>811</v>
      </c>
      <c r="G467" s="749">
        <v>4</v>
      </c>
      <c r="H467" s="809">
        <v>2565</v>
      </c>
      <c r="I467" s="805">
        <v>2321</v>
      </c>
      <c r="J467" s="920">
        <v>3054</v>
      </c>
      <c r="K467" s="809">
        <v>8</v>
      </c>
      <c r="L467" s="809">
        <v>1102</v>
      </c>
      <c r="M467" s="809">
        <v>6108</v>
      </c>
      <c r="N467" s="809">
        <v>6597</v>
      </c>
    </row>
    <row r="468" spans="2:14" ht="18.75">
      <c r="B468" s="749">
        <v>15</v>
      </c>
      <c r="C468" s="857" t="s">
        <v>569</v>
      </c>
      <c r="D468" s="728" t="s">
        <v>675</v>
      </c>
      <c r="E468" s="754">
        <v>1</v>
      </c>
      <c r="F468" s="749" t="s">
        <v>825</v>
      </c>
      <c r="G468" s="749">
        <v>5</v>
      </c>
      <c r="H468" s="809">
        <v>3151</v>
      </c>
      <c r="I468" s="805">
        <v>2851</v>
      </c>
      <c r="J468" s="920">
        <v>3289</v>
      </c>
      <c r="K468" s="809">
        <v>12</v>
      </c>
      <c r="L468" s="809">
        <v>1102</v>
      </c>
      <c r="M468" s="809">
        <v>3289</v>
      </c>
      <c r="N468" s="809">
        <v>3684</v>
      </c>
    </row>
    <row r="469" spans="2:14" ht="18.75">
      <c r="B469" s="749"/>
      <c r="C469" s="857"/>
      <c r="D469" s="728" t="s">
        <v>571</v>
      </c>
      <c r="E469" s="754"/>
      <c r="F469" s="749"/>
      <c r="G469" s="749"/>
      <c r="H469" s="809"/>
      <c r="I469" s="805"/>
      <c r="J469" s="920"/>
      <c r="K469" s="809"/>
      <c r="L469" s="809"/>
      <c r="M469" s="809"/>
      <c r="N469" s="809"/>
    </row>
    <row r="470" spans="2:14" ht="18.75">
      <c r="B470" s="749">
        <v>16</v>
      </c>
      <c r="C470" s="857" t="s">
        <v>676</v>
      </c>
      <c r="D470" s="728" t="s">
        <v>350</v>
      </c>
      <c r="E470" s="754">
        <v>1</v>
      </c>
      <c r="F470" s="749" t="s">
        <v>825</v>
      </c>
      <c r="G470" s="749">
        <v>4</v>
      </c>
      <c r="H470" s="809">
        <v>2565</v>
      </c>
      <c r="I470" s="805">
        <v>2321</v>
      </c>
      <c r="J470" s="920">
        <v>3054</v>
      </c>
      <c r="K470" s="809">
        <v>8</v>
      </c>
      <c r="L470" s="809">
        <v>1102</v>
      </c>
      <c r="M470" s="809">
        <v>3054</v>
      </c>
      <c r="N470" s="809">
        <v>3298</v>
      </c>
    </row>
    <row r="471" spans="2:14" ht="18.75">
      <c r="B471" s="749">
        <v>17</v>
      </c>
      <c r="C471" s="857"/>
      <c r="D471" s="728" t="s">
        <v>351</v>
      </c>
      <c r="E471" s="754"/>
      <c r="F471" s="749"/>
      <c r="G471" s="749"/>
      <c r="H471" s="809"/>
      <c r="I471" s="805"/>
      <c r="J471" s="920"/>
      <c r="K471" s="780"/>
      <c r="L471" s="809"/>
      <c r="M471" s="809"/>
      <c r="N471" s="809"/>
    </row>
    <row r="472" spans="2:14" ht="18.75">
      <c r="B472" s="749"/>
      <c r="C472" s="857" t="s">
        <v>671</v>
      </c>
      <c r="D472" s="728" t="s">
        <v>849</v>
      </c>
      <c r="E472" s="754">
        <v>1</v>
      </c>
      <c r="F472" s="749" t="s">
        <v>810</v>
      </c>
      <c r="G472" s="749"/>
      <c r="H472" s="809">
        <v>2514</v>
      </c>
      <c r="I472" s="805">
        <v>2275</v>
      </c>
      <c r="J472" s="920">
        <v>2993</v>
      </c>
      <c r="K472" s="780"/>
      <c r="L472" s="809">
        <v>1102</v>
      </c>
      <c r="M472" s="809">
        <v>2993</v>
      </c>
      <c r="N472" s="809">
        <v>2993</v>
      </c>
    </row>
    <row r="473" spans="2:14" ht="18.75">
      <c r="B473" s="749">
        <v>18</v>
      </c>
      <c r="C473" s="857"/>
      <c r="D473" s="728" t="s">
        <v>351</v>
      </c>
      <c r="E473" s="754"/>
      <c r="F473" s="749"/>
      <c r="G473" s="749"/>
      <c r="H473" s="809"/>
      <c r="I473" s="805"/>
      <c r="J473" s="920"/>
      <c r="K473" s="816"/>
      <c r="L473" s="816"/>
      <c r="M473" s="809"/>
      <c r="N473" s="809"/>
    </row>
    <row r="474" spans="2:14" ht="18.75">
      <c r="B474" s="749"/>
      <c r="C474" s="857" t="s">
        <v>671</v>
      </c>
      <c r="D474" s="728" t="s">
        <v>677</v>
      </c>
      <c r="E474" s="754">
        <v>5</v>
      </c>
      <c r="F474" s="749" t="s">
        <v>810</v>
      </c>
      <c r="G474" s="749"/>
      <c r="H474" s="801">
        <v>2163</v>
      </c>
      <c r="I474" s="805">
        <v>1957</v>
      </c>
      <c r="J474" s="920">
        <v>2575</v>
      </c>
      <c r="K474" s="816"/>
      <c r="L474" s="816">
        <v>1102</v>
      </c>
      <c r="M474" s="809">
        <v>12875</v>
      </c>
      <c r="N474" s="809">
        <v>12875</v>
      </c>
    </row>
    <row r="475" spans="2:14" ht="18.75">
      <c r="B475" s="749">
        <v>20</v>
      </c>
      <c r="C475" s="857" t="s">
        <v>678</v>
      </c>
      <c r="D475" s="728" t="s">
        <v>369</v>
      </c>
      <c r="E475" s="754">
        <v>1</v>
      </c>
      <c r="F475" s="749" t="s">
        <v>810</v>
      </c>
      <c r="G475" s="749">
        <v>6</v>
      </c>
      <c r="H475" s="809">
        <v>2967</v>
      </c>
      <c r="I475" s="828">
        <v>2684</v>
      </c>
      <c r="J475" s="920">
        <v>3532</v>
      </c>
      <c r="K475" s="780"/>
      <c r="L475" s="809">
        <v>1102</v>
      </c>
      <c r="M475" s="809">
        <v>3532</v>
      </c>
      <c r="N475" s="809">
        <v>3532</v>
      </c>
    </row>
    <row r="476" spans="2:14" ht="18.75">
      <c r="B476" s="749"/>
      <c r="C476" s="857"/>
      <c r="D476" s="728" t="s">
        <v>370</v>
      </c>
      <c r="E476" s="754"/>
      <c r="F476" s="749"/>
      <c r="G476" s="749"/>
      <c r="H476" s="809"/>
      <c r="I476" s="809"/>
      <c r="J476" s="920"/>
      <c r="K476" s="780"/>
      <c r="L476" s="809"/>
      <c r="M476" s="809"/>
      <c r="N476" s="809"/>
    </row>
    <row r="477" spans="2:14" ht="18.75">
      <c r="B477" s="749">
        <v>21</v>
      </c>
      <c r="C477" s="857" t="s">
        <v>679</v>
      </c>
      <c r="D477" s="728" t="s">
        <v>371</v>
      </c>
      <c r="E477" s="754">
        <v>1</v>
      </c>
      <c r="F477" s="749" t="s">
        <v>810</v>
      </c>
      <c r="G477" s="749">
        <v>6</v>
      </c>
      <c r="H477" s="809">
        <v>2967</v>
      </c>
      <c r="I477" s="805">
        <v>2684</v>
      </c>
      <c r="J477" s="920">
        <v>3532</v>
      </c>
      <c r="K477" s="780"/>
      <c r="L477" s="809">
        <v>1102</v>
      </c>
      <c r="M477" s="809">
        <v>3532</v>
      </c>
      <c r="N477" s="809">
        <v>3532</v>
      </c>
    </row>
    <row r="478" spans="2:14" ht="18.75">
      <c r="B478" s="749">
        <v>23</v>
      </c>
      <c r="C478" s="857" t="s">
        <v>680</v>
      </c>
      <c r="D478" s="728" t="s">
        <v>373</v>
      </c>
      <c r="E478" s="754">
        <v>2</v>
      </c>
      <c r="F478" s="749" t="s">
        <v>810</v>
      </c>
      <c r="G478" s="749">
        <v>4</v>
      </c>
      <c r="H478" s="809">
        <v>2565</v>
      </c>
      <c r="I478" s="828">
        <v>2321</v>
      </c>
      <c r="J478" s="920">
        <v>3054</v>
      </c>
      <c r="K478" s="780"/>
      <c r="L478" s="809">
        <v>1102</v>
      </c>
      <c r="M478" s="809">
        <v>6108</v>
      </c>
      <c r="N478" s="809">
        <v>6108</v>
      </c>
    </row>
    <row r="479" spans="2:14" ht="18.75">
      <c r="B479" s="749">
        <v>24</v>
      </c>
      <c r="C479" s="857" t="s">
        <v>680</v>
      </c>
      <c r="D479" s="728" t="s">
        <v>374</v>
      </c>
      <c r="E479" s="754">
        <v>0</v>
      </c>
      <c r="F479" s="749" t="s">
        <v>810</v>
      </c>
      <c r="G479" s="749">
        <v>4</v>
      </c>
      <c r="H479" s="809">
        <v>2565</v>
      </c>
      <c r="I479" s="828">
        <v>2321</v>
      </c>
      <c r="J479" s="920">
        <v>3054</v>
      </c>
      <c r="K479" s="780"/>
      <c r="L479" s="809">
        <v>1102</v>
      </c>
      <c r="M479" s="809">
        <v>3054</v>
      </c>
      <c r="N479" s="809">
        <v>3054</v>
      </c>
    </row>
    <row r="480" spans="2:14" ht="18.75">
      <c r="B480" s="749">
        <v>25</v>
      </c>
      <c r="C480" s="857" t="s">
        <v>680</v>
      </c>
      <c r="D480" s="728" t="s">
        <v>375</v>
      </c>
      <c r="E480" s="754">
        <v>0</v>
      </c>
      <c r="F480" s="749" t="s">
        <v>810</v>
      </c>
      <c r="G480" s="749">
        <v>5</v>
      </c>
      <c r="H480" s="809">
        <v>2926</v>
      </c>
      <c r="I480" s="828">
        <v>2647</v>
      </c>
      <c r="J480" s="920">
        <v>3483</v>
      </c>
      <c r="K480" s="816"/>
      <c r="L480" s="816">
        <v>1102</v>
      </c>
      <c r="M480" s="809">
        <v>3483</v>
      </c>
      <c r="N480" s="809">
        <v>3483</v>
      </c>
    </row>
    <row r="481" spans="2:14" ht="18.75">
      <c r="B481" s="749">
        <v>26</v>
      </c>
      <c r="C481" s="857" t="s">
        <v>681</v>
      </c>
      <c r="D481" s="728" t="s">
        <v>346</v>
      </c>
      <c r="E481" s="754">
        <v>1</v>
      </c>
      <c r="F481" s="749" t="s">
        <v>811</v>
      </c>
      <c r="G481" s="749">
        <v>4</v>
      </c>
      <c r="H481" s="809">
        <v>2782</v>
      </c>
      <c r="I481" s="828">
        <v>2517</v>
      </c>
      <c r="J481" s="920">
        <v>3312</v>
      </c>
      <c r="K481" s="816">
        <v>4</v>
      </c>
      <c r="L481" s="816">
        <v>1102</v>
      </c>
      <c r="M481" s="809">
        <v>3312</v>
      </c>
      <c r="N481" s="809">
        <v>3444</v>
      </c>
    </row>
    <row r="482" spans="2:14" ht="18.75">
      <c r="B482" s="749">
        <v>27</v>
      </c>
      <c r="C482" s="857" t="s">
        <v>682</v>
      </c>
      <c r="D482" s="728" t="s">
        <v>376</v>
      </c>
      <c r="E482" s="754">
        <v>1</v>
      </c>
      <c r="F482" s="749" t="s">
        <v>811</v>
      </c>
      <c r="G482" s="749">
        <v>6</v>
      </c>
      <c r="H482" s="809">
        <v>3420</v>
      </c>
      <c r="I482" s="828">
        <v>3094</v>
      </c>
      <c r="J482" s="920">
        <v>4072</v>
      </c>
      <c r="K482" s="828">
        <v>4</v>
      </c>
      <c r="L482" s="816">
        <v>1102</v>
      </c>
      <c r="M482" s="809">
        <v>4072</v>
      </c>
      <c r="N482" s="809">
        <v>4235</v>
      </c>
    </row>
    <row r="483" spans="2:14" ht="18.75">
      <c r="B483" s="749"/>
      <c r="C483" s="857"/>
      <c r="D483" s="728" t="s">
        <v>377</v>
      </c>
      <c r="E483" s="754"/>
      <c r="F483" s="749"/>
      <c r="G483" s="749"/>
      <c r="H483" s="809"/>
      <c r="I483" s="828"/>
      <c r="J483" s="920"/>
      <c r="K483" s="780"/>
      <c r="L483" s="816"/>
      <c r="M483" s="809"/>
      <c r="N483" s="809"/>
    </row>
    <row r="484" spans="2:14" ht="18.75">
      <c r="B484" s="749">
        <v>30</v>
      </c>
      <c r="C484" s="857" t="s">
        <v>683</v>
      </c>
      <c r="D484" s="728" t="s">
        <v>684</v>
      </c>
      <c r="E484" s="906">
        <v>2</v>
      </c>
      <c r="F484" s="749" t="s">
        <v>811</v>
      </c>
      <c r="G484" s="749">
        <v>5</v>
      </c>
      <c r="H484" s="809">
        <v>2926</v>
      </c>
      <c r="I484" s="828">
        <v>2647</v>
      </c>
      <c r="J484" s="920">
        <v>3483</v>
      </c>
      <c r="K484" s="809">
        <v>4</v>
      </c>
      <c r="L484" s="816">
        <v>1102</v>
      </c>
      <c r="M484" s="809">
        <v>6966</v>
      </c>
      <c r="N484" s="809">
        <v>7245</v>
      </c>
    </row>
    <row r="485" spans="2:14" ht="18.75">
      <c r="B485" s="749">
        <v>31</v>
      </c>
      <c r="C485" s="857" t="s">
        <v>685</v>
      </c>
      <c r="D485" s="728" t="s">
        <v>686</v>
      </c>
      <c r="E485" s="754">
        <v>1</v>
      </c>
      <c r="F485" s="749" t="s">
        <v>811</v>
      </c>
      <c r="G485" s="749">
        <v>5</v>
      </c>
      <c r="H485" s="809">
        <v>2926</v>
      </c>
      <c r="I485" s="828">
        <v>2647</v>
      </c>
      <c r="J485" s="920">
        <v>3483</v>
      </c>
      <c r="K485" s="816">
        <v>4</v>
      </c>
      <c r="L485" s="816">
        <v>1102</v>
      </c>
      <c r="M485" s="809">
        <v>3483</v>
      </c>
      <c r="N485" s="809">
        <v>3622</v>
      </c>
    </row>
    <row r="486" spans="2:14" ht="18.75">
      <c r="B486" s="749">
        <v>32</v>
      </c>
      <c r="C486" s="857" t="s">
        <v>687</v>
      </c>
      <c r="D486" s="728" t="s">
        <v>688</v>
      </c>
      <c r="E486" s="754"/>
      <c r="F486" s="749"/>
      <c r="G486" s="749"/>
      <c r="H486" s="809"/>
      <c r="I486" s="828"/>
      <c r="J486" s="920"/>
      <c r="K486" s="816"/>
      <c r="L486" s="816"/>
      <c r="M486" s="809"/>
      <c r="N486" s="809"/>
    </row>
    <row r="487" spans="2:14" ht="18.75">
      <c r="B487" s="749"/>
      <c r="C487" s="857"/>
      <c r="D487" s="765" t="s">
        <v>689</v>
      </c>
      <c r="E487" s="754">
        <v>1</v>
      </c>
      <c r="F487" s="749" t="s">
        <v>811</v>
      </c>
      <c r="G487" s="770">
        <v>5</v>
      </c>
      <c r="H487" s="809">
        <v>2926</v>
      </c>
      <c r="I487" s="828">
        <v>2063</v>
      </c>
      <c r="J487" s="920">
        <v>3483</v>
      </c>
      <c r="K487" s="816">
        <v>8</v>
      </c>
      <c r="L487" s="816">
        <v>1102</v>
      </c>
      <c r="M487" s="809">
        <v>3483</v>
      </c>
      <c r="N487" s="809">
        <v>3762</v>
      </c>
    </row>
    <row r="488" spans="2:14" ht="19.5">
      <c r="B488" s="749"/>
      <c r="C488" s="857"/>
      <c r="D488" s="755" t="s">
        <v>430</v>
      </c>
      <c r="E488" s="756">
        <f>E487+E485+E484+E482+E481+E478+E477+E479+E480+E475+E474+E472+E470+E468+E467+E466+E463+E460+E458+E456+E454+E452+E450+E448+E446+E445</f>
        <v>35</v>
      </c>
      <c r="F488" s="729"/>
      <c r="G488" s="760"/>
      <c r="H488" s="812"/>
      <c r="I488" s="812"/>
      <c r="J488" s="809"/>
      <c r="K488" s="814"/>
      <c r="L488" s="814"/>
      <c r="M488" s="800">
        <v>129932</v>
      </c>
      <c r="N488" s="800">
        <v>132348</v>
      </c>
    </row>
    <row r="489" spans="2:14" ht="19.5">
      <c r="B489" s="749"/>
      <c r="C489" s="857"/>
      <c r="D489" s="755" t="s">
        <v>690</v>
      </c>
      <c r="E489" s="762">
        <f>E488+E443</f>
        <v>39.5</v>
      </c>
      <c r="F489" s="729"/>
      <c r="G489" s="760"/>
      <c r="H489" s="812">
        <v>106698</v>
      </c>
      <c r="I489" s="812"/>
      <c r="J489" s="812">
        <v>125812</v>
      </c>
      <c r="K489" s="820"/>
      <c r="L489" s="814"/>
      <c r="M489" s="815">
        <v>146115</v>
      </c>
      <c r="N489" s="815">
        <v>148531</v>
      </c>
    </row>
    <row r="490" spans="2:14" ht="19.5">
      <c r="B490" s="749"/>
      <c r="C490" s="857"/>
      <c r="D490" s="755"/>
      <c r="E490" s="762"/>
      <c r="F490" s="729"/>
      <c r="G490" s="760"/>
      <c r="H490" s="809"/>
      <c r="I490" s="809"/>
      <c r="J490" s="809"/>
      <c r="K490" s="820"/>
      <c r="L490" s="814"/>
      <c r="M490" s="800"/>
      <c r="N490" s="800"/>
    </row>
    <row r="491" spans="2:14" ht="19.5">
      <c r="B491" s="747" t="s">
        <v>850</v>
      </c>
      <c r="C491" s="865"/>
      <c r="D491" s="730"/>
      <c r="E491" s="754"/>
      <c r="F491" s="769"/>
      <c r="G491" s="796"/>
      <c r="H491" s="838"/>
      <c r="I491" s="838"/>
      <c r="J491" s="838"/>
      <c r="K491" s="839"/>
      <c r="L491" s="810"/>
      <c r="M491" s="722"/>
      <c r="N491" s="722"/>
    </row>
    <row r="492" spans="2:14" ht="19.5">
      <c r="B492" s="729"/>
      <c r="C492" s="866"/>
      <c r="D492" s="895" t="s">
        <v>726</v>
      </c>
      <c r="E492" s="884" t="e">
        <f>E489+E436+E335+E260+E249+#REF!+E106+E101+E94+E72+E67+E62+E50+E44+E39+#REF!+E34</f>
        <v>#REF!</v>
      </c>
      <c r="F492" s="728"/>
      <c r="G492" s="797"/>
      <c r="H492" s="780"/>
      <c r="I492" s="809"/>
      <c r="J492" s="809"/>
      <c r="K492" s="908">
        <v>38997</v>
      </c>
      <c r="L492" s="780"/>
      <c r="M492" s="839">
        <v>1490156</v>
      </c>
      <c r="N492" s="839">
        <v>1529153</v>
      </c>
    </row>
    <row r="493" spans="2:14" ht="18.75">
      <c r="B493" s="728"/>
      <c r="C493" s="842"/>
      <c r="D493" s="751"/>
      <c r="E493" s="872"/>
      <c r="F493" s="728"/>
      <c r="G493" s="728"/>
      <c r="H493" s="780"/>
      <c r="I493" s="801"/>
      <c r="J493" s="801"/>
      <c r="K493" s="780"/>
      <c r="L493" s="780"/>
      <c r="M493" s="780"/>
      <c r="N493" s="780"/>
    </row>
    <row r="494" spans="2:14" ht="18.75">
      <c r="B494" s="728"/>
      <c r="C494" s="842"/>
      <c r="D494" s="896"/>
      <c r="E494" s="897" t="s">
        <v>727</v>
      </c>
      <c r="F494" s="898"/>
      <c r="G494" s="898"/>
      <c r="H494" s="722"/>
      <c r="I494" s="809"/>
      <c r="J494" s="809"/>
      <c r="K494" s="722"/>
      <c r="L494" s="780"/>
      <c r="M494" s="780"/>
      <c r="N494" s="728"/>
    </row>
    <row r="495" spans="2:14" ht="18.75">
      <c r="B495" s="728"/>
      <c r="C495" s="1393" t="s">
        <v>192</v>
      </c>
      <c r="D495" s="1393"/>
      <c r="E495" s="897" t="s">
        <v>851</v>
      </c>
      <c r="F495" s="898"/>
      <c r="G495" s="900"/>
      <c r="H495" s="808"/>
      <c r="I495" s="809"/>
      <c r="J495" s="809"/>
      <c r="K495" s="808"/>
      <c r="L495" s="779"/>
      <c r="M495" s="779"/>
      <c r="N495" s="728"/>
    </row>
    <row r="496" spans="2:14" ht="18.75">
      <c r="B496" s="728"/>
      <c r="C496" s="907" t="s">
        <v>852</v>
      </c>
      <c r="D496" s="907"/>
      <c r="E496" s="901" t="s">
        <v>853</v>
      </c>
      <c r="F496" s="902"/>
      <c r="G496" s="902"/>
      <c r="H496" s="780"/>
      <c r="I496" s="809"/>
      <c r="J496" s="809"/>
      <c r="K496" s="780"/>
      <c r="L496" s="780"/>
      <c r="M496" s="780"/>
      <c r="N496" s="809"/>
    </row>
    <row r="497" spans="2:14" ht="18.75">
      <c r="B497" s="728"/>
      <c r="C497" s="907" t="s">
        <v>854</v>
      </c>
      <c r="D497" s="907"/>
      <c r="E497" s="903"/>
      <c r="F497" s="899"/>
      <c r="G497" s="902"/>
      <c r="H497" s="780"/>
      <c r="I497" s="801"/>
      <c r="J497" s="801"/>
      <c r="K497" s="779"/>
      <c r="L497" s="779"/>
      <c r="M497" s="779"/>
      <c r="N497" s="809"/>
    </row>
    <row r="498" spans="2:14" ht="18.75">
      <c r="B498" s="728"/>
      <c r="C498" s="842"/>
      <c r="D498" s="898" t="s">
        <v>855</v>
      </c>
      <c r="E498" s="904"/>
      <c r="F498" s="902"/>
      <c r="G498" s="905"/>
      <c r="H498" s="780"/>
      <c r="I498" s="809"/>
      <c r="J498" s="809"/>
      <c r="K498" s="780"/>
      <c r="L498" s="780"/>
      <c r="M498" s="780"/>
      <c r="N498" s="809"/>
    </row>
    <row r="499" spans="2:14" ht="18.75">
      <c r="B499" s="722"/>
      <c r="C499" s="722"/>
      <c r="D499" s="722"/>
      <c r="E499" s="754"/>
      <c r="F499" s="728"/>
      <c r="G499" s="728"/>
      <c r="H499" s="780"/>
      <c r="I499" s="809"/>
      <c r="J499" s="809"/>
      <c r="K499" s="780"/>
      <c r="L499" s="780"/>
      <c r="M499" s="780"/>
      <c r="N499" s="809"/>
    </row>
  </sheetData>
  <mergeCells count="4">
    <mergeCell ref="C8:M8"/>
    <mergeCell ref="C9:M9"/>
    <mergeCell ref="B437:D437"/>
    <mergeCell ref="C495:D495"/>
  </mergeCells>
  <pageMargins left="0.7" right="0.7" top="0.75" bottom="0.75" header="0.3" footer="0.3"/>
  <pageSetup paperSize="9" scale="61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9"/>
  <sheetViews>
    <sheetView workbookViewId="0">
      <selection activeCell="B3" sqref="B3"/>
    </sheetView>
  </sheetViews>
  <sheetFormatPr defaultRowHeight="16.5"/>
  <cols>
    <col min="1" max="1" width="5.5703125" style="2" customWidth="1"/>
    <col min="2" max="2" width="48.42578125" style="2" customWidth="1"/>
    <col min="3" max="3" width="7.7109375" style="2" customWidth="1"/>
    <col min="4" max="4" width="6.140625" style="2" customWidth="1"/>
    <col min="5" max="5" width="7.85546875" style="2" customWidth="1"/>
    <col min="6" max="6" width="21" style="939" customWidth="1"/>
    <col min="7" max="7" width="9.140625" style="940"/>
    <col min="8" max="8" width="9.140625" style="2"/>
    <col min="9" max="9" width="10.140625" style="2" customWidth="1"/>
    <col min="10" max="10" width="14.42578125" style="2" customWidth="1"/>
  </cols>
  <sheetData>
    <row r="1" spans="1:10" ht="18.75">
      <c r="A1" s="752"/>
      <c r="B1" s="1390"/>
      <c r="C1" s="1390"/>
      <c r="D1" s="1390"/>
      <c r="E1" s="1390"/>
      <c r="F1" s="1391"/>
      <c r="G1" s="1391"/>
      <c r="H1" s="1391"/>
      <c r="I1" s="1391"/>
      <c r="J1" s="1391"/>
    </row>
    <row r="2" spans="1:10" ht="18.75">
      <c r="A2" s="752"/>
      <c r="B2" s="1392"/>
      <c r="C2" s="1392"/>
      <c r="D2" s="1392"/>
      <c r="E2" s="1392"/>
      <c r="F2" s="1392"/>
      <c r="G2" s="1392"/>
      <c r="H2" s="1392"/>
      <c r="I2" s="1392"/>
      <c r="J2" s="1392"/>
    </row>
    <row r="3" spans="1:10">
      <c r="A3" s="941"/>
      <c r="B3" s="943"/>
      <c r="C3" s="944" t="s">
        <v>781</v>
      </c>
      <c r="D3" s="941" t="s">
        <v>782</v>
      </c>
      <c r="E3" s="945" t="s">
        <v>783</v>
      </c>
      <c r="F3" s="1016" t="s">
        <v>1169</v>
      </c>
      <c r="G3" s="940" t="s">
        <v>1170</v>
      </c>
      <c r="H3" s="1087" t="s">
        <v>1171</v>
      </c>
    </row>
    <row r="4" spans="1:10">
      <c r="A4" s="941" t="s">
        <v>789</v>
      </c>
      <c r="B4" s="941" t="s">
        <v>791</v>
      </c>
      <c r="C4" s="944" t="s">
        <v>792</v>
      </c>
      <c r="D4" s="941" t="s">
        <v>793</v>
      </c>
      <c r="E4" s="941" t="s">
        <v>794</v>
      </c>
    </row>
    <row r="5" spans="1:10">
      <c r="A5" s="941" t="s">
        <v>800</v>
      </c>
      <c r="B5" s="943"/>
      <c r="C5" s="944"/>
      <c r="D5" s="943"/>
      <c r="E5" s="941" t="s">
        <v>801</v>
      </c>
    </row>
    <row r="6" spans="1:10">
      <c r="A6" s="877">
        <v>1</v>
      </c>
      <c r="B6" s="877">
        <v>3</v>
      </c>
      <c r="C6" s="879">
        <v>4</v>
      </c>
      <c r="D6" s="877">
        <v>5</v>
      </c>
      <c r="E6" s="877">
        <v>6</v>
      </c>
    </row>
    <row r="7" spans="1:10" ht="18.75">
      <c r="A7" s="938"/>
      <c r="B7" s="950" t="s">
        <v>166</v>
      </c>
      <c r="C7" s="951"/>
      <c r="D7" s="952"/>
      <c r="E7" s="938"/>
    </row>
    <row r="8" spans="1:10" ht="18.75">
      <c r="A8" s="938">
        <v>1</v>
      </c>
      <c r="B8" s="952" t="s">
        <v>107</v>
      </c>
      <c r="C8" s="951">
        <v>1</v>
      </c>
      <c r="D8" s="938" t="s">
        <v>810</v>
      </c>
      <c r="E8" s="938" t="s">
        <v>34</v>
      </c>
      <c r="F8" s="954" t="s">
        <v>874</v>
      </c>
      <c r="G8" s="955" t="s">
        <v>875</v>
      </c>
      <c r="H8" s="2">
        <v>74</v>
      </c>
    </row>
    <row r="9" spans="1:10" ht="18.75">
      <c r="A9" s="938">
        <v>3</v>
      </c>
      <c r="B9" s="952" t="s">
        <v>109</v>
      </c>
      <c r="C9" s="951">
        <v>1</v>
      </c>
      <c r="D9" s="938" t="s">
        <v>810</v>
      </c>
      <c r="E9" s="938" t="s">
        <v>34</v>
      </c>
      <c r="F9" s="1073" t="s">
        <v>1187</v>
      </c>
      <c r="G9" s="1074" t="s">
        <v>875</v>
      </c>
      <c r="H9" s="1075"/>
    </row>
    <row r="10" spans="1:10" ht="18.75">
      <c r="A10" s="938">
        <v>5</v>
      </c>
      <c r="B10" s="952" t="s">
        <v>119</v>
      </c>
      <c r="C10" s="951">
        <v>1</v>
      </c>
      <c r="D10" s="938" t="s">
        <v>810</v>
      </c>
      <c r="E10" s="938" t="s">
        <v>37</v>
      </c>
      <c r="F10" s="954" t="s">
        <v>876</v>
      </c>
      <c r="G10" s="955" t="s">
        <v>875</v>
      </c>
      <c r="H10" s="2">
        <v>82</v>
      </c>
    </row>
    <row r="11" spans="1:10" ht="18.75">
      <c r="A11" s="938"/>
      <c r="B11" s="952" t="s">
        <v>863</v>
      </c>
      <c r="C11" s="951"/>
      <c r="D11" s="938"/>
      <c r="E11" s="938"/>
    </row>
    <row r="12" spans="1:10" ht="37.5">
      <c r="A12" s="958">
        <v>6</v>
      </c>
      <c r="B12" s="959" t="s">
        <v>183</v>
      </c>
      <c r="C12" s="951">
        <v>1</v>
      </c>
      <c r="D12" s="938" t="s">
        <v>810</v>
      </c>
      <c r="E12" s="938" t="s">
        <v>37</v>
      </c>
      <c r="F12" s="939" t="s">
        <v>877</v>
      </c>
      <c r="H12" s="2">
        <v>86</v>
      </c>
    </row>
    <row r="13" spans="1:10" ht="37.5">
      <c r="A13" s="938">
        <v>7</v>
      </c>
      <c r="B13" s="960" t="s">
        <v>1172</v>
      </c>
      <c r="C13" s="951">
        <v>1</v>
      </c>
      <c r="D13" s="938" t="s">
        <v>810</v>
      </c>
      <c r="E13" s="938" t="s">
        <v>37</v>
      </c>
      <c r="F13" s="939" t="s">
        <v>878</v>
      </c>
      <c r="G13" s="940" t="s">
        <v>875</v>
      </c>
      <c r="H13" s="2">
        <v>56</v>
      </c>
    </row>
    <row r="14" spans="1:10" ht="18.75">
      <c r="A14" s="938">
        <v>8</v>
      </c>
      <c r="B14" s="960" t="s">
        <v>856</v>
      </c>
      <c r="C14" s="951">
        <v>1</v>
      </c>
      <c r="D14" s="938" t="s">
        <v>810</v>
      </c>
      <c r="E14" s="938" t="s">
        <v>37</v>
      </c>
      <c r="F14" s="939" t="s">
        <v>910</v>
      </c>
      <c r="G14" s="940" t="s">
        <v>875</v>
      </c>
      <c r="H14" s="2">
        <v>71</v>
      </c>
    </row>
    <row r="15" spans="1:10" ht="18.75">
      <c r="A15" s="938">
        <v>9</v>
      </c>
      <c r="B15" s="960" t="s">
        <v>147</v>
      </c>
      <c r="C15" s="951">
        <v>1</v>
      </c>
      <c r="D15" s="938" t="s">
        <v>810</v>
      </c>
      <c r="E15" s="938" t="s">
        <v>37</v>
      </c>
      <c r="F15" s="1076" t="s">
        <v>880</v>
      </c>
      <c r="G15" s="1077" t="s">
        <v>875</v>
      </c>
      <c r="H15" s="1078">
        <v>86</v>
      </c>
      <c r="I15" s="1078" t="s">
        <v>889</v>
      </c>
    </row>
    <row r="16" spans="1:10" ht="18.75">
      <c r="A16" s="938">
        <v>10</v>
      </c>
      <c r="B16" s="952" t="s">
        <v>1179</v>
      </c>
      <c r="C16" s="951">
        <v>1</v>
      </c>
      <c r="D16" s="938" t="s">
        <v>810</v>
      </c>
      <c r="E16" s="938" t="s">
        <v>37</v>
      </c>
      <c r="F16" s="1080" t="s">
        <v>1178</v>
      </c>
      <c r="G16" s="1081" t="s">
        <v>875</v>
      </c>
      <c r="H16" s="1082">
        <v>92</v>
      </c>
      <c r="I16" s="1082"/>
      <c r="J16" s="1084"/>
    </row>
    <row r="17" spans="1:10" ht="18.75">
      <c r="A17" s="938">
        <v>11</v>
      </c>
      <c r="B17" s="952" t="s">
        <v>1180</v>
      </c>
      <c r="C17" s="951">
        <v>1</v>
      </c>
      <c r="D17" s="938" t="s">
        <v>810</v>
      </c>
      <c r="E17" s="938" t="s">
        <v>37</v>
      </c>
      <c r="F17" s="1073"/>
      <c r="G17" s="1074"/>
      <c r="H17" s="1075"/>
    </row>
    <row r="18" spans="1:10" ht="18.75">
      <c r="A18" s="938">
        <v>12</v>
      </c>
      <c r="B18" s="952" t="s">
        <v>123</v>
      </c>
      <c r="C18" s="951">
        <v>1</v>
      </c>
      <c r="D18" s="938" t="s">
        <v>810</v>
      </c>
      <c r="E18" s="938" t="s">
        <v>48</v>
      </c>
      <c r="F18" s="939" t="s">
        <v>881</v>
      </c>
      <c r="G18" s="940" t="s">
        <v>882</v>
      </c>
      <c r="H18" s="2">
        <v>61</v>
      </c>
    </row>
    <row r="19" spans="1:10" ht="18.75">
      <c r="A19" s="938">
        <v>13</v>
      </c>
      <c r="B19" s="952" t="s">
        <v>11</v>
      </c>
      <c r="C19" s="951">
        <v>1</v>
      </c>
      <c r="D19" s="938" t="s">
        <v>810</v>
      </c>
      <c r="E19" s="938" t="s">
        <v>34</v>
      </c>
      <c r="F19" s="939" t="s">
        <v>883</v>
      </c>
      <c r="G19" s="940" t="s">
        <v>882</v>
      </c>
      <c r="H19" s="2">
        <v>62</v>
      </c>
    </row>
    <row r="20" spans="1:10" ht="18.75">
      <c r="A20" s="938">
        <v>14</v>
      </c>
      <c r="B20" s="952" t="s">
        <v>168</v>
      </c>
      <c r="C20" s="951">
        <v>1</v>
      </c>
      <c r="D20" s="938" t="s">
        <v>810</v>
      </c>
      <c r="E20" s="938" t="s">
        <v>44</v>
      </c>
      <c r="F20" s="939" t="s">
        <v>884</v>
      </c>
      <c r="G20" s="940" t="s">
        <v>882</v>
      </c>
      <c r="H20" s="2">
        <v>65</v>
      </c>
    </row>
    <row r="21" spans="1:10" ht="18.75">
      <c r="A21" s="938">
        <v>15</v>
      </c>
      <c r="B21" s="952" t="s">
        <v>126</v>
      </c>
      <c r="C21" s="951">
        <v>1</v>
      </c>
      <c r="D21" s="938" t="s">
        <v>811</v>
      </c>
      <c r="E21" s="938" t="s">
        <v>44</v>
      </c>
      <c r="F21" s="939" t="s">
        <v>885</v>
      </c>
      <c r="G21" s="940" t="s">
        <v>882</v>
      </c>
      <c r="H21" s="2">
        <v>65</v>
      </c>
    </row>
    <row r="22" spans="1:10" ht="19.5">
      <c r="A22" s="938"/>
      <c r="B22" s="962" t="s">
        <v>388</v>
      </c>
      <c r="C22" s="963">
        <f>SUM(C8:C21)</f>
        <v>13</v>
      </c>
      <c r="D22" s="964"/>
      <c r="E22" s="965"/>
    </row>
    <row r="23" spans="1:10" ht="19.5">
      <c r="A23" s="938"/>
      <c r="B23" s="950" t="s">
        <v>498</v>
      </c>
      <c r="C23" s="963"/>
      <c r="D23" s="964"/>
      <c r="E23" s="965"/>
    </row>
    <row r="24" spans="1:10" ht="18.75">
      <c r="A24" s="938">
        <v>1</v>
      </c>
      <c r="B24" s="952" t="s">
        <v>131</v>
      </c>
      <c r="C24" s="951">
        <v>1</v>
      </c>
      <c r="D24" s="938" t="s">
        <v>810</v>
      </c>
      <c r="E24" s="938" t="s">
        <v>34</v>
      </c>
      <c r="F24" s="939" t="s">
        <v>886</v>
      </c>
      <c r="G24" s="940" t="s">
        <v>875</v>
      </c>
      <c r="H24" s="2">
        <v>57</v>
      </c>
    </row>
    <row r="25" spans="1:10" ht="18.75">
      <c r="A25" s="938">
        <v>2</v>
      </c>
      <c r="B25" s="952" t="s">
        <v>133</v>
      </c>
      <c r="C25" s="951">
        <v>2</v>
      </c>
      <c r="D25" s="938" t="s">
        <v>810</v>
      </c>
      <c r="E25" s="938" t="s">
        <v>37</v>
      </c>
      <c r="F25" s="939" t="s">
        <v>887</v>
      </c>
      <c r="G25" s="940" t="s">
        <v>875</v>
      </c>
      <c r="H25" s="2">
        <v>82</v>
      </c>
    </row>
    <row r="26" spans="1:10" ht="18.75">
      <c r="A26" s="938"/>
      <c r="B26" s="952"/>
      <c r="C26" s="951"/>
      <c r="D26" s="938"/>
      <c r="E26" s="938"/>
      <c r="F26" s="939" t="s">
        <v>888</v>
      </c>
      <c r="G26" s="940" t="s">
        <v>875</v>
      </c>
      <c r="H26" s="2">
        <v>79</v>
      </c>
      <c r="I26" s="2" t="s">
        <v>889</v>
      </c>
      <c r="J26" s="939" t="s">
        <v>890</v>
      </c>
    </row>
    <row r="27" spans="1:10" ht="19.5">
      <c r="A27" s="938"/>
      <c r="B27" s="962" t="s">
        <v>430</v>
      </c>
      <c r="C27" s="963">
        <v>3</v>
      </c>
      <c r="D27" s="964"/>
      <c r="E27" s="965"/>
    </row>
    <row r="28" spans="1:10" ht="19.5">
      <c r="A28" s="938"/>
      <c r="B28" s="950" t="s">
        <v>502</v>
      </c>
      <c r="C28" s="963"/>
      <c r="D28" s="964"/>
      <c r="E28" s="965"/>
    </row>
    <row r="29" spans="1:10" ht="18.75">
      <c r="A29" s="938">
        <v>1</v>
      </c>
      <c r="B29" s="952" t="s">
        <v>129</v>
      </c>
      <c r="C29" s="951">
        <v>1</v>
      </c>
      <c r="D29" s="938" t="s">
        <v>810</v>
      </c>
      <c r="E29" s="938" t="s">
        <v>39</v>
      </c>
      <c r="F29" s="939" t="s">
        <v>891</v>
      </c>
      <c r="G29" s="940" t="s">
        <v>875</v>
      </c>
      <c r="H29" s="2">
        <v>81</v>
      </c>
    </row>
    <row r="30" spans="1:10" ht="18.75">
      <c r="A30" s="938">
        <v>2</v>
      </c>
      <c r="B30" s="952" t="s">
        <v>504</v>
      </c>
      <c r="C30" s="967">
        <v>1</v>
      </c>
      <c r="D30" s="938" t="s">
        <v>810</v>
      </c>
      <c r="E30" s="938" t="s">
        <v>39</v>
      </c>
      <c r="F30" s="1076" t="s">
        <v>892</v>
      </c>
      <c r="G30" s="1077" t="s">
        <v>875</v>
      </c>
      <c r="H30" s="1078">
        <v>86</v>
      </c>
      <c r="I30" s="1078" t="s">
        <v>889</v>
      </c>
    </row>
    <row r="31" spans="1:10" ht="18.75">
      <c r="A31" s="938">
        <v>3</v>
      </c>
      <c r="B31" s="952" t="s">
        <v>124</v>
      </c>
      <c r="C31" s="967">
        <v>1</v>
      </c>
      <c r="D31" s="938" t="s">
        <v>810</v>
      </c>
      <c r="E31" s="938" t="s">
        <v>48</v>
      </c>
      <c r="F31" s="939" t="s">
        <v>893</v>
      </c>
      <c r="G31" s="940" t="s">
        <v>882</v>
      </c>
      <c r="H31" s="2">
        <v>68</v>
      </c>
    </row>
    <row r="32" spans="1:10" ht="19.5">
      <c r="A32" s="938"/>
      <c r="B32" s="962" t="s">
        <v>430</v>
      </c>
      <c r="C32" s="963">
        <v>3</v>
      </c>
      <c r="D32" s="964"/>
      <c r="E32" s="965"/>
    </row>
    <row r="33" spans="1:10" ht="18.75">
      <c r="A33" s="938"/>
      <c r="B33" s="950" t="s">
        <v>506</v>
      </c>
      <c r="C33" s="951"/>
      <c r="D33" s="968"/>
      <c r="E33" s="938"/>
    </row>
    <row r="34" spans="1:10" ht="18.75">
      <c r="A34" s="938">
        <v>1</v>
      </c>
      <c r="B34" s="952" t="s">
        <v>131</v>
      </c>
      <c r="C34" s="951">
        <v>1</v>
      </c>
      <c r="D34" s="938" t="s">
        <v>810</v>
      </c>
      <c r="E34" s="938" t="s">
        <v>34</v>
      </c>
      <c r="F34" s="939" t="s">
        <v>894</v>
      </c>
      <c r="G34" s="940" t="s">
        <v>875</v>
      </c>
      <c r="H34" s="2">
        <v>87</v>
      </c>
    </row>
    <row r="35" spans="1:10" ht="18.75">
      <c r="A35" s="938">
        <v>2</v>
      </c>
      <c r="B35" s="952" t="s">
        <v>133</v>
      </c>
      <c r="C35" s="951">
        <v>2</v>
      </c>
      <c r="D35" s="938" t="s">
        <v>810</v>
      </c>
      <c r="E35" s="938" t="s">
        <v>37</v>
      </c>
      <c r="F35" s="939" t="s">
        <v>895</v>
      </c>
      <c r="G35" s="940" t="s">
        <v>875</v>
      </c>
      <c r="H35" s="2">
        <v>66</v>
      </c>
    </row>
    <row r="36" spans="1:10" ht="18.75">
      <c r="A36" s="938"/>
      <c r="B36" s="952"/>
      <c r="C36" s="951"/>
      <c r="D36" s="938"/>
      <c r="E36" s="938"/>
      <c r="F36" s="1073"/>
      <c r="G36" s="940" t="s">
        <v>875</v>
      </c>
      <c r="H36" s="2">
        <v>78</v>
      </c>
    </row>
    <row r="37" spans="1:10" ht="18.75">
      <c r="A37" s="938">
        <v>3</v>
      </c>
      <c r="B37" s="952" t="s">
        <v>134</v>
      </c>
      <c r="C37" s="951">
        <v>3</v>
      </c>
      <c r="D37" s="938" t="s">
        <v>810</v>
      </c>
      <c r="E37" s="938" t="s">
        <v>37</v>
      </c>
      <c r="F37" s="939" t="s">
        <v>896</v>
      </c>
      <c r="G37" s="940" t="s">
        <v>875</v>
      </c>
      <c r="H37" s="2">
        <v>81</v>
      </c>
    </row>
    <row r="38" spans="1:10" ht="18.75">
      <c r="A38" s="938"/>
      <c r="B38" s="952"/>
      <c r="C38" s="951"/>
      <c r="D38" s="938"/>
      <c r="E38" s="938"/>
      <c r="F38" s="1076" t="s">
        <v>897</v>
      </c>
      <c r="G38" s="1077" t="s">
        <v>875</v>
      </c>
      <c r="H38" s="1078">
        <v>83</v>
      </c>
      <c r="I38" s="1078" t="s">
        <v>889</v>
      </c>
    </row>
    <row r="39" spans="1:10" ht="18.75">
      <c r="A39" s="938"/>
      <c r="B39" s="952"/>
      <c r="C39" s="951"/>
      <c r="D39" s="938"/>
      <c r="E39" s="938"/>
      <c r="F39" s="1085" t="s">
        <v>898</v>
      </c>
      <c r="G39" s="940" t="s">
        <v>875</v>
      </c>
      <c r="H39" s="2">
        <v>89</v>
      </c>
      <c r="I39" s="2" t="s">
        <v>889</v>
      </c>
      <c r="J39" s="939" t="s">
        <v>899</v>
      </c>
    </row>
    <row r="40" spans="1:10" ht="19.5">
      <c r="A40" s="938"/>
      <c r="B40" s="962" t="s">
        <v>334</v>
      </c>
      <c r="C40" s="963">
        <f>C34+C35+C37</f>
        <v>6</v>
      </c>
      <c r="D40" s="964"/>
      <c r="E40" s="965"/>
    </row>
    <row r="41" spans="1:10" ht="18.75">
      <c r="A41" s="938"/>
      <c r="B41" s="950" t="s">
        <v>138</v>
      </c>
      <c r="C41" s="951"/>
      <c r="D41" s="938"/>
      <c r="E41" s="938"/>
    </row>
    <row r="42" spans="1:10" ht="18.75">
      <c r="A42" s="938">
        <v>1</v>
      </c>
      <c r="B42" s="969" t="s">
        <v>137</v>
      </c>
      <c r="C42" s="951">
        <v>1</v>
      </c>
      <c r="D42" s="938" t="s">
        <v>810</v>
      </c>
      <c r="E42" s="938" t="s">
        <v>34</v>
      </c>
      <c r="F42" s="939" t="s">
        <v>900</v>
      </c>
      <c r="G42" s="940" t="s">
        <v>875</v>
      </c>
      <c r="H42" s="2">
        <v>81</v>
      </c>
    </row>
    <row r="43" spans="1:10" ht="18.75">
      <c r="A43" s="938">
        <v>2</v>
      </c>
      <c r="B43" s="969" t="s">
        <v>139</v>
      </c>
      <c r="C43" s="951">
        <v>1</v>
      </c>
      <c r="D43" s="938" t="s">
        <v>810</v>
      </c>
      <c r="E43" s="938" t="s">
        <v>34</v>
      </c>
      <c r="F43" s="939" t="s">
        <v>901</v>
      </c>
      <c r="G43" s="940" t="s">
        <v>875</v>
      </c>
      <c r="H43" s="2">
        <v>67</v>
      </c>
    </row>
    <row r="44" spans="1:10" ht="18.75">
      <c r="A44" s="938">
        <v>3</v>
      </c>
      <c r="B44" s="969" t="s">
        <v>140</v>
      </c>
      <c r="C44" s="951">
        <v>3</v>
      </c>
      <c r="D44" s="938" t="s">
        <v>810</v>
      </c>
      <c r="E44" s="938" t="s">
        <v>37</v>
      </c>
      <c r="F44" s="939" t="s">
        <v>902</v>
      </c>
      <c r="G44" s="940" t="s">
        <v>875</v>
      </c>
      <c r="H44" s="2">
        <v>80</v>
      </c>
      <c r="I44" s="940"/>
    </row>
    <row r="45" spans="1:10" ht="18.75">
      <c r="A45" s="938"/>
      <c r="B45" s="969"/>
      <c r="C45" s="951"/>
      <c r="D45" s="938"/>
      <c r="E45" s="938"/>
      <c r="F45" s="939" t="s">
        <v>903</v>
      </c>
      <c r="G45" s="940" t="s">
        <v>875</v>
      </c>
      <c r="H45" s="2">
        <v>73</v>
      </c>
      <c r="I45" s="940"/>
    </row>
    <row r="46" spans="1:10" ht="18.75">
      <c r="A46" s="938"/>
      <c r="B46" s="969"/>
      <c r="C46" s="951"/>
      <c r="D46" s="938"/>
      <c r="E46" s="938"/>
      <c r="F46" s="1080" t="s">
        <v>904</v>
      </c>
      <c r="G46" s="1081" t="s">
        <v>875</v>
      </c>
      <c r="H46" s="1082">
        <v>81</v>
      </c>
      <c r="I46" s="1081" t="s">
        <v>889</v>
      </c>
    </row>
    <row r="47" spans="1:10" ht="18.75">
      <c r="A47" s="938">
        <v>4</v>
      </c>
      <c r="B47" s="969" t="s">
        <v>514</v>
      </c>
      <c r="C47" s="951">
        <v>1</v>
      </c>
      <c r="D47" s="938" t="s">
        <v>810</v>
      </c>
      <c r="E47" s="938" t="s">
        <v>37</v>
      </c>
      <c r="F47" s="1073"/>
      <c r="G47" s="1074"/>
      <c r="H47" s="1075"/>
      <c r="I47" s="1075"/>
      <c r="J47" s="1075"/>
    </row>
    <row r="48" spans="1:10" ht="18.75">
      <c r="A48" s="938">
        <v>5</v>
      </c>
      <c r="B48" s="969" t="s">
        <v>142</v>
      </c>
      <c r="C48" s="951">
        <v>2</v>
      </c>
      <c r="D48" s="938" t="s">
        <v>810</v>
      </c>
      <c r="E48" s="938" t="s">
        <v>37</v>
      </c>
      <c r="F48" s="939" t="s">
        <v>906</v>
      </c>
      <c r="G48" s="940" t="s">
        <v>875</v>
      </c>
      <c r="H48" s="2">
        <v>82</v>
      </c>
      <c r="I48" s="940"/>
    </row>
    <row r="49" spans="1:10" ht="18.75">
      <c r="A49" s="938"/>
      <c r="B49" s="969"/>
      <c r="C49" s="951"/>
      <c r="D49" s="938"/>
      <c r="E49" s="938"/>
      <c r="F49" s="1085" t="s">
        <v>907</v>
      </c>
      <c r="G49" s="940" t="s">
        <v>875</v>
      </c>
      <c r="H49" s="2">
        <v>82</v>
      </c>
      <c r="I49" s="940" t="s">
        <v>889</v>
      </c>
      <c r="J49" s="2" t="s">
        <v>908</v>
      </c>
    </row>
    <row r="50" spans="1:10" ht="18.75">
      <c r="A50" s="938"/>
      <c r="B50" s="950" t="s">
        <v>515</v>
      </c>
      <c r="C50" s="951"/>
      <c r="D50" s="938"/>
      <c r="E50" s="938"/>
    </row>
    <row r="51" spans="1:10" ht="18.75">
      <c r="A51" s="938">
        <v>1</v>
      </c>
      <c r="B51" s="952" t="s">
        <v>131</v>
      </c>
      <c r="C51" s="951">
        <v>1</v>
      </c>
      <c r="D51" s="938" t="s">
        <v>810</v>
      </c>
      <c r="E51" s="938" t="s">
        <v>34</v>
      </c>
      <c r="F51" s="939" t="s">
        <v>1174</v>
      </c>
      <c r="G51" s="940" t="s">
        <v>875</v>
      </c>
      <c r="H51" s="2">
        <v>76</v>
      </c>
    </row>
    <row r="52" spans="1:10" ht="18.75">
      <c r="A52" s="938">
        <v>2</v>
      </c>
      <c r="B52" s="952" t="s">
        <v>144</v>
      </c>
      <c r="C52" s="951">
        <v>1</v>
      </c>
      <c r="D52" s="938" t="s">
        <v>810</v>
      </c>
      <c r="E52" s="938" t="s">
        <v>37</v>
      </c>
      <c r="F52" s="939" t="s">
        <v>879</v>
      </c>
      <c r="G52" s="940" t="s">
        <v>875</v>
      </c>
      <c r="H52" s="2">
        <v>62</v>
      </c>
    </row>
    <row r="53" spans="1:10" ht="18.75">
      <c r="A53" s="938">
        <v>3</v>
      </c>
      <c r="B53" s="952" t="s">
        <v>145</v>
      </c>
      <c r="C53" s="951">
        <v>1</v>
      </c>
      <c r="D53" s="938" t="s">
        <v>810</v>
      </c>
      <c r="E53" s="938" t="s">
        <v>37</v>
      </c>
      <c r="F53" s="939" t="s">
        <v>909</v>
      </c>
      <c r="G53" s="940" t="s">
        <v>875</v>
      </c>
      <c r="H53" s="2">
        <v>77</v>
      </c>
    </row>
    <row r="54" spans="1:10" ht="19.5">
      <c r="A54" s="938"/>
      <c r="B54" s="970" t="s">
        <v>334</v>
      </c>
      <c r="C54" s="963">
        <v>3</v>
      </c>
      <c r="D54" s="965"/>
      <c r="E54" s="965"/>
    </row>
    <row r="55" spans="1:10" ht="18.75">
      <c r="A55" s="938"/>
      <c r="B55" s="950" t="s">
        <v>520</v>
      </c>
      <c r="C55" s="972" t="s">
        <v>333</v>
      </c>
      <c r="D55" s="938"/>
      <c r="E55" s="938"/>
    </row>
    <row r="56" spans="1:10" ht="18.75">
      <c r="A56" s="938">
        <v>1</v>
      </c>
      <c r="B56" s="969" t="s">
        <v>457</v>
      </c>
      <c r="C56" s="951">
        <v>1</v>
      </c>
      <c r="D56" s="938" t="s">
        <v>810</v>
      </c>
      <c r="E56" s="938" t="s">
        <v>34</v>
      </c>
      <c r="F56" s="939" t="s">
        <v>911</v>
      </c>
      <c r="G56" s="940" t="s">
        <v>875</v>
      </c>
      <c r="H56" s="2">
        <v>57</v>
      </c>
    </row>
    <row r="57" spans="1:10" ht="18.75">
      <c r="A57" s="938"/>
      <c r="B57" s="973" t="s">
        <v>522</v>
      </c>
      <c r="C57" s="951"/>
      <c r="D57" s="938"/>
      <c r="E57" s="938"/>
    </row>
    <row r="58" spans="1:10" ht="18.75">
      <c r="A58" s="938">
        <v>2</v>
      </c>
      <c r="B58" s="969" t="s">
        <v>459</v>
      </c>
      <c r="C58" s="951">
        <v>1</v>
      </c>
      <c r="D58" s="938" t="s">
        <v>810</v>
      </c>
      <c r="E58" s="938" t="s">
        <v>37</v>
      </c>
      <c r="F58" s="939" t="s">
        <v>912</v>
      </c>
      <c r="G58" s="940" t="s">
        <v>875</v>
      </c>
      <c r="H58" s="2">
        <v>57</v>
      </c>
    </row>
    <row r="59" spans="1:10" ht="18.75">
      <c r="A59" s="938">
        <v>3</v>
      </c>
      <c r="B59" s="969" t="s">
        <v>525</v>
      </c>
      <c r="C59" s="951">
        <v>1</v>
      </c>
      <c r="D59" s="938" t="s">
        <v>810</v>
      </c>
      <c r="E59" s="938" t="s">
        <v>37</v>
      </c>
      <c r="F59" s="939" t="s">
        <v>913</v>
      </c>
      <c r="G59" s="940" t="s">
        <v>875</v>
      </c>
      <c r="H59" s="2">
        <v>67</v>
      </c>
    </row>
    <row r="60" spans="1:10" ht="18.75">
      <c r="A60" s="974"/>
      <c r="B60" s="976" t="s">
        <v>528</v>
      </c>
      <c r="C60" s="977"/>
      <c r="D60" s="978"/>
      <c r="E60" s="979"/>
    </row>
    <row r="61" spans="1:10" ht="18.75">
      <c r="A61" s="981">
        <v>4</v>
      </c>
      <c r="B61" s="983" t="s">
        <v>815</v>
      </c>
      <c r="C61" s="951">
        <v>1</v>
      </c>
      <c r="D61" s="938" t="s">
        <v>810</v>
      </c>
      <c r="E61" s="938" t="s">
        <v>37</v>
      </c>
      <c r="F61" s="939" t="s">
        <v>914</v>
      </c>
      <c r="G61" s="940" t="s">
        <v>875</v>
      </c>
      <c r="H61" s="2">
        <v>79</v>
      </c>
    </row>
    <row r="62" spans="1:10" ht="18.75">
      <c r="A62" s="981">
        <v>5</v>
      </c>
      <c r="B62" s="969" t="s">
        <v>530</v>
      </c>
      <c r="C62" s="951">
        <v>1</v>
      </c>
      <c r="D62" s="938" t="s">
        <v>810</v>
      </c>
      <c r="E62" s="938">
        <v>3</v>
      </c>
      <c r="F62" s="939" t="s">
        <v>915</v>
      </c>
      <c r="G62" s="940" t="s">
        <v>882</v>
      </c>
      <c r="H62" s="2">
        <v>50</v>
      </c>
    </row>
    <row r="63" spans="1:10" ht="18.75">
      <c r="A63" s="938">
        <v>6</v>
      </c>
      <c r="B63" s="969" t="s">
        <v>74</v>
      </c>
      <c r="C63" s="951">
        <v>2</v>
      </c>
      <c r="D63" s="938" t="s">
        <v>810</v>
      </c>
      <c r="E63" s="938">
        <v>3</v>
      </c>
      <c r="F63" s="939" t="s">
        <v>916</v>
      </c>
      <c r="G63" s="940" t="s">
        <v>882</v>
      </c>
      <c r="H63" s="2">
        <v>69</v>
      </c>
    </row>
    <row r="64" spans="1:10" ht="18.75">
      <c r="A64" s="938"/>
      <c r="B64" s="969"/>
      <c r="C64" s="951"/>
      <c r="D64" s="938"/>
      <c r="E64" s="938"/>
      <c r="F64" s="939" t="s">
        <v>917</v>
      </c>
      <c r="G64" s="940" t="s">
        <v>882</v>
      </c>
      <c r="H64" s="2">
        <v>71</v>
      </c>
    </row>
    <row r="65" spans="1:9" ht="18.75">
      <c r="A65" s="938">
        <v>7</v>
      </c>
      <c r="B65" s="969" t="s">
        <v>35</v>
      </c>
      <c r="C65" s="951">
        <v>1</v>
      </c>
      <c r="D65" s="938" t="s">
        <v>810</v>
      </c>
      <c r="E65" s="938" t="s">
        <v>34</v>
      </c>
      <c r="F65" s="939" t="s">
        <v>918</v>
      </c>
    </row>
    <row r="66" spans="1:9" ht="18.75">
      <c r="A66" s="938">
        <v>8</v>
      </c>
      <c r="B66" s="969" t="s">
        <v>60</v>
      </c>
      <c r="C66" s="951">
        <v>1</v>
      </c>
      <c r="D66" s="938" t="s">
        <v>810</v>
      </c>
      <c r="E66" s="938">
        <v>4</v>
      </c>
      <c r="F66" s="939" t="s">
        <v>1164</v>
      </c>
    </row>
    <row r="67" spans="1:9" ht="18.75">
      <c r="A67" s="938"/>
      <c r="B67" s="969"/>
      <c r="C67" s="951"/>
      <c r="D67" s="938"/>
      <c r="E67" s="938"/>
      <c r="F67" s="939" t="s">
        <v>1165</v>
      </c>
    </row>
    <row r="68" spans="1:9" ht="18.75">
      <c r="A68" s="938">
        <v>9</v>
      </c>
      <c r="B68" s="969" t="s">
        <v>60</v>
      </c>
      <c r="C68" s="951">
        <v>2</v>
      </c>
      <c r="D68" s="938" t="s">
        <v>810</v>
      </c>
      <c r="E68" s="938">
        <v>3</v>
      </c>
      <c r="F68" s="939" t="s">
        <v>1168</v>
      </c>
    </row>
    <row r="69" spans="1:9" ht="18.75">
      <c r="A69" s="938"/>
      <c r="B69" s="969"/>
      <c r="C69" s="951"/>
      <c r="D69" s="938"/>
      <c r="E69" s="938"/>
    </row>
    <row r="70" spans="1:9" ht="18.75">
      <c r="A70" s="938"/>
      <c r="B70" s="973" t="s">
        <v>532</v>
      </c>
      <c r="C70" s="977"/>
      <c r="D70" s="984"/>
      <c r="E70" s="984"/>
    </row>
    <row r="71" spans="1:9" ht="18.75">
      <c r="A71" s="938">
        <v>11</v>
      </c>
      <c r="B71" s="969" t="s">
        <v>862</v>
      </c>
      <c r="C71" s="951">
        <v>1</v>
      </c>
      <c r="D71" s="938" t="s">
        <v>810</v>
      </c>
      <c r="E71" s="938" t="s">
        <v>37</v>
      </c>
      <c r="F71" s="1076" t="s">
        <v>919</v>
      </c>
      <c r="G71" s="1077" t="s">
        <v>920</v>
      </c>
      <c r="H71" s="1078">
        <v>79</v>
      </c>
      <c r="I71" s="1078" t="s">
        <v>889</v>
      </c>
    </row>
    <row r="72" spans="1:9" ht="18.75">
      <c r="A72" s="938">
        <v>12</v>
      </c>
      <c r="B72" s="969" t="s">
        <v>74</v>
      </c>
      <c r="C72" s="951">
        <v>2</v>
      </c>
      <c r="D72" s="938" t="s">
        <v>810</v>
      </c>
      <c r="E72" s="938">
        <v>3</v>
      </c>
      <c r="F72" s="939" t="s">
        <v>921</v>
      </c>
      <c r="G72" s="940" t="s">
        <v>922</v>
      </c>
      <c r="H72" s="2">
        <v>67</v>
      </c>
    </row>
    <row r="73" spans="1:9" ht="18.75">
      <c r="A73" s="938"/>
      <c r="B73" s="969"/>
      <c r="C73" s="951"/>
      <c r="D73" s="938"/>
      <c r="E73" s="938"/>
      <c r="F73" s="1080" t="s">
        <v>1190</v>
      </c>
    </row>
    <row r="74" spans="1:9" ht="18.75">
      <c r="A74" s="938">
        <v>13</v>
      </c>
      <c r="B74" s="969" t="s">
        <v>530</v>
      </c>
      <c r="C74" s="951">
        <v>1</v>
      </c>
      <c r="D74" s="938" t="s">
        <v>810</v>
      </c>
      <c r="E74" s="938">
        <v>3</v>
      </c>
      <c r="F74" s="939" t="s">
        <v>923</v>
      </c>
      <c r="G74" s="940" t="s">
        <v>922</v>
      </c>
      <c r="H74" s="2">
        <v>87</v>
      </c>
    </row>
    <row r="75" spans="1:9" ht="18.75">
      <c r="A75" s="938">
        <v>14</v>
      </c>
      <c r="B75" s="969" t="s">
        <v>60</v>
      </c>
      <c r="C75" s="951">
        <v>1</v>
      </c>
      <c r="D75" s="938" t="s">
        <v>810</v>
      </c>
      <c r="E75" s="938">
        <v>4</v>
      </c>
      <c r="F75" s="939" t="s">
        <v>1167</v>
      </c>
    </row>
    <row r="76" spans="1:9" ht="18.75">
      <c r="A76" s="938">
        <v>15</v>
      </c>
      <c r="B76" s="969" t="s">
        <v>60</v>
      </c>
      <c r="C76" s="951">
        <v>2</v>
      </c>
      <c r="D76" s="938" t="s">
        <v>810</v>
      </c>
      <c r="E76" s="938">
        <v>3</v>
      </c>
      <c r="F76" s="939" t="s">
        <v>1166</v>
      </c>
    </row>
    <row r="77" spans="1:9" ht="18.75">
      <c r="A77" s="938"/>
      <c r="B77" s="969"/>
      <c r="C77" s="951"/>
      <c r="D77" s="938"/>
      <c r="E77" s="938"/>
      <c r="F77" s="939" t="s">
        <v>1151</v>
      </c>
    </row>
    <row r="78" spans="1:9" ht="18.75">
      <c r="A78" s="938"/>
      <c r="B78" s="969"/>
      <c r="C78" s="951"/>
      <c r="D78" s="938"/>
      <c r="E78" s="938"/>
    </row>
    <row r="79" spans="1:9" ht="18.75">
      <c r="A79" s="938"/>
      <c r="B79" s="973" t="s">
        <v>860</v>
      </c>
      <c r="C79" s="951"/>
      <c r="D79" s="938"/>
      <c r="E79" s="938"/>
    </row>
    <row r="80" spans="1:9" ht="18.75">
      <c r="A80" s="938">
        <v>16</v>
      </c>
      <c r="B80" s="969" t="s">
        <v>861</v>
      </c>
      <c r="C80" s="951">
        <v>1</v>
      </c>
      <c r="D80" s="938" t="s">
        <v>810</v>
      </c>
      <c r="E80" s="938" t="s">
        <v>48</v>
      </c>
      <c r="F80" s="939" t="s">
        <v>924</v>
      </c>
      <c r="G80" s="940" t="s">
        <v>925</v>
      </c>
      <c r="H80" s="2">
        <v>74</v>
      </c>
    </row>
    <row r="81" spans="1:9" ht="18.75">
      <c r="A81" s="938">
        <v>17</v>
      </c>
      <c r="B81" s="969" t="s">
        <v>81</v>
      </c>
      <c r="C81" s="951">
        <v>3</v>
      </c>
      <c r="D81" s="938" t="s">
        <v>810</v>
      </c>
      <c r="E81" s="938" t="s">
        <v>48</v>
      </c>
      <c r="F81" s="939" t="s">
        <v>926</v>
      </c>
      <c r="G81" s="940" t="s">
        <v>875</v>
      </c>
      <c r="H81" s="2">
        <v>79</v>
      </c>
    </row>
    <row r="82" spans="1:9" ht="18.75">
      <c r="A82" s="938"/>
      <c r="B82" s="969"/>
      <c r="C82" s="951"/>
      <c r="D82" s="938"/>
      <c r="E82" s="938"/>
      <c r="F82" s="939" t="s">
        <v>927</v>
      </c>
      <c r="G82" s="940" t="s">
        <v>875</v>
      </c>
      <c r="H82" s="2">
        <v>75</v>
      </c>
    </row>
    <row r="83" spans="1:9" ht="18.75">
      <c r="A83" s="938"/>
      <c r="B83" s="969"/>
      <c r="C83" s="951"/>
      <c r="D83" s="938"/>
      <c r="E83" s="938"/>
      <c r="F83" s="1080" t="s">
        <v>905</v>
      </c>
      <c r="G83" s="1081" t="s">
        <v>875</v>
      </c>
      <c r="H83" s="1082">
        <v>89</v>
      </c>
      <c r="I83" s="1081"/>
    </row>
    <row r="84" spans="1:9" ht="19.5">
      <c r="A84" s="612"/>
      <c r="B84" s="985" t="s">
        <v>430</v>
      </c>
      <c r="C84" s="963">
        <f>+C81+C80+C76+C75+C74+C72+C71+C68+C66+C65+C63+C62+C61+C59+C58+C56</f>
        <v>22</v>
      </c>
      <c r="D84" s="938"/>
      <c r="E84" s="938"/>
    </row>
    <row r="85" spans="1:9" ht="18.75">
      <c r="A85" s="938"/>
      <c r="B85" s="950" t="s">
        <v>857</v>
      </c>
      <c r="C85" s="951"/>
      <c r="D85" s="938"/>
      <c r="E85" s="938"/>
    </row>
    <row r="86" spans="1:9" ht="18.75">
      <c r="A86" s="938">
        <v>3</v>
      </c>
      <c r="B86" s="952" t="s">
        <v>540</v>
      </c>
      <c r="C86" s="951">
        <v>1</v>
      </c>
      <c r="D86" s="938" t="s">
        <v>810</v>
      </c>
      <c r="E86" s="938" t="s">
        <v>37</v>
      </c>
      <c r="F86" s="939" t="s">
        <v>928</v>
      </c>
      <c r="G86" s="940" t="s">
        <v>875</v>
      </c>
      <c r="H86" s="2">
        <v>56</v>
      </c>
    </row>
    <row r="87" spans="1:9" ht="18.75">
      <c r="A87" s="938">
        <v>2</v>
      </c>
      <c r="B87" s="952" t="s">
        <v>538</v>
      </c>
      <c r="C87" s="951">
        <v>1</v>
      </c>
      <c r="D87" s="938" t="s">
        <v>810</v>
      </c>
      <c r="E87" s="938" t="s">
        <v>34</v>
      </c>
      <c r="F87" s="939" t="s">
        <v>929</v>
      </c>
      <c r="G87" s="940" t="s">
        <v>922</v>
      </c>
      <c r="H87" s="2">
        <v>69</v>
      </c>
    </row>
    <row r="88" spans="1:9" ht="18.75">
      <c r="A88" s="938">
        <v>4</v>
      </c>
      <c r="B88" s="952" t="s">
        <v>542</v>
      </c>
      <c r="C88" s="951">
        <v>1</v>
      </c>
      <c r="D88" s="938" t="s">
        <v>810</v>
      </c>
      <c r="E88" s="938" t="s">
        <v>44</v>
      </c>
      <c r="F88" s="939" t="s">
        <v>930</v>
      </c>
      <c r="G88" s="940" t="s">
        <v>922</v>
      </c>
      <c r="H88" s="2">
        <v>60</v>
      </c>
    </row>
    <row r="89" spans="1:9" ht="18.75">
      <c r="A89" s="938">
        <v>5</v>
      </c>
      <c r="B89" s="952" t="s">
        <v>544</v>
      </c>
      <c r="C89" s="951">
        <v>1</v>
      </c>
      <c r="D89" s="938" t="s">
        <v>810</v>
      </c>
      <c r="E89" s="938" t="s">
        <v>44</v>
      </c>
      <c r="F89" s="939" t="s">
        <v>931</v>
      </c>
      <c r="G89" s="940" t="s">
        <v>922</v>
      </c>
      <c r="H89" s="2">
        <v>69</v>
      </c>
    </row>
    <row r="90" spans="1:9" ht="19.5">
      <c r="A90" s="938"/>
      <c r="B90" s="962" t="s">
        <v>430</v>
      </c>
      <c r="C90" s="987">
        <v>4</v>
      </c>
      <c r="D90" s="962"/>
      <c r="E90" s="965"/>
    </row>
    <row r="91" spans="1:9" ht="18.75">
      <c r="A91" s="938"/>
      <c r="B91" s="950" t="s">
        <v>858</v>
      </c>
      <c r="C91" s="951"/>
      <c r="D91" s="952"/>
      <c r="E91" s="938"/>
    </row>
    <row r="92" spans="1:9" ht="18.75">
      <c r="A92" s="938">
        <v>1</v>
      </c>
      <c r="B92" s="952" t="s">
        <v>548</v>
      </c>
      <c r="C92" s="951">
        <v>1</v>
      </c>
      <c r="D92" s="938" t="s">
        <v>810</v>
      </c>
      <c r="E92" s="938" t="s">
        <v>39</v>
      </c>
      <c r="F92" s="939" t="s">
        <v>932</v>
      </c>
      <c r="G92" s="940" t="s">
        <v>922</v>
      </c>
      <c r="H92" s="2">
        <v>75</v>
      </c>
    </row>
    <row r="93" spans="1:9" ht="18.75">
      <c r="A93" s="938">
        <v>2</v>
      </c>
      <c r="B93" s="952" t="s">
        <v>443</v>
      </c>
      <c r="C93" s="951">
        <v>19</v>
      </c>
      <c r="D93" s="938" t="s">
        <v>810</v>
      </c>
      <c r="E93" s="938" t="s">
        <v>44</v>
      </c>
      <c r="F93" s="939" t="s">
        <v>933</v>
      </c>
      <c r="G93" s="940" t="s">
        <v>922</v>
      </c>
      <c r="H93" s="2">
        <v>82</v>
      </c>
    </row>
    <row r="94" spans="1:9" ht="18.75">
      <c r="A94" s="938"/>
      <c r="B94" s="990"/>
      <c r="C94" s="951"/>
      <c r="D94" s="938"/>
      <c r="E94" s="938"/>
      <c r="F94" s="939" t="s">
        <v>934</v>
      </c>
      <c r="G94" s="940" t="s">
        <v>922</v>
      </c>
      <c r="H94" s="2">
        <v>71</v>
      </c>
    </row>
    <row r="95" spans="1:9" ht="18.75">
      <c r="A95" s="938"/>
      <c r="B95" s="990"/>
      <c r="C95" s="951"/>
      <c r="D95" s="938"/>
      <c r="E95" s="938"/>
      <c r="F95" s="939" t="s">
        <v>935</v>
      </c>
      <c r="G95" s="940" t="s">
        <v>922</v>
      </c>
      <c r="H95" s="2">
        <v>81</v>
      </c>
    </row>
    <row r="96" spans="1:9" ht="18.75">
      <c r="A96" s="938"/>
      <c r="B96" s="990"/>
      <c r="C96" s="951"/>
      <c r="D96" s="938"/>
      <c r="E96" s="938"/>
      <c r="F96" s="939" t="s">
        <v>936</v>
      </c>
      <c r="G96" s="940" t="s">
        <v>922</v>
      </c>
      <c r="H96" s="2">
        <v>76</v>
      </c>
    </row>
    <row r="97" spans="1:10" ht="18.75">
      <c r="A97" s="938"/>
      <c r="B97" s="990"/>
      <c r="C97" s="951"/>
      <c r="D97" s="938"/>
      <c r="E97" s="938"/>
      <c r="F97" s="939" t="s">
        <v>937</v>
      </c>
      <c r="G97" s="940" t="s">
        <v>922</v>
      </c>
      <c r="H97" s="2">
        <v>73</v>
      </c>
    </row>
    <row r="98" spans="1:10" ht="18.75">
      <c r="A98" s="938"/>
      <c r="B98" s="990"/>
      <c r="C98" s="951"/>
      <c r="D98" s="938"/>
      <c r="E98" s="938"/>
      <c r="F98" s="939" t="s">
        <v>938</v>
      </c>
      <c r="G98" s="940" t="s">
        <v>922</v>
      </c>
      <c r="H98" s="2">
        <v>79</v>
      </c>
    </row>
    <row r="99" spans="1:10" ht="18.75">
      <c r="A99" s="938"/>
      <c r="B99" s="990"/>
      <c r="C99" s="951"/>
      <c r="D99" s="938"/>
      <c r="E99" s="938"/>
      <c r="F99" s="939" t="s">
        <v>939</v>
      </c>
      <c r="G99" s="940" t="s">
        <v>922</v>
      </c>
      <c r="H99" s="2">
        <v>65</v>
      </c>
    </row>
    <row r="100" spans="1:10" ht="18.75">
      <c r="A100" s="938"/>
      <c r="B100" s="990"/>
      <c r="C100" s="951"/>
      <c r="D100" s="938"/>
      <c r="E100" s="938"/>
      <c r="F100" s="939" t="s">
        <v>940</v>
      </c>
      <c r="G100" s="940" t="s">
        <v>922</v>
      </c>
      <c r="H100" s="2">
        <v>69</v>
      </c>
    </row>
    <row r="101" spans="1:10" ht="18.75">
      <c r="A101" s="938"/>
      <c r="B101" s="990"/>
      <c r="C101" s="951"/>
      <c r="D101" s="938"/>
      <c r="E101" s="938"/>
      <c r="F101" s="939" t="s">
        <v>941</v>
      </c>
      <c r="G101" s="940" t="s">
        <v>922</v>
      </c>
      <c r="H101" s="2">
        <v>70</v>
      </c>
    </row>
    <row r="102" spans="1:10" ht="18.75">
      <c r="A102" s="938"/>
      <c r="B102" s="990"/>
      <c r="C102" s="951"/>
      <c r="D102" s="938"/>
      <c r="E102" s="938"/>
      <c r="F102" s="939" t="s">
        <v>942</v>
      </c>
      <c r="G102" s="940" t="s">
        <v>875</v>
      </c>
      <c r="H102" s="2">
        <v>79</v>
      </c>
    </row>
    <row r="103" spans="1:10" ht="18.75">
      <c r="A103" s="938"/>
      <c r="B103" s="990"/>
      <c r="C103" s="951"/>
      <c r="D103" s="938"/>
      <c r="E103" s="938"/>
      <c r="F103" s="939" t="s">
        <v>943</v>
      </c>
      <c r="G103" s="940" t="s">
        <v>922</v>
      </c>
      <c r="H103" s="2">
        <v>74</v>
      </c>
    </row>
    <row r="104" spans="1:10" ht="18.75">
      <c r="A104" s="938"/>
      <c r="B104" s="990"/>
      <c r="C104" s="951"/>
      <c r="D104" s="938"/>
      <c r="E104" s="938"/>
      <c r="F104" s="939" t="s">
        <v>944</v>
      </c>
      <c r="G104" s="940" t="s">
        <v>922</v>
      </c>
      <c r="H104" s="2">
        <v>64</v>
      </c>
    </row>
    <row r="105" spans="1:10" ht="18.75">
      <c r="A105" s="938"/>
      <c r="B105" s="990"/>
      <c r="C105" s="951"/>
      <c r="D105" s="938"/>
      <c r="E105" s="938"/>
      <c r="F105" s="939" t="s">
        <v>945</v>
      </c>
      <c r="G105" s="940" t="s">
        <v>922</v>
      </c>
      <c r="H105" s="2">
        <v>68</v>
      </c>
    </row>
    <row r="106" spans="1:10" ht="18.75">
      <c r="A106" s="938"/>
      <c r="B106" s="990"/>
      <c r="C106" s="951"/>
      <c r="D106" s="938"/>
      <c r="E106" s="938"/>
      <c r="F106" s="939" t="s">
        <v>946</v>
      </c>
      <c r="G106" s="940" t="s">
        <v>922</v>
      </c>
      <c r="H106" s="2">
        <v>60</v>
      </c>
    </row>
    <row r="107" spans="1:10" ht="18.75">
      <c r="A107" s="938"/>
      <c r="B107" s="990"/>
      <c r="C107" s="951"/>
      <c r="D107" s="938"/>
      <c r="E107" s="938"/>
      <c r="F107" s="939" t="s">
        <v>947</v>
      </c>
      <c r="G107" s="940" t="s">
        <v>922</v>
      </c>
      <c r="H107" s="2">
        <v>68</v>
      </c>
    </row>
    <row r="108" spans="1:10" ht="18.75">
      <c r="A108" s="938"/>
      <c r="B108" s="990"/>
      <c r="C108" s="951"/>
      <c r="D108" s="938"/>
      <c r="E108" s="938"/>
      <c r="F108" s="939" t="s">
        <v>948</v>
      </c>
      <c r="G108" s="940" t="s">
        <v>922</v>
      </c>
      <c r="H108" s="2">
        <v>70</v>
      </c>
    </row>
    <row r="109" spans="1:10" ht="18.75">
      <c r="A109" s="938"/>
      <c r="B109" s="990"/>
      <c r="C109" s="951"/>
      <c r="D109" s="938"/>
      <c r="E109" s="938"/>
      <c r="F109" s="939" t="s">
        <v>949</v>
      </c>
      <c r="G109" s="940" t="s">
        <v>925</v>
      </c>
      <c r="H109" s="2">
        <v>81</v>
      </c>
      <c r="I109" s="2" t="s">
        <v>889</v>
      </c>
      <c r="J109" s="2" t="s">
        <v>951</v>
      </c>
    </row>
    <row r="110" spans="1:10" ht="18.75">
      <c r="A110" s="938"/>
      <c r="B110" s="990"/>
      <c r="C110" s="951"/>
      <c r="D110" s="938"/>
      <c r="E110" s="938"/>
      <c r="F110" s="939" t="s">
        <v>950</v>
      </c>
      <c r="G110" s="940" t="s">
        <v>922</v>
      </c>
      <c r="H110" s="2">
        <v>60</v>
      </c>
    </row>
    <row r="111" spans="1:10" ht="18.75">
      <c r="A111" s="938"/>
      <c r="B111" s="990"/>
      <c r="C111" s="951"/>
      <c r="D111" s="938"/>
      <c r="E111" s="938"/>
      <c r="F111" s="1080" t="s">
        <v>1176</v>
      </c>
      <c r="G111" s="1081" t="s">
        <v>922</v>
      </c>
      <c r="H111" s="1082">
        <v>65</v>
      </c>
    </row>
    <row r="112" spans="1:10" ht="18.75">
      <c r="D112" s="938" t="s">
        <v>810</v>
      </c>
      <c r="E112" s="938" t="s">
        <v>44</v>
      </c>
    </row>
    <row r="113" spans="1:10" ht="19.5">
      <c r="A113" s="938"/>
      <c r="B113" s="962" t="s">
        <v>430</v>
      </c>
      <c r="C113" s="963">
        <f>C92+C93+C94</f>
        <v>20</v>
      </c>
      <c r="D113" s="962"/>
      <c r="E113" s="965"/>
    </row>
    <row r="114" spans="1:10" ht="18.75">
      <c r="A114" s="938"/>
      <c r="B114" s="992" t="s">
        <v>859</v>
      </c>
      <c r="C114" s="993"/>
      <c r="D114" s="938"/>
      <c r="E114" s="938"/>
    </row>
    <row r="115" spans="1:10" ht="18.75">
      <c r="A115" s="938">
        <v>1</v>
      </c>
      <c r="B115" s="952" t="s">
        <v>35</v>
      </c>
      <c r="C115" s="951">
        <v>1</v>
      </c>
      <c r="D115" s="938" t="s">
        <v>810</v>
      </c>
      <c r="E115" s="938" t="s">
        <v>34</v>
      </c>
      <c r="F115" s="939" t="s">
        <v>952</v>
      </c>
      <c r="G115" s="940" t="s">
        <v>925</v>
      </c>
      <c r="H115" s="2">
        <v>79</v>
      </c>
      <c r="I115" s="2" t="s">
        <v>889</v>
      </c>
      <c r="J115" s="2" t="s">
        <v>953</v>
      </c>
    </row>
    <row r="116" spans="1:10" ht="18.75">
      <c r="A116" s="965"/>
      <c r="B116" s="952" t="s">
        <v>595</v>
      </c>
      <c r="C116" s="951"/>
      <c r="D116" s="952"/>
      <c r="E116" s="938"/>
    </row>
    <row r="117" spans="1:10" ht="18.75">
      <c r="A117" s="938">
        <v>1</v>
      </c>
      <c r="B117" s="952" t="s">
        <v>329</v>
      </c>
      <c r="C117" s="951">
        <v>7</v>
      </c>
      <c r="D117" s="938" t="s">
        <v>810</v>
      </c>
      <c r="E117" s="995" t="s">
        <v>46</v>
      </c>
      <c r="F117" s="939" t="s">
        <v>954</v>
      </c>
      <c r="G117" s="940" t="s">
        <v>922</v>
      </c>
      <c r="H117" s="2">
        <v>61</v>
      </c>
    </row>
    <row r="118" spans="1:10" ht="18.75">
      <c r="A118" s="938"/>
      <c r="B118" s="952"/>
      <c r="C118" s="951"/>
      <c r="D118" s="938"/>
      <c r="E118" s="995"/>
      <c r="F118" s="939" t="s">
        <v>955</v>
      </c>
      <c r="G118" s="940" t="s">
        <v>922</v>
      </c>
      <c r="H118" s="2">
        <v>64</v>
      </c>
    </row>
    <row r="119" spans="1:10" ht="18.75">
      <c r="A119" s="938"/>
      <c r="B119" s="952"/>
      <c r="C119" s="951"/>
      <c r="D119" s="938"/>
      <c r="E119" s="995"/>
      <c r="F119" s="939" t="s">
        <v>957</v>
      </c>
      <c r="G119" s="1081" t="s">
        <v>1181</v>
      </c>
      <c r="H119" s="1082">
        <v>79</v>
      </c>
    </row>
    <row r="120" spans="1:10" ht="18.75">
      <c r="A120" s="938"/>
      <c r="B120" s="952"/>
      <c r="C120" s="951"/>
      <c r="D120" s="938"/>
      <c r="E120" s="995"/>
      <c r="F120" s="1080" t="s">
        <v>1189</v>
      </c>
    </row>
    <row r="121" spans="1:10" ht="18.75">
      <c r="A121" s="938"/>
      <c r="B121" s="952"/>
      <c r="C121" s="951"/>
      <c r="D121" s="938"/>
      <c r="E121" s="995"/>
      <c r="F121" s="1080" t="s">
        <v>956</v>
      </c>
      <c r="G121" s="940" t="s">
        <v>875</v>
      </c>
      <c r="H121" s="2">
        <v>59</v>
      </c>
    </row>
    <row r="122" spans="1:10" ht="18.75">
      <c r="A122" s="938"/>
      <c r="B122" s="952"/>
      <c r="C122" s="951"/>
      <c r="D122" s="938"/>
      <c r="E122" s="995"/>
      <c r="F122" s="1080" t="s">
        <v>1183</v>
      </c>
      <c r="G122" s="1081"/>
      <c r="H122" s="1082"/>
      <c r="J122" s="1082"/>
    </row>
    <row r="123" spans="1:10" ht="18.75">
      <c r="A123" s="938"/>
      <c r="B123" s="952"/>
      <c r="C123" s="951"/>
      <c r="D123" s="938"/>
      <c r="E123" s="995"/>
      <c r="F123" s="1080" t="s">
        <v>1147</v>
      </c>
      <c r="G123" s="1081"/>
      <c r="H123" s="1082"/>
      <c r="J123" s="1082"/>
    </row>
    <row r="124" spans="1:10" ht="18.75">
      <c r="A124" s="938">
        <v>2</v>
      </c>
      <c r="B124" s="952" t="s">
        <v>386</v>
      </c>
      <c r="C124" s="951">
        <v>5</v>
      </c>
      <c r="D124" s="979" t="s">
        <v>811</v>
      </c>
      <c r="E124" s="995" t="s">
        <v>46</v>
      </c>
      <c r="F124" s="939" t="s">
        <v>958</v>
      </c>
      <c r="G124" s="940" t="s">
        <v>922</v>
      </c>
      <c r="H124" s="2">
        <v>75</v>
      </c>
    </row>
    <row r="125" spans="1:10" ht="18.75">
      <c r="A125" s="938"/>
      <c r="B125" s="952"/>
      <c r="C125" s="951"/>
      <c r="D125" s="979"/>
      <c r="E125" s="995"/>
      <c r="F125" s="939" t="s">
        <v>959</v>
      </c>
      <c r="G125" s="940" t="s">
        <v>922</v>
      </c>
      <c r="H125" s="2">
        <v>71</v>
      </c>
    </row>
    <row r="126" spans="1:10" ht="18.75">
      <c r="A126" s="938"/>
      <c r="B126" s="952"/>
      <c r="C126" s="951"/>
      <c r="D126" s="979"/>
      <c r="E126" s="995"/>
      <c r="F126" s="939" t="s">
        <v>960</v>
      </c>
      <c r="G126" s="940" t="s">
        <v>922</v>
      </c>
      <c r="H126" s="2">
        <v>56</v>
      </c>
    </row>
    <row r="127" spans="1:10" ht="18.75">
      <c r="A127" s="938"/>
      <c r="B127" s="952"/>
      <c r="C127" s="951"/>
      <c r="D127" s="979"/>
      <c r="E127" s="995"/>
      <c r="F127" s="939" t="s">
        <v>946</v>
      </c>
      <c r="G127" s="940" t="s">
        <v>922</v>
      </c>
      <c r="H127" s="2">
        <v>59</v>
      </c>
    </row>
    <row r="128" spans="1:10" ht="18.75">
      <c r="A128" s="938"/>
      <c r="B128" s="952"/>
      <c r="C128" s="951"/>
      <c r="D128" s="979"/>
      <c r="E128" s="995"/>
      <c r="F128" s="939" t="s">
        <v>961</v>
      </c>
      <c r="G128" s="940" t="s">
        <v>922</v>
      </c>
      <c r="H128" s="2">
        <v>56</v>
      </c>
    </row>
    <row r="129" spans="1:9" ht="19.5">
      <c r="A129" s="938"/>
      <c r="B129" s="996" t="s">
        <v>319</v>
      </c>
      <c r="C129" s="963">
        <f>C115+C117+C124</f>
        <v>13</v>
      </c>
      <c r="D129" s="952"/>
      <c r="E129" s="938"/>
    </row>
    <row r="130" spans="1:9" ht="18.75">
      <c r="A130" s="957"/>
      <c r="B130" s="998" t="s">
        <v>866</v>
      </c>
      <c r="C130" s="999"/>
      <c r="D130" s="1000"/>
      <c r="E130" s="938"/>
    </row>
    <row r="131" spans="1:9" ht="18.75">
      <c r="A131" s="938">
        <v>1</v>
      </c>
      <c r="B131" s="952" t="s">
        <v>867</v>
      </c>
      <c r="C131" s="951">
        <v>1</v>
      </c>
      <c r="D131" s="938" t="s">
        <v>831</v>
      </c>
      <c r="E131" s="938" t="s">
        <v>34</v>
      </c>
      <c r="F131" s="939" t="s">
        <v>962</v>
      </c>
      <c r="G131" s="940" t="s">
        <v>925</v>
      </c>
      <c r="H131" s="2">
        <v>64</v>
      </c>
    </row>
    <row r="132" spans="1:9" ht="18.75">
      <c r="A132" s="938">
        <v>2</v>
      </c>
      <c r="B132" s="952" t="s">
        <v>602</v>
      </c>
      <c r="C132" s="951">
        <v>1</v>
      </c>
      <c r="D132" s="938" t="s">
        <v>810</v>
      </c>
      <c r="E132" s="938" t="s">
        <v>34</v>
      </c>
      <c r="F132" s="939" t="s">
        <v>963</v>
      </c>
      <c r="G132" s="940" t="s">
        <v>875</v>
      </c>
      <c r="H132" s="2">
        <v>78</v>
      </c>
    </row>
    <row r="133" spans="1:9" ht="18.75">
      <c r="A133" s="938">
        <v>3</v>
      </c>
      <c r="B133" s="952" t="s">
        <v>463</v>
      </c>
      <c r="C133" s="951">
        <v>1</v>
      </c>
      <c r="D133" s="938" t="s">
        <v>810</v>
      </c>
      <c r="E133" s="938" t="s">
        <v>39</v>
      </c>
      <c r="F133" s="939" t="s">
        <v>964</v>
      </c>
      <c r="G133" s="940" t="s">
        <v>875</v>
      </c>
      <c r="H133" s="2">
        <v>83</v>
      </c>
    </row>
    <row r="134" spans="1:9" ht="18.75">
      <c r="A134" s="938">
        <v>4</v>
      </c>
      <c r="B134" s="952" t="s">
        <v>542</v>
      </c>
      <c r="C134" s="951">
        <v>0.5</v>
      </c>
      <c r="D134" s="938" t="s">
        <v>810</v>
      </c>
      <c r="E134" s="938" t="s">
        <v>402</v>
      </c>
      <c r="F134" s="939" t="s">
        <v>965</v>
      </c>
      <c r="G134" s="940" t="s">
        <v>922</v>
      </c>
      <c r="H134" s="2">
        <v>54</v>
      </c>
    </row>
    <row r="135" spans="1:9" ht="18.75">
      <c r="A135" s="938"/>
      <c r="B135" s="970" t="s">
        <v>430</v>
      </c>
      <c r="C135" s="972">
        <f>C131+C132+C133+C134</f>
        <v>3.5</v>
      </c>
      <c r="D135" s="938"/>
      <c r="E135" s="938"/>
    </row>
    <row r="136" spans="1:9" ht="18.75">
      <c r="A136" s="938"/>
      <c r="B136" s="1003" t="s">
        <v>310</v>
      </c>
      <c r="C136" s="951"/>
      <c r="D136" s="938"/>
      <c r="E136" s="938"/>
      <c r="G136" s="939"/>
      <c r="H136" s="939"/>
      <c r="I136" s="939"/>
    </row>
    <row r="137" spans="1:9" ht="18.75">
      <c r="A137" s="938">
        <v>1</v>
      </c>
      <c r="B137" s="952" t="s">
        <v>604</v>
      </c>
      <c r="C137" s="967">
        <v>3</v>
      </c>
      <c r="D137" s="938" t="s">
        <v>810</v>
      </c>
      <c r="E137" s="938">
        <v>5</v>
      </c>
      <c r="F137" s="939" t="s">
        <v>967</v>
      </c>
      <c r="G137" s="939"/>
      <c r="H137" s="939"/>
      <c r="I137" s="939"/>
    </row>
    <row r="138" spans="1:9" ht="18.75">
      <c r="A138" s="938"/>
      <c r="B138" s="952" t="s">
        <v>605</v>
      </c>
      <c r="C138" s="951"/>
      <c r="D138" s="938"/>
      <c r="E138" s="938"/>
      <c r="F138" s="939" t="s">
        <v>968</v>
      </c>
      <c r="G138" s="939"/>
      <c r="H138" s="939"/>
      <c r="I138" s="939"/>
    </row>
    <row r="139" spans="1:9" ht="18.75">
      <c r="A139" s="938"/>
      <c r="B139" s="952"/>
      <c r="C139" s="951"/>
      <c r="D139" s="938"/>
      <c r="E139" s="938"/>
      <c r="F139" s="1080" t="s">
        <v>1182</v>
      </c>
      <c r="G139" s="1080" t="s">
        <v>875</v>
      </c>
      <c r="H139" s="1080">
        <v>88</v>
      </c>
      <c r="I139" s="939"/>
    </row>
    <row r="140" spans="1:9" ht="18.75">
      <c r="A140" s="938">
        <v>1</v>
      </c>
      <c r="B140" s="952" t="s">
        <v>604</v>
      </c>
      <c r="C140" s="967">
        <v>7</v>
      </c>
      <c r="D140" s="938" t="s">
        <v>810</v>
      </c>
      <c r="E140" s="938">
        <v>4</v>
      </c>
      <c r="F140" s="939" t="s">
        <v>969</v>
      </c>
      <c r="G140" s="939" t="s">
        <v>922</v>
      </c>
      <c r="H140" s="939">
        <v>58</v>
      </c>
      <c r="I140" s="939"/>
    </row>
    <row r="141" spans="1:9" ht="18.75">
      <c r="A141" s="938"/>
      <c r="B141" s="952" t="s">
        <v>605</v>
      </c>
      <c r="C141" s="967"/>
      <c r="D141" s="938"/>
      <c r="E141" s="938"/>
      <c r="F141" s="939" t="s">
        <v>939</v>
      </c>
      <c r="G141" s="939" t="s">
        <v>922</v>
      </c>
      <c r="H141" s="939">
        <v>71</v>
      </c>
      <c r="I141" s="939"/>
    </row>
    <row r="142" spans="1:9" ht="18.75">
      <c r="A142" s="938"/>
      <c r="B142" s="952"/>
      <c r="C142" s="967"/>
      <c r="D142" s="938"/>
      <c r="E142" s="938"/>
      <c r="F142" s="939" t="s">
        <v>970</v>
      </c>
      <c r="G142" s="939" t="s">
        <v>922</v>
      </c>
      <c r="H142" s="939">
        <v>72</v>
      </c>
      <c r="I142" s="939"/>
    </row>
    <row r="143" spans="1:9" ht="18.75">
      <c r="A143" s="938"/>
      <c r="B143" s="952"/>
      <c r="C143" s="967"/>
      <c r="D143" s="938"/>
      <c r="E143" s="938"/>
      <c r="F143" s="939" t="s">
        <v>971</v>
      </c>
      <c r="G143" s="939" t="s">
        <v>922</v>
      </c>
      <c r="H143" s="939">
        <v>63</v>
      </c>
      <c r="I143" s="939"/>
    </row>
    <row r="144" spans="1:9" ht="18.75">
      <c r="A144" s="938"/>
      <c r="B144" s="952"/>
      <c r="C144" s="967"/>
      <c r="D144" s="938"/>
      <c r="E144" s="938"/>
      <c r="F144" s="939" t="s">
        <v>972</v>
      </c>
      <c r="G144" s="939" t="s">
        <v>922</v>
      </c>
      <c r="H144" s="939">
        <v>89</v>
      </c>
      <c r="I144" s="939"/>
    </row>
    <row r="145" spans="1:10" ht="18.75">
      <c r="A145" s="938"/>
      <c r="B145" s="952"/>
      <c r="C145" s="967"/>
      <c r="D145" s="938"/>
      <c r="E145" s="938"/>
      <c r="F145" s="939" t="s">
        <v>973</v>
      </c>
      <c r="G145" s="939" t="s">
        <v>922</v>
      </c>
      <c r="H145" s="939">
        <v>84</v>
      </c>
      <c r="I145" s="939"/>
    </row>
    <row r="146" spans="1:10" ht="18.75">
      <c r="A146" s="938"/>
      <c r="B146" s="952"/>
      <c r="C146" s="967"/>
      <c r="D146" s="938"/>
      <c r="E146" s="938"/>
      <c r="F146" s="939" t="s">
        <v>966</v>
      </c>
      <c r="G146" s="939" t="s">
        <v>922</v>
      </c>
      <c r="H146" s="939">
        <v>88</v>
      </c>
      <c r="I146" s="939"/>
    </row>
    <row r="147" spans="1:10" ht="19.5">
      <c r="A147" s="938"/>
      <c r="B147" s="970" t="s">
        <v>334</v>
      </c>
      <c r="C147" s="963">
        <v>10</v>
      </c>
      <c r="D147" s="964"/>
      <c r="E147" s="965"/>
    </row>
    <row r="148" spans="1:10" ht="18.75">
      <c r="A148" s="938"/>
      <c r="B148" s="1005" t="s">
        <v>612</v>
      </c>
      <c r="C148" s="951"/>
      <c r="D148" s="938"/>
      <c r="E148" s="938"/>
    </row>
    <row r="149" spans="1:10" ht="18.75">
      <c r="A149" s="938"/>
      <c r="B149" s="1005" t="s">
        <v>613</v>
      </c>
      <c r="C149" s="951"/>
      <c r="D149" s="938"/>
      <c r="E149" s="1007"/>
    </row>
    <row r="150" spans="1:10" ht="18.75">
      <c r="A150" s="938">
        <v>1</v>
      </c>
      <c r="B150" s="952" t="s">
        <v>35</v>
      </c>
      <c r="C150" s="951">
        <v>1</v>
      </c>
      <c r="D150" s="938" t="s">
        <v>810</v>
      </c>
      <c r="E150" s="938" t="s">
        <v>34</v>
      </c>
      <c r="F150" s="939" t="s">
        <v>974</v>
      </c>
      <c r="G150" s="940" t="s">
        <v>922</v>
      </c>
      <c r="H150" s="2">
        <v>76</v>
      </c>
    </row>
    <row r="151" spans="1:10" ht="18.75">
      <c r="A151" s="938"/>
      <c r="B151" s="1008" t="s">
        <v>595</v>
      </c>
      <c r="C151" s="951"/>
      <c r="D151" s="938"/>
      <c r="E151" s="938"/>
    </row>
    <row r="152" spans="1:10" ht="18.75">
      <c r="A152" s="938">
        <v>2</v>
      </c>
      <c r="B152" s="952" t="s">
        <v>93</v>
      </c>
      <c r="C152" s="951">
        <v>2</v>
      </c>
      <c r="D152" s="938" t="s">
        <v>811</v>
      </c>
      <c r="E152" s="938">
        <v>5</v>
      </c>
      <c r="F152" s="939" t="s">
        <v>975</v>
      </c>
      <c r="G152" s="940" t="s">
        <v>922</v>
      </c>
      <c r="H152" s="2">
        <v>49</v>
      </c>
    </row>
    <row r="153" spans="1:10" ht="18.75">
      <c r="A153" s="938"/>
      <c r="B153" s="952" t="s">
        <v>94</v>
      </c>
      <c r="C153" s="951"/>
      <c r="D153" s="938"/>
      <c r="E153" s="938"/>
      <c r="F153" s="1073"/>
      <c r="G153" s="1074"/>
      <c r="H153" s="1075"/>
    </row>
    <row r="154" spans="1:10" ht="18.75">
      <c r="A154" s="938">
        <v>3</v>
      </c>
      <c r="B154" s="952" t="s">
        <v>93</v>
      </c>
      <c r="C154" s="951">
        <v>4</v>
      </c>
      <c r="D154" s="938" t="s">
        <v>811</v>
      </c>
      <c r="E154" s="938">
        <v>4</v>
      </c>
      <c r="F154" s="939" t="s">
        <v>976</v>
      </c>
      <c r="G154" s="940" t="s">
        <v>922</v>
      </c>
      <c r="H154" s="2">
        <v>70</v>
      </c>
    </row>
    <row r="155" spans="1:10" ht="18.75">
      <c r="A155" s="938"/>
      <c r="B155" s="952" t="s">
        <v>94</v>
      </c>
      <c r="C155" s="951"/>
      <c r="D155" s="938"/>
      <c r="E155" s="938"/>
      <c r="F155" s="939" t="s">
        <v>977</v>
      </c>
      <c r="G155" s="940" t="s">
        <v>922</v>
      </c>
      <c r="H155" s="2">
        <v>93</v>
      </c>
    </row>
    <row r="156" spans="1:10" ht="18.75">
      <c r="A156" s="938"/>
      <c r="B156" s="952"/>
      <c r="C156" s="951"/>
      <c r="D156" s="938"/>
      <c r="E156" s="938"/>
      <c r="F156" s="939" t="s">
        <v>978</v>
      </c>
      <c r="G156" s="940" t="s">
        <v>922</v>
      </c>
      <c r="H156" s="2">
        <v>54</v>
      </c>
    </row>
    <row r="157" spans="1:10" ht="18.75">
      <c r="A157" s="938"/>
      <c r="B157" s="952"/>
      <c r="C157" s="951"/>
      <c r="D157" s="938"/>
      <c r="E157" s="938"/>
      <c r="F157" s="939" t="s">
        <v>979</v>
      </c>
      <c r="G157" s="940" t="s">
        <v>922</v>
      </c>
      <c r="H157" s="2">
        <v>82</v>
      </c>
      <c r="I157" s="2" t="s">
        <v>889</v>
      </c>
      <c r="J157" s="2" t="s">
        <v>980</v>
      </c>
    </row>
    <row r="158" spans="1:10" ht="19.5">
      <c r="A158" s="938"/>
      <c r="B158" s="970" t="s">
        <v>334</v>
      </c>
      <c r="C158" s="963">
        <v>7</v>
      </c>
      <c r="D158" s="965"/>
      <c r="E158" s="965"/>
    </row>
    <row r="159" spans="1:10" ht="18.75">
      <c r="A159" s="938"/>
      <c r="B159" s="1010" t="s">
        <v>615</v>
      </c>
      <c r="C159" s="972"/>
      <c r="D159" s="938"/>
      <c r="E159" s="938"/>
    </row>
    <row r="160" spans="1:10" ht="18.75">
      <c r="A160" s="938">
        <v>1</v>
      </c>
      <c r="B160" s="952" t="s">
        <v>617</v>
      </c>
      <c r="C160" s="951">
        <v>1</v>
      </c>
      <c r="D160" s="938" t="s">
        <v>810</v>
      </c>
      <c r="E160" s="938" t="s">
        <v>34</v>
      </c>
      <c r="F160" s="939" t="s">
        <v>981</v>
      </c>
      <c r="G160" s="940" t="s">
        <v>875</v>
      </c>
      <c r="H160" s="2">
        <v>90</v>
      </c>
    </row>
    <row r="161" spans="1:8" ht="18.75">
      <c r="A161" s="938"/>
      <c r="B161" s="970" t="s">
        <v>595</v>
      </c>
      <c r="C161" s="972"/>
      <c r="D161" s="938"/>
      <c r="E161" s="938"/>
    </row>
    <row r="162" spans="1:8" ht="18.75">
      <c r="A162" s="938">
        <v>2</v>
      </c>
      <c r="B162" s="952" t="s">
        <v>424</v>
      </c>
      <c r="C162" s="951">
        <v>1</v>
      </c>
      <c r="D162" s="938" t="s">
        <v>810</v>
      </c>
      <c r="E162" s="938">
        <v>4</v>
      </c>
      <c r="F162" s="939" t="s">
        <v>982</v>
      </c>
      <c r="G162" s="940" t="s">
        <v>922</v>
      </c>
      <c r="H162" s="2">
        <v>88</v>
      </c>
    </row>
    <row r="163" spans="1:8" ht="18.75">
      <c r="A163" s="938"/>
      <c r="B163" s="952" t="s">
        <v>426</v>
      </c>
      <c r="C163" s="951"/>
      <c r="D163" s="938"/>
      <c r="E163" s="938"/>
    </row>
    <row r="164" spans="1:8" ht="18.75">
      <c r="A164" s="938">
        <v>3</v>
      </c>
      <c r="B164" s="952" t="s">
        <v>424</v>
      </c>
      <c r="C164" s="951">
        <v>1</v>
      </c>
      <c r="D164" s="938" t="s">
        <v>810</v>
      </c>
      <c r="E164" s="938">
        <v>3</v>
      </c>
      <c r="F164" s="939" t="s">
        <v>983</v>
      </c>
      <c r="G164" s="940" t="s">
        <v>922</v>
      </c>
      <c r="H164" s="2">
        <v>93</v>
      </c>
    </row>
    <row r="165" spans="1:8" ht="18.75">
      <c r="A165" s="938"/>
      <c r="B165" s="952" t="s">
        <v>426</v>
      </c>
      <c r="C165" s="972"/>
      <c r="D165" s="938"/>
      <c r="E165" s="938"/>
    </row>
    <row r="166" spans="1:8" ht="19.5">
      <c r="A166" s="938"/>
      <c r="B166" s="970" t="s">
        <v>388</v>
      </c>
      <c r="C166" s="963">
        <v>3</v>
      </c>
      <c r="D166" s="965"/>
      <c r="E166" s="965"/>
    </row>
    <row r="167" spans="1:8" ht="19.5">
      <c r="A167" s="938"/>
      <c r="B167" s="962" t="s">
        <v>619</v>
      </c>
      <c r="C167" s="963">
        <f>C166+C158+C147+C131+C132+C133+C134</f>
        <v>23.5</v>
      </c>
      <c r="D167" s="965"/>
      <c r="E167" s="965"/>
    </row>
    <row r="168" spans="1:8" ht="18.75">
      <c r="A168" s="938"/>
      <c r="B168" s="950" t="s">
        <v>620</v>
      </c>
      <c r="C168" s="999"/>
      <c r="D168" s="938"/>
      <c r="E168" s="938"/>
    </row>
    <row r="169" spans="1:8" ht="18.75">
      <c r="A169" s="938"/>
      <c r="B169" s="1089" t="s">
        <v>114</v>
      </c>
      <c r="C169" s="999"/>
      <c r="D169" s="938"/>
      <c r="E169" s="938" t="s">
        <v>333</v>
      </c>
    </row>
    <row r="170" spans="1:8" ht="18.75">
      <c r="A170" s="938"/>
      <c r="B170" s="1012" t="s">
        <v>310</v>
      </c>
      <c r="C170" s="951"/>
      <c r="D170" s="938"/>
      <c r="E170" s="938"/>
      <c r="F170" s="952"/>
    </row>
    <row r="171" spans="1:8" ht="18.75">
      <c r="A171" s="938">
        <v>2</v>
      </c>
      <c r="B171" s="952" t="s">
        <v>95</v>
      </c>
      <c r="C171" s="951">
        <v>8</v>
      </c>
      <c r="D171" s="938" t="s">
        <v>811</v>
      </c>
      <c r="E171" s="938">
        <v>4</v>
      </c>
      <c r="F171" s="952" t="s">
        <v>984</v>
      </c>
      <c r="G171" s="940" t="s">
        <v>922</v>
      </c>
      <c r="H171" s="2">
        <v>77</v>
      </c>
    </row>
    <row r="172" spans="1:8" ht="18.75">
      <c r="A172" s="938"/>
      <c r="B172" s="952"/>
      <c r="C172" s="951"/>
      <c r="D172" s="938"/>
      <c r="E172" s="938"/>
      <c r="F172" s="952" t="s">
        <v>985</v>
      </c>
      <c r="G172" s="940" t="s">
        <v>922</v>
      </c>
      <c r="H172" s="2">
        <v>64</v>
      </c>
    </row>
    <row r="173" spans="1:8" ht="18.75">
      <c r="A173" s="938"/>
      <c r="B173" s="952"/>
      <c r="C173" s="951"/>
      <c r="D173" s="938"/>
      <c r="E173" s="938"/>
      <c r="F173" s="952" t="s">
        <v>986</v>
      </c>
      <c r="G173" s="940" t="s">
        <v>922</v>
      </c>
      <c r="H173" s="2">
        <v>69</v>
      </c>
    </row>
    <row r="174" spans="1:8" ht="18.75">
      <c r="A174" s="938"/>
      <c r="B174" s="952"/>
      <c r="C174" s="951"/>
      <c r="D174" s="938"/>
      <c r="E174" s="938"/>
      <c r="F174" s="952" t="s">
        <v>987</v>
      </c>
      <c r="G174" s="940" t="s">
        <v>922</v>
      </c>
      <c r="H174" s="2">
        <v>57</v>
      </c>
    </row>
    <row r="175" spans="1:8" ht="18.75">
      <c r="A175" s="938"/>
      <c r="B175" s="952"/>
      <c r="C175" s="951"/>
      <c r="D175" s="938"/>
      <c r="E175" s="938"/>
      <c r="F175" s="952" t="s">
        <v>988</v>
      </c>
      <c r="G175" s="940" t="s">
        <v>922</v>
      </c>
      <c r="H175" s="2">
        <v>89</v>
      </c>
    </row>
    <row r="176" spans="1:8" ht="18.75">
      <c r="A176" s="938"/>
      <c r="B176" s="952"/>
      <c r="C176" s="951"/>
      <c r="D176" s="938"/>
      <c r="E176" s="938"/>
      <c r="F176" s="952" t="s">
        <v>989</v>
      </c>
      <c r="G176" s="940" t="s">
        <v>922</v>
      </c>
      <c r="H176" s="2">
        <v>66</v>
      </c>
    </row>
    <row r="177" spans="1:10" ht="18.75">
      <c r="A177" s="938"/>
      <c r="B177" s="952"/>
      <c r="C177" s="951"/>
      <c r="D177" s="938"/>
      <c r="E177" s="938"/>
      <c r="F177" s="952" t="s">
        <v>990</v>
      </c>
      <c r="G177" s="940" t="s">
        <v>922</v>
      </c>
      <c r="H177" s="2">
        <v>73</v>
      </c>
    </row>
    <row r="178" spans="1:10" ht="18.75">
      <c r="A178" s="938"/>
      <c r="B178" s="952"/>
      <c r="C178" s="951"/>
      <c r="D178" s="938"/>
      <c r="E178" s="938"/>
      <c r="F178" s="952" t="s">
        <v>991</v>
      </c>
      <c r="G178" s="940" t="s">
        <v>922</v>
      </c>
      <c r="H178" s="2">
        <v>63</v>
      </c>
    </row>
    <row r="179" spans="1:10" ht="18.75">
      <c r="A179" s="938"/>
      <c r="B179" s="973" t="s">
        <v>430</v>
      </c>
      <c r="C179" s="1013">
        <v>8</v>
      </c>
      <c r="D179" s="938"/>
      <c r="E179" s="938"/>
      <c r="F179" s="952"/>
    </row>
    <row r="180" spans="1:10" ht="18.75">
      <c r="A180" s="938"/>
      <c r="B180" s="1014" t="s">
        <v>622</v>
      </c>
      <c r="C180" s="951"/>
      <c r="D180" s="952"/>
      <c r="E180" s="938"/>
    </row>
    <row r="181" spans="1:10" ht="18.75">
      <c r="A181" s="938">
        <v>1</v>
      </c>
      <c r="B181" s="952" t="s">
        <v>4</v>
      </c>
      <c r="C181" s="951">
        <v>1</v>
      </c>
      <c r="D181" s="938" t="s">
        <v>810</v>
      </c>
      <c r="E181" s="938" t="s">
        <v>34</v>
      </c>
      <c r="F181" s="939" t="s">
        <v>992</v>
      </c>
      <c r="G181" s="940" t="s">
        <v>925</v>
      </c>
      <c r="H181" s="2">
        <v>82</v>
      </c>
    </row>
    <row r="182" spans="1:10" ht="18.75">
      <c r="A182" s="938">
        <v>2</v>
      </c>
      <c r="B182" s="952" t="s">
        <v>393</v>
      </c>
      <c r="C182" s="951">
        <v>2</v>
      </c>
      <c r="D182" s="938" t="s">
        <v>810</v>
      </c>
      <c r="E182" s="938" t="s">
        <v>34</v>
      </c>
      <c r="F182" s="939" t="s">
        <v>993</v>
      </c>
      <c r="G182" s="940" t="s">
        <v>875</v>
      </c>
      <c r="H182" s="2">
        <v>79</v>
      </c>
    </row>
    <row r="183" spans="1:10" ht="18.75">
      <c r="A183" s="938"/>
      <c r="B183" s="952"/>
      <c r="C183" s="951"/>
      <c r="D183" s="938"/>
      <c r="E183" s="938"/>
      <c r="F183" s="939" t="s">
        <v>994</v>
      </c>
      <c r="G183" s="940" t="s">
        <v>875</v>
      </c>
      <c r="H183" s="2">
        <v>55</v>
      </c>
    </row>
    <row r="184" spans="1:10" ht="18.75">
      <c r="A184" s="938">
        <v>3</v>
      </c>
      <c r="B184" s="952" t="s">
        <v>394</v>
      </c>
      <c r="C184" s="951">
        <v>1</v>
      </c>
      <c r="D184" s="938" t="s">
        <v>837</v>
      </c>
      <c r="E184" s="938" t="s">
        <v>37</v>
      </c>
      <c r="F184" s="939" t="s">
        <v>995</v>
      </c>
      <c r="G184" s="940" t="s">
        <v>875</v>
      </c>
      <c r="H184" s="2">
        <v>81</v>
      </c>
    </row>
    <row r="185" spans="1:10" ht="18.75">
      <c r="A185" s="938"/>
      <c r="B185" s="952" t="s">
        <v>395</v>
      </c>
      <c r="C185" s="951"/>
      <c r="D185" s="938"/>
      <c r="E185" s="938"/>
    </row>
    <row r="186" spans="1:10" ht="18.75">
      <c r="A186" s="938">
        <v>5</v>
      </c>
      <c r="B186" s="952" t="s">
        <v>45</v>
      </c>
      <c r="C186" s="951">
        <v>1</v>
      </c>
      <c r="D186" s="938" t="s">
        <v>811</v>
      </c>
      <c r="E186" s="938" t="s">
        <v>402</v>
      </c>
      <c r="F186" s="939" t="s">
        <v>996</v>
      </c>
      <c r="G186" s="940" t="s">
        <v>922</v>
      </c>
      <c r="H186" s="2">
        <v>57</v>
      </c>
    </row>
    <row r="187" spans="1:10" ht="18.75">
      <c r="A187" s="938"/>
      <c r="B187" s="1003" t="s">
        <v>212</v>
      </c>
      <c r="C187" s="951"/>
      <c r="D187" s="938"/>
      <c r="E187" s="938"/>
    </row>
    <row r="188" spans="1:10" ht="18.75">
      <c r="A188" s="938">
        <v>1</v>
      </c>
      <c r="B188" s="952" t="s">
        <v>398</v>
      </c>
      <c r="C188" s="951">
        <v>1</v>
      </c>
      <c r="D188" s="938" t="s">
        <v>811</v>
      </c>
      <c r="E188" s="938" t="s">
        <v>37</v>
      </c>
      <c r="F188" s="939" t="s">
        <v>997</v>
      </c>
      <c r="G188" s="940" t="s">
        <v>875</v>
      </c>
      <c r="H188" s="2">
        <v>81</v>
      </c>
      <c r="I188" s="2" t="s">
        <v>998</v>
      </c>
      <c r="J188" s="2" t="s">
        <v>999</v>
      </c>
    </row>
    <row r="189" spans="1:10" ht="19.5">
      <c r="A189" s="938"/>
      <c r="B189" s="970" t="s">
        <v>430</v>
      </c>
      <c r="C189" s="963">
        <v>7</v>
      </c>
      <c r="D189" s="962"/>
      <c r="E189" s="965"/>
    </row>
    <row r="190" spans="1:10" ht="18.75">
      <c r="A190" s="938"/>
      <c r="B190" s="1008" t="s">
        <v>595</v>
      </c>
      <c r="C190" s="951"/>
      <c r="D190" s="938"/>
      <c r="E190" s="938"/>
    </row>
    <row r="191" spans="1:10" ht="18.75">
      <c r="A191" s="938">
        <v>1</v>
      </c>
      <c r="B191" s="952" t="s">
        <v>407</v>
      </c>
      <c r="C191" s="951">
        <v>5</v>
      </c>
      <c r="D191" s="938" t="s">
        <v>811</v>
      </c>
      <c r="E191" s="938">
        <v>3</v>
      </c>
      <c r="F191" s="939" t="s">
        <v>1000</v>
      </c>
      <c r="G191" s="940" t="s">
        <v>922</v>
      </c>
      <c r="H191" s="2">
        <v>88</v>
      </c>
    </row>
    <row r="192" spans="1:10" ht="18.75">
      <c r="A192" s="938"/>
      <c r="B192" s="952"/>
      <c r="C192" s="951"/>
      <c r="D192" s="938"/>
      <c r="E192" s="938"/>
      <c r="F192" s="939" t="s">
        <v>1001</v>
      </c>
      <c r="G192" s="940" t="s">
        <v>922</v>
      </c>
      <c r="H192" s="2">
        <v>62</v>
      </c>
    </row>
    <row r="193" spans="1:10" ht="18.75">
      <c r="A193" s="938"/>
      <c r="B193" s="952"/>
      <c r="C193" s="951"/>
      <c r="D193" s="938"/>
      <c r="E193" s="938"/>
      <c r="F193" s="939" t="s">
        <v>1002</v>
      </c>
      <c r="G193" s="940" t="s">
        <v>922</v>
      </c>
      <c r="H193" s="2">
        <v>61</v>
      </c>
    </row>
    <row r="194" spans="1:10" ht="18.75">
      <c r="A194" s="938"/>
      <c r="B194" s="952"/>
      <c r="C194" s="951"/>
      <c r="D194" s="938"/>
      <c r="E194" s="938"/>
      <c r="F194" s="939" t="s">
        <v>1003</v>
      </c>
      <c r="G194" s="940" t="s">
        <v>922</v>
      </c>
      <c r="H194" s="2">
        <v>61</v>
      </c>
    </row>
    <row r="195" spans="1:10" ht="18.75">
      <c r="A195" s="938"/>
      <c r="B195" s="952"/>
      <c r="C195" s="951"/>
      <c r="D195" s="938"/>
      <c r="E195" s="938"/>
      <c r="F195" s="939" t="s">
        <v>1004</v>
      </c>
      <c r="G195" s="940" t="s">
        <v>922</v>
      </c>
      <c r="H195" s="2">
        <v>62</v>
      </c>
    </row>
    <row r="196" spans="1:10" ht="18.75">
      <c r="A196" s="938">
        <v>2</v>
      </c>
      <c r="B196" s="952" t="s">
        <v>408</v>
      </c>
      <c r="C196" s="951">
        <v>5</v>
      </c>
      <c r="D196" s="938" t="s">
        <v>811</v>
      </c>
      <c r="E196" s="938">
        <v>2</v>
      </c>
      <c r="F196" s="939" t="s">
        <v>1005</v>
      </c>
    </row>
    <row r="197" spans="1:10" ht="18.75">
      <c r="A197" s="938"/>
      <c r="B197" s="952"/>
      <c r="C197" s="951"/>
      <c r="D197" s="938"/>
      <c r="E197" s="938"/>
      <c r="F197" s="939" t="s">
        <v>1006</v>
      </c>
    </row>
    <row r="198" spans="1:10" ht="18.75">
      <c r="A198" s="938"/>
      <c r="B198" s="952"/>
      <c r="C198" s="951"/>
      <c r="D198" s="938"/>
      <c r="E198" s="938"/>
      <c r="F198" s="939" t="s">
        <v>1007</v>
      </c>
    </row>
    <row r="199" spans="1:10" ht="18.75">
      <c r="A199" s="938"/>
      <c r="B199" s="952"/>
      <c r="C199" s="951"/>
      <c r="D199" s="938"/>
      <c r="E199" s="938"/>
      <c r="F199" s="939" t="s">
        <v>1008</v>
      </c>
    </row>
    <row r="200" spans="1:10">
      <c r="F200" s="939" t="s">
        <v>1009</v>
      </c>
    </row>
    <row r="201" spans="1:10" ht="18.75">
      <c r="A201" s="938">
        <v>3</v>
      </c>
      <c r="B201" s="952" t="s">
        <v>409</v>
      </c>
      <c r="C201" s="951">
        <v>5</v>
      </c>
      <c r="D201" s="938" t="s">
        <v>811</v>
      </c>
      <c r="E201" s="938">
        <v>2</v>
      </c>
      <c r="F201" s="939" t="s">
        <v>1010</v>
      </c>
      <c r="G201" s="940" t="s">
        <v>875</v>
      </c>
      <c r="H201" s="2">
        <v>85</v>
      </c>
      <c r="I201" s="939" t="s">
        <v>1015</v>
      </c>
      <c r="J201" s="939" t="s">
        <v>1016</v>
      </c>
    </row>
    <row r="202" spans="1:10" ht="18.75">
      <c r="A202" s="938"/>
      <c r="B202" s="952"/>
      <c r="C202" s="951"/>
      <c r="D202" s="938"/>
      <c r="E202" s="938"/>
      <c r="F202" s="939" t="s">
        <v>1011</v>
      </c>
      <c r="G202" s="940" t="s">
        <v>925</v>
      </c>
      <c r="H202" s="2">
        <v>58</v>
      </c>
    </row>
    <row r="203" spans="1:10" ht="18.75">
      <c r="A203" s="938"/>
      <c r="B203" s="952"/>
      <c r="C203" s="951"/>
      <c r="D203" s="938"/>
      <c r="E203" s="938"/>
      <c r="F203" s="939" t="s">
        <v>1012</v>
      </c>
      <c r="G203" s="940" t="s">
        <v>922</v>
      </c>
      <c r="H203" s="2">
        <v>80</v>
      </c>
    </row>
    <row r="204" spans="1:10" ht="18.75">
      <c r="A204" s="938"/>
      <c r="B204" s="952"/>
      <c r="C204" s="951"/>
      <c r="D204" s="938"/>
      <c r="E204" s="938"/>
      <c r="F204" s="939" t="s">
        <v>1013</v>
      </c>
      <c r="G204" s="940" t="s">
        <v>922</v>
      </c>
      <c r="H204" s="2">
        <v>75</v>
      </c>
    </row>
    <row r="205" spans="1:10" ht="18.75">
      <c r="A205" s="938"/>
      <c r="B205" s="952"/>
      <c r="C205" s="951"/>
      <c r="D205" s="938"/>
      <c r="E205" s="938"/>
      <c r="F205" s="939" t="s">
        <v>1014</v>
      </c>
      <c r="G205" s="940" t="s">
        <v>922</v>
      </c>
      <c r="H205" s="2">
        <v>75</v>
      </c>
    </row>
    <row r="206" spans="1:10" ht="18.75">
      <c r="A206" s="938">
        <v>4</v>
      </c>
      <c r="B206" s="952" t="s">
        <v>410</v>
      </c>
      <c r="C206" s="951">
        <v>5</v>
      </c>
      <c r="D206" s="938" t="s">
        <v>811</v>
      </c>
      <c r="E206" s="938">
        <v>2</v>
      </c>
      <c r="F206" s="939" t="s">
        <v>1017</v>
      </c>
      <c r="G206" s="940" t="s">
        <v>922</v>
      </c>
      <c r="H206" s="2">
        <v>78</v>
      </c>
    </row>
    <row r="207" spans="1:10" ht="18.75">
      <c r="A207" s="938"/>
      <c r="B207" s="952"/>
      <c r="C207" s="951"/>
      <c r="D207" s="938"/>
      <c r="E207" s="938"/>
      <c r="F207" s="939" t="s">
        <v>1021</v>
      </c>
      <c r="G207" s="940" t="s">
        <v>922</v>
      </c>
      <c r="H207" s="2">
        <v>77</v>
      </c>
      <c r="I207" s="939" t="s">
        <v>1018</v>
      </c>
    </row>
    <row r="208" spans="1:10" ht="18.75">
      <c r="A208" s="938"/>
      <c r="B208" s="952"/>
      <c r="C208" s="951"/>
      <c r="D208" s="938"/>
      <c r="E208" s="938"/>
      <c r="F208" s="939" t="s">
        <v>1019</v>
      </c>
      <c r="G208" s="940" t="s">
        <v>925</v>
      </c>
      <c r="H208" s="2">
        <v>80</v>
      </c>
    </row>
    <row r="209" spans="1:8" ht="18.75">
      <c r="A209" s="938"/>
      <c r="B209" s="952"/>
      <c r="C209" s="951"/>
      <c r="D209" s="938"/>
      <c r="E209" s="938"/>
      <c r="F209" s="939" t="s">
        <v>1020</v>
      </c>
      <c r="G209" s="940" t="s">
        <v>922</v>
      </c>
      <c r="H209" s="2">
        <v>83</v>
      </c>
    </row>
    <row r="210" spans="1:8" ht="18.75">
      <c r="A210" s="938"/>
      <c r="B210" s="952"/>
      <c r="C210" s="951"/>
      <c r="D210" s="938"/>
      <c r="E210" s="938"/>
      <c r="F210" s="939" t="s">
        <v>1022</v>
      </c>
      <c r="G210" s="940" t="s">
        <v>922</v>
      </c>
      <c r="H210" s="2">
        <v>90</v>
      </c>
    </row>
    <row r="211" spans="1:8" ht="18.75">
      <c r="A211" s="938">
        <v>5</v>
      </c>
      <c r="B211" s="952" t="s">
        <v>411</v>
      </c>
      <c r="C211" s="951">
        <v>5</v>
      </c>
      <c r="D211" s="938" t="s">
        <v>811</v>
      </c>
      <c r="E211" s="938">
        <v>4</v>
      </c>
      <c r="F211" s="939" t="s">
        <v>1023</v>
      </c>
      <c r="G211" s="940" t="s">
        <v>925</v>
      </c>
      <c r="H211" s="2">
        <v>63</v>
      </c>
    </row>
    <row r="212" spans="1:8" ht="18.75">
      <c r="A212" s="938"/>
      <c r="B212" s="952"/>
      <c r="C212" s="951"/>
      <c r="D212" s="938"/>
      <c r="E212" s="938"/>
      <c r="F212" s="939" t="s">
        <v>1024</v>
      </c>
      <c r="G212" s="940" t="s">
        <v>922</v>
      </c>
      <c r="H212" s="2">
        <v>58</v>
      </c>
    </row>
    <row r="213" spans="1:8" ht="18.75">
      <c r="A213" s="938"/>
      <c r="B213" s="952"/>
      <c r="C213" s="951"/>
      <c r="D213" s="938"/>
      <c r="E213" s="938"/>
      <c r="F213" s="939" t="s">
        <v>1025</v>
      </c>
      <c r="G213" s="940" t="s">
        <v>922</v>
      </c>
      <c r="H213" s="2">
        <v>67</v>
      </c>
    </row>
    <row r="214" spans="1:8" ht="18.75">
      <c r="A214" s="938"/>
      <c r="B214" s="952"/>
      <c r="C214" s="951"/>
      <c r="D214" s="938"/>
      <c r="E214" s="938"/>
      <c r="F214" s="939" t="s">
        <v>1026</v>
      </c>
      <c r="G214" s="940" t="s">
        <v>875</v>
      </c>
      <c r="H214" s="2">
        <v>89</v>
      </c>
    </row>
    <row r="215" spans="1:8" ht="18.75">
      <c r="A215" s="938"/>
      <c r="B215" s="952"/>
      <c r="C215" s="951"/>
      <c r="D215" s="938"/>
      <c r="E215" s="938"/>
      <c r="F215" s="939" t="s">
        <v>1027</v>
      </c>
      <c r="G215" s="940" t="s">
        <v>922</v>
      </c>
      <c r="H215" s="2">
        <v>61</v>
      </c>
    </row>
    <row r="216" spans="1:8" ht="18.75">
      <c r="A216" s="938">
        <v>6</v>
      </c>
      <c r="B216" s="952" t="s">
        <v>412</v>
      </c>
      <c r="C216" s="951">
        <v>5</v>
      </c>
      <c r="D216" s="938" t="s">
        <v>811</v>
      </c>
      <c r="E216" s="938">
        <v>2</v>
      </c>
      <c r="F216" s="939" t="s">
        <v>1028</v>
      </c>
      <c r="G216" s="940" t="s">
        <v>922</v>
      </c>
      <c r="H216" s="2">
        <v>71</v>
      </c>
    </row>
    <row r="217" spans="1:8" ht="18.75">
      <c r="A217" s="938"/>
      <c r="B217" s="952"/>
      <c r="C217" s="951"/>
      <c r="D217" s="938"/>
      <c r="E217" s="938"/>
      <c r="F217" s="939" t="s">
        <v>1029</v>
      </c>
      <c r="G217" s="940" t="s">
        <v>922</v>
      </c>
      <c r="H217" s="2">
        <v>60</v>
      </c>
    </row>
    <row r="218" spans="1:8" ht="18.75">
      <c r="A218" s="938"/>
      <c r="B218" s="952"/>
      <c r="C218" s="951"/>
      <c r="D218" s="938"/>
      <c r="E218" s="938"/>
      <c r="F218" s="939" t="s">
        <v>1030</v>
      </c>
      <c r="G218" s="940" t="s">
        <v>925</v>
      </c>
      <c r="H218" s="2">
        <v>62</v>
      </c>
    </row>
    <row r="219" spans="1:8" ht="18.75">
      <c r="A219" s="938"/>
      <c r="B219" s="952"/>
      <c r="C219" s="951"/>
      <c r="D219" s="938"/>
      <c r="E219" s="938"/>
      <c r="F219" s="939" t="s">
        <v>1031</v>
      </c>
      <c r="G219" s="940" t="s">
        <v>922</v>
      </c>
      <c r="H219" s="2">
        <v>59</v>
      </c>
    </row>
    <row r="220" spans="1:8" ht="18.75">
      <c r="A220" s="938"/>
      <c r="B220" s="952"/>
      <c r="C220" s="951"/>
      <c r="D220" s="938"/>
      <c r="E220" s="938"/>
      <c r="F220" s="939" t="s">
        <v>1032</v>
      </c>
      <c r="G220" s="940" t="s">
        <v>922</v>
      </c>
      <c r="H220" s="2">
        <v>75</v>
      </c>
    </row>
    <row r="221" spans="1:8" ht="18.75">
      <c r="A221" s="938">
        <v>7</v>
      </c>
      <c r="B221" s="952" t="s">
        <v>413</v>
      </c>
      <c r="C221" s="951">
        <v>3</v>
      </c>
      <c r="D221" s="938" t="s">
        <v>811</v>
      </c>
      <c r="E221" s="938">
        <v>4</v>
      </c>
      <c r="F221" s="939" t="s">
        <v>1035</v>
      </c>
      <c r="G221" s="940" t="s">
        <v>875</v>
      </c>
      <c r="H221" s="2">
        <v>85</v>
      </c>
    </row>
    <row r="222" spans="1:8" ht="18.75">
      <c r="A222" s="938"/>
      <c r="B222" s="952"/>
      <c r="C222" s="951"/>
      <c r="D222" s="938"/>
      <c r="E222" s="938"/>
      <c r="F222" s="939" t="s">
        <v>1034</v>
      </c>
      <c r="G222" s="940" t="s">
        <v>925</v>
      </c>
      <c r="H222" s="2">
        <v>85</v>
      </c>
    </row>
    <row r="223" spans="1:8" ht="18.75">
      <c r="A223" s="938"/>
      <c r="B223" s="952"/>
      <c r="C223" s="951"/>
      <c r="D223" s="938"/>
      <c r="E223" s="938"/>
      <c r="F223" s="939" t="s">
        <v>1033</v>
      </c>
      <c r="G223" s="940" t="s">
        <v>922</v>
      </c>
      <c r="H223" s="2">
        <v>92</v>
      </c>
    </row>
    <row r="224" spans="1:8" ht="18.75">
      <c r="A224" s="938">
        <v>8</v>
      </c>
      <c r="B224" s="952" t="s">
        <v>570</v>
      </c>
      <c r="C224" s="951">
        <v>1</v>
      </c>
      <c r="D224" s="938" t="s">
        <v>825</v>
      </c>
      <c r="E224" s="938">
        <v>4</v>
      </c>
      <c r="F224" s="939" t="s">
        <v>1036</v>
      </c>
      <c r="G224" s="940" t="s">
        <v>922</v>
      </c>
      <c r="H224" s="2">
        <v>56</v>
      </c>
    </row>
    <row r="225" spans="1:10" ht="18.75">
      <c r="A225" s="938"/>
      <c r="B225" s="952" t="s">
        <v>571</v>
      </c>
      <c r="C225" s="951"/>
      <c r="D225" s="938"/>
      <c r="E225" s="938"/>
    </row>
    <row r="226" spans="1:10" ht="19.5">
      <c r="A226" s="938"/>
      <c r="B226" s="970" t="s">
        <v>430</v>
      </c>
      <c r="C226" s="963">
        <f>C191+C196+C201+C206+C211+C216+C221+C224</f>
        <v>34</v>
      </c>
      <c r="D226" s="962"/>
      <c r="E226" s="965"/>
    </row>
    <row r="227" spans="1:10" ht="18.75">
      <c r="A227" s="938"/>
      <c r="B227" s="1003" t="s">
        <v>415</v>
      </c>
      <c r="C227" s="951"/>
      <c r="D227" s="938"/>
      <c r="E227" s="938"/>
    </row>
    <row r="228" spans="1:10" ht="18.75">
      <c r="A228" s="938">
        <v>1</v>
      </c>
      <c r="B228" s="952" t="s">
        <v>633</v>
      </c>
      <c r="C228" s="951">
        <v>1</v>
      </c>
      <c r="D228" s="938" t="s">
        <v>811</v>
      </c>
      <c r="E228" s="938" t="s">
        <v>34</v>
      </c>
      <c r="F228" s="939" t="s">
        <v>1037</v>
      </c>
      <c r="G228" s="940" t="s">
        <v>875</v>
      </c>
      <c r="H228" s="1087">
        <v>77</v>
      </c>
    </row>
    <row r="229" spans="1:10" ht="18.75">
      <c r="A229" s="938"/>
      <c r="B229" s="970" t="s">
        <v>595</v>
      </c>
      <c r="C229" s="951"/>
      <c r="D229" s="952"/>
      <c r="E229" s="938"/>
      <c r="H229" s="1087"/>
    </row>
    <row r="230" spans="1:10" ht="18.75">
      <c r="A230" s="938">
        <v>2</v>
      </c>
      <c r="B230" s="952" t="s">
        <v>417</v>
      </c>
      <c r="C230" s="951">
        <v>1</v>
      </c>
      <c r="D230" s="938" t="s">
        <v>811</v>
      </c>
      <c r="E230" s="938">
        <v>5</v>
      </c>
      <c r="F230" s="939" t="s">
        <v>1038</v>
      </c>
      <c r="G230" s="1016" t="s">
        <v>922</v>
      </c>
      <c r="H230" s="1016">
        <v>64</v>
      </c>
    </row>
    <row r="231" spans="1:10" ht="18.75">
      <c r="A231" s="938">
        <v>3</v>
      </c>
      <c r="B231" s="952" t="s">
        <v>417</v>
      </c>
      <c r="C231" s="951">
        <v>1</v>
      </c>
      <c r="D231" s="938" t="s">
        <v>811</v>
      </c>
      <c r="E231" s="938">
        <v>4</v>
      </c>
      <c r="F231" s="1076" t="s">
        <v>1039</v>
      </c>
      <c r="G231" s="1079" t="s">
        <v>875</v>
      </c>
      <c r="H231" s="1079">
        <v>83</v>
      </c>
      <c r="I231" s="1076" t="s">
        <v>889</v>
      </c>
      <c r="J231" s="939" t="s">
        <v>1040</v>
      </c>
    </row>
    <row r="232" spans="1:10" ht="18.75">
      <c r="A232" s="938">
        <v>4</v>
      </c>
      <c r="B232" s="952" t="s">
        <v>636</v>
      </c>
      <c r="C232" s="951">
        <v>1</v>
      </c>
      <c r="D232" s="938" t="s">
        <v>811</v>
      </c>
      <c r="E232" s="938">
        <v>3</v>
      </c>
      <c r="F232" s="939" t="s">
        <v>1041</v>
      </c>
      <c r="G232" s="940" t="s">
        <v>922</v>
      </c>
      <c r="H232" s="1087">
        <v>79</v>
      </c>
    </row>
    <row r="233" spans="1:10" ht="18.75">
      <c r="A233" s="938"/>
      <c r="B233" s="952" t="s">
        <v>637</v>
      </c>
      <c r="C233" s="951"/>
      <c r="D233" s="938"/>
      <c r="E233" s="938"/>
      <c r="H233" s="1087"/>
    </row>
    <row r="234" spans="1:10" ht="18.75">
      <c r="A234" s="938">
        <v>5</v>
      </c>
      <c r="B234" s="952" t="s">
        <v>636</v>
      </c>
      <c r="C234" s="951">
        <v>1</v>
      </c>
      <c r="D234" s="938" t="s">
        <v>811</v>
      </c>
      <c r="E234" s="938">
        <v>4</v>
      </c>
      <c r="F234" s="939" t="s">
        <v>1042</v>
      </c>
      <c r="G234" s="940" t="s">
        <v>922</v>
      </c>
      <c r="H234" s="1087">
        <v>77</v>
      </c>
    </row>
    <row r="235" spans="1:10" ht="18.75">
      <c r="A235" s="938"/>
      <c r="B235" s="952" t="s">
        <v>637</v>
      </c>
      <c r="C235" s="1017"/>
      <c r="D235" s="1018"/>
      <c r="E235" s="1018"/>
    </row>
    <row r="236" spans="1:10" ht="19.5">
      <c r="A236" s="938"/>
      <c r="B236" s="970" t="s">
        <v>430</v>
      </c>
      <c r="C236" s="963">
        <v>5</v>
      </c>
      <c r="D236" s="964"/>
      <c r="E236" s="965" t="s">
        <v>333</v>
      </c>
    </row>
    <row r="237" spans="1:10" ht="18.75">
      <c r="A237" s="938"/>
      <c r="B237" s="1003" t="s">
        <v>418</v>
      </c>
      <c r="C237" s="951"/>
      <c r="D237" s="938"/>
      <c r="E237" s="938"/>
    </row>
    <row r="238" spans="1:10" ht="18.75">
      <c r="A238" s="938">
        <v>1</v>
      </c>
      <c r="B238" s="952" t="s">
        <v>400</v>
      </c>
      <c r="C238" s="951">
        <v>1</v>
      </c>
      <c r="D238" s="938" t="s">
        <v>811</v>
      </c>
      <c r="E238" s="938" t="s">
        <v>34</v>
      </c>
      <c r="F238" s="939" t="s">
        <v>1043</v>
      </c>
      <c r="G238" s="940" t="s">
        <v>925</v>
      </c>
      <c r="H238" s="2">
        <v>63</v>
      </c>
    </row>
    <row r="239" spans="1:10" ht="18.75">
      <c r="A239" s="938"/>
      <c r="B239" s="970" t="s">
        <v>595</v>
      </c>
      <c r="C239" s="951"/>
      <c r="D239" s="938"/>
      <c r="E239" s="938"/>
    </row>
    <row r="240" spans="1:10" ht="18.75">
      <c r="A240" s="938">
        <v>1</v>
      </c>
      <c r="B240" s="952" t="s">
        <v>413</v>
      </c>
      <c r="C240" s="951">
        <v>2</v>
      </c>
      <c r="D240" s="938" t="s">
        <v>811</v>
      </c>
      <c r="E240" s="938">
        <v>5</v>
      </c>
      <c r="F240" s="939" t="s">
        <v>1045</v>
      </c>
      <c r="G240" s="940" t="s">
        <v>922</v>
      </c>
      <c r="H240" s="2">
        <v>91</v>
      </c>
    </row>
    <row r="241" spans="1:8" ht="18.75">
      <c r="A241" s="938"/>
      <c r="B241" s="952"/>
      <c r="C241" s="951"/>
      <c r="D241" s="938"/>
      <c r="E241" s="938"/>
      <c r="F241" s="939" t="s">
        <v>1046</v>
      </c>
      <c r="G241" s="940" t="s">
        <v>922</v>
      </c>
      <c r="H241" s="2">
        <v>63</v>
      </c>
    </row>
    <row r="242" spans="1:8" ht="18.75">
      <c r="A242" s="938">
        <v>2</v>
      </c>
      <c r="B242" s="952" t="s">
        <v>413</v>
      </c>
      <c r="C242" s="951">
        <v>6</v>
      </c>
      <c r="D242" s="938" t="s">
        <v>811</v>
      </c>
      <c r="E242" s="938">
        <v>4</v>
      </c>
      <c r="F242" s="939" t="s">
        <v>1177</v>
      </c>
      <c r="G242" s="940" t="s">
        <v>922</v>
      </c>
      <c r="H242" s="2">
        <v>70</v>
      </c>
    </row>
    <row r="243" spans="1:8" ht="18.75">
      <c r="A243" s="938"/>
      <c r="B243" s="952"/>
      <c r="C243" s="951"/>
      <c r="D243" s="938"/>
      <c r="E243" s="938"/>
      <c r="F243" s="939" t="s">
        <v>1044</v>
      </c>
      <c r="G243" s="940" t="s">
        <v>922</v>
      </c>
      <c r="H243" s="2">
        <v>61</v>
      </c>
    </row>
    <row r="244" spans="1:8" ht="18.75">
      <c r="A244" s="938">
        <v>3</v>
      </c>
      <c r="B244" s="952" t="s">
        <v>413</v>
      </c>
      <c r="C244" s="951">
        <v>2</v>
      </c>
      <c r="D244" s="938" t="s">
        <v>811</v>
      </c>
      <c r="E244" s="938">
        <v>3</v>
      </c>
      <c r="F244" s="939" t="s">
        <v>1047</v>
      </c>
      <c r="G244" s="940" t="s">
        <v>922</v>
      </c>
      <c r="H244" s="2">
        <v>53</v>
      </c>
    </row>
    <row r="245" spans="1:8" ht="18.75">
      <c r="A245" s="938">
        <v>4</v>
      </c>
      <c r="B245" s="952" t="s">
        <v>413</v>
      </c>
      <c r="C245" s="951">
        <v>1</v>
      </c>
      <c r="D245" s="938" t="s">
        <v>811</v>
      </c>
      <c r="E245" s="938">
        <v>4</v>
      </c>
      <c r="F245" s="939" t="s">
        <v>1048</v>
      </c>
      <c r="G245" s="940" t="s">
        <v>925</v>
      </c>
      <c r="H245" s="2">
        <v>76</v>
      </c>
    </row>
    <row r="246" spans="1:8" ht="18.75">
      <c r="A246" s="938"/>
      <c r="B246" s="952"/>
      <c r="C246" s="951"/>
      <c r="D246" s="938"/>
      <c r="E246" s="938"/>
      <c r="F246" s="939" t="s">
        <v>1049</v>
      </c>
      <c r="G246" s="940" t="s">
        <v>922</v>
      </c>
      <c r="H246" s="2">
        <v>74</v>
      </c>
    </row>
    <row r="247" spans="1:8" ht="18.75">
      <c r="A247" s="938"/>
      <c r="B247" s="952"/>
      <c r="C247" s="951"/>
      <c r="D247" s="938"/>
      <c r="E247" s="938"/>
      <c r="F247" s="1080" t="s">
        <v>1188</v>
      </c>
      <c r="G247" s="940" t="s">
        <v>922</v>
      </c>
      <c r="H247" s="2">
        <v>71</v>
      </c>
    </row>
    <row r="248" spans="1:8" ht="18.75">
      <c r="A248" s="938"/>
      <c r="B248" s="952"/>
      <c r="C248" s="951"/>
      <c r="D248" s="938"/>
      <c r="E248" s="938"/>
      <c r="F248" s="939" t="s">
        <v>1050</v>
      </c>
      <c r="G248" s="940" t="s">
        <v>922</v>
      </c>
      <c r="H248" s="2">
        <v>83</v>
      </c>
    </row>
    <row r="249" spans="1:8" ht="18.75">
      <c r="A249" s="938"/>
      <c r="B249" s="952"/>
      <c r="C249" s="951"/>
      <c r="D249" s="938"/>
      <c r="E249" s="938"/>
      <c r="F249" s="939" t="s">
        <v>1051</v>
      </c>
      <c r="G249" s="940" t="s">
        <v>922</v>
      </c>
      <c r="H249" s="2">
        <v>57</v>
      </c>
    </row>
    <row r="250" spans="1:8" ht="18.75">
      <c r="A250" s="938"/>
      <c r="B250" s="952"/>
      <c r="C250" s="951"/>
      <c r="D250" s="938"/>
      <c r="E250" s="938"/>
      <c r="F250" s="939" t="s">
        <v>1052</v>
      </c>
      <c r="G250" s="940" t="s">
        <v>922</v>
      </c>
      <c r="H250" s="2">
        <v>77</v>
      </c>
    </row>
    <row r="251" spans="1:8" ht="18.75">
      <c r="A251" s="938">
        <v>5</v>
      </c>
      <c r="B251" s="952" t="s">
        <v>570</v>
      </c>
      <c r="C251" s="951">
        <v>1</v>
      </c>
      <c r="D251" s="938" t="s">
        <v>825</v>
      </c>
      <c r="E251" s="938">
        <v>5</v>
      </c>
      <c r="F251" s="939" t="s">
        <v>1053</v>
      </c>
      <c r="G251" s="940" t="s">
        <v>922</v>
      </c>
      <c r="H251" s="2">
        <v>65</v>
      </c>
    </row>
    <row r="252" spans="1:8" ht="18.75">
      <c r="A252" s="938"/>
      <c r="B252" s="952" t="s">
        <v>571</v>
      </c>
      <c r="C252" s="1021"/>
      <c r="D252" s="938"/>
      <c r="E252" s="938"/>
    </row>
    <row r="253" spans="1:8" ht="18.75">
      <c r="A253" s="938">
        <v>6</v>
      </c>
      <c r="B253" s="952" t="s">
        <v>54</v>
      </c>
      <c r="C253" s="951">
        <v>1</v>
      </c>
      <c r="D253" s="938" t="s">
        <v>811</v>
      </c>
      <c r="E253" s="938">
        <v>5</v>
      </c>
      <c r="F253" s="939" t="s">
        <v>1054</v>
      </c>
      <c r="G253" s="940" t="s">
        <v>922</v>
      </c>
      <c r="H253" s="2">
        <v>65</v>
      </c>
    </row>
    <row r="254" spans="1:8" ht="18.75">
      <c r="A254" s="938">
        <v>7</v>
      </c>
      <c r="B254" s="952" t="s">
        <v>76</v>
      </c>
      <c r="C254" s="951">
        <v>1</v>
      </c>
      <c r="D254" s="938" t="s">
        <v>810</v>
      </c>
      <c r="E254" s="938">
        <v>5</v>
      </c>
      <c r="F254" s="939" t="s">
        <v>1185</v>
      </c>
    </row>
    <row r="255" spans="1:8" ht="18.75">
      <c r="A255" s="938"/>
      <c r="B255" s="1022" t="s">
        <v>640</v>
      </c>
      <c r="C255" s="951"/>
      <c r="D255" s="938"/>
      <c r="E255" s="938"/>
    </row>
    <row r="256" spans="1:8" ht="18.75">
      <c r="A256" s="938"/>
      <c r="B256" s="1022" t="s">
        <v>641</v>
      </c>
      <c r="C256" s="951"/>
      <c r="D256" s="938"/>
      <c r="E256" s="938"/>
    </row>
    <row r="257" spans="1:8" ht="18.75">
      <c r="A257" s="938">
        <v>1</v>
      </c>
      <c r="B257" s="952" t="s">
        <v>412</v>
      </c>
      <c r="C257" s="951">
        <v>5</v>
      </c>
      <c r="D257" s="938" t="s">
        <v>811</v>
      </c>
      <c r="E257" s="938">
        <v>4</v>
      </c>
      <c r="F257" s="939" t="s">
        <v>1055</v>
      </c>
      <c r="G257" s="940" t="s">
        <v>922</v>
      </c>
      <c r="H257" s="2">
        <v>71</v>
      </c>
    </row>
    <row r="258" spans="1:8" ht="18.75">
      <c r="A258" s="938">
        <v>2</v>
      </c>
      <c r="B258" s="952" t="s">
        <v>412</v>
      </c>
      <c r="C258" s="951">
        <v>10</v>
      </c>
      <c r="D258" s="938" t="s">
        <v>811</v>
      </c>
      <c r="E258" s="938">
        <v>4</v>
      </c>
      <c r="F258" s="939" t="s">
        <v>1056</v>
      </c>
      <c r="G258" s="940" t="s">
        <v>922</v>
      </c>
      <c r="H258" s="2">
        <v>55</v>
      </c>
    </row>
    <row r="259" spans="1:8" ht="18.75">
      <c r="A259" s="938"/>
      <c r="B259" s="952"/>
      <c r="C259" s="951"/>
      <c r="D259" s="938"/>
      <c r="E259" s="938"/>
      <c r="F259" s="939" t="s">
        <v>1057</v>
      </c>
      <c r="G259" s="940" t="s">
        <v>922</v>
      </c>
      <c r="H259" s="2">
        <v>69</v>
      </c>
    </row>
    <row r="260" spans="1:8" ht="18.75">
      <c r="A260" s="938"/>
      <c r="B260" s="952"/>
      <c r="C260" s="951"/>
      <c r="D260" s="938"/>
      <c r="E260" s="938"/>
      <c r="F260" s="939" t="s">
        <v>1058</v>
      </c>
      <c r="G260" s="940" t="s">
        <v>922</v>
      </c>
      <c r="H260" s="2">
        <v>59</v>
      </c>
    </row>
    <row r="261" spans="1:8" ht="18.75">
      <c r="A261" s="938"/>
      <c r="B261" s="952"/>
      <c r="C261" s="951"/>
      <c r="D261" s="938"/>
      <c r="E261" s="938"/>
      <c r="F261" s="939" t="s">
        <v>1059</v>
      </c>
      <c r="G261" s="940" t="s">
        <v>922</v>
      </c>
      <c r="H261" s="2">
        <v>55</v>
      </c>
    </row>
    <row r="262" spans="1:8">
      <c r="F262" s="939" t="s">
        <v>1060</v>
      </c>
      <c r="G262" s="940" t="s">
        <v>922</v>
      </c>
      <c r="H262" s="2">
        <v>65</v>
      </c>
    </row>
    <row r="263" spans="1:8" ht="18.75">
      <c r="A263" s="938"/>
      <c r="B263" s="952"/>
      <c r="C263" s="951"/>
      <c r="D263" s="938"/>
      <c r="E263" s="938"/>
      <c r="F263" s="939" t="s">
        <v>1061</v>
      </c>
      <c r="G263" s="940" t="s">
        <v>922</v>
      </c>
      <c r="H263" s="2">
        <v>72</v>
      </c>
    </row>
    <row r="264" spans="1:8" ht="18.75">
      <c r="A264" s="938"/>
      <c r="B264" s="952"/>
      <c r="C264" s="951"/>
      <c r="D264" s="938"/>
      <c r="E264" s="938"/>
      <c r="F264" s="939" t="s">
        <v>1062</v>
      </c>
      <c r="G264" s="940" t="s">
        <v>922</v>
      </c>
      <c r="H264" s="2">
        <v>59</v>
      </c>
    </row>
    <row r="265" spans="1:8" ht="18.75">
      <c r="A265" s="938"/>
      <c r="B265" s="952"/>
      <c r="C265" s="951"/>
      <c r="D265" s="938"/>
      <c r="E265" s="938"/>
      <c r="F265" s="939" t="s">
        <v>1063</v>
      </c>
      <c r="G265" s="940" t="s">
        <v>922</v>
      </c>
      <c r="H265" s="2">
        <v>71</v>
      </c>
    </row>
    <row r="266" spans="1:8" ht="18.75">
      <c r="A266" s="938"/>
      <c r="B266" s="952"/>
      <c r="C266" s="951"/>
      <c r="D266" s="938"/>
      <c r="E266" s="938"/>
      <c r="F266" s="939" t="s">
        <v>1064</v>
      </c>
      <c r="G266" s="940" t="s">
        <v>922</v>
      </c>
      <c r="H266" s="2">
        <v>64</v>
      </c>
    </row>
    <row r="267" spans="1:8" ht="18.75">
      <c r="A267" s="938"/>
      <c r="B267" s="952"/>
      <c r="C267" s="951"/>
      <c r="D267" s="938"/>
      <c r="E267" s="938"/>
      <c r="F267" s="939" t="s">
        <v>1065</v>
      </c>
      <c r="G267" s="940" t="s">
        <v>922</v>
      </c>
      <c r="H267" s="2">
        <v>65</v>
      </c>
    </row>
    <row r="268" spans="1:8" ht="18.75">
      <c r="A268" s="938"/>
      <c r="B268" s="952"/>
      <c r="C268" s="951"/>
      <c r="D268" s="938"/>
      <c r="E268" s="938"/>
      <c r="F268" s="939" t="s">
        <v>1066</v>
      </c>
      <c r="G268" s="940" t="s">
        <v>922</v>
      </c>
      <c r="H268" s="2">
        <v>62</v>
      </c>
    </row>
    <row r="269" spans="1:8" ht="18.75">
      <c r="A269" s="938"/>
      <c r="B269" s="952"/>
      <c r="C269" s="951"/>
      <c r="D269" s="938"/>
      <c r="E269" s="938"/>
      <c r="F269" s="939" t="s">
        <v>1067</v>
      </c>
      <c r="G269" s="940" t="s">
        <v>922</v>
      </c>
      <c r="H269" s="2">
        <v>71</v>
      </c>
    </row>
    <row r="270" spans="1:8" ht="18.75">
      <c r="A270" s="938"/>
      <c r="B270" s="952"/>
      <c r="C270" s="951"/>
      <c r="D270" s="938"/>
      <c r="E270" s="938"/>
      <c r="F270" s="939" t="s">
        <v>1068</v>
      </c>
      <c r="G270" s="940" t="s">
        <v>922</v>
      </c>
      <c r="H270" s="2">
        <v>68</v>
      </c>
    </row>
    <row r="271" spans="1:8" ht="18.75">
      <c r="A271" s="938"/>
      <c r="B271" s="952"/>
      <c r="C271" s="951"/>
      <c r="D271" s="938"/>
      <c r="E271" s="938"/>
      <c r="F271" s="939" t="s">
        <v>1069</v>
      </c>
      <c r="G271" s="940" t="s">
        <v>922</v>
      </c>
      <c r="H271" s="2">
        <v>65</v>
      </c>
    </row>
    <row r="272" spans="1:8" ht="18.75">
      <c r="A272" s="938">
        <v>3</v>
      </c>
      <c r="B272" s="952" t="s">
        <v>407</v>
      </c>
      <c r="C272" s="951">
        <v>15</v>
      </c>
      <c r="D272" s="938" t="s">
        <v>811</v>
      </c>
      <c r="E272" s="938">
        <v>3</v>
      </c>
      <c r="F272" s="939" t="s">
        <v>1070</v>
      </c>
      <c r="G272" s="940" t="s">
        <v>922</v>
      </c>
      <c r="H272" s="2">
        <v>55</v>
      </c>
    </row>
    <row r="273" spans="1:8" ht="18.75">
      <c r="A273" s="938"/>
      <c r="B273" s="952"/>
      <c r="C273" s="951"/>
      <c r="D273" s="938"/>
      <c r="E273" s="938"/>
      <c r="F273" s="939" t="s">
        <v>1071</v>
      </c>
      <c r="G273" s="940" t="s">
        <v>922</v>
      </c>
      <c r="H273" s="2">
        <v>58</v>
      </c>
    </row>
    <row r="274" spans="1:8" ht="18.75">
      <c r="A274" s="938"/>
      <c r="B274" s="952"/>
      <c r="C274" s="951"/>
      <c r="D274" s="938"/>
      <c r="E274" s="938"/>
      <c r="F274" s="939" t="s">
        <v>1072</v>
      </c>
      <c r="G274" s="940" t="s">
        <v>922</v>
      </c>
      <c r="H274" s="2">
        <v>61</v>
      </c>
    </row>
    <row r="275" spans="1:8" ht="18.75">
      <c r="A275" s="938"/>
      <c r="B275" s="952"/>
      <c r="C275" s="951"/>
      <c r="D275" s="938"/>
      <c r="E275" s="938"/>
      <c r="F275" s="939" t="s">
        <v>1073</v>
      </c>
      <c r="G275" s="940" t="s">
        <v>922</v>
      </c>
      <c r="H275" s="2">
        <v>76</v>
      </c>
    </row>
    <row r="276" spans="1:8" ht="18.75">
      <c r="A276" s="938"/>
      <c r="B276" s="952"/>
      <c r="C276" s="951"/>
      <c r="D276" s="938"/>
      <c r="E276" s="938"/>
      <c r="F276" s="939" t="s">
        <v>1074</v>
      </c>
      <c r="G276" s="940" t="s">
        <v>922</v>
      </c>
      <c r="H276" s="2">
        <v>73</v>
      </c>
    </row>
    <row r="277" spans="1:8" ht="18.75">
      <c r="A277" s="938"/>
      <c r="B277" s="952"/>
      <c r="C277" s="951"/>
      <c r="D277" s="938"/>
      <c r="E277" s="938"/>
      <c r="F277" s="939" t="s">
        <v>1075</v>
      </c>
      <c r="G277" s="940" t="s">
        <v>922</v>
      </c>
      <c r="H277" s="2">
        <v>59</v>
      </c>
    </row>
    <row r="278" spans="1:8" ht="18.75">
      <c r="A278" s="938"/>
      <c r="B278" s="952"/>
      <c r="C278" s="951"/>
      <c r="D278" s="938"/>
      <c r="E278" s="938"/>
      <c r="F278" s="939" t="s">
        <v>1076</v>
      </c>
      <c r="G278" s="940" t="s">
        <v>922</v>
      </c>
      <c r="H278" s="2">
        <v>71</v>
      </c>
    </row>
    <row r="279" spans="1:8" ht="18.75">
      <c r="A279" s="938"/>
      <c r="B279" s="952"/>
      <c r="C279" s="951"/>
      <c r="D279" s="938"/>
      <c r="E279" s="938"/>
      <c r="F279" s="939" t="s">
        <v>1077</v>
      </c>
      <c r="G279" s="940" t="s">
        <v>922</v>
      </c>
      <c r="H279" s="2">
        <v>72</v>
      </c>
    </row>
    <row r="280" spans="1:8" ht="18.75">
      <c r="A280" s="938"/>
      <c r="B280" s="952"/>
      <c r="C280" s="951"/>
      <c r="D280" s="938"/>
      <c r="E280" s="938"/>
      <c r="F280" s="939" t="s">
        <v>1078</v>
      </c>
      <c r="G280" s="940" t="s">
        <v>922</v>
      </c>
      <c r="H280" s="2">
        <v>57</v>
      </c>
    </row>
    <row r="281" spans="1:8" ht="18.75">
      <c r="A281" s="938"/>
      <c r="B281" s="952"/>
      <c r="C281" s="951"/>
      <c r="D281" s="938"/>
      <c r="E281" s="938"/>
      <c r="F281" s="939" t="s">
        <v>1079</v>
      </c>
      <c r="G281" s="940" t="s">
        <v>922</v>
      </c>
      <c r="H281" s="2">
        <v>66</v>
      </c>
    </row>
    <row r="282" spans="1:8" ht="18.75">
      <c r="A282" s="938"/>
      <c r="B282" s="952"/>
      <c r="C282" s="951"/>
      <c r="D282" s="938"/>
      <c r="E282" s="938"/>
      <c r="F282" s="939" t="s">
        <v>1080</v>
      </c>
      <c r="G282" s="940" t="s">
        <v>925</v>
      </c>
      <c r="H282" s="2">
        <v>60</v>
      </c>
    </row>
    <row r="283" spans="1:8" ht="18.75">
      <c r="A283" s="938"/>
      <c r="B283" s="952"/>
      <c r="C283" s="951"/>
      <c r="D283" s="938"/>
      <c r="E283" s="938"/>
      <c r="F283" s="939" t="s">
        <v>1081</v>
      </c>
      <c r="G283" s="940" t="s">
        <v>922</v>
      </c>
      <c r="H283" s="2">
        <v>80</v>
      </c>
    </row>
    <row r="284" spans="1:8" ht="18.75">
      <c r="A284" s="938"/>
      <c r="B284" s="952"/>
      <c r="C284" s="951"/>
      <c r="D284" s="938"/>
      <c r="E284" s="938"/>
      <c r="F284" s="939" t="s">
        <v>1082</v>
      </c>
      <c r="G284" s="940" t="s">
        <v>922</v>
      </c>
      <c r="H284" s="2">
        <v>77</v>
      </c>
    </row>
    <row r="285" spans="1:8" ht="18.75">
      <c r="A285" s="938"/>
      <c r="B285" s="952"/>
      <c r="C285" s="951"/>
      <c r="D285" s="938"/>
      <c r="E285" s="938"/>
      <c r="F285" s="939" t="s">
        <v>1083</v>
      </c>
      <c r="G285" s="940" t="s">
        <v>922</v>
      </c>
      <c r="H285" s="2">
        <v>77</v>
      </c>
    </row>
    <row r="286" spans="1:8" ht="18.75">
      <c r="A286" s="938"/>
      <c r="B286" s="952"/>
      <c r="C286" s="951"/>
      <c r="D286" s="938"/>
      <c r="E286" s="938"/>
      <c r="F286" s="939" t="s">
        <v>1084</v>
      </c>
      <c r="G286" s="940" t="s">
        <v>925</v>
      </c>
      <c r="H286" s="2">
        <v>64</v>
      </c>
    </row>
    <row r="287" spans="1:8" ht="18.75">
      <c r="A287" s="938">
        <v>4</v>
      </c>
      <c r="B287" s="952" t="s">
        <v>407</v>
      </c>
      <c r="C287" s="951">
        <v>1</v>
      </c>
      <c r="D287" s="938" t="s">
        <v>811</v>
      </c>
      <c r="E287" s="938">
        <v>2</v>
      </c>
      <c r="F287" s="939" t="s">
        <v>1085</v>
      </c>
      <c r="G287" s="940" t="s">
        <v>922</v>
      </c>
      <c r="H287" s="2">
        <v>79</v>
      </c>
    </row>
    <row r="288" spans="1:8" ht="18.75">
      <c r="A288" s="938"/>
      <c r="B288" s="1003" t="s">
        <v>419</v>
      </c>
      <c r="C288" s="951"/>
      <c r="D288" s="952"/>
      <c r="E288" s="938"/>
    </row>
    <row r="289" spans="1:8" ht="18.75">
      <c r="A289" s="938">
        <v>1</v>
      </c>
      <c r="B289" s="952" t="s">
        <v>412</v>
      </c>
      <c r="C289" s="951">
        <v>1</v>
      </c>
      <c r="D289" s="938" t="s">
        <v>810</v>
      </c>
      <c r="E289" s="938">
        <v>2</v>
      </c>
      <c r="F289" s="1080"/>
      <c r="G289" s="1081"/>
      <c r="H289" s="1082" t="s">
        <v>1175</v>
      </c>
    </row>
    <row r="290" spans="1:8" ht="19.5">
      <c r="A290" s="938"/>
      <c r="B290" s="970" t="s">
        <v>430</v>
      </c>
      <c r="C290" s="963">
        <v>46</v>
      </c>
      <c r="D290" s="964"/>
      <c r="E290" s="965"/>
      <c r="F290" s="1080"/>
      <c r="G290" s="1081"/>
      <c r="H290" s="1082"/>
    </row>
    <row r="291" spans="1:8" ht="19.5">
      <c r="A291" s="938"/>
      <c r="B291" s="962" t="s">
        <v>643</v>
      </c>
      <c r="C291" s="963">
        <f>C290+C236+C226+C189+C179</f>
        <v>100</v>
      </c>
      <c r="D291" s="970"/>
      <c r="E291" s="965"/>
    </row>
    <row r="292" spans="1:8" ht="18.75">
      <c r="A292" s="938"/>
      <c r="B292" s="1014" t="s">
        <v>436</v>
      </c>
      <c r="C292" s="951"/>
      <c r="D292" s="938"/>
      <c r="E292" s="938"/>
    </row>
    <row r="293" spans="1:8" ht="18.75">
      <c r="A293" s="938">
        <v>1</v>
      </c>
      <c r="B293" s="952" t="s">
        <v>393</v>
      </c>
      <c r="C293" s="951">
        <v>1</v>
      </c>
      <c r="D293" s="938" t="s">
        <v>810</v>
      </c>
      <c r="E293" s="938" t="s">
        <v>34</v>
      </c>
      <c r="F293" s="939" t="s">
        <v>1086</v>
      </c>
      <c r="G293" s="940" t="s">
        <v>925</v>
      </c>
      <c r="H293" s="2">
        <v>64</v>
      </c>
    </row>
    <row r="294" spans="1:8" ht="18.75">
      <c r="A294" s="938"/>
      <c r="B294" s="1003" t="s">
        <v>644</v>
      </c>
      <c r="C294" s="951"/>
      <c r="D294" s="938"/>
      <c r="E294" s="938"/>
    </row>
    <row r="295" spans="1:8" ht="18.75">
      <c r="A295" s="938"/>
      <c r="B295" s="1003" t="s">
        <v>645</v>
      </c>
      <c r="C295" s="951"/>
      <c r="D295" s="938"/>
      <c r="E295" s="938"/>
    </row>
    <row r="296" spans="1:8" ht="18.75">
      <c r="A296" s="938">
        <v>2</v>
      </c>
      <c r="B296" s="952" t="s">
        <v>35</v>
      </c>
      <c r="C296" s="951">
        <v>1</v>
      </c>
      <c r="D296" s="938" t="s">
        <v>810</v>
      </c>
      <c r="E296" s="938" t="s">
        <v>34</v>
      </c>
      <c r="F296" s="939" t="s">
        <v>1123</v>
      </c>
      <c r="G296" s="940" t="s">
        <v>1119</v>
      </c>
      <c r="H296" s="2">
        <v>73</v>
      </c>
    </row>
    <row r="297" spans="1:8" ht="18.75">
      <c r="A297" s="938"/>
      <c r="B297" s="1008" t="s">
        <v>595</v>
      </c>
      <c r="C297" s="951"/>
      <c r="D297" s="938"/>
      <c r="E297" s="938"/>
    </row>
    <row r="298" spans="1:8" ht="18.75">
      <c r="A298" s="938">
        <v>1</v>
      </c>
      <c r="B298" s="952" t="s">
        <v>411</v>
      </c>
      <c r="C298" s="951">
        <v>5</v>
      </c>
      <c r="D298" s="938" t="s">
        <v>811</v>
      </c>
      <c r="E298" s="938">
        <v>3</v>
      </c>
      <c r="F298" s="939" t="s">
        <v>1087</v>
      </c>
    </row>
    <row r="299" spans="1:8" ht="18.75">
      <c r="A299" s="938"/>
      <c r="B299" s="952"/>
      <c r="C299" s="951"/>
      <c r="D299" s="938"/>
      <c r="E299" s="938"/>
      <c r="F299" s="939" t="s">
        <v>1088</v>
      </c>
      <c r="G299" s="940" t="s">
        <v>922</v>
      </c>
      <c r="H299" s="2">
        <v>64</v>
      </c>
    </row>
    <row r="300" spans="1:8" ht="18.75">
      <c r="A300" s="938"/>
      <c r="B300" s="952"/>
      <c r="C300" s="951"/>
      <c r="D300" s="938"/>
      <c r="E300" s="938"/>
      <c r="F300" s="939" t="s">
        <v>1089</v>
      </c>
      <c r="G300" s="940" t="s">
        <v>922</v>
      </c>
      <c r="H300" s="2">
        <v>65</v>
      </c>
    </row>
    <row r="301" spans="1:8" ht="18.75">
      <c r="A301" s="938"/>
      <c r="B301" s="952"/>
      <c r="C301" s="951"/>
      <c r="D301" s="938"/>
      <c r="E301" s="938"/>
      <c r="F301" s="939" t="s">
        <v>1090</v>
      </c>
      <c r="G301" s="940" t="s">
        <v>922</v>
      </c>
      <c r="H301" s="2">
        <v>79</v>
      </c>
    </row>
    <row r="302" spans="1:8" ht="18.75">
      <c r="A302" s="938"/>
      <c r="B302" s="952"/>
      <c r="C302" s="951"/>
      <c r="D302" s="938"/>
      <c r="E302" s="938"/>
      <c r="F302" s="939" t="s">
        <v>1091</v>
      </c>
      <c r="G302" s="940" t="s">
        <v>922</v>
      </c>
      <c r="H302" s="2">
        <v>62</v>
      </c>
    </row>
    <row r="303" spans="1:8" ht="18.75">
      <c r="A303" s="938">
        <v>2</v>
      </c>
      <c r="B303" s="952" t="s">
        <v>446</v>
      </c>
      <c r="C303" s="951">
        <v>5</v>
      </c>
      <c r="D303" s="938" t="s">
        <v>811</v>
      </c>
      <c r="E303" s="938">
        <v>2</v>
      </c>
      <c r="F303" s="939" t="s">
        <v>1092</v>
      </c>
      <c r="G303" s="940" t="s">
        <v>875</v>
      </c>
      <c r="H303" s="2">
        <v>78</v>
      </c>
    </row>
    <row r="304" spans="1:8" ht="18.75">
      <c r="A304" s="938"/>
      <c r="B304" s="952"/>
      <c r="C304" s="951"/>
      <c r="D304" s="938"/>
      <c r="E304" s="938"/>
      <c r="F304" s="939" t="s">
        <v>1093</v>
      </c>
      <c r="G304" s="940" t="s">
        <v>925</v>
      </c>
      <c r="H304" s="2">
        <v>74</v>
      </c>
    </row>
    <row r="305" spans="1:8" ht="18.75">
      <c r="A305" s="938"/>
      <c r="B305" s="952"/>
      <c r="C305" s="951"/>
      <c r="D305" s="938"/>
      <c r="E305" s="938"/>
      <c r="F305" s="939" t="s">
        <v>1094</v>
      </c>
      <c r="G305" s="940" t="s">
        <v>922</v>
      </c>
      <c r="H305" s="2">
        <v>66</v>
      </c>
    </row>
    <row r="306" spans="1:8" ht="18.75">
      <c r="A306" s="938"/>
      <c r="B306" s="952"/>
      <c r="C306" s="951"/>
      <c r="D306" s="938"/>
      <c r="E306" s="938"/>
      <c r="F306" s="939" t="s">
        <v>1095</v>
      </c>
      <c r="G306" s="940" t="s">
        <v>925</v>
      </c>
      <c r="H306" s="2">
        <v>75</v>
      </c>
    </row>
    <row r="307" spans="1:8" ht="18.75">
      <c r="A307" s="938"/>
      <c r="B307" s="952"/>
      <c r="C307" s="951"/>
      <c r="D307" s="938"/>
      <c r="E307" s="938"/>
      <c r="F307" s="939" t="s">
        <v>1096</v>
      </c>
      <c r="G307" s="940" t="s">
        <v>925</v>
      </c>
      <c r="H307" s="2">
        <v>69</v>
      </c>
    </row>
    <row r="308" spans="1:8" ht="18.75">
      <c r="A308" s="938">
        <v>3</v>
      </c>
      <c r="B308" s="952" t="s">
        <v>447</v>
      </c>
      <c r="C308" s="951">
        <v>1</v>
      </c>
      <c r="D308" s="938" t="s">
        <v>810</v>
      </c>
      <c r="E308" s="938">
        <v>3</v>
      </c>
      <c r="F308" s="1080"/>
      <c r="G308" s="1081"/>
      <c r="H308" s="1083">
        <v>0.2</v>
      </c>
    </row>
    <row r="309" spans="1:8" ht="18.75">
      <c r="A309" s="938">
        <v>4</v>
      </c>
      <c r="B309" s="952" t="s">
        <v>448</v>
      </c>
      <c r="C309" s="951">
        <v>5</v>
      </c>
      <c r="D309" s="938" t="s">
        <v>811</v>
      </c>
      <c r="E309" s="938">
        <v>3</v>
      </c>
      <c r="F309" s="939" t="s">
        <v>1097</v>
      </c>
      <c r="G309" s="940" t="s">
        <v>922</v>
      </c>
      <c r="H309" s="2">
        <v>73</v>
      </c>
    </row>
    <row r="310" spans="1:8" ht="18.75">
      <c r="A310" s="938"/>
      <c r="B310" s="952"/>
      <c r="C310" s="951"/>
      <c r="D310" s="938"/>
      <c r="E310" s="938"/>
      <c r="F310" s="939" t="s">
        <v>1098</v>
      </c>
      <c r="G310" s="940" t="s">
        <v>875</v>
      </c>
      <c r="H310" s="2">
        <v>76</v>
      </c>
    </row>
    <row r="311" spans="1:8" ht="18.75">
      <c r="A311" s="938"/>
      <c r="B311" s="952"/>
      <c r="C311" s="951"/>
      <c r="D311" s="938"/>
      <c r="E311" s="938"/>
      <c r="F311" s="939" t="s">
        <v>1099</v>
      </c>
      <c r="G311" s="940" t="s">
        <v>922</v>
      </c>
      <c r="H311" s="2">
        <v>61</v>
      </c>
    </row>
    <row r="312" spans="1:8" ht="18.75">
      <c r="A312" s="938"/>
      <c r="B312" s="952"/>
      <c r="C312" s="951"/>
      <c r="D312" s="938"/>
      <c r="E312" s="938"/>
      <c r="F312" s="939" t="s">
        <v>1100</v>
      </c>
      <c r="G312" s="940" t="s">
        <v>875</v>
      </c>
      <c r="H312" s="2">
        <v>81</v>
      </c>
    </row>
    <row r="313" spans="1:8" ht="18.75">
      <c r="A313" s="938"/>
      <c r="B313" s="952"/>
      <c r="C313" s="951"/>
      <c r="D313" s="938"/>
      <c r="E313" s="938"/>
      <c r="F313" s="939" t="s">
        <v>1101</v>
      </c>
      <c r="G313" s="940" t="s">
        <v>922</v>
      </c>
      <c r="H313" s="2">
        <v>64</v>
      </c>
    </row>
    <row r="314" spans="1:8" ht="18.75">
      <c r="A314" s="938">
        <v>5</v>
      </c>
      <c r="B314" s="952" t="s">
        <v>449</v>
      </c>
      <c r="C314" s="951">
        <v>4</v>
      </c>
      <c r="D314" s="938" t="s">
        <v>811</v>
      </c>
      <c r="E314" s="938">
        <v>5</v>
      </c>
      <c r="F314" s="939" t="s">
        <v>1107</v>
      </c>
      <c r="G314" s="940" t="s">
        <v>875</v>
      </c>
      <c r="H314" s="2">
        <v>79</v>
      </c>
    </row>
    <row r="315" spans="1:8" ht="18.75">
      <c r="A315" s="938"/>
      <c r="B315" s="952"/>
      <c r="C315" s="951"/>
      <c r="D315" s="938"/>
      <c r="E315" s="938"/>
      <c r="F315" s="939" t="s">
        <v>1108</v>
      </c>
      <c r="G315" s="940" t="s">
        <v>922</v>
      </c>
      <c r="H315" s="2">
        <v>60</v>
      </c>
    </row>
    <row r="316" spans="1:8" ht="18.75">
      <c r="A316" s="938"/>
      <c r="B316" s="952"/>
      <c r="C316" s="951"/>
      <c r="D316" s="938"/>
      <c r="E316" s="938"/>
      <c r="F316" s="939" t="s">
        <v>1109</v>
      </c>
      <c r="G316" s="940" t="s">
        <v>922</v>
      </c>
      <c r="H316" s="2">
        <v>63</v>
      </c>
    </row>
    <row r="317" spans="1:8" ht="18.75">
      <c r="A317" s="938"/>
      <c r="B317" s="952"/>
      <c r="C317" s="951"/>
      <c r="D317" s="938"/>
      <c r="E317" s="938"/>
      <c r="F317" s="939" t="s">
        <v>1110</v>
      </c>
      <c r="G317" s="940" t="s">
        <v>922</v>
      </c>
      <c r="H317" s="2">
        <v>86</v>
      </c>
    </row>
    <row r="318" spans="1:8" ht="18.75">
      <c r="A318" s="938">
        <v>6</v>
      </c>
      <c r="B318" s="952" t="s">
        <v>449</v>
      </c>
      <c r="C318" s="951">
        <v>5</v>
      </c>
      <c r="D318" s="938" t="s">
        <v>811</v>
      </c>
      <c r="E318" s="938">
        <v>4</v>
      </c>
      <c r="F318" s="939" t="s">
        <v>1102</v>
      </c>
      <c r="G318" s="940" t="s">
        <v>922</v>
      </c>
      <c r="H318" s="2">
        <v>85</v>
      </c>
    </row>
    <row r="319" spans="1:8" ht="18.75">
      <c r="A319" s="938"/>
      <c r="B319" s="952"/>
      <c r="C319" s="951"/>
      <c r="D319" s="938"/>
      <c r="E319" s="938"/>
      <c r="F319" s="939" t="s">
        <v>1103</v>
      </c>
      <c r="G319" s="940" t="s">
        <v>922</v>
      </c>
      <c r="H319" s="2">
        <v>68</v>
      </c>
    </row>
    <row r="320" spans="1:8" ht="18.75">
      <c r="A320" s="938"/>
      <c r="B320" s="952"/>
      <c r="C320" s="951"/>
      <c r="D320" s="938"/>
      <c r="E320" s="938"/>
      <c r="F320" s="939" t="s">
        <v>1104</v>
      </c>
      <c r="G320" s="940" t="s">
        <v>922</v>
      </c>
      <c r="H320" s="2">
        <v>88</v>
      </c>
    </row>
    <row r="321" spans="1:8" ht="18.75">
      <c r="A321" s="938"/>
      <c r="B321" s="952"/>
      <c r="C321" s="951"/>
      <c r="D321" s="938"/>
      <c r="E321" s="938"/>
      <c r="F321" s="939" t="s">
        <v>1105</v>
      </c>
      <c r="G321" s="940" t="s">
        <v>922</v>
      </c>
      <c r="H321" s="2">
        <v>73</v>
      </c>
    </row>
    <row r="322" spans="1:8" ht="18.75">
      <c r="A322" s="938"/>
      <c r="B322" s="952"/>
      <c r="C322" s="951"/>
      <c r="D322" s="938"/>
      <c r="E322" s="938"/>
      <c r="F322" s="939" t="s">
        <v>1106</v>
      </c>
      <c r="G322" s="940" t="s">
        <v>922</v>
      </c>
      <c r="H322" s="2">
        <v>71</v>
      </c>
    </row>
    <row r="323" spans="1:8" ht="18.75">
      <c r="A323" s="938">
        <v>7</v>
      </c>
      <c r="B323" s="952" t="s">
        <v>570</v>
      </c>
      <c r="C323" s="951">
        <v>1</v>
      </c>
      <c r="D323" s="938" t="s">
        <v>825</v>
      </c>
      <c r="E323" s="938">
        <v>5</v>
      </c>
      <c r="F323" s="939" t="s">
        <v>1111</v>
      </c>
      <c r="G323" s="940" t="s">
        <v>922</v>
      </c>
      <c r="H323" s="2">
        <v>84</v>
      </c>
    </row>
    <row r="324" spans="1:8" ht="18.75">
      <c r="A324" s="938"/>
      <c r="B324" s="952" t="s">
        <v>571</v>
      </c>
      <c r="C324" s="951"/>
      <c r="D324" s="938"/>
      <c r="E324" s="938"/>
      <c r="G324" s="940" t="s">
        <v>922</v>
      </c>
      <c r="H324" s="2">
        <v>74</v>
      </c>
    </row>
    <row r="325" spans="1:8" ht="18.75">
      <c r="A325" s="938">
        <v>8</v>
      </c>
      <c r="B325" s="952" t="s">
        <v>570</v>
      </c>
      <c r="C325" s="951">
        <v>1</v>
      </c>
      <c r="D325" s="938" t="s">
        <v>825</v>
      </c>
      <c r="E325" s="938">
        <v>4</v>
      </c>
      <c r="F325" s="939" t="s">
        <v>1112</v>
      </c>
    </row>
    <row r="326" spans="1:8" ht="18.75">
      <c r="A326" s="938"/>
      <c r="B326" s="952" t="s">
        <v>571</v>
      </c>
      <c r="C326" s="951"/>
      <c r="D326" s="938"/>
      <c r="E326" s="938"/>
    </row>
    <row r="327" spans="1:8" ht="18.75">
      <c r="A327" s="938">
        <v>9</v>
      </c>
      <c r="B327" s="952" t="s">
        <v>451</v>
      </c>
      <c r="C327" s="951">
        <v>1</v>
      </c>
      <c r="D327" s="938" t="s">
        <v>810</v>
      </c>
      <c r="E327" s="938">
        <v>5</v>
      </c>
      <c r="F327" s="939" t="s">
        <v>1113</v>
      </c>
      <c r="G327" s="940" t="s">
        <v>875</v>
      </c>
      <c r="H327" s="2">
        <v>74</v>
      </c>
    </row>
    <row r="328" spans="1:8" ht="18.75">
      <c r="A328" s="938"/>
      <c r="B328" s="970" t="s">
        <v>430</v>
      </c>
      <c r="C328" s="951">
        <v>29</v>
      </c>
      <c r="D328" s="938"/>
      <c r="E328" s="938"/>
    </row>
    <row r="329" spans="1:8" ht="19.5">
      <c r="A329" s="938"/>
      <c r="B329" s="962" t="s">
        <v>647</v>
      </c>
      <c r="C329" s="972">
        <v>30</v>
      </c>
      <c r="D329" s="1088"/>
      <c r="E329" s="938"/>
    </row>
    <row r="330" spans="1:8" ht="18.75">
      <c r="A330" s="1018"/>
      <c r="B330" s="1025" t="s">
        <v>648</v>
      </c>
      <c r="C330" s="1026"/>
      <c r="D330" s="957"/>
      <c r="E330" s="1090"/>
    </row>
    <row r="331" spans="1:8" ht="18.75">
      <c r="A331" s="1018"/>
      <c r="B331" s="976" t="s">
        <v>649</v>
      </c>
      <c r="C331" s="951"/>
      <c r="D331" s="957"/>
      <c r="E331" s="938"/>
    </row>
    <row r="332" spans="1:8" ht="18.75">
      <c r="A332" s="981">
        <v>1</v>
      </c>
      <c r="B332" s="983" t="s">
        <v>69</v>
      </c>
      <c r="C332" s="951">
        <v>1</v>
      </c>
      <c r="D332" s="877" t="s">
        <v>810</v>
      </c>
      <c r="E332" s="938" t="s">
        <v>34</v>
      </c>
      <c r="F332" s="1080" t="s">
        <v>1186</v>
      </c>
      <c r="G332" s="1081" t="s">
        <v>875</v>
      </c>
      <c r="H332" s="1082"/>
    </row>
    <row r="333" spans="1:8" ht="18.75">
      <c r="A333" s="981">
        <v>2</v>
      </c>
      <c r="B333" s="983" t="s">
        <v>393</v>
      </c>
      <c r="C333" s="951">
        <v>2</v>
      </c>
      <c r="D333" s="877" t="s">
        <v>810</v>
      </c>
      <c r="E333" s="938" t="s">
        <v>34</v>
      </c>
      <c r="F333" s="939" t="s">
        <v>1114</v>
      </c>
    </row>
    <row r="334" spans="1:8" ht="18.75">
      <c r="A334" s="981"/>
      <c r="B334" s="983"/>
      <c r="C334" s="951"/>
      <c r="D334" s="877"/>
      <c r="E334" s="938"/>
      <c r="F334" s="939" t="s">
        <v>1115</v>
      </c>
    </row>
    <row r="335" spans="1:8" ht="18.75">
      <c r="A335" s="981">
        <v>3</v>
      </c>
      <c r="B335" s="983" t="s">
        <v>474</v>
      </c>
      <c r="C335" s="951">
        <v>1</v>
      </c>
      <c r="D335" s="877" t="s">
        <v>810</v>
      </c>
      <c r="E335" s="938" t="s">
        <v>37</v>
      </c>
      <c r="F335" s="939" t="s">
        <v>1116</v>
      </c>
      <c r="G335" s="940" t="s">
        <v>875</v>
      </c>
      <c r="H335" s="2">
        <v>73</v>
      </c>
    </row>
    <row r="336" spans="1:8" ht="18.75">
      <c r="A336" s="981">
        <v>4</v>
      </c>
      <c r="B336" s="983" t="s">
        <v>475</v>
      </c>
      <c r="C336" s="951">
        <v>1</v>
      </c>
      <c r="D336" s="877" t="s">
        <v>810</v>
      </c>
      <c r="E336" s="938" t="s">
        <v>37</v>
      </c>
      <c r="F336" s="939" t="s">
        <v>1117</v>
      </c>
      <c r="G336" s="940" t="s">
        <v>875</v>
      </c>
      <c r="H336" s="2">
        <v>69</v>
      </c>
    </row>
    <row r="337" spans="1:8" ht="18.75">
      <c r="A337" s="981">
        <v>5</v>
      </c>
      <c r="B337" s="1029" t="s">
        <v>470</v>
      </c>
      <c r="C337" s="967">
        <v>1</v>
      </c>
      <c r="D337" s="1030" t="s">
        <v>810</v>
      </c>
      <c r="E337" s="1031" t="s">
        <v>39</v>
      </c>
      <c r="F337" s="939" t="s">
        <v>1118</v>
      </c>
      <c r="G337" s="940" t="s">
        <v>1119</v>
      </c>
      <c r="H337" s="2">
        <v>57</v>
      </c>
    </row>
    <row r="338" spans="1:8" ht="18.75">
      <c r="A338" s="981">
        <v>6</v>
      </c>
      <c r="B338" s="983" t="s">
        <v>469</v>
      </c>
      <c r="C338" s="951">
        <v>1</v>
      </c>
      <c r="D338" s="877" t="s">
        <v>810</v>
      </c>
      <c r="E338" s="938" t="s">
        <v>34</v>
      </c>
      <c r="F338" s="939" t="s">
        <v>1120</v>
      </c>
      <c r="G338" s="940" t="s">
        <v>875</v>
      </c>
      <c r="H338" s="2">
        <v>75</v>
      </c>
    </row>
    <row r="339" spans="1:8" ht="18.75">
      <c r="A339" s="981"/>
      <c r="B339" s="1033" t="s">
        <v>595</v>
      </c>
      <c r="C339" s="951"/>
      <c r="D339" s="877"/>
      <c r="E339" s="938"/>
    </row>
    <row r="340" spans="1:8" ht="18.75">
      <c r="A340" s="981">
        <v>7</v>
      </c>
      <c r="B340" s="983" t="s">
        <v>471</v>
      </c>
      <c r="C340" s="951">
        <v>2</v>
      </c>
      <c r="D340" s="877" t="s">
        <v>811</v>
      </c>
      <c r="E340" s="938">
        <v>5</v>
      </c>
      <c r="F340" s="939" t="s">
        <v>1121</v>
      </c>
      <c r="G340" s="940" t="s">
        <v>922</v>
      </c>
      <c r="H340" s="2">
        <v>59</v>
      </c>
    </row>
    <row r="341" spans="1:8" ht="18.75">
      <c r="A341" s="981"/>
      <c r="B341" s="983"/>
      <c r="C341" s="951"/>
      <c r="D341" s="877"/>
      <c r="E341" s="938"/>
      <c r="F341" s="939" t="s">
        <v>1122</v>
      </c>
      <c r="G341" s="940" t="s">
        <v>922</v>
      </c>
      <c r="H341" s="2">
        <v>73</v>
      </c>
    </row>
    <row r="342" spans="1:8" ht="18.75">
      <c r="A342" s="981">
        <v>8</v>
      </c>
      <c r="B342" s="983" t="s">
        <v>471</v>
      </c>
      <c r="C342" s="951">
        <v>6</v>
      </c>
      <c r="D342" s="877" t="s">
        <v>811</v>
      </c>
      <c r="E342" s="938">
        <v>4</v>
      </c>
      <c r="F342" s="1080" t="s">
        <v>1149</v>
      </c>
    </row>
    <row r="343" spans="1:8" ht="18.75">
      <c r="A343" s="981"/>
      <c r="B343" s="983"/>
      <c r="C343" s="951"/>
      <c r="D343" s="877"/>
      <c r="E343" s="938"/>
      <c r="F343" s="939" t="s">
        <v>1124</v>
      </c>
      <c r="G343" s="940" t="s">
        <v>922</v>
      </c>
      <c r="H343" s="2">
        <v>89</v>
      </c>
    </row>
    <row r="344" spans="1:8" ht="18.75">
      <c r="A344" s="981"/>
      <c r="B344" s="983"/>
      <c r="C344" s="951"/>
      <c r="D344" s="877"/>
      <c r="E344" s="938"/>
      <c r="F344" s="939" t="s">
        <v>1125</v>
      </c>
      <c r="G344" s="940" t="s">
        <v>922</v>
      </c>
      <c r="H344" s="2">
        <v>83</v>
      </c>
    </row>
    <row r="345" spans="1:8" ht="18.75">
      <c r="A345" s="981"/>
      <c r="B345" s="983"/>
      <c r="C345" s="951"/>
      <c r="D345" s="877"/>
      <c r="E345" s="938"/>
      <c r="F345" s="939" t="s">
        <v>1126</v>
      </c>
      <c r="G345" s="940" t="s">
        <v>922</v>
      </c>
      <c r="H345" s="2">
        <v>72</v>
      </c>
    </row>
    <row r="346" spans="1:8" ht="18.75">
      <c r="A346" s="981"/>
      <c r="B346" s="983"/>
      <c r="C346" s="951"/>
      <c r="D346" s="877"/>
      <c r="E346" s="938"/>
      <c r="F346" s="939" t="s">
        <v>1127</v>
      </c>
      <c r="G346" s="940" t="s">
        <v>1119</v>
      </c>
      <c r="H346" s="2">
        <v>88</v>
      </c>
    </row>
    <row r="347" spans="1:8" ht="18.75">
      <c r="A347" s="981"/>
      <c r="B347" s="983"/>
      <c r="C347" s="951"/>
      <c r="D347" s="877"/>
      <c r="E347" s="938"/>
      <c r="F347" s="939" t="s">
        <v>1128</v>
      </c>
      <c r="G347" s="940" t="s">
        <v>922</v>
      </c>
      <c r="H347" s="2">
        <v>60</v>
      </c>
    </row>
    <row r="348" spans="1:8" ht="18.75">
      <c r="A348" s="981">
        <v>9</v>
      </c>
      <c r="B348" s="983" t="s">
        <v>472</v>
      </c>
      <c r="C348" s="951">
        <v>1</v>
      </c>
      <c r="D348" s="877" t="s">
        <v>811</v>
      </c>
      <c r="E348" s="938">
        <v>3</v>
      </c>
      <c r="F348" s="939" t="s">
        <v>1129</v>
      </c>
      <c r="G348" s="940" t="s">
        <v>922</v>
      </c>
      <c r="H348" s="2">
        <v>74</v>
      </c>
    </row>
    <row r="349" spans="1:8" ht="18.75">
      <c r="A349" s="981">
        <v>10</v>
      </c>
      <c r="B349" s="952" t="s">
        <v>570</v>
      </c>
      <c r="C349" s="951">
        <v>1</v>
      </c>
      <c r="D349" s="877" t="s">
        <v>825</v>
      </c>
      <c r="E349" s="938">
        <v>4</v>
      </c>
      <c r="F349" s="939" t="s">
        <v>1130</v>
      </c>
      <c r="G349" s="940" t="s">
        <v>922</v>
      </c>
      <c r="H349" s="2">
        <v>80</v>
      </c>
    </row>
    <row r="350" spans="1:8" ht="18.75">
      <c r="A350" s="981"/>
      <c r="B350" s="952" t="s">
        <v>571</v>
      </c>
      <c r="C350" s="951"/>
      <c r="D350" s="877"/>
      <c r="E350" s="938"/>
    </row>
    <row r="351" spans="1:8" ht="18.75">
      <c r="A351" s="981"/>
      <c r="B351" s="1034" t="s">
        <v>430</v>
      </c>
      <c r="C351" s="972">
        <v>17</v>
      </c>
      <c r="D351" s="938"/>
      <c r="E351" s="1088"/>
    </row>
    <row r="352" spans="1:8" ht="18.75">
      <c r="A352" s="981"/>
      <c r="B352" s="976" t="s">
        <v>656</v>
      </c>
      <c r="C352" s="951"/>
      <c r="D352" s="877"/>
      <c r="E352" s="938"/>
    </row>
    <row r="353" spans="1:8" ht="18.75">
      <c r="A353" s="981">
        <v>1</v>
      </c>
      <c r="B353" s="983" t="s">
        <v>657</v>
      </c>
      <c r="C353" s="951">
        <v>1</v>
      </c>
      <c r="D353" s="877" t="s">
        <v>810</v>
      </c>
      <c r="E353" s="938" t="s">
        <v>39</v>
      </c>
      <c r="F353" s="939" t="s">
        <v>1131</v>
      </c>
      <c r="G353" s="940" t="s">
        <v>875</v>
      </c>
      <c r="H353" s="2">
        <v>66</v>
      </c>
    </row>
    <row r="354" spans="1:8" ht="17.25">
      <c r="A354" s="1037"/>
      <c r="B354" s="1038" t="s">
        <v>430</v>
      </c>
      <c r="C354" s="1039">
        <v>1</v>
      </c>
      <c r="D354" s="1040"/>
      <c r="E354" s="1041"/>
    </row>
    <row r="355" spans="1:8" ht="19.5">
      <c r="A355" s="938"/>
      <c r="B355" s="1043" t="s">
        <v>658</v>
      </c>
      <c r="C355" s="963">
        <v>18</v>
      </c>
      <c r="D355" s="963"/>
      <c r="E355" s="963"/>
    </row>
    <row r="356" spans="1:8" ht="19.5">
      <c r="A356" s="938"/>
      <c r="B356" s="962" t="s">
        <v>659</v>
      </c>
      <c r="C356" s="963" t="s">
        <v>1184</v>
      </c>
      <c r="D356" s="1018"/>
      <c r="E356" s="938"/>
    </row>
    <row r="357" spans="1:8" ht="18.75">
      <c r="A357" s="1388" t="s">
        <v>868</v>
      </c>
      <c r="B357" s="1389"/>
      <c r="C357" s="951"/>
      <c r="D357" s="952"/>
      <c r="E357" s="938"/>
    </row>
    <row r="358" spans="1:8" ht="18.75">
      <c r="A358" s="938">
        <v>1</v>
      </c>
      <c r="B358" s="952" t="s">
        <v>869</v>
      </c>
      <c r="C358" s="951">
        <v>1</v>
      </c>
      <c r="D358" s="938" t="s">
        <v>810</v>
      </c>
      <c r="E358" s="938" t="s">
        <v>309</v>
      </c>
      <c r="F358" s="939" t="s">
        <v>1132</v>
      </c>
      <c r="G358" s="940" t="s">
        <v>875</v>
      </c>
      <c r="H358" s="2">
        <v>60</v>
      </c>
    </row>
    <row r="359" spans="1:8" ht="18.75">
      <c r="A359" s="938">
        <v>5</v>
      </c>
      <c r="B359" s="952" t="s">
        <v>157</v>
      </c>
      <c r="C359" s="951">
        <v>1</v>
      </c>
      <c r="D359" s="938" t="s">
        <v>810</v>
      </c>
      <c r="E359" s="938" t="s">
        <v>341</v>
      </c>
      <c r="F359" s="939" t="s">
        <v>1133</v>
      </c>
      <c r="G359" s="940" t="s">
        <v>1119</v>
      </c>
      <c r="H359" s="2">
        <v>72</v>
      </c>
    </row>
    <row r="360" spans="1:8" ht="37.5">
      <c r="A360" s="1044">
        <v>6</v>
      </c>
      <c r="B360" s="1045" t="s">
        <v>343</v>
      </c>
      <c r="C360" s="1046">
        <v>1</v>
      </c>
      <c r="D360" s="1044" t="s">
        <v>810</v>
      </c>
      <c r="E360" s="1044" t="s">
        <v>341</v>
      </c>
      <c r="F360" s="939" t="s">
        <v>1134</v>
      </c>
      <c r="G360" s="940" t="s">
        <v>1119</v>
      </c>
      <c r="H360" s="2">
        <v>75</v>
      </c>
    </row>
    <row r="361" spans="1:8" ht="18.75">
      <c r="A361" s="938">
        <v>7</v>
      </c>
      <c r="B361" s="952" t="s">
        <v>344</v>
      </c>
      <c r="C361" s="951">
        <v>0.5</v>
      </c>
      <c r="D361" s="938" t="s">
        <v>810</v>
      </c>
      <c r="E361" s="938" t="s">
        <v>341</v>
      </c>
      <c r="F361" s="939" t="s">
        <v>1135</v>
      </c>
      <c r="G361" s="940" t="s">
        <v>1119</v>
      </c>
      <c r="H361" s="2">
        <v>63</v>
      </c>
    </row>
    <row r="362" spans="1:8" ht="19.5">
      <c r="A362" s="938"/>
      <c r="B362" s="962" t="s">
        <v>430</v>
      </c>
      <c r="C362" s="963">
        <v>4.5</v>
      </c>
      <c r="D362" s="964"/>
      <c r="E362" s="965"/>
    </row>
    <row r="363" spans="1:8" ht="18.75">
      <c r="A363" s="938"/>
      <c r="B363" s="1008" t="s">
        <v>666</v>
      </c>
      <c r="C363" s="951"/>
      <c r="D363" s="938"/>
      <c r="E363" s="938"/>
    </row>
    <row r="364" spans="1:8" ht="18.75">
      <c r="A364" s="938">
        <v>1</v>
      </c>
      <c r="B364" s="952" t="s">
        <v>668</v>
      </c>
      <c r="C364" s="951">
        <v>1</v>
      </c>
      <c r="D364" s="938" t="s">
        <v>811</v>
      </c>
      <c r="E364" s="938">
        <v>3</v>
      </c>
      <c r="F364" s="939" t="s">
        <v>1136</v>
      </c>
      <c r="G364" s="940" t="s">
        <v>875</v>
      </c>
      <c r="H364" s="2">
        <v>65</v>
      </c>
    </row>
    <row r="365" spans="1:8" ht="18.75">
      <c r="A365" s="938">
        <v>2</v>
      </c>
      <c r="B365" s="952" t="s">
        <v>45</v>
      </c>
      <c r="C365" s="951">
        <v>1</v>
      </c>
      <c r="D365" s="938" t="s">
        <v>811</v>
      </c>
      <c r="E365" s="938"/>
      <c r="F365" s="1073"/>
      <c r="G365" s="1074"/>
      <c r="H365" s="1075"/>
    </row>
    <row r="366" spans="1:8" ht="18.75">
      <c r="A366" s="938">
        <v>5</v>
      </c>
      <c r="B366" s="952" t="s">
        <v>351</v>
      </c>
      <c r="C366" s="951"/>
      <c r="D366" s="938"/>
      <c r="E366" s="938"/>
    </row>
    <row r="367" spans="1:8" ht="18.75">
      <c r="A367" s="938"/>
      <c r="B367" s="952" t="s">
        <v>355</v>
      </c>
      <c r="C367" s="1021">
        <v>1</v>
      </c>
      <c r="D367" s="938" t="s">
        <v>810</v>
      </c>
      <c r="E367" s="938"/>
      <c r="F367" s="939" t="s">
        <v>1137</v>
      </c>
      <c r="G367" s="940" t="s">
        <v>922</v>
      </c>
      <c r="H367" s="2">
        <v>69</v>
      </c>
    </row>
    <row r="368" spans="1:8" ht="18.75">
      <c r="A368" s="938">
        <v>7</v>
      </c>
      <c r="B368" s="952" t="s">
        <v>351</v>
      </c>
      <c r="C368" s="951"/>
      <c r="D368" s="938"/>
      <c r="E368" s="938"/>
    </row>
    <row r="369" spans="1:8" ht="18.75">
      <c r="A369" s="938"/>
      <c r="B369" s="952" t="s">
        <v>845</v>
      </c>
      <c r="C369" s="951">
        <v>6</v>
      </c>
      <c r="D369" s="938" t="s">
        <v>810</v>
      </c>
      <c r="E369" s="938"/>
      <c r="F369" s="939" t="s">
        <v>1138</v>
      </c>
      <c r="G369" s="940" t="s">
        <v>922</v>
      </c>
      <c r="H369" s="2">
        <v>75</v>
      </c>
    </row>
    <row r="370" spans="1:8" ht="18.75">
      <c r="A370" s="938"/>
      <c r="B370" s="952"/>
      <c r="C370" s="951"/>
      <c r="D370" s="938"/>
      <c r="E370" s="938"/>
      <c r="F370" s="939" t="s">
        <v>1139</v>
      </c>
      <c r="G370" s="940" t="s">
        <v>922</v>
      </c>
      <c r="H370" s="2">
        <v>60</v>
      </c>
    </row>
    <row r="371" spans="1:8" ht="18.75">
      <c r="A371" s="938"/>
      <c r="B371" s="952"/>
      <c r="C371" s="951"/>
      <c r="D371" s="938"/>
      <c r="E371" s="938"/>
      <c r="F371" s="939" t="s">
        <v>1140</v>
      </c>
      <c r="G371" s="940" t="s">
        <v>922</v>
      </c>
      <c r="H371" s="2">
        <v>67</v>
      </c>
    </row>
    <row r="372" spans="1:8" ht="18.75">
      <c r="A372" s="938"/>
      <c r="B372" s="952"/>
      <c r="C372" s="951"/>
      <c r="D372" s="938"/>
      <c r="E372" s="938"/>
      <c r="F372" s="939" t="s">
        <v>1141</v>
      </c>
      <c r="G372" s="940" t="s">
        <v>922</v>
      </c>
      <c r="H372" s="2">
        <v>68</v>
      </c>
    </row>
    <row r="373" spans="1:8" ht="18.75">
      <c r="A373" s="938"/>
      <c r="B373" s="952"/>
      <c r="C373" s="951"/>
      <c r="D373" s="938"/>
      <c r="E373" s="938"/>
      <c r="F373" s="1073"/>
      <c r="G373" s="1074"/>
      <c r="H373" s="1075"/>
    </row>
    <row r="374" spans="1:8" ht="18.75">
      <c r="A374" s="938"/>
      <c r="B374" s="952"/>
      <c r="C374" s="951"/>
      <c r="D374" s="938"/>
      <c r="E374" s="938"/>
      <c r="F374" s="939" t="s">
        <v>1142</v>
      </c>
      <c r="G374" s="940" t="s">
        <v>925</v>
      </c>
      <c r="H374" s="2">
        <v>75</v>
      </c>
    </row>
    <row r="375" spans="1:8" ht="18.75">
      <c r="A375" s="938">
        <v>10</v>
      </c>
      <c r="B375" s="952" t="s">
        <v>351</v>
      </c>
      <c r="C375" s="951"/>
      <c r="D375" s="938"/>
      <c r="E375" s="938"/>
    </row>
    <row r="376" spans="1:8" ht="18.75">
      <c r="A376" s="938"/>
      <c r="B376" s="952" t="s">
        <v>847</v>
      </c>
      <c r="C376" s="951">
        <v>1</v>
      </c>
      <c r="D376" s="938" t="s">
        <v>811</v>
      </c>
      <c r="E376" s="938"/>
      <c r="F376" s="939" t="s">
        <v>1144</v>
      </c>
      <c r="G376" s="940" t="s">
        <v>922</v>
      </c>
      <c r="H376" s="2">
        <v>61</v>
      </c>
    </row>
    <row r="377" spans="1:8" ht="18.75">
      <c r="A377" s="938"/>
      <c r="B377" s="952" t="s">
        <v>360</v>
      </c>
      <c r="C377" s="951"/>
      <c r="D377" s="938"/>
      <c r="E377" s="938"/>
    </row>
    <row r="378" spans="1:8" ht="18.75">
      <c r="A378" s="938">
        <v>11</v>
      </c>
      <c r="B378" s="952" t="s">
        <v>351</v>
      </c>
      <c r="C378" s="951"/>
      <c r="D378" s="938"/>
      <c r="E378" s="938"/>
    </row>
    <row r="379" spans="1:8" ht="18.75">
      <c r="A379" s="938"/>
      <c r="B379" s="952" t="s">
        <v>848</v>
      </c>
      <c r="C379" s="951">
        <v>1</v>
      </c>
      <c r="D379" s="938" t="s">
        <v>810</v>
      </c>
      <c r="E379" s="938"/>
      <c r="F379" s="939" t="s">
        <v>1145</v>
      </c>
      <c r="G379" s="940" t="s">
        <v>882</v>
      </c>
      <c r="H379" s="2">
        <v>58</v>
      </c>
    </row>
    <row r="380" spans="1:8" ht="18.75">
      <c r="A380" s="938"/>
      <c r="B380" s="952" t="s">
        <v>364</v>
      </c>
      <c r="C380" s="951"/>
      <c r="D380" s="938"/>
      <c r="E380" s="938"/>
    </row>
    <row r="381" spans="1:8" ht="18.75">
      <c r="A381" s="938">
        <v>13</v>
      </c>
      <c r="B381" s="1049" t="s">
        <v>351</v>
      </c>
      <c r="C381" s="951"/>
      <c r="D381" s="938"/>
      <c r="E381" s="938"/>
    </row>
    <row r="382" spans="1:8" ht="18.75">
      <c r="A382" s="938"/>
      <c r="B382" s="1049" t="s">
        <v>673</v>
      </c>
      <c r="C382" s="951">
        <v>1</v>
      </c>
      <c r="D382" s="938" t="s">
        <v>810</v>
      </c>
      <c r="E382" s="938"/>
      <c r="F382" s="939" t="s">
        <v>1146</v>
      </c>
      <c r="G382" s="940" t="s">
        <v>922</v>
      </c>
      <c r="H382" s="2">
        <v>62</v>
      </c>
    </row>
    <row r="383" spans="1:8" ht="18.75">
      <c r="A383" s="938">
        <v>14</v>
      </c>
      <c r="B383" s="952" t="s">
        <v>347</v>
      </c>
      <c r="C383" s="951">
        <v>2</v>
      </c>
      <c r="D383" s="938" t="s">
        <v>811</v>
      </c>
      <c r="E383" s="938">
        <v>4</v>
      </c>
      <c r="F383" s="1073"/>
      <c r="G383" s="1074"/>
      <c r="H383" s="1075"/>
    </row>
    <row r="384" spans="1:8" ht="18.75">
      <c r="A384" s="938"/>
      <c r="B384" s="952"/>
      <c r="C384" s="951"/>
      <c r="D384" s="938"/>
      <c r="E384" s="938"/>
      <c r="F384" s="1073"/>
      <c r="G384" s="1074"/>
      <c r="H384" s="1075"/>
    </row>
    <row r="385" spans="1:8" ht="18.75">
      <c r="A385" s="938">
        <v>15</v>
      </c>
      <c r="B385" s="952" t="s">
        <v>675</v>
      </c>
      <c r="C385" s="951">
        <v>1</v>
      </c>
      <c r="D385" s="938" t="s">
        <v>825</v>
      </c>
      <c r="E385" s="938">
        <v>5</v>
      </c>
      <c r="F385" s="939" t="s">
        <v>1148</v>
      </c>
      <c r="G385" s="940" t="s">
        <v>922</v>
      </c>
      <c r="H385" s="2">
        <v>92</v>
      </c>
    </row>
    <row r="386" spans="1:8" ht="18.75">
      <c r="A386" s="938"/>
      <c r="B386" s="952" t="s">
        <v>571</v>
      </c>
      <c r="C386" s="951"/>
      <c r="D386" s="938"/>
      <c r="E386" s="938"/>
    </row>
    <row r="387" spans="1:8" ht="18.75">
      <c r="A387" s="938">
        <v>16</v>
      </c>
      <c r="B387" s="952" t="s">
        <v>350</v>
      </c>
      <c r="C387" s="951">
        <v>1</v>
      </c>
      <c r="D387" s="938" t="s">
        <v>825</v>
      </c>
      <c r="E387" s="938">
        <v>4</v>
      </c>
      <c r="F387" s="1073"/>
      <c r="G387" s="1074"/>
      <c r="H387" s="1075"/>
    </row>
    <row r="388" spans="1:8" ht="18.75">
      <c r="A388" s="938">
        <v>17</v>
      </c>
      <c r="B388" s="952" t="s">
        <v>351</v>
      </c>
      <c r="C388" s="951"/>
      <c r="D388" s="938"/>
      <c r="E388" s="938"/>
    </row>
    <row r="389" spans="1:8" ht="18.75">
      <c r="A389" s="938"/>
      <c r="B389" s="952" t="s">
        <v>849</v>
      </c>
      <c r="C389" s="951">
        <v>1</v>
      </c>
      <c r="D389" s="938" t="s">
        <v>810</v>
      </c>
      <c r="E389" s="938"/>
      <c r="F389" s="939" t="s">
        <v>1143</v>
      </c>
      <c r="G389" s="940" t="s">
        <v>922</v>
      </c>
      <c r="H389" s="2">
        <v>56</v>
      </c>
    </row>
    <row r="390" spans="1:8" ht="18.75">
      <c r="A390" s="938">
        <v>18</v>
      </c>
      <c r="B390" s="952" t="s">
        <v>351</v>
      </c>
      <c r="C390" s="951"/>
      <c r="D390" s="938"/>
      <c r="E390" s="938"/>
    </row>
    <row r="391" spans="1:8" ht="18.75">
      <c r="A391" s="938"/>
      <c r="B391" s="952" t="s">
        <v>677</v>
      </c>
      <c r="C391" s="951">
        <v>5</v>
      </c>
      <c r="D391" s="938" t="s">
        <v>810</v>
      </c>
      <c r="E391" s="938"/>
      <c r="F391" s="939" t="s">
        <v>1151</v>
      </c>
      <c r="G391" s="940" t="s">
        <v>922</v>
      </c>
      <c r="H391" s="2">
        <v>58</v>
      </c>
    </row>
    <row r="392" spans="1:8" ht="18.75">
      <c r="A392" s="938"/>
      <c r="B392" s="952"/>
      <c r="C392" s="951"/>
      <c r="D392" s="938"/>
      <c r="E392" s="938"/>
      <c r="F392" s="939" t="s">
        <v>1152</v>
      </c>
      <c r="G392" s="940" t="s">
        <v>875</v>
      </c>
      <c r="H392" s="2">
        <v>86</v>
      </c>
    </row>
    <row r="393" spans="1:8" ht="18.75">
      <c r="A393" s="938"/>
      <c r="B393" s="952"/>
      <c r="C393" s="951"/>
      <c r="D393" s="938"/>
      <c r="E393" s="938"/>
      <c r="F393" s="939" t="s">
        <v>1153</v>
      </c>
      <c r="G393" s="940" t="s">
        <v>922</v>
      </c>
      <c r="H393" s="2">
        <v>62</v>
      </c>
    </row>
    <row r="394" spans="1:8" ht="18.75">
      <c r="A394" s="938"/>
      <c r="B394" s="952"/>
      <c r="C394" s="951"/>
      <c r="D394" s="938"/>
      <c r="E394" s="938"/>
      <c r="F394" s="939" t="s">
        <v>1154</v>
      </c>
      <c r="G394" s="940" t="s">
        <v>922</v>
      </c>
      <c r="H394" s="2">
        <v>60</v>
      </c>
    </row>
    <row r="395" spans="1:8" ht="18.75">
      <c r="A395" s="938"/>
      <c r="B395" s="952"/>
      <c r="C395" s="951"/>
      <c r="D395" s="938"/>
      <c r="E395" s="938"/>
      <c r="F395" s="939" t="s">
        <v>1150</v>
      </c>
      <c r="G395" s="940" t="s">
        <v>922</v>
      </c>
      <c r="H395" s="2">
        <v>72</v>
      </c>
    </row>
    <row r="397" spans="1:8" ht="18.75">
      <c r="A397" s="938">
        <v>21</v>
      </c>
      <c r="B397" s="952" t="s">
        <v>371</v>
      </c>
      <c r="C397" s="951">
        <v>1</v>
      </c>
      <c r="D397" s="938" t="s">
        <v>810</v>
      </c>
      <c r="E397" s="938">
        <v>6</v>
      </c>
      <c r="F397" s="939" t="s">
        <v>1155</v>
      </c>
      <c r="G397" s="940" t="s">
        <v>922</v>
      </c>
      <c r="H397" s="2">
        <v>61</v>
      </c>
    </row>
    <row r="398" spans="1:8" ht="18.75">
      <c r="A398" s="938">
        <v>23</v>
      </c>
      <c r="B398" s="952" t="s">
        <v>373</v>
      </c>
      <c r="C398" s="951">
        <v>2</v>
      </c>
      <c r="D398" s="938" t="s">
        <v>810</v>
      </c>
      <c r="E398" s="938">
        <v>4</v>
      </c>
      <c r="F398" s="939" t="s">
        <v>1156</v>
      </c>
      <c r="G398" s="940" t="s">
        <v>922</v>
      </c>
      <c r="H398" s="2">
        <v>69</v>
      </c>
    </row>
    <row r="399" spans="1:8" ht="18.75">
      <c r="A399" s="938"/>
      <c r="B399" s="952"/>
      <c r="C399" s="951"/>
      <c r="D399" s="938"/>
      <c r="E399" s="938"/>
      <c r="F399" s="939" t="s">
        <v>1157</v>
      </c>
      <c r="G399" s="940" t="s">
        <v>922</v>
      </c>
      <c r="H399" s="2">
        <v>55</v>
      </c>
    </row>
    <row r="400" spans="1:8" ht="18.75">
      <c r="A400" s="938">
        <v>25</v>
      </c>
      <c r="B400" s="952" t="s">
        <v>375</v>
      </c>
      <c r="C400" s="951">
        <v>1</v>
      </c>
      <c r="D400" s="938" t="s">
        <v>810</v>
      </c>
      <c r="E400" s="938">
        <v>5</v>
      </c>
      <c r="F400" s="939" t="s">
        <v>1158</v>
      </c>
      <c r="G400" s="940" t="s">
        <v>922</v>
      </c>
      <c r="H400" s="2">
        <v>56</v>
      </c>
    </row>
    <row r="401" spans="1:8" ht="18.75">
      <c r="A401" s="938">
        <v>26</v>
      </c>
      <c r="B401" s="952" t="s">
        <v>346</v>
      </c>
      <c r="C401" s="951">
        <v>1</v>
      </c>
      <c r="D401" s="938" t="s">
        <v>811</v>
      </c>
      <c r="E401" s="938">
        <v>4</v>
      </c>
      <c r="F401" s="939" t="s">
        <v>1160</v>
      </c>
    </row>
    <row r="402" spans="1:8" ht="18.75">
      <c r="A402" s="938">
        <v>27</v>
      </c>
      <c r="B402" s="952" t="s">
        <v>376</v>
      </c>
      <c r="C402" s="951">
        <v>1</v>
      </c>
      <c r="D402" s="938" t="s">
        <v>811</v>
      </c>
      <c r="E402" s="938">
        <v>6</v>
      </c>
      <c r="F402" s="939" t="s">
        <v>1159</v>
      </c>
      <c r="G402" s="940" t="s">
        <v>922</v>
      </c>
      <c r="H402" s="2">
        <v>80</v>
      </c>
    </row>
    <row r="403" spans="1:8" ht="18.75">
      <c r="A403" s="938"/>
      <c r="B403" s="952" t="s">
        <v>377</v>
      </c>
      <c r="C403" s="951"/>
      <c r="D403" s="938"/>
      <c r="E403" s="938"/>
    </row>
    <row r="404" spans="1:8" ht="18.75">
      <c r="A404" s="938">
        <v>30</v>
      </c>
      <c r="B404" s="952" t="s">
        <v>684</v>
      </c>
      <c r="C404" s="951">
        <v>1</v>
      </c>
      <c r="D404" s="938" t="s">
        <v>811</v>
      </c>
      <c r="E404" s="938">
        <v>5</v>
      </c>
      <c r="F404" s="939" t="s">
        <v>1161</v>
      </c>
      <c r="G404" s="940" t="s">
        <v>922</v>
      </c>
      <c r="H404" s="2">
        <v>59</v>
      </c>
    </row>
    <row r="405" spans="1:8" ht="18.75">
      <c r="A405" s="938">
        <v>31</v>
      </c>
      <c r="B405" s="952" t="s">
        <v>686</v>
      </c>
      <c r="C405" s="951">
        <v>1</v>
      </c>
      <c r="D405" s="938" t="s">
        <v>811</v>
      </c>
      <c r="E405" s="938">
        <v>5</v>
      </c>
      <c r="F405" s="939" t="s">
        <v>1162</v>
      </c>
      <c r="G405" s="940" t="s">
        <v>922</v>
      </c>
      <c r="H405" s="2">
        <v>77</v>
      </c>
    </row>
    <row r="406" spans="1:8" ht="18.75">
      <c r="A406" s="938">
        <v>32</v>
      </c>
      <c r="B406" s="952" t="s">
        <v>688</v>
      </c>
      <c r="C406" s="951"/>
      <c r="D406" s="938"/>
      <c r="E406" s="938"/>
    </row>
    <row r="407" spans="1:8" ht="18.75">
      <c r="A407" s="938"/>
      <c r="B407" s="970" t="s">
        <v>689</v>
      </c>
      <c r="C407" s="951">
        <v>1</v>
      </c>
      <c r="D407" s="938" t="s">
        <v>811</v>
      </c>
      <c r="E407" s="938">
        <v>5</v>
      </c>
      <c r="F407" s="939" t="s">
        <v>1163</v>
      </c>
      <c r="G407" s="940" t="s">
        <v>922</v>
      </c>
      <c r="H407" s="2">
        <v>66</v>
      </c>
    </row>
    <row r="408" spans="1:8" ht="19.5">
      <c r="A408" s="938"/>
      <c r="B408" s="962" t="s">
        <v>430</v>
      </c>
      <c r="C408" s="963"/>
      <c r="D408" s="964"/>
      <c r="E408" s="965"/>
    </row>
    <row r="409" spans="1:8" ht="19.5">
      <c r="A409" s="938"/>
      <c r="B409" s="962" t="s">
        <v>690</v>
      </c>
      <c r="C409" s="987">
        <f>C362+C364+C365+C367+C369+C376+C379+C382+C383+C385+C387+C389+C391+C397+C398+C400+C401+C402+C404+C405+C407</f>
        <v>35.5</v>
      </c>
      <c r="D409" s="964"/>
      <c r="E409" s="965"/>
    </row>
    <row r="410" spans="1:8" ht="19.5">
      <c r="A410" s="938"/>
      <c r="B410" s="962"/>
      <c r="C410" s="987"/>
      <c r="D410" s="964"/>
      <c r="E410" s="965"/>
    </row>
    <row r="411" spans="1:8" ht="19.5">
      <c r="A411" s="1050" t="s">
        <v>850</v>
      </c>
      <c r="B411" s="1043"/>
      <c r="C411" s="951"/>
      <c r="D411" s="1052"/>
      <c r="E411" s="1053"/>
    </row>
    <row r="412" spans="1:8" ht="19.5">
      <c r="A412" s="964"/>
      <c r="B412" s="1056" t="s">
        <v>726</v>
      </c>
      <c r="C412" s="1072">
        <f>C22+C27+C32+C40+C42+C43+C44+C47+C48+C54+C84+C90+C113+C129+C135+C147+C158+C166+C291+C329+C355+C409</f>
        <v>302</v>
      </c>
      <c r="D412" s="952"/>
      <c r="E412" s="1057"/>
    </row>
    <row r="413" spans="1:8" ht="18.75">
      <c r="A413" s="952"/>
      <c r="B413" s="1059"/>
      <c r="C413" s="1060"/>
      <c r="D413" s="952"/>
      <c r="E413" s="952"/>
    </row>
    <row r="414" spans="1:8" ht="18.75">
      <c r="A414" s="952"/>
      <c r="B414" s="1061"/>
      <c r="C414" s="1062" t="s">
        <v>727</v>
      </c>
      <c r="D414" s="1063"/>
      <c r="E414" s="1063"/>
    </row>
    <row r="415" spans="1:8" ht="18.75">
      <c r="A415" s="952"/>
      <c r="B415" s="1088"/>
      <c r="C415" s="1062"/>
      <c r="D415" s="1063"/>
      <c r="E415" s="1064"/>
    </row>
    <row r="416" spans="1:8" ht="18.75">
      <c r="A416" s="952"/>
      <c r="B416" s="1065"/>
      <c r="C416" s="1066"/>
      <c r="D416" s="1067"/>
      <c r="E416" s="1067"/>
    </row>
    <row r="417" spans="1:5" ht="18.75">
      <c r="A417" s="952"/>
      <c r="B417" s="1065"/>
      <c r="C417" s="1068"/>
      <c r="D417" s="1069"/>
      <c r="E417" s="1067"/>
    </row>
    <row r="418" spans="1:5" ht="18.75">
      <c r="A418" s="952"/>
      <c r="B418" s="1063" t="s">
        <v>855</v>
      </c>
      <c r="C418" s="1070"/>
      <c r="D418" s="1067"/>
      <c r="E418" s="1071"/>
    </row>
    <row r="419" spans="1:5" ht="18.75">
      <c r="A419" s="957"/>
      <c r="B419" s="957"/>
      <c r="C419" s="951"/>
      <c r="D419" s="952"/>
      <c r="E419" s="952"/>
    </row>
  </sheetData>
  <mergeCells count="2">
    <mergeCell ref="B1:J2"/>
    <mergeCell ref="A357:B357"/>
  </mergeCells>
  <pageMargins left="0.4" right="0.2" top="0.39" bottom="0.27" header="0.31496062992125984" footer="0.19"/>
  <pageSetup paperSize="9" scale="65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3"/>
  <sheetViews>
    <sheetView workbookViewId="0">
      <selection activeCell="A3" sqref="A3:E4"/>
    </sheetView>
  </sheetViews>
  <sheetFormatPr defaultRowHeight="16.5"/>
  <cols>
    <col min="1" max="1" width="5.5703125" style="2" customWidth="1"/>
    <col min="2" max="2" width="60" style="2" customWidth="1"/>
    <col min="3" max="3" width="18.85546875" style="939" customWidth="1"/>
    <col min="4" max="4" width="27.28515625" customWidth="1"/>
    <col min="5" max="5" width="18.5703125" customWidth="1"/>
  </cols>
  <sheetData>
    <row r="1" spans="1:5">
      <c r="A1" s="1"/>
      <c r="B1" s="1"/>
      <c r="C1" s="1108"/>
      <c r="D1" t="s">
        <v>1206</v>
      </c>
    </row>
    <row r="2" spans="1:5">
      <c r="A2" s="1"/>
      <c r="B2" s="1"/>
      <c r="C2" s="1108"/>
      <c r="D2" t="s">
        <v>1207</v>
      </c>
    </row>
    <row r="3" spans="1:5" ht="15">
      <c r="A3" s="1399" t="s">
        <v>1205</v>
      </c>
      <c r="B3" s="1400"/>
      <c r="C3" s="1400"/>
      <c r="D3" s="1400"/>
      <c r="E3" s="1400"/>
    </row>
    <row r="4" spans="1:5" ht="15">
      <c r="A4" s="1399"/>
      <c r="B4" s="1400"/>
      <c r="C4" s="1400"/>
      <c r="D4" s="1400"/>
      <c r="E4" s="1400"/>
    </row>
    <row r="5" spans="1:5">
      <c r="A5" s="941" t="s">
        <v>789</v>
      </c>
      <c r="B5" s="941" t="s">
        <v>791</v>
      </c>
      <c r="C5" s="1093" t="s">
        <v>1169</v>
      </c>
      <c r="D5" s="1093" t="s">
        <v>1203</v>
      </c>
      <c r="E5" s="1093" t="s">
        <v>1204</v>
      </c>
    </row>
    <row r="6" spans="1:5">
      <c r="A6" s="941" t="s">
        <v>800</v>
      </c>
      <c r="B6" s="943"/>
      <c r="C6" s="1094"/>
      <c r="D6" s="2"/>
      <c r="E6" s="2"/>
    </row>
    <row r="7" spans="1:5">
      <c r="A7" s="941">
        <v>1</v>
      </c>
      <c r="B7" s="941">
        <v>2</v>
      </c>
      <c r="C7" s="1093">
        <v>3</v>
      </c>
      <c r="D7" s="1093">
        <v>4</v>
      </c>
      <c r="E7" s="1093">
        <v>5</v>
      </c>
    </row>
    <row r="8" spans="1:5" ht="23.1" customHeight="1">
      <c r="A8" s="941"/>
      <c r="B8" s="1096" t="s">
        <v>166</v>
      </c>
      <c r="C8" s="1094"/>
      <c r="D8" s="2"/>
      <c r="E8" s="2"/>
    </row>
    <row r="9" spans="1:5" ht="23.1" customHeight="1">
      <c r="A9" s="941">
        <v>1</v>
      </c>
      <c r="B9" s="943" t="s">
        <v>109</v>
      </c>
      <c r="C9" s="1095" t="s">
        <v>1187</v>
      </c>
      <c r="D9" s="2"/>
      <c r="E9" s="2"/>
    </row>
    <row r="10" spans="1:5" ht="23.1" customHeight="1">
      <c r="A10" s="1097">
        <v>2</v>
      </c>
      <c r="B10" s="1098" t="s">
        <v>183</v>
      </c>
      <c r="C10" s="1094" t="s">
        <v>1194</v>
      </c>
      <c r="D10" s="2"/>
      <c r="E10" s="2"/>
    </row>
    <row r="11" spans="1:5" ht="23.1" customHeight="1">
      <c r="A11" s="941"/>
      <c r="B11" s="1096" t="s">
        <v>498</v>
      </c>
      <c r="C11" s="1094"/>
      <c r="D11" s="2"/>
      <c r="E11" s="2"/>
    </row>
    <row r="12" spans="1:5" ht="23.1" customHeight="1">
      <c r="A12" s="941">
        <v>3</v>
      </c>
      <c r="B12" s="943" t="s">
        <v>131</v>
      </c>
      <c r="C12" s="1094" t="s">
        <v>886</v>
      </c>
      <c r="D12" s="2"/>
      <c r="E12" s="2"/>
    </row>
    <row r="13" spans="1:5" ht="23.1" customHeight="1">
      <c r="A13" s="941"/>
      <c r="B13" s="1096" t="s">
        <v>506</v>
      </c>
      <c r="C13" s="1094"/>
      <c r="D13" s="2"/>
      <c r="E13" s="2"/>
    </row>
    <row r="14" spans="1:5" ht="23.1" customHeight="1">
      <c r="A14" s="941">
        <v>4</v>
      </c>
      <c r="B14" s="943" t="s">
        <v>131</v>
      </c>
      <c r="C14" s="1094" t="s">
        <v>894</v>
      </c>
      <c r="D14" s="2"/>
      <c r="E14" s="2"/>
    </row>
    <row r="15" spans="1:5" ht="23.1" customHeight="1">
      <c r="A15" s="941"/>
      <c r="B15" s="1096" t="s">
        <v>138</v>
      </c>
      <c r="C15" s="1094"/>
      <c r="D15" s="2"/>
      <c r="E15" s="2"/>
    </row>
    <row r="16" spans="1:5" ht="23.1" customHeight="1">
      <c r="A16" s="941">
        <v>5</v>
      </c>
      <c r="B16" s="945" t="s">
        <v>137</v>
      </c>
      <c r="C16" s="1094" t="s">
        <v>900</v>
      </c>
      <c r="D16" s="2"/>
      <c r="E16" s="2"/>
    </row>
    <row r="17" spans="1:5" ht="23.1" customHeight="1">
      <c r="A17" s="941">
        <v>6</v>
      </c>
      <c r="B17" s="945" t="s">
        <v>139</v>
      </c>
      <c r="C17" s="1094" t="s">
        <v>901</v>
      </c>
      <c r="D17" s="2"/>
      <c r="E17" s="2"/>
    </row>
    <row r="18" spans="1:5" ht="23.1" customHeight="1">
      <c r="A18" s="941"/>
      <c r="B18" s="1096" t="s">
        <v>515</v>
      </c>
      <c r="C18" s="1094"/>
      <c r="D18" s="2"/>
      <c r="E18" s="2"/>
    </row>
    <row r="19" spans="1:5" ht="23.1" customHeight="1">
      <c r="A19" s="941">
        <v>7</v>
      </c>
      <c r="B19" s="943" t="s">
        <v>131</v>
      </c>
      <c r="C19" s="1094" t="s">
        <v>1174</v>
      </c>
      <c r="D19" s="2"/>
      <c r="E19" s="2"/>
    </row>
    <row r="20" spans="1:5" ht="23.1" customHeight="1">
      <c r="A20" s="941"/>
      <c r="B20" s="1096" t="s">
        <v>520</v>
      </c>
      <c r="C20" s="1094"/>
      <c r="D20" s="2"/>
      <c r="E20" s="2"/>
    </row>
    <row r="21" spans="1:5" ht="23.1" customHeight="1">
      <c r="A21" s="941">
        <v>8</v>
      </c>
      <c r="B21" s="945" t="s">
        <v>496</v>
      </c>
      <c r="C21" s="1094" t="s">
        <v>1195</v>
      </c>
      <c r="D21" s="2"/>
      <c r="E21" s="2"/>
    </row>
    <row r="22" spans="1:5" ht="23.1" customHeight="1">
      <c r="A22" s="941">
        <v>9</v>
      </c>
      <c r="B22" s="945" t="s">
        <v>5</v>
      </c>
      <c r="C22" s="1094" t="s">
        <v>918</v>
      </c>
      <c r="D22" s="2"/>
      <c r="E22" s="2"/>
    </row>
    <row r="23" spans="1:5" ht="23.1" customHeight="1">
      <c r="A23" s="941"/>
      <c r="B23" s="1096" t="s">
        <v>857</v>
      </c>
      <c r="C23" s="1094"/>
      <c r="D23" s="2"/>
      <c r="E23" s="2"/>
    </row>
    <row r="24" spans="1:5" ht="23.1" customHeight="1">
      <c r="A24" s="941">
        <v>10</v>
      </c>
      <c r="B24" s="943" t="s">
        <v>151</v>
      </c>
      <c r="C24" s="1094" t="s">
        <v>928</v>
      </c>
      <c r="D24" s="2"/>
      <c r="E24" s="2"/>
    </row>
    <row r="25" spans="1:5" ht="23.1" customHeight="1">
      <c r="A25" s="941">
        <v>11</v>
      </c>
      <c r="B25" s="943" t="s">
        <v>150</v>
      </c>
      <c r="C25" s="1094" t="s">
        <v>929</v>
      </c>
      <c r="D25" s="2"/>
      <c r="E25" s="2"/>
    </row>
    <row r="26" spans="1:5" ht="23.1" customHeight="1">
      <c r="A26" s="941">
        <v>12</v>
      </c>
      <c r="B26" s="943" t="s">
        <v>1197</v>
      </c>
      <c r="C26" s="1094" t="s">
        <v>930</v>
      </c>
      <c r="D26" s="2"/>
      <c r="E26" s="2"/>
    </row>
    <row r="27" spans="1:5" ht="23.1" customHeight="1">
      <c r="A27" s="1037"/>
      <c r="B27" s="1099" t="s">
        <v>866</v>
      </c>
      <c r="C27" s="1094"/>
      <c r="D27" s="2"/>
      <c r="E27" s="2"/>
    </row>
    <row r="28" spans="1:5" ht="23.1" customHeight="1">
      <c r="A28" s="941">
        <v>13</v>
      </c>
      <c r="B28" s="943" t="s">
        <v>869</v>
      </c>
      <c r="C28" s="1094" t="s">
        <v>962</v>
      </c>
      <c r="D28" s="2"/>
      <c r="E28" s="2"/>
    </row>
    <row r="29" spans="1:5" ht="23.1" customHeight="1">
      <c r="A29" s="941">
        <v>14</v>
      </c>
      <c r="B29" s="943" t="s">
        <v>1198</v>
      </c>
      <c r="C29" s="1094" t="s">
        <v>963</v>
      </c>
      <c r="D29" s="2"/>
      <c r="E29" s="2"/>
    </row>
    <row r="30" spans="1:5" ht="23.1" customHeight="1">
      <c r="A30" s="941">
        <v>15</v>
      </c>
      <c r="B30" s="943" t="s">
        <v>1197</v>
      </c>
      <c r="C30" s="1094" t="s">
        <v>965</v>
      </c>
      <c r="D30" s="2"/>
      <c r="E30" s="2"/>
    </row>
    <row r="31" spans="1:5" ht="23.1" customHeight="1">
      <c r="A31" s="941">
        <v>16</v>
      </c>
      <c r="B31" s="943" t="s">
        <v>5</v>
      </c>
      <c r="C31" s="1094" t="s">
        <v>974</v>
      </c>
      <c r="D31" s="2"/>
      <c r="E31" s="2"/>
    </row>
    <row r="32" spans="1:5" ht="23.1" customHeight="1">
      <c r="A32" s="941"/>
      <c r="B32" s="1096" t="s">
        <v>620</v>
      </c>
      <c r="C32" s="1094"/>
      <c r="D32" s="2"/>
      <c r="E32" s="2"/>
    </row>
    <row r="33" spans="1:5" ht="23.1" customHeight="1">
      <c r="A33" s="941"/>
      <c r="B33" s="1100" t="s">
        <v>114</v>
      </c>
      <c r="C33" s="1094"/>
      <c r="D33" s="2"/>
      <c r="E33" s="2"/>
    </row>
    <row r="34" spans="1:5" ht="23.1" customHeight="1">
      <c r="A34" s="941"/>
      <c r="B34" s="1101" t="s">
        <v>622</v>
      </c>
      <c r="C34" s="1094"/>
      <c r="D34" s="2"/>
      <c r="E34" s="2"/>
    </row>
    <row r="35" spans="1:5" ht="23.1" customHeight="1">
      <c r="A35" s="941">
        <v>17</v>
      </c>
      <c r="B35" s="943" t="s">
        <v>4</v>
      </c>
      <c r="C35" s="1094" t="s">
        <v>992</v>
      </c>
      <c r="D35" s="2"/>
      <c r="E35" s="2"/>
    </row>
    <row r="36" spans="1:5" ht="23.1" customHeight="1">
      <c r="A36" s="941">
        <v>18</v>
      </c>
      <c r="B36" s="943" t="s">
        <v>1199</v>
      </c>
      <c r="C36" s="1094" t="s">
        <v>993</v>
      </c>
      <c r="D36" s="2"/>
      <c r="E36" s="2"/>
    </row>
    <row r="37" spans="1:5" ht="23.1" customHeight="1">
      <c r="A37" s="941"/>
      <c r="B37" s="943"/>
      <c r="C37" s="1094" t="s">
        <v>994</v>
      </c>
      <c r="D37" s="2"/>
      <c r="E37" s="2"/>
    </row>
    <row r="38" spans="1:5" ht="23.1" customHeight="1">
      <c r="A38" s="941"/>
      <c r="B38" s="1102" t="s">
        <v>415</v>
      </c>
      <c r="C38" s="1094"/>
      <c r="D38" s="2"/>
      <c r="E38" s="2"/>
    </row>
    <row r="39" spans="1:5" ht="23.1" customHeight="1">
      <c r="A39" s="941">
        <v>19</v>
      </c>
      <c r="B39" s="943" t="s">
        <v>1200</v>
      </c>
      <c r="C39" s="1094" t="s">
        <v>1037</v>
      </c>
      <c r="D39" s="2"/>
      <c r="E39" s="2"/>
    </row>
    <row r="40" spans="1:5" ht="23.1" customHeight="1">
      <c r="A40" s="941"/>
      <c r="B40" s="1102" t="s">
        <v>418</v>
      </c>
      <c r="C40" s="1094"/>
      <c r="D40" s="2"/>
      <c r="E40" s="2"/>
    </row>
    <row r="41" spans="1:5" ht="23.1" customHeight="1">
      <c r="A41" s="941">
        <v>20</v>
      </c>
      <c r="B41" s="943" t="s">
        <v>1201</v>
      </c>
      <c r="C41" s="1094" t="s">
        <v>1043</v>
      </c>
      <c r="D41" s="2"/>
      <c r="E41" s="2"/>
    </row>
    <row r="42" spans="1:5" ht="23.1" customHeight="1">
      <c r="A42" s="941"/>
      <c r="B42" s="1101" t="s">
        <v>436</v>
      </c>
      <c r="C42" s="1094"/>
      <c r="D42" s="2"/>
      <c r="E42" s="2"/>
    </row>
    <row r="43" spans="1:5" ht="23.1" customHeight="1">
      <c r="A43" s="941">
        <v>21</v>
      </c>
      <c r="B43" s="943" t="s">
        <v>1199</v>
      </c>
      <c r="C43" s="1094" t="s">
        <v>1086</v>
      </c>
      <c r="D43" s="2"/>
      <c r="E43" s="2"/>
    </row>
    <row r="44" spans="1:5" ht="23.1" customHeight="1">
      <c r="A44" s="941"/>
      <c r="B44" s="1102" t="s">
        <v>644</v>
      </c>
      <c r="C44" s="1094"/>
      <c r="D44" s="2"/>
      <c r="E44" s="2"/>
    </row>
    <row r="45" spans="1:5" ht="23.1" customHeight="1">
      <c r="A45" s="941"/>
      <c r="B45" s="1102" t="s">
        <v>645</v>
      </c>
      <c r="C45" s="1094"/>
      <c r="D45" s="2"/>
      <c r="E45" s="2"/>
    </row>
    <row r="46" spans="1:5" ht="23.1" customHeight="1">
      <c r="A46" s="941">
        <v>22</v>
      </c>
      <c r="B46" s="943" t="s">
        <v>5</v>
      </c>
      <c r="C46" s="1094" t="s">
        <v>1208</v>
      </c>
      <c r="D46" s="2"/>
      <c r="E46" s="2"/>
    </row>
    <row r="47" spans="1:5" ht="23.1" customHeight="1">
      <c r="A47" s="1037"/>
      <c r="B47" s="1103" t="s">
        <v>648</v>
      </c>
      <c r="C47" s="1094"/>
      <c r="D47" s="2"/>
      <c r="E47" s="2"/>
    </row>
    <row r="48" spans="1:5" ht="23.1" customHeight="1">
      <c r="A48" s="1037"/>
      <c r="B48" s="1104" t="s">
        <v>649</v>
      </c>
      <c r="C48" s="1094"/>
      <c r="D48" s="2"/>
      <c r="E48" s="2"/>
    </row>
    <row r="49" spans="1:5" ht="23.1" customHeight="1">
      <c r="A49" s="941">
        <v>23</v>
      </c>
      <c r="B49" s="1105" t="s">
        <v>4</v>
      </c>
      <c r="C49" s="1095" t="s">
        <v>1209</v>
      </c>
      <c r="D49" s="2"/>
      <c r="E49" s="2"/>
    </row>
    <row r="50" spans="1:5" ht="23.1" customHeight="1">
      <c r="A50" s="941">
        <v>24</v>
      </c>
      <c r="B50" s="1105" t="s">
        <v>1199</v>
      </c>
      <c r="C50" s="1094" t="s">
        <v>1114</v>
      </c>
      <c r="D50" s="2"/>
      <c r="E50" s="2"/>
    </row>
    <row r="51" spans="1:5" ht="23.1" customHeight="1">
      <c r="A51" s="941"/>
      <c r="B51" s="1105"/>
      <c r="C51" s="1094" t="s">
        <v>1115</v>
      </c>
      <c r="D51" s="2"/>
      <c r="E51" s="2"/>
    </row>
    <row r="52" spans="1:5" ht="23.1" customHeight="1">
      <c r="A52" s="941">
        <v>25</v>
      </c>
      <c r="B52" s="1105" t="s">
        <v>1202</v>
      </c>
      <c r="C52" s="1094" t="s">
        <v>1120</v>
      </c>
      <c r="D52" s="2"/>
      <c r="E52" s="2"/>
    </row>
    <row r="53" spans="1:5" ht="23.1" customHeight="1">
      <c r="A53" s="1397" t="s">
        <v>868</v>
      </c>
      <c r="B53" s="1398"/>
      <c r="C53" s="1094"/>
      <c r="D53" s="2"/>
      <c r="E53" s="2"/>
    </row>
    <row r="54" spans="1:5" ht="23.1" customHeight="1">
      <c r="A54" s="941">
        <v>26</v>
      </c>
      <c r="B54" s="943" t="s">
        <v>869</v>
      </c>
      <c r="C54" s="1094" t="s">
        <v>1132</v>
      </c>
      <c r="D54" s="2"/>
      <c r="E54" s="2"/>
    </row>
    <row r="55" spans="1:5" ht="23.1" customHeight="1">
      <c r="A55" s="1038" t="s">
        <v>850</v>
      </c>
      <c r="B55" s="1106"/>
      <c r="D55" s="2"/>
      <c r="E55" s="2"/>
    </row>
    <row r="56" spans="1:5" ht="17.25">
      <c r="A56" s="1041"/>
      <c r="B56" s="1107" t="s">
        <v>1196</v>
      </c>
      <c r="D56" s="2"/>
      <c r="E56" s="2"/>
    </row>
    <row r="57" spans="1:5">
      <c r="A57" s="1"/>
      <c r="B57" s="1"/>
      <c r="C57" s="1108"/>
    </row>
    <row r="58" spans="1:5">
      <c r="A58" s="1"/>
      <c r="B58" s="1"/>
      <c r="C58" s="1108"/>
    </row>
    <row r="59" spans="1:5">
      <c r="A59" s="1"/>
      <c r="B59" s="1"/>
      <c r="C59" s="1108"/>
    </row>
    <row r="60" spans="1:5">
      <c r="A60" s="1"/>
      <c r="B60" s="1" t="s">
        <v>1210</v>
      </c>
      <c r="C60" s="1108"/>
    </row>
    <row r="61" spans="1:5">
      <c r="A61" s="1"/>
      <c r="B61" s="1"/>
      <c r="C61" s="1108"/>
    </row>
    <row r="62" spans="1:5">
      <c r="A62" s="1"/>
      <c r="B62" s="1"/>
      <c r="C62" s="1108"/>
    </row>
    <row r="63" spans="1:5">
      <c r="A63" s="1"/>
      <c r="B63" s="1"/>
      <c r="C63" s="1108"/>
    </row>
    <row r="64" spans="1:5">
      <c r="A64" s="1"/>
      <c r="B64" s="1"/>
      <c r="C64" s="1108"/>
    </row>
    <row r="65" spans="1:3">
      <c r="A65" s="1"/>
      <c r="B65" s="1"/>
      <c r="C65" s="1108"/>
    </row>
    <row r="66" spans="1:3">
      <c r="A66" s="1"/>
      <c r="B66" s="1"/>
      <c r="C66" s="1108"/>
    </row>
    <row r="67" spans="1:3">
      <c r="A67" s="1"/>
      <c r="B67" s="1"/>
      <c r="C67" s="1108"/>
    </row>
    <row r="68" spans="1:3">
      <c r="A68" s="1"/>
      <c r="B68" s="1"/>
      <c r="C68" s="1108"/>
    </row>
    <row r="69" spans="1:3">
      <c r="A69" s="1"/>
      <c r="B69" s="1"/>
      <c r="C69" s="1108"/>
    </row>
    <row r="70" spans="1:3">
      <c r="A70" s="1"/>
      <c r="B70" s="1"/>
      <c r="C70" s="1108"/>
    </row>
    <row r="71" spans="1:3">
      <c r="A71" s="1"/>
      <c r="B71" s="1"/>
      <c r="C71" s="1108"/>
    </row>
    <row r="72" spans="1:3">
      <c r="A72" s="1"/>
      <c r="B72" s="1"/>
      <c r="C72" s="1108"/>
    </row>
    <row r="73" spans="1:3">
      <c r="A73" s="1"/>
      <c r="B73" s="1"/>
      <c r="C73" s="1108"/>
    </row>
    <row r="74" spans="1:3">
      <c r="A74" s="1"/>
      <c r="B74" s="1"/>
      <c r="C74" s="1108"/>
    </row>
    <row r="75" spans="1:3">
      <c r="A75" s="1"/>
      <c r="B75" s="1"/>
      <c r="C75" s="1108"/>
    </row>
    <row r="76" spans="1:3">
      <c r="A76" s="1"/>
      <c r="B76" s="1"/>
      <c r="C76" s="1108"/>
    </row>
    <row r="77" spans="1:3">
      <c r="A77" s="1"/>
      <c r="B77" s="1"/>
      <c r="C77" s="1108"/>
    </row>
    <row r="78" spans="1:3">
      <c r="A78" s="1"/>
      <c r="B78" s="1"/>
      <c r="C78" s="1108"/>
    </row>
    <row r="79" spans="1:3">
      <c r="A79" s="1"/>
      <c r="B79" s="1"/>
      <c r="C79" s="1108"/>
    </row>
    <row r="80" spans="1:3">
      <c r="A80" s="1"/>
      <c r="B80" s="1"/>
      <c r="C80" s="1108"/>
    </row>
    <row r="81" spans="1:3">
      <c r="A81" s="1"/>
      <c r="B81" s="1"/>
      <c r="C81" s="1108"/>
    </row>
    <row r="82" spans="1:3">
      <c r="A82" s="1"/>
      <c r="B82" s="1"/>
      <c r="C82" s="1108"/>
    </row>
    <row r="83" spans="1:3">
      <c r="A83" s="1"/>
      <c r="B83" s="1"/>
      <c r="C83" s="1108"/>
    </row>
  </sheetData>
  <mergeCells count="2">
    <mergeCell ref="A53:B53"/>
    <mergeCell ref="A3:E4"/>
  </mergeCells>
  <pageMargins left="0.7" right="0.7" top="0.4" bottom="0.28000000000000003" header="0.3" footer="0.19"/>
  <pageSetup paperSize="9" scale="67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A4" workbookViewId="0">
      <selection activeCell="E43" sqref="E43"/>
    </sheetView>
  </sheetViews>
  <sheetFormatPr defaultRowHeight="16.5"/>
  <cols>
    <col min="1" max="1" width="5.5703125" style="2" customWidth="1"/>
    <col min="2" max="2" width="60" style="2" customWidth="1"/>
    <col min="3" max="3" width="17.85546875" style="939" customWidth="1"/>
    <col min="4" max="4" width="18.42578125" customWidth="1"/>
    <col min="5" max="5" width="21.42578125" customWidth="1"/>
    <col min="6" max="6" width="14.7109375" customWidth="1"/>
  </cols>
  <sheetData>
    <row r="1" spans="1:6">
      <c r="A1" s="1"/>
      <c r="B1" s="1"/>
      <c r="C1" s="1108"/>
      <c r="D1" t="s">
        <v>1206</v>
      </c>
    </row>
    <row r="2" spans="1:6">
      <c r="A2" s="1"/>
      <c r="B2" s="1"/>
      <c r="C2" s="1108"/>
      <c r="D2" t="s">
        <v>1207</v>
      </c>
    </row>
    <row r="3" spans="1:6">
      <c r="A3" s="1"/>
      <c r="B3" s="1"/>
      <c r="C3" s="1108"/>
    </row>
    <row r="4" spans="1:6">
      <c r="A4" s="1"/>
      <c r="B4" s="1"/>
      <c r="C4" s="1108"/>
    </row>
    <row r="5" spans="1:6" ht="15">
      <c r="A5" s="1399" t="s">
        <v>1219</v>
      </c>
      <c r="B5" s="1400"/>
      <c r="C5" s="1400"/>
      <c r="D5" s="1400"/>
      <c r="E5" s="1400"/>
    </row>
    <row r="6" spans="1:6" ht="15">
      <c r="A6" s="1399"/>
      <c r="B6" s="1400"/>
      <c r="C6" s="1400"/>
      <c r="D6" s="1400"/>
      <c r="E6" s="1400"/>
    </row>
    <row r="7" spans="1:6" ht="15">
      <c r="A7" s="1399"/>
      <c r="B7" s="1400"/>
      <c r="C7" s="1400"/>
      <c r="D7" s="1400"/>
      <c r="E7" s="1400"/>
    </row>
    <row r="8" spans="1:6">
      <c r="A8" s="941" t="s">
        <v>789</v>
      </c>
      <c r="B8" s="941" t="s">
        <v>791</v>
      </c>
      <c r="C8" s="1093" t="s">
        <v>1169</v>
      </c>
      <c r="D8" s="1093" t="s">
        <v>1214</v>
      </c>
      <c r="E8" s="1093" t="s">
        <v>1203</v>
      </c>
      <c r="F8" s="1093" t="s">
        <v>1204</v>
      </c>
    </row>
    <row r="9" spans="1:6">
      <c r="A9" s="941">
        <v>1</v>
      </c>
      <c r="B9" s="941">
        <v>2</v>
      </c>
      <c r="C9" s="1093">
        <v>3</v>
      </c>
      <c r="D9" s="1093">
        <v>4</v>
      </c>
      <c r="E9" s="1093">
        <v>5</v>
      </c>
      <c r="F9" s="1093">
        <v>6</v>
      </c>
    </row>
    <row r="10" spans="1:6">
      <c r="A10" s="941"/>
      <c r="B10" s="1096" t="s">
        <v>166</v>
      </c>
      <c r="C10" s="1094"/>
      <c r="D10" s="2"/>
      <c r="E10" s="2"/>
      <c r="F10" s="1093"/>
    </row>
    <row r="11" spans="1:6">
      <c r="A11" s="941">
        <v>1</v>
      </c>
      <c r="B11" s="943" t="s">
        <v>129</v>
      </c>
      <c r="C11" s="1095" t="s">
        <v>891</v>
      </c>
      <c r="D11" s="2"/>
      <c r="E11" s="2"/>
      <c r="F11" s="2"/>
    </row>
    <row r="12" spans="1:6">
      <c r="A12" s="941"/>
      <c r="B12" s="1096" t="s">
        <v>498</v>
      </c>
      <c r="C12" s="1094"/>
      <c r="D12" s="2"/>
      <c r="E12" s="2"/>
      <c r="F12" s="2"/>
    </row>
    <row r="13" spans="1:6">
      <c r="A13" s="941">
        <v>2</v>
      </c>
      <c r="B13" s="943" t="s">
        <v>131</v>
      </c>
      <c r="C13" s="1094" t="s">
        <v>886</v>
      </c>
      <c r="D13" s="2"/>
      <c r="E13" s="2"/>
      <c r="F13" s="2"/>
    </row>
    <row r="14" spans="1:6">
      <c r="A14" s="941"/>
      <c r="B14" s="1096" t="s">
        <v>506</v>
      </c>
      <c r="C14" s="1094"/>
      <c r="D14" s="2"/>
      <c r="E14" s="2"/>
      <c r="F14" s="2"/>
    </row>
    <row r="15" spans="1:6">
      <c r="A15" s="941">
        <v>3</v>
      </c>
      <c r="B15" s="943" t="s">
        <v>131</v>
      </c>
      <c r="C15" s="1094" t="s">
        <v>894</v>
      </c>
      <c r="D15" s="2"/>
      <c r="E15" s="2"/>
      <c r="F15" s="2"/>
    </row>
    <row r="16" spans="1:6">
      <c r="A16" s="941"/>
      <c r="B16" s="1096" t="s">
        <v>138</v>
      </c>
      <c r="C16" s="1094"/>
      <c r="D16" s="2"/>
      <c r="E16" s="2"/>
      <c r="F16" s="2"/>
    </row>
    <row r="17" spans="1:6">
      <c r="A17" s="941">
        <v>4</v>
      </c>
      <c r="B17" s="945" t="s">
        <v>137</v>
      </c>
      <c r="C17" s="1094" t="s">
        <v>900</v>
      </c>
      <c r="D17" s="2"/>
      <c r="E17" s="2"/>
      <c r="F17" s="2"/>
    </row>
    <row r="18" spans="1:6">
      <c r="A18" s="941"/>
      <c r="B18" s="1096" t="s">
        <v>515</v>
      </c>
      <c r="C18" s="1094"/>
      <c r="D18" s="2"/>
      <c r="E18" s="2"/>
      <c r="F18" s="2"/>
    </row>
    <row r="19" spans="1:6">
      <c r="A19" s="941">
        <v>5</v>
      </c>
      <c r="B19" s="943" t="s">
        <v>131</v>
      </c>
      <c r="C19" s="1094" t="s">
        <v>1174</v>
      </c>
      <c r="D19" s="2"/>
      <c r="E19" s="2"/>
      <c r="F19" s="2"/>
    </row>
    <row r="20" spans="1:6">
      <c r="A20" s="941"/>
      <c r="B20" s="1096" t="s">
        <v>520</v>
      </c>
      <c r="C20" s="1094"/>
      <c r="D20" s="2"/>
      <c r="E20" s="2"/>
      <c r="F20" s="2"/>
    </row>
    <row r="21" spans="1:6">
      <c r="A21" s="941">
        <v>6</v>
      </c>
      <c r="B21" s="945" t="s">
        <v>496</v>
      </c>
      <c r="C21" s="1094" t="s">
        <v>1195</v>
      </c>
      <c r="D21" s="2"/>
      <c r="E21" s="2"/>
      <c r="F21" s="2"/>
    </row>
    <row r="22" spans="1:6">
      <c r="A22" s="941"/>
      <c r="B22" s="1096" t="s">
        <v>857</v>
      </c>
      <c r="C22" s="1094"/>
      <c r="D22" s="2"/>
      <c r="E22" s="2"/>
      <c r="F22" s="2"/>
    </row>
    <row r="23" spans="1:6">
      <c r="A23" s="941">
        <v>7</v>
      </c>
      <c r="B23" s="943" t="s">
        <v>151</v>
      </c>
      <c r="C23" s="1094" t="s">
        <v>928</v>
      </c>
      <c r="D23" s="2"/>
      <c r="E23" s="2"/>
      <c r="F23" s="2"/>
    </row>
    <row r="24" spans="1:6">
      <c r="A24" s="1037"/>
      <c r="B24" s="1099" t="s">
        <v>866</v>
      </c>
      <c r="C24" s="1094"/>
      <c r="D24" s="2"/>
      <c r="E24" s="2"/>
      <c r="F24" s="2"/>
    </row>
    <row r="25" spans="1:6">
      <c r="A25" s="941">
        <v>8</v>
      </c>
      <c r="B25" s="943" t="s">
        <v>869</v>
      </c>
      <c r="C25" s="1094" t="s">
        <v>962</v>
      </c>
      <c r="D25" s="2"/>
      <c r="E25" s="2"/>
      <c r="F25" s="2"/>
    </row>
    <row r="26" spans="1:6">
      <c r="A26" s="941"/>
      <c r="B26" s="1096" t="s">
        <v>620</v>
      </c>
      <c r="C26" s="1094"/>
      <c r="D26" s="2"/>
      <c r="E26" s="2"/>
      <c r="F26" s="2"/>
    </row>
    <row r="27" spans="1:6">
      <c r="A27" s="941"/>
      <c r="B27" s="1109" t="s">
        <v>114</v>
      </c>
      <c r="C27" s="1094"/>
      <c r="D27" s="2"/>
      <c r="E27" s="2"/>
      <c r="F27" s="2"/>
    </row>
    <row r="28" spans="1:6">
      <c r="A28" s="941">
        <v>9</v>
      </c>
      <c r="B28" s="943" t="s">
        <v>4</v>
      </c>
      <c r="C28" s="1094" t="s">
        <v>992</v>
      </c>
      <c r="D28" s="2"/>
      <c r="E28" s="2"/>
      <c r="F28" s="2"/>
    </row>
    <row r="29" spans="1:6">
      <c r="A29" s="941">
        <v>10</v>
      </c>
      <c r="B29" s="943" t="s">
        <v>1217</v>
      </c>
      <c r="C29" s="1094" t="s">
        <v>1218</v>
      </c>
      <c r="D29" s="2"/>
      <c r="E29" s="2"/>
      <c r="F29" s="2"/>
    </row>
    <row r="30" spans="1:6">
      <c r="A30" s="941"/>
      <c r="B30" s="1102" t="s">
        <v>415</v>
      </c>
      <c r="C30" s="1094"/>
      <c r="D30" s="2"/>
      <c r="E30" s="2"/>
      <c r="F30" s="2"/>
    </row>
    <row r="31" spans="1:6">
      <c r="A31" s="941">
        <v>11</v>
      </c>
      <c r="B31" s="943" t="s">
        <v>1200</v>
      </c>
      <c r="C31" s="1094" t="s">
        <v>1037</v>
      </c>
      <c r="D31" s="2"/>
      <c r="E31" s="2"/>
      <c r="F31" s="2"/>
    </row>
    <row r="32" spans="1:6">
      <c r="A32" s="1037"/>
      <c r="B32" s="1103" t="s">
        <v>648</v>
      </c>
      <c r="C32" s="1094"/>
      <c r="D32" s="2"/>
      <c r="E32" s="2"/>
      <c r="F32" s="2"/>
    </row>
    <row r="33" spans="1:6">
      <c r="A33" s="1037"/>
      <c r="B33" s="1104" t="s">
        <v>649</v>
      </c>
      <c r="C33" s="1094"/>
      <c r="D33" s="2"/>
      <c r="E33" s="2"/>
      <c r="F33" s="2"/>
    </row>
    <row r="34" spans="1:6">
      <c r="A34" s="941">
        <v>12</v>
      </c>
      <c r="B34" s="1105" t="s">
        <v>4</v>
      </c>
      <c r="C34" s="1095" t="s">
        <v>1209</v>
      </c>
      <c r="D34" s="2"/>
      <c r="E34" s="2"/>
      <c r="F34" s="2"/>
    </row>
    <row r="35" spans="1:6">
      <c r="A35" s="1103"/>
      <c r="B35" s="1103" t="s">
        <v>868</v>
      </c>
      <c r="C35" s="1094"/>
      <c r="D35" s="2"/>
      <c r="E35" s="2"/>
      <c r="F35" s="2"/>
    </row>
    <row r="36" spans="1:6">
      <c r="A36" s="941">
        <v>13</v>
      </c>
      <c r="B36" s="943" t="s">
        <v>869</v>
      </c>
      <c r="C36" s="1094" t="s">
        <v>1132</v>
      </c>
      <c r="D36" s="2"/>
      <c r="E36" s="2"/>
      <c r="F36" s="2"/>
    </row>
    <row r="37" spans="1:6" ht="17.25">
      <c r="A37" s="1038" t="s">
        <v>850</v>
      </c>
      <c r="B37" s="1110" t="s">
        <v>202</v>
      </c>
      <c r="C37" s="1096"/>
      <c r="D37" s="2"/>
      <c r="E37" s="2"/>
      <c r="F37" s="2"/>
    </row>
    <row r="38" spans="1:6">
      <c r="A38" s="941">
        <v>14</v>
      </c>
      <c r="B38" s="943" t="s">
        <v>1215</v>
      </c>
      <c r="C38" s="939" t="s">
        <v>932</v>
      </c>
      <c r="D38" s="2"/>
      <c r="E38" s="2"/>
      <c r="F38" s="2"/>
    </row>
    <row r="39" spans="1:6">
      <c r="B39" s="1110" t="s">
        <v>859</v>
      </c>
      <c r="D39" s="2"/>
      <c r="E39" s="2"/>
      <c r="F39" s="2"/>
    </row>
    <row r="40" spans="1:6" ht="18.75">
      <c r="A40" s="941">
        <v>15</v>
      </c>
      <c r="B40" s="952" t="s">
        <v>5</v>
      </c>
      <c r="C40" s="939" t="s">
        <v>1216</v>
      </c>
      <c r="D40" s="2"/>
      <c r="E40" s="2"/>
      <c r="F40" s="2"/>
    </row>
    <row r="41" spans="1:6" ht="18.75">
      <c r="A41" s="1"/>
      <c r="B41" s="750"/>
      <c r="C41" s="1108"/>
      <c r="D41" s="1"/>
      <c r="E41" s="1"/>
      <c r="F41" s="1"/>
    </row>
    <row r="42" spans="1:6" ht="18.75">
      <c r="A42" s="1"/>
      <c r="B42" s="750"/>
      <c r="C42" s="1108"/>
      <c r="D42" s="1"/>
      <c r="E42" s="1"/>
      <c r="F42" s="1"/>
    </row>
    <row r="43" spans="1:6" ht="18.75">
      <c r="A43" s="1"/>
      <c r="B43" s="750"/>
      <c r="C43" s="1108"/>
      <c r="D43" s="1"/>
      <c r="E43" s="1"/>
      <c r="F43" s="1"/>
    </row>
    <row r="44" spans="1:6" ht="18.75">
      <c r="A44" s="1"/>
      <c r="B44" s="750"/>
      <c r="C44" s="1108"/>
      <c r="D44" s="1"/>
      <c r="E44" s="1"/>
      <c r="F44" s="1"/>
    </row>
    <row r="45" spans="1:6" ht="18.75">
      <c r="A45" s="1"/>
      <c r="B45" s="750"/>
      <c r="C45" s="1108"/>
      <c r="D45" s="1"/>
      <c r="E45" s="1"/>
      <c r="F45" s="1"/>
    </row>
    <row r="46" spans="1:6" ht="18.75">
      <c r="A46" s="1"/>
      <c r="B46" s="750"/>
      <c r="C46" s="1108"/>
      <c r="D46" s="1"/>
      <c r="E46" s="1"/>
      <c r="F46" s="1"/>
    </row>
    <row r="47" spans="1:6" ht="20.25" customHeight="1">
      <c r="A47" s="1"/>
      <c r="B47" s="1112" t="s">
        <v>1212</v>
      </c>
      <c r="C47" s="1108"/>
      <c r="D47" s="1108" t="s">
        <v>1213</v>
      </c>
    </row>
    <row r="48" spans="1:6" ht="20.25" customHeight="1">
      <c r="A48" s="1"/>
      <c r="B48" s="1"/>
      <c r="C48" s="1108"/>
    </row>
    <row r="49" spans="1:3" ht="20.25" customHeight="1">
      <c r="A49" s="1"/>
      <c r="B49" s="1"/>
      <c r="C49" s="1108"/>
    </row>
    <row r="50" spans="1:3">
      <c r="A50" s="1"/>
      <c r="B50" s="1"/>
      <c r="C50" s="1108"/>
    </row>
    <row r="51" spans="1:3">
      <c r="A51" s="1"/>
      <c r="B51" s="1"/>
      <c r="C51" s="1108"/>
    </row>
    <row r="52" spans="1:3">
      <c r="A52" s="1"/>
      <c r="B52" s="1"/>
      <c r="C52" s="1108"/>
    </row>
    <row r="53" spans="1:3">
      <c r="A53" s="1"/>
      <c r="B53" s="1"/>
      <c r="C53" s="1108"/>
    </row>
    <row r="54" spans="1:3">
      <c r="A54" s="1"/>
      <c r="B54" s="1111" t="s">
        <v>1211</v>
      </c>
      <c r="C54" s="1108"/>
    </row>
    <row r="55" spans="1:3">
      <c r="A55" s="1"/>
      <c r="B55" s="1111" t="s">
        <v>891</v>
      </c>
      <c r="C55" s="1108"/>
    </row>
    <row r="56" spans="1:3">
      <c r="A56" s="1"/>
      <c r="B56" s="1"/>
      <c r="C56" s="1108"/>
    </row>
    <row r="57" spans="1:3">
      <c r="A57" s="1"/>
      <c r="B57" s="1"/>
      <c r="C57" s="1108"/>
    </row>
    <row r="58" spans="1:3">
      <c r="A58" s="1"/>
      <c r="B58" s="1"/>
      <c r="C58" s="1108"/>
    </row>
    <row r="59" spans="1:3">
      <c r="A59" s="1"/>
      <c r="B59" s="1"/>
      <c r="C59" s="1108"/>
    </row>
    <row r="60" spans="1:3">
      <c r="A60" s="1"/>
      <c r="B60" s="1"/>
      <c r="C60" s="1108"/>
    </row>
    <row r="61" spans="1:3">
      <c r="A61" s="1"/>
      <c r="B61" s="1"/>
      <c r="C61" s="1108"/>
    </row>
    <row r="62" spans="1:3">
      <c r="A62" s="1"/>
      <c r="B62" s="1"/>
      <c r="C62" s="1108"/>
    </row>
    <row r="63" spans="1:3">
      <c r="A63" s="1"/>
      <c r="B63" s="1"/>
      <c r="C63" s="1108"/>
    </row>
    <row r="64" spans="1:3">
      <c r="A64" s="1"/>
      <c r="B64" s="1"/>
      <c r="C64" s="1108"/>
    </row>
    <row r="65" spans="1:3">
      <c r="A65" s="1"/>
      <c r="B65" s="1"/>
      <c r="C65" s="1108"/>
    </row>
    <row r="66" spans="1:3">
      <c r="A66" s="1"/>
      <c r="B66" s="1"/>
      <c r="C66" s="1108"/>
    </row>
    <row r="67" spans="1:3">
      <c r="A67" s="1"/>
      <c r="B67" s="1"/>
      <c r="C67" s="1108"/>
    </row>
    <row r="68" spans="1:3">
      <c r="A68" s="1"/>
      <c r="B68" s="1"/>
      <c r="C68" s="1108"/>
    </row>
    <row r="69" spans="1:3">
      <c r="A69" s="1"/>
      <c r="B69" s="1"/>
      <c r="C69" s="1108"/>
    </row>
    <row r="70" spans="1:3">
      <c r="A70" s="1"/>
      <c r="B70" s="1"/>
      <c r="C70" s="1108"/>
    </row>
    <row r="71" spans="1:3">
      <c r="A71" s="1"/>
      <c r="B71" s="1"/>
      <c r="C71" s="1108"/>
    </row>
    <row r="72" spans="1:3">
      <c r="A72" s="1"/>
      <c r="B72" s="1"/>
      <c r="C72" s="1108"/>
    </row>
    <row r="73" spans="1:3">
      <c r="A73" s="1"/>
      <c r="B73" s="1"/>
      <c r="C73" s="1108"/>
    </row>
    <row r="74" spans="1:3">
      <c r="A74" s="1"/>
      <c r="B74" s="1"/>
      <c r="C74" s="1108"/>
    </row>
    <row r="75" spans="1:3">
      <c r="A75" s="1"/>
      <c r="B75" s="1"/>
      <c r="C75" s="1108"/>
    </row>
    <row r="76" spans="1:3">
      <c r="A76" s="1"/>
      <c r="B76" s="1"/>
      <c r="C76" s="1108"/>
    </row>
    <row r="77" spans="1:3">
      <c r="A77" s="1"/>
      <c r="B77" s="1"/>
      <c r="C77" s="1108"/>
    </row>
    <row r="78" spans="1:3">
      <c r="A78" s="1"/>
      <c r="B78" s="1"/>
      <c r="C78" s="1108"/>
    </row>
    <row r="79" spans="1:3">
      <c r="A79" s="1"/>
      <c r="B79" s="1"/>
      <c r="C79" s="1108"/>
    </row>
    <row r="80" spans="1:3">
      <c r="A80" s="1"/>
      <c r="B80" s="1"/>
      <c r="C80" s="1108"/>
    </row>
    <row r="81" spans="1:3">
      <c r="A81" s="1"/>
      <c r="B81" s="1"/>
      <c r="C81" s="1108"/>
    </row>
    <row r="82" spans="1:3">
      <c r="A82" s="1"/>
      <c r="B82" s="1"/>
      <c r="C82" s="1108"/>
    </row>
    <row r="83" spans="1:3">
      <c r="A83" s="1"/>
      <c r="B83" s="1"/>
      <c r="C83" s="1108"/>
    </row>
    <row r="84" spans="1:3">
      <c r="A84" s="1"/>
      <c r="B84" s="1"/>
      <c r="C84" s="1108"/>
    </row>
    <row r="85" spans="1:3">
      <c r="A85" s="1"/>
      <c r="B85" s="1"/>
      <c r="C85" s="1108"/>
    </row>
    <row r="86" spans="1:3">
      <c r="A86" s="1"/>
      <c r="B86" s="1"/>
      <c r="C86" s="1108"/>
    </row>
  </sheetData>
  <mergeCells count="1">
    <mergeCell ref="A5:E7"/>
  </mergeCells>
  <pageMargins left="0.47" right="0.21" top="0.37" bottom="0.26" header="0.31496062992125984" footer="0.19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0"/>
  <sheetViews>
    <sheetView tabSelected="1" workbookViewId="0">
      <selection activeCell="F41" sqref="F41"/>
    </sheetView>
  </sheetViews>
  <sheetFormatPr defaultRowHeight="16.5"/>
  <cols>
    <col min="1" max="1" width="5.5703125" style="2" customWidth="1"/>
    <col min="2" max="2" width="49.85546875" style="2" customWidth="1"/>
    <col min="3" max="3" width="36.7109375" style="939" customWidth="1"/>
    <col min="4" max="4" width="20.28515625" customWidth="1"/>
  </cols>
  <sheetData>
    <row r="1" spans="1:4" ht="15">
      <c r="A1" s="1403" t="s">
        <v>1239</v>
      </c>
      <c r="B1" s="1404"/>
      <c r="C1" s="1404"/>
      <c r="D1" s="1404"/>
    </row>
    <row r="2" spans="1:4" ht="15">
      <c r="A2" s="1405"/>
      <c r="B2" s="1405"/>
      <c r="C2" s="1405"/>
      <c r="D2" s="1405"/>
    </row>
    <row r="3" spans="1:4">
      <c r="A3" s="941"/>
      <c r="B3" s="943"/>
      <c r="D3" s="2"/>
    </row>
    <row r="4" spans="1:4">
      <c r="A4" s="941" t="s">
        <v>789</v>
      </c>
      <c r="B4" s="941" t="s">
        <v>791</v>
      </c>
      <c r="C4" s="1016" t="s">
        <v>1169</v>
      </c>
      <c r="D4" s="1113" t="s">
        <v>1240</v>
      </c>
    </row>
    <row r="5" spans="1:4">
      <c r="A5" s="941" t="s">
        <v>800</v>
      </c>
      <c r="B5" s="943"/>
      <c r="D5" s="2"/>
    </row>
    <row r="6" spans="1:4">
      <c r="A6" s="877">
        <v>1</v>
      </c>
      <c r="B6" s="877">
        <v>2</v>
      </c>
      <c r="C6" s="1016">
        <v>3</v>
      </c>
      <c r="D6" s="1113">
        <v>5</v>
      </c>
    </row>
    <row r="7" spans="1:4" ht="18.75">
      <c r="A7" s="938"/>
      <c r="B7" s="950" t="s">
        <v>166</v>
      </c>
      <c r="C7" s="1120"/>
      <c r="D7" s="1121"/>
    </row>
    <row r="8" spans="1:4" ht="18.75">
      <c r="A8" s="938">
        <v>1</v>
      </c>
      <c r="B8" s="952" t="s">
        <v>1221</v>
      </c>
      <c r="C8" s="1115" t="s">
        <v>1222</v>
      </c>
      <c r="D8" s="1114" t="s">
        <v>1237</v>
      </c>
    </row>
    <row r="9" spans="1:4" ht="18.75">
      <c r="A9" s="938">
        <v>2</v>
      </c>
      <c r="B9" s="952" t="s">
        <v>109</v>
      </c>
      <c r="C9" s="1080" t="s">
        <v>1222</v>
      </c>
      <c r="D9" s="1114" t="s">
        <v>1244</v>
      </c>
    </row>
    <row r="10" spans="1:4" ht="18.75">
      <c r="A10" s="938"/>
      <c r="B10" s="950" t="s">
        <v>498</v>
      </c>
      <c r="C10" s="1080"/>
      <c r="D10" s="2"/>
    </row>
    <row r="11" spans="1:4" ht="18.75">
      <c r="A11" s="938">
        <v>3</v>
      </c>
      <c r="B11" s="952" t="s">
        <v>131</v>
      </c>
      <c r="C11" s="1080" t="s">
        <v>1223</v>
      </c>
      <c r="D11" s="1114" t="s">
        <v>1244</v>
      </c>
    </row>
    <row r="12" spans="1:4" ht="18.75">
      <c r="A12" s="938"/>
      <c r="B12" s="950" t="s">
        <v>502</v>
      </c>
      <c r="C12" s="1080"/>
      <c r="D12" s="2"/>
    </row>
    <row r="13" spans="1:4" ht="18.75">
      <c r="A13" s="938">
        <v>4</v>
      </c>
      <c r="B13" s="952" t="s">
        <v>129</v>
      </c>
      <c r="C13" s="1080" t="s">
        <v>1224</v>
      </c>
      <c r="D13" s="1114" t="s">
        <v>1245</v>
      </c>
    </row>
    <row r="14" spans="1:4" ht="18.75">
      <c r="A14" s="938"/>
      <c r="B14" s="950" t="s">
        <v>506</v>
      </c>
      <c r="C14" s="1080"/>
      <c r="D14" s="2"/>
    </row>
    <row r="15" spans="1:4" ht="18.75">
      <c r="A15" s="938">
        <v>5</v>
      </c>
      <c r="B15" s="952" t="s">
        <v>131</v>
      </c>
      <c r="C15" s="1080" t="s">
        <v>1225</v>
      </c>
      <c r="D15" s="1114" t="s">
        <v>1246</v>
      </c>
    </row>
    <row r="16" spans="1:4" ht="18.75">
      <c r="A16" s="938"/>
      <c r="B16" s="950" t="s">
        <v>138</v>
      </c>
      <c r="C16" s="1080"/>
      <c r="D16" s="2"/>
    </row>
    <row r="17" spans="1:4" ht="18.75">
      <c r="A17" s="938">
        <v>6</v>
      </c>
      <c r="B17" s="969" t="s">
        <v>137</v>
      </c>
      <c r="C17" s="1080" t="s">
        <v>1226</v>
      </c>
      <c r="D17" s="1114" t="s">
        <v>1247</v>
      </c>
    </row>
    <row r="18" spans="1:4" ht="18.75">
      <c r="A18" s="938">
        <v>7</v>
      </c>
      <c r="B18" s="969" t="s">
        <v>139</v>
      </c>
      <c r="C18" s="1080" t="s">
        <v>1234</v>
      </c>
      <c r="D18" s="1114" t="s">
        <v>1246</v>
      </c>
    </row>
    <row r="19" spans="1:4" ht="18.75">
      <c r="A19" s="938"/>
      <c r="B19" s="950" t="s">
        <v>515</v>
      </c>
      <c r="C19" s="1080"/>
      <c r="D19" s="2"/>
    </row>
    <row r="20" spans="1:4" ht="18.75">
      <c r="A20" s="938">
        <v>8</v>
      </c>
      <c r="B20" s="952" t="s">
        <v>131</v>
      </c>
      <c r="C20" s="1080" t="s">
        <v>1227</v>
      </c>
      <c r="D20" s="1114" t="s">
        <v>1237</v>
      </c>
    </row>
    <row r="21" spans="1:4" ht="18.75">
      <c r="A21" s="938"/>
      <c r="B21" s="950" t="s">
        <v>520</v>
      </c>
      <c r="C21" s="1080"/>
      <c r="D21" s="2"/>
    </row>
    <row r="22" spans="1:4" ht="18.75">
      <c r="A22" s="938">
        <v>9</v>
      </c>
      <c r="B22" s="969" t="s">
        <v>457</v>
      </c>
      <c r="C22" s="1080" t="s">
        <v>1228</v>
      </c>
      <c r="D22" s="1114" t="s">
        <v>1246</v>
      </c>
    </row>
    <row r="23" spans="1:4" ht="18.75">
      <c r="A23" s="938"/>
      <c r="B23" s="950" t="s">
        <v>857</v>
      </c>
      <c r="C23" s="1080"/>
      <c r="D23" s="2"/>
    </row>
    <row r="24" spans="1:4" ht="18.75">
      <c r="A24" s="938">
        <v>10</v>
      </c>
      <c r="B24" s="952" t="s">
        <v>151</v>
      </c>
      <c r="C24" s="1080" t="s">
        <v>1229</v>
      </c>
      <c r="D24" s="1114" t="s">
        <v>1246</v>
      </c>
    </row>
    <row r="25" spans="1:4" ht="18.75">
      <c r="A25" s="938"/>
      <c r="B25" s="950" t="s">
        <v>858</v>
      </c>
      <c r="C25" s="1080"/>
      <c r="D25" s="2"/>
    </row>
    <row r="26" spans="1:4" ht="18.75">
      <c r="A26" s="938">
        <v>11</v>
      </c>
      <c r="B26" s="952" t="s">
        <v>1241</v>
      </c>
      <c r="C26" s="1080" t="s">
        <v>1230</v>
      </c>
      <c r="D26" s="1114" t="s">
        <v>1246</v>
      </c>
    </row>
    <row r="27" spans="1:4" ht="18.75">
      <c r="A27" s="938"/>
      <c r="B27" s="992" t="s">
        <v>859</v>
      </c>
      <c r="C27" s="1080"/>
      <c r="D27" s="2"/>
    </row>
    <row r="28" spans="1:4" ht="18.75">
      <c r="A28" s="938">
        <v>12</v>
      </c>
      <c r="B28" s="952" t="s">
        <v>5</v>
      </c>
      <c r="C28" s="1080" t="s">
        <v>1238</v>
      </c>
      <c r="D28" s="1114" t="s">
        <v>1246</v>
      </c>
    </row>
    <row r="29" spans="1:4" ht="18.75">
      <c r="A29" s="957"/>
      <c r="B29" s="998" t="s">
        <v>866</v>
      </c>
      <c r="C29" s="1080"/>
      <c r="D29" s="2"/>
    </row>
    <row r="30" spans="1:4" ht="18.75">
      <c r="A30" s="938">
        <v>13</v>
      </c>
      <c r="B30" s="952" t="s">
        <v>869</v>
      </c>
      <c r="C30" s="1080" t="s">
        <v>1231</v>
      </c>
      <c r="D30" s="1114" t="s">
        <v>1246</v>
      </c>
    </row>
    <row r="31" spans="1:4" ht="18.75">
      <c r="A31" s="938"/>
      <c r="B31" s="1010" t="s">
        <v>615</v>
      </c>
      <c r="C31" s="1080"/>
      <c r="D31" s="2"/>
    </row>
    <row r="32" spans="1:4" ht="18.75">
      <c r="A32" s="938">
        <v>14</v>
      </c>
      <c r="B32" s="952" t="s">
        <v>1242</v>
      </c>
      <c r="C32" s="1080" t="s">
        <v>1232</v>
      </c>
      <c r="D32" s="1114" t="s">
        <v>1246</v>
      </c>
    </row>
    <row r="33" spans="1:5" ht="18.75">
      <c r="A33" s="969"/>
      <c r="B33" s="1408" t="s">
        <v>1243</v>
      </c>
      <c r="C33" s="1409"/>
      <c r="D33" s="1119"/>
    </row>
    <row r="34" spans="1:5" ht="18.75">
      <c r="A34" s="938"/>
      <c r="B34" s="1118" t="s">
        <v>622</v>
      </c>
      <c r="C34" s="1080"/>
      <c r="D34" s="2"/>
    </row>
    <row r="35" spans="1:5" ht="18.75">
      <c r="A35" s="938">
        <v>15</v>
      </c>
      <c r="B35" s="952" t="s">
        <v>4</v>
      </c>
      <c r="C35" s="1080" t="s">
        <v>1233</v>
      </c>
      <c r="D35" s="1114" t="s">
        <v>1246</v>
      </c>
    </row>
    <row r="36" spans="1:5" ht="18.75">
      <c r="A36" s="1018"/>
      <c r="B36" s="1406" t="s">
        <v>648</v>
      </c>
      <c r="C36" s="1407"/>
      <c r="D36" s="1407"/>
      <c r="E36" s="1407"/>
    </row>
    <row r="37" spans="1:5" ht="18.75">
      <c r="A37" s="1117">
        <v>16</v>
      </c>
      <c r="B37" s="1116" t="s">
        <v>649</v>
      </c>
      <c r="C37" s="1080"/>
      <c r="D37" s="2"/>
    </row>
    <row r="38" spans="1:5" ht="18.75">
      <c r="A38" s="981">
        <v>17</v>
      </c>
      <c r="B38" s="983" t="s">
        <v>4</v>
      </c>
      <c r="C38" s="1080" t="s">
        <v>1235</v>
      </c>
      <c r="D38" s="1114" t="s">
        <v>1246</v>
      </c>
    </row>
    <row r="39" spans="1:5" ht="18.75">
      <c r="A39" s="1401" t="s">
        <v>868</v>
      </c>
      <c r="B39" s="1402"/>
      <c r="C39" s="1080"/>
      <c r="D39" s="2"/>
    </row>
    <row r="40" spans="1:5" ht="18.75">
      <c r="A40" s="938">
        <v>18</v>
      </c>
      <c r="B40" s="952" t="s">
        <v>869</v>
      </c>
      <c r="C40" s="1080" t="s">
        <v>1236</v>
      </c>
      <c r="D40" s="1114" t="s">
        <v>1246</v>
      </c>
    </row>
    <row r="41" spans="1:5" ht="15">
      <c r="A41"/>
      <c r="B41"/>
      <c r="C41"/>
    </row>
    <row r="42" spans="1:5" ht="15">
      <c r="A42"/>
      <c r="B42"/>
      <c r="C42"/>
    </row>
    <row r="43" spans="1:5" ht="15">
      <c r="A43"/>
      <c r="B43"/>
      <c r="C43"/>
    </row>
    <row r="44" spans="1:5" ht="15">
      <c r="A44"/>
      <c r="B44"/>
      <c r="C44"/>
    </row>
    <row r="45" spans="1:5" ht="15">
      <c r="A45"/>
      <c r="B45"/>
      <c r="C45"/>
    </row>
    <row r="46" spans="1:5" ht="15">
      <c r="A46"/>
      <c r="B46"/>
      <c r="C46"/>
    </row>
    <row r="47" spans="1:5" ht="15">
      <c r="A47"/>
      <c r="B47"/>
      <c r="C47"/>
    </row>
    <row r="48" spans="1:5" ht="15">
      <c r="A48"/>
      <c r="B48"/>
      <c r="C48"/>
    </row>
    <row r="49" spans="1:3" ht="15">
      <c r="A49"/>
      <c r="B49"/>
      <c r="C49"/>
    </row>
    <row r="50" spans="1:3" ht="15">
      <c r="A50"/>
      <c r="B50"/>
      <c r="C50"/>
    </row>
    <row r="51" spans="1:3" ht="15">
      <c r="A51"/>
      <c r="B51"/>
      <c r="C51"/>
    </row>
    <row r="52" spans="1:3" ht="15">
      <c r="A52"/>
      <c r="B52"/>
      <c r="C52"/>
    </row>
    <row r="53" spans="1:3" ht="15">
      <c r="A53"/>
      <c r="B53"/>
      <c r="C53"/>
    </row>
    <row r="54" spans="1:3" ht="15">
      <c r="A54"/>
      <c r="B54"/>
      <c r="C54"/>
    </row>
    <row r="55" spans="1:3" ht="15">
      <c r="A55"/>
      <c r="B55"/>
      <c r="C55"/>
    </row>
    <row r="56" spans="1:3" ht="15">
      <c r="A56"/>
      <c r="B56"/>
      <c r="C56"/>
    </row>
    <row r="57" spans="1:3" ht="15">
      <c r="A57"/>
      <c r="B57"/>
      <c r="C57"/>
    </row>
    <row r="58" spans="1:3" ht="15">
      <c r="A58"/>
      <c r="B58"/>
      <c r="C58"/>
    </row>
    <row r="59" spans="1:3" ht="15">
      <c r="A59"/>
      <c r="B59"/>
      <c r="C59"/>
    </row>
    <row r="60" spans="1:3" ht="15">
      <c r="A60"/>
      <c r="B60"/>
      <c r="C60"/>
    </row>
    <row r="61" spans="1:3" ht="15">
      <c r="A61"/>
      <c r="B61"/>
      <c r="C61"/>
    </row>
    <row r="62" spans="1:3" ht="15">
      <c r="A62"/>
      <c r="B62"/>
      <c r="C62"/>
    </row>
    <row r="63" spans="1:3" ht="15">
      <c r="A63"/>
      <c r="B63"/>
      <c r="C63"/>
    </row>
    <row r="64" spans="1:3" ht="15">
      <c r="A64"/>
      <c r="B64"/>
      <c r="C64"/>
    </row>
    <row r="65" spans="1:3" ht="15">
      <c r="A65"/>
      <c r="B65"/>
      <c r="C65"/>
    </row>
    <row r="66" spans="1:3" ht="15">
      <c r="A66"/>
      <c r="B66"/>
      <c r="C66"/>
    </row>
    <row r="67" spans="1:3" ht="15">
      <c r="A67"/>
      <c r="B67"/>
      <c r="C67"/>
    </row>
    <row r="68" spans="1:3" ht="15">
      <c r="A68"/>
      <c r="B68"/>
      <c r="C68"/>
    </row>
    <row r="69" spans="1:3" ht="15">
      <c r="A69"/>
      <c r="B69"/>
      <c r="C69"/>
    </row>
    <row r="70" spans="1:3" ht="15">
      <c r="A70"/>
      <c r="B70"/>
      <c r="C70"/>
    </row>
    <row r="71" spans="1:3" ht="15">
      <c r="A71"/>
      <c r="B71"/>
      <c r="C71"/>
    </row>
    <row r="72" spans="1:3" ht="15">
      <c r="A72"/>
      <c r="B72"/>
      <c r="C72"/>
    </row>
    <row r="73" spans="1:3" ht="15">
      <c r="A73"/>
      <c r="B73"/>
      <c r="C73"/>
    </row>
    <row r="74" spans="1:3" ht="15">
      <c r="A74"/>
      <c r="B74"/>
      <c r="C74"/>
    </row>
    <row r="75" spans="1:3" ht="15">
      <c r="A75"/>
      <c r="B75"/>
      <c r="C75"/>
    </row>
    <row r="76" spans="1:3" ht="15">
      <c r="A76"/>
      <c r="B76"/>
      <c r="C76"/>
    </row>
    <row r="77" spans="1:3" ht="15">
      <c r="A77"/>
      <c r="B77"/>
      <c r="C77"/>
    </row>
    <row r="78" spans="1:3" ht="15">
      <c r="A78"/>
      <c r="B78"/>
      <c r="C78"/>
    </row>
    <row r="79" spans="1:3" ht="15">
      <c r="A79"/>
      <c r="B79"/>
      <c r="C79"/>
    </row>
    <row r="80" spans="1:3" ht="15">
      <c r="A80"/>
      <c r="B80"/>
      <c r="C80"/>
    </row>
    <row r="81" spans="1:3" ht="15">
      <c r="A81"/>
      <c r="B81"/>
      <c r="C81"/>
    </row>
    <row r="82" spans="1:3" ht="15">
      <c r="A82"/>
      <c r="B82"/>
      <c r="C82"/>
    </row>
    <row r="83" spans="1:3" ht="15">
      <c r="A83"/>
      <c r="B83"/>
      <c r="C83"/>
    </row>
    <row r="84" spans="1:3" ht="15">
      <c r="A84"/>
      <c r="B84"/>
      <c r="C84"/>
    </row>
    <row r="85" spans="1:3" ht="15">
      <c r="A85"/>
      <c r="B85"/>
      <c r="C85"/>
    </row>
    <row r="86" spans="1:3" ht="15">
      <c r="A86"/>
      <c r="B86"/>
      <c r="C86"/>
    </row>
    <row r="87" spans="1:3" ht="15">
      <c r="A87"/>
      <c r="B87"/>
      <c r="C87"/>
    </row>
    <row r="88" spans="1:3" ht="15">
      <c r="A88"/>
      <c r="B88"/>
      <c r="C88"/>
    </row>
    <row r="89" spans="1:3" ht="15">
      <c r="A89"/>
      <c r="B89"/>
      <c r="C89"/>
    </row>
    <row r="90" spans="1:3" ht="15">
      <c r="A90"/>
      <c r="B90"/>
      <c r="C90"/>
    </row>
    <row r="91" spans="1:3" ht="15">
      <c r="A91"/>
      <c r="B91"/>
      <c r="C91"/>
    </row>
    <row r="92" spans="1:3" ht="15">
      <c r="A92"/>
      <c r="B92"/>
      <c r="C92"/>
    </row>
    <row r="93" spans="1:3" ht="15">
      <c r="A93"/>
      <c r="B93"/>
      <c r="C93"/>
    </row>
    <row r="94" spans="1:3" ht="15">
      <c r="A94"/>
      <c r="B94"/>
      <c r="C94"/>
    </row>
    <row r="95" spans="1:3" ht="15">
      <c r="A95"/>
      <c r="B95"/>
      <c r="C95"/>
    </row>
    <row r="96" spans="1:3" ht="15">
      <c r="A96"/>
      <c r="B96"/>
      <c r="C96"/>
    </row>
    <row r="97" spans="1:3" ht="15">
      <c r="A97"/>
      <c r="B97"/>
      <c r="C97"/>
    </row>
    <row r="98" spans="1:3" ht="15">
      <c r="A98"/>
      <c r="B98"/>
      <c r="C98"/>
    </row>
    <row r="99" spans="1:3" ht="15">
      <c r="A99"/>
      <c r="B99"/>
      <c r="C99"/>
    </row>
    <row r="100" spans="1:3" ht="15">
      <c r="A100"/>
      <c r="B100"/>
      <c r="C100"/>
    </row>
    <row r="101" spans="1:3" ht="15">
      <c r="A101"/>
      <c r="B101"/>
      <c r="C101"/>
    </row>
    <row r="102" spans="1:3" ht="15">
      <c r="A102"/>
      <c r="B102"/>
      <c r="C102"/>
    </row>
    <row r="103" spans="1:3" ht="15">
      <c r="A103"/>
      <c r="B103"/>
      <c r="C103"/>
    </row>
    <row r="104" spans="1:3" ht="15">
      <c r="A104"/>
      <c r="B104"/>
      <c r="C104"/>
    </row>
    <row r="105" spans="1:3" ht="15">
      <c r="A105"/>
      <c r="B105"/>
      <c r="C105"/>
    </row>
    <row r="106" spans="1:3" ht="15">
      <c r="A106"/>
      <c r="B106"/>
      <c r="C106"/>
    </row>
    <row r="107" spans="1:3" ht="15">
      <c r="A107"/>
      <c r="B107"/>
      <c r="C107"/>
    </row>
    <row r="108" spans="1:3" ht="15">
      <c r="A108"/>
      <c r="B108"/>
      <c r="C108"/>
    </row>
    <row r="109" spans="1:3" ht="15">
      <c r="A109"/>
      <c r="B109"/>
      <c r="C109"/>
    </row>
    <row r="110" spans="1:3" ht="15">
      <c r="A110"/>
      <c r="B110"/>
      <c r="C110"/>
    </row>
    <row r="111" spans="1:3" ht="15">
      <c r="A111"/>
      <c r="B111"/>
      <c r="C111"/>
    </row>
    <row r="112" spans="1:3" ht="15">
      <c r="A112"/>
      <c r="B112"/>
      <c r="C112"/>
    </row>
    <row r="113" spans="1:3" ht="15">
      <c r="A113"/>
      <c r="B113"/>
      <c r="C113"/>
    </row>
    <row r="114" spans="1:3" ht="15">
      <c r="A114"/>
      <c r="B114"/>
      <c r="C114"/>
    </row>
    <row r="115" spans="1:3" ht="15">
      <c r="A115"/>
      <c r="B115"/>
      <c r="C115"/>
    </row>
    <row r="116" spans="1:3" ht="15">
      <c r="A116"/>
      <c r="B116"/>
      <c r="C116"/>
    </row>
    <row r="117" spans="1:3" ht="15">
      <c r="A117"/>
      <c r="B117"/>
      <c r="C117"/>
    </row>
    <row r="118" spans="1:3" ht="15">
      <c r="A118"/>
      <c r="B118"/>
      <c r="C118"/>
    </row>
    <row r="119" spans="1:3" ht="15">
      <c r="A119"/>
      <c r="B119"/>
      <c r="C119"/>
    </row>
    <row r="120" spans="1:3" ht="15">
      <c r="A120"/>
      <c r="B120"/>
      <c r="C120"/>
    </row>
    <row r="121" spans="1:3" ht="15">
      <c r="A121"/>
      <c r="B121"/>
      <c r="C121"/>
    </row>
    <row r="122" spans="1:3" ht="15">
      <c r="A122"/>
      <c r="B122"/>
      <c r="C122"/>
    </row>
    <row r="123" spans="1:3" ht="15">
      <c r="A123"/>
      <c r="B123"/>
      <c r="C123"/>
    </row>
    <row r="124" spans="1:3" ht="15">
      <c r="A124"/>
      <c r="B124"/>
      <c r="C124"/>
    </row>
    <row r="125" spans="1:3" ht="15">
      <c r="A125"/>
      <c r="B125"/>
      <c r="C125"/>
    </row>
    <row r="126" spans="1:3" ht="15">
      <c r="A126"/>
      <c r="B126"/>
      <c r="C126"/>
    </row>
    <row r="127" spans="1:3" ht="15">
      <c r="A127"/>
      <c r="B127"/>
      <c r="C127"/>
    </row>
    <row r="128" spans="1:3" ht="15">
      <c r="A128"/>
      <c r="B128"/>
      <c r="C128"/>
    </row>
    <row r="129" spans="1:3" ht="15">
      <c r="A129"/>
      <c r="B129"/>
      <c r="C129"/>
    </row>
    <row r="130" spans="1:3" ht="15">
      <c r="A130"/>
      <c r="B130"/>
      <c r="C130"/>
    </row>
    <row r="131" spans="1:3" ht="15">
      <c r="A131"/>
      <c r="B131"/>
      <c r="C131"/>
    </row>
    <row r="132" spans="1:3" ht="15">
      <c r="A132"/>
      <c r="B132"/>
      <c r="C132"/>
    </row>
    <row r="133" spans="1:3" ht="15">
      <c r="A133"/>
      <c r="B133"/>
      <c r="C133"/>
    </row>
    <row r="134" spans="1:3" ht="15">
      <c r="A134"/>
      <c r="B134"/>
      <c r="C134"/>
    </row>
    <row r="135" spans="1:3" ht="15">
      <c r="A135"/>
      <c r="B135"/>
      <c r="C135"/>
    </row>
    <row r="136" spans="1:3" ht="15">
      <c r="A136"/>
      <c r="B136"/>
      <c r="C136"/>
    </row>
    <row r="137" spans="1:3" ht="15">
      <c r="A137"/>
      <c r="B137"/>
      <c r="C137"/>
    </row>
    <row r="138" spans="1:3" ht="15">
      <c r="A138"/>
      <c r="B138"/>
      <c r="C138"/>
    </row>
    <row r="139" spans="1:3" ht="15">
      <c r="A139"/>
      <c r="B139"/>
      <c r="C139"/>
    </row>
    <row r="140" spans="1:3" ht="15">
      <c r="A140"/>
      <c r="B140"/>
      <c r="C140"/>
    </row>
    <row r="141" spans="1:3" ht="15">
      <c r="A141"/>
      <c r="B141"/>
      <c r="C141"/>
    </row>
    <row r="142" spans="1:3" ht="15">
      <c r="A142"/>
      <c r="B142"/>
      <c r="C142"/>
    </row>
    <row r="143" spans="1:3" ht="15">
      <c r="A143"/>
      <c r="B143"/>
      <c r="C143"/>
    </row>
    <row r="144" spans="1:3" ht="15">
      <c r="A144"/>
      <c r="B144"/>
      <c r="C144"/>
    </row>
    <row r="145" spans="1:3" ht="15">
      <c r="A145"/>
      <c r="B145"/>
      <c r="C145"/>
    </row>
    <row r="146" spans="1:3" ht="15">
      <c r="A146"/>
      <c r="B146"/>
      <c r="C146"/>
    </row>
    <row r="147" spans="1:3" ht="15">
      <c r="A147"/>
      <c r="B147"/>
      <c r="C147"/>
    </row>
    <row r="148" spans="1:3" ht="15">
      <c r="A148"/>
      <c r="B148"/>
      <c r="C148"/>
    </row>
    <row r="149" spans="1:3" ht="15">
      <c r="A149"/>
      <c r="B149"/>
      <c r="C149"/>
    </row>
    <row r="150" spans="1:3" ht="15">
      <c r="A150"/>
      <c r="B150"/>
      <c r="C150"/>
    </row>
    <row r="151" spans="1:3" ht="15">
      <c r="A151"/>
      <c r="B151"/>
      <c r="C151"/>
    </row>
    <row r="152" spans="1:3" ht="15">
      <c r="A152"/>
      <c r="B152"/>
      <c r="C152"/>
    </row>
    <row r="153" spans="1:3" ht="15">
      <c r="A153"/>
      <c r="B153"/>
      <c r="C153"/>
    </row>
    <row r="154" spans="1:3" ht="15">
      <c r="A154"/>
      <c r="B154"/>
      <c r="C154"/>
    </row>
    <row r="155" spans="1:3" ht="15">
      <c r="A155"/>
      <c r="B155"/>
      <c r="C155"/>
    </row>
    <row r="156" spans="1:3" ht="15">
      <c r="A156"/>
      <c r="B156"/>
      <c r="C156"/>
    </row>
    <row r="157" spans="1:3" ht="15">
      <c r="A157"/>
      <c r="B157"/>
      <c r="C157"/>
    </row>
    <row r="158" spans="1:3" ht="15">
      <c r="A158"/>
      <c r="B158"/>
      <c r="C158"/>
    </row>
    <row r="159" spans="1:3" ht="15">
      <c r="A159"/>
      <c r="B159"/>
      <c r="C159"/>
    </row>
    <row r="160" spans="1:3" ht="15">
      <c r="A160"/>
      <c r="B160"/>
      <c r="C160"/>
    </row>
    <row r="161" spans="1:3" ht="15">
      <c r="A161"/>
      <c r="B161"/>
      <c r="C161"/>
    </row>
    <row r="162" spans="1:3" ht="15">
      <c r="A162"/>
      <c r="B162"/>
      <c r="C162"/>
    </row>
    <row r="163" spans="1:3" ht="15">
      <c r="A163"/>
      <c r="B163"/>
      <c r="C163"/>
    </row>
    <row r="164" spans="1:3" ht="15">
      <c r="A164"/>
      <c r="B164"/>
      <c r="C164"/>
    </row>
    <row r="165" spans="1:3" ht="15">
      <c r="A165"/>
      <c r="B165"/>
      <c r="C165"/>
    </row>
    <row r="166" spans="1:3" ht="15">
      <c r="A166"/>
      <c r="B166"/>
      <c r="C166"/>
    </row>
    <row r="167" spans="1:3" ht="15">
      <c r="A167"/>
      <c r="B167"/>
      <c r="C167"/>
    </row>
    <row r="168" spans="1:3" ht="15">
      <c r="A168"/>
      <c r="B168"/>
      <c r="C168"/>
    </row>
    <row r="169" spans="1:3" ht="15">
      <c r="A169"/>
      <c r="B169"/>
      <c r="C169"/>
    </row>
    <row r="170" spans="1:3" ht="15">
      <c r="A170"/>
      <c r="B170"/>
      <c r="C170"/>
    </row>
    <row r="171" spans="1:3" ht="15">
      <c r="A171"/>
      <c r="B171"/>
      <c r="C171"/>
    </row>
    <row r="172" spans="1:3" ht="15">
      <c r="A172"/>
      <c r="B172"/>
      <c r="C172"/>
    </row>
    <row r="173" spans="1:3" ht="15">
      <c r="A173"/>
      <c r="B173"/>
      <c r="C173"/>
    </row>
    <row r="174" spans="1:3" ht="15">
      <c r="A174"/>
      <c r="B174"/>
      <c r="C174"/>
    </row>
    <row r="175" spans="1:3" ht="15">
      <c r="A175"/>
      <c r="B175"/>
      <c r="C175"/>
    </row>
    <row r="176" spans="1:3" ht="15">
      <c r="A176"/>
      <c r="B176"/>
      <c r="C176"/>
    </row>
    <row r="177" spans="1:3" ht="15">
      <c r="A177"/>
      <c r="B177"/>
      <c r="C177"/>
    </row>
    <row r="178" spans="1:3" ht="15">
      <c r="A178"/>
      <c r="B178"/>
      <c r="C178"/>
    </row>
    <row r="179" spans="1:3" ht="15">
      <c r="A179"/>
      <c r="B179"/>
      <c r="C179"/>
    </row>
    <row r="180" spans="1:3" ht="15">
      <c r="A180"/>
      <c r="B180"/>
      <c r="C180"/>
    </row>
    <row r="181" spans="1:3" ht="15">
      <c r="A181"/>
      <c r="B181"/>
      <c r="C181"/>
    </row>
    <row r="182" spans="1:3" ht="15">
      <c r="A182"/>
      <c r="B182"/>
      <c r="C182"/>
    </row>
    <row r="183" spans="1:3" ht="15">
      <c r="A183"/>
      <c r="B183"/>
      <c r="C183"/>
    </row>
    <row r="184" spans="1:3" ht="15">
      <c r="A184"/>
      <c r="B184"/>
      <c r="C184"/>
    </row>
    <row r="185" spans="1:3" ht="15">
      <c r="A185"/>
      <c r="B185"/>
      <c r="C185"/>
    </row>
    <row r="186" spans="1:3" ht="15">
      <c r="A186"/>
      <c r="B186"/>
      <c r="C186"/>
    </row>
    <row r="187" spans="1:3" ht="15">
      <c r="A187"/>
      <c r="B187"/>
      <c r="C187"/>
    </row>
    <row r="188" spans="1:3" ht="15">
      <c r="A188"/>
      <c r="B188"/>
      <c r="C188"/>
    </row>
    <row r="189" spans="1:3" ht="15">
      <c r="A189"/>
      <c r="B189"/>
      <c r="C189"/>
    </row>
    <row r="190" spans="1:3" ht="15">
      <c r="A190"/>
      <c r="B190"/>
      <c r="C190"/>
    </row>
    <row r="191" spans="1:3" ht="15">
      <c r="A191"/>
      <c r="B191"/>
      <c r="C191"/>
    </row>
    <row r="192" spans="1:3" ht="15">
      <c r="A192"/>
      <c r="B192"/>
      <c r="C192"/>
    </row>
    <row r="193" spans="1:3" ht="15">
      <c r="A193"/>
      <c r="B193"/>
      <c r="C193"/>
    </row>
    <row r="194" spans="1:3" ht="15">
      <c r="A194"/>
      <c r="B194"/>
      <c r="C194"/>
    </row>
    <row r="195" spans="1:3" ht="15">
      <c r="A195"/>
      <c r="B195"/>
      <c r="C195"/>
    </row>
    <row r="196" spans="1:3" ht="15">
      <c r="A196"/>
      <c r="B196"/>
      <c r="C196"/>
    </row>
    <row r="197" spans="1:3" ht="15">
      <c r="A197"/>
      <c r="B197"/>
      <c r="C197"/>
    </row>
    <row r="198" spans="1:3" ht="15">
      <c r="A198"/>
      <c r="B198"/>
      <c r="C198"/>
    </row>
    <row r="199" spans="1:3" ht="15">
      <c r="A199"/>
      <c r="B199"/>
      <c r="C199"/>
    </row>
    <row r="200" spans="1:3" ht="15">
      <c r="A200"/>
      <c r="B200"/>
      <c r="C200"/>
    </row>
    <row r="201" spans="1:3" ht="15">
      <c r="A201"/>
      <c r="B201"/>
      <c r="C201"/>
    </row>
    <row r="202" spans="1:3" ht="15">
      <c r="A202"/>
      <c r="B202"/>
      <c r="C202"/>
    </row>
    <row r="203" spans="1:3" ht="15">
      <c r="A203"/>
      <c r="B203"/>
      <c r="C203"/>
    </row>
    <row r="204" spans="1:3" ht="15">
      <c r="A204"/>
      <c r="B204"/>
      <c r="C204"/>
    </row>
    <row r="205" spans="1:3" ht="15">
      <c r="A205"/>
      <c r="B205"/>
      <c r="C205"/>
    </row>
    <row r="206" spans="1:3" ht="15">
      <c r="A206"/>
      <c r="B206"/>
      <c r="C206"/>
    </row>
    <row r="207" spans="1:3" ht="15">
      <c r="A207"/>
      <c r="B207"/>
      <c r="C207"/>
    </row>
    <row r="208" spans="1:3" ht="15">
      <c r="A208"/>
      <c r="B208"/>
      <c r="C208"/>
    </row>
    <row r="209" spans="1:3" ht="15">
      <c r="A209"/>
      <c r="B209"/>
      <c r="C209"/>
    </row>
    <row r="210" spans="1:3" ht="15">
      <c r="A210"/>
      <c r="B210"/>
      <c r="C210"/>
    </row>
    <row r="211" spans="1:3" ht="15">
      <c r="A211"/>
      <c r="B211"/>
      <c r="C211"/>
    </row>
    <row r="212" spans="1:3" ht="15">
      <c r="A212"/>
      <c r="B212"/>
      <c r="C212"/>
    </row>
    <row r="213" spans="1:3" ht="15">
      <c r="A213"/>
      <c r="B213"/>
      <c r="C213"/>
    </row>
    <row r="214" spans="1:3" ht="15">
      <c r="A214"/>
      <c r="B214"/>
      <c r="C214"/>
    </row>
    <row r="215" spans="1:3" ht="15">
      <c r="A215"/>
      <c r="B215"/>
      <c r="C215"/>
    </row>
    <row r="216" spans="1:3" ht="15">
      <c r="A216"/>
      <c r="B216"/>
      <c r="C216"/>
    </row>
    <row r="217" spans="1:3" ht="15">
      <c r="A217"/>
      <c r="B217"/>
      <c r="C217"/>
    </row>
    <row r="218" spans="1:3" ht="15">
      <c r="A218"/>
      <c r="B218"/>
      <c r="C218"/>
    </row>
    <row r="219" spans="1:3" ht="15">
      <c r="A219"/>
      <c r="B219"/>
      <c r="C219"/>
    </row>
    <row r="220" spans="1:3" ht="15">
      <c r="A220"/>
      <c r="B220"/>
      <c r="C220"/>
    </row>
    <row r="221" spans="1:3" ht="15">
      <c r="A221"/>
      <c r="B221"/>
      <c r="C221"/>
    </row>
    <row r="222" spans="1:3" ht="15">
      <c r="A222"/>
      <c r="B222"/>
      <c r="C222"/>
    </row>
    <row r="223" spans="1:3" ht="15">
      <c r="A223"/>
      <c r="B223"/>
      <c r="C223"/>
    </row>
    <row r="224" spans="1:3" ht="15">
      <c r="A224"/>
      <c r="B224"/>
      <c r="C224"/>
    </row>
    <row r="225" spans="1:3" ht="15">
      <c r="A225"/>
      <c r="B225"/>
      <c r="C225"/>
    </row>
    <row r="226" spans="1:3" ht="15">
      <c r="A226"/>
      <c r="B226"/>
      <c r="C226"/>
    </row>
    <row r="227" spans="1:3" ht="15">
      <c r="A227"/>
      <c r="B227"/>
      <c r="C227"/>
    </row>
    <row r="228" spans="1:3" ht="15">
      <c r="A228"/>
      <c r="B228"/>
      <c r="C228"/>
    </row>
    <row r="229" spans="1:3" ht="15">
      <c r="A229"/>
      <c r="B229"/>
      <c r="C229"/>
    </row>
    <row r="230" spans="1:3" ht="15">
      <c r="A230"/>
      <c r="B230"/>
      <c r="C230"/>
    </row>
    <row r="231" spans="1:3" ht="15">
      <c r="A231"/>
      <c r="B231"/>
      <c r="C231"/>
    </row>
    <row r="232" spans="1:3" ht="15">
      <c r="A232"/>
      <c r="B232"/>
      <c r="C232"/>
    </row>
    <row r="233" spans="1:3" ht="15">
      <c r="A233"/>
      <c r="B233"/>
      <c r="C233"/>
    </row>
    <row r="234" spans="1:3" ht="15">
      <c r="A234"/>
      <c r="B234"/>
      <c r="C234"/>
    </row>
    <row r="235" spans="1:3" ht="15">
      <c r="A235"/>
      <c r="B235"/>
      <c r="C235"/>
    </row>
    <row r="236" spans="1:3" ht="15">
      <c r="A236"/>
      <c r="B236"/>
      <c r="C236"/>
    </row>
    <row r="237" spans="1:3" ht="15">
      <c r="A237"/>
      <c r="B237"/>
      <c r="C237"/>
    </row>
    <row r="238" spans="1:3" ht="15">
      <c r="A238"/>
      <c r="B238"/>
      <c r="C238"/>
    </row>
    <row r="239" spans="1:3" ht="15">
      <c r="A239"/>
      <c r="B239"/>
      <c r="C239"/>
    </row>
    <row r="240" spans="1:3" ht="15">
      <c r="A240"/>
      <c r="B240"/>
      <c r="C240"/>
    </row>
    <row r="241" spans="1:3" ht="15">
      <c r="A241"/>
      <c r="B241"/>
      <c r="C241"/>
    </row>
    <row r="242" spans="1:3" ht="15">
      <c r="A242"/>
      <c r="B242"/>
      <c r="C242"/>
    </row>
    <row r="243" spans="1:3" ht="15">
      <c r="A243"/>
      <c r="B243"/>
      <c r="C243"/>
    </row>
    <row r="244" spans="1:3" ht="15">
      <c r="A244"/>
      <c r="B244"/>
      <c r="C244"/>
    </row>
    <row r="245" spans="1:3" ht="15">
      <c r="A245"/>
      <c r="B245"/>
      <c r="C245"/>
    </row>
    <row r="246" spans="1:3" ht="15">
      <c r="A246"/>
      <c r="B246"/>
      <c r="C246"/>
    </row>
    <row r="247" spans="1:3" ht="15">
      <c r="A247"/>
      <c r="B247"/>
      <c r="C247"/>
    </row>
    <row r="248" spans="1:3" ht="15">
      <c r="A248"/>
      <c r="B248"/>
      <c r="C248"/>
    </row>
    <row r="249" spans="1:3" ht="15">
      <c r="A249"/>
      <c r="B249"/>
      <c r="C249"/>
    </row>
    <row r="250" spans="1:3" ht="15">
      <c r="A250"/>
      <c r="B250"/>
      <c r="C250"/>
    </row>
    <row r="251" spans="1:3" ht="15">
      <c r="A251"/>
      <c r="B251"/>
      <c r="C251"/>
    </row>
    <row r="252" spans="1:3" ht="15">
      <c r="A252"/>
      <c r="B252"/>
      <c r="C252"/>
    </row>
    <row r="253" spans="1:3" ht="15">
      <c r="A253"/>
      <c r="B253"/>
      <c r="C253"/>
    </row>
    <row r="254" spans="1:3" ht="15">
      <c r="A254"/>
      <c r="B254"/>
      <c r="C254"/>
    </row>
    <row r="255" spans="1:3" ht="15">
      <c r="A255"/>
      <c r="B255"/>
      <c r="C255"/>
    </row>
    <row r="256" spans="1:3" ht="15">
      <c r="A256"/>
      <c r="B256"/>
      <c r="C256"/>
    </row>
    <row r="257" spans="1:3" ht="15">
      <c r="A257"/>
      <c r="B257"/>
      <c r="C257"/>
    </row>
    <row r="258" spans="1:3" ht="15">
      <c r="A258"/>
      <c r="B258"/>
      <c r="C258"/>
    </row>
    <row r="259" spans="1:3" ht="15">
      <c r="A259"/>
      <c r="B259"/>
      <c r="C259"/>
    </row>
    <row r="260" spans="1:3" ht="15">
      <c r="A260"/>
      <c r="B260"/>
      <c r="C260"/>
    </row>
    <row r="261" spans="1:3" ht="15">
      <c r="A261"/>
      <c r="B261"/>
      <c r="C261"/>
    </row>
    <row r="262" spans="1:3" ht="15">
      <c r="A262"/>
      <c r="B262"/>
      <c r="C262"/>
    </row>
    <row r="263" spans="1:3" ht="15">
      <c r="A263"/>
      <c r="B263"/>
      <c r="C263"/>
    </row>
    <row r="264" spans="1:3" ht="15">
      <c r="A264"/>
      <c r="B264"/>
      <c r="C264"/>
    </row>
    <row r="265" spans="1:3" ht="15">
      <c r="A265"/>
      <c r="B265"/>
      <c r="C265"/>
    </row>
    <row r="266" spans="1:3" ht="15">
      <c r="A266"/>
      <c r="B266"/>
      <c r="C266"/>
    </row>
    <row r="267" spans="1:3" ht="15">
      <c r="A267"/>
      <c r="B267"/>
      <c r="C267"/>
    </row>
    <row r="268" spans="1:3" ht="15">
      <c r="A268"/>
      <c r="B268"/>
      <c r="C268"/>
    </row>
    <row r="269" spans="1:3" ht="15">
      <c r="A269"/>
      <c r="B269"/>
      <c r="C269"/>
    </row>
    <row r="270" spans="1:3" ht="15">
      <c r="A270"/>
      <c r="B270"/>
      <c r="C270"/>
    </row>
    <row r="271" spans="1:3" ht="15">
      <c r="A271"/>
      <c r="B271"/>
      <c r="C271"/>
    </row>
    <row r="272" spans="1:3" ht="15">
      <c r="A272"/>
      <c r="B272"/>
      <c r="C272"/>
    </row>
    <row r="273" spans="1:3" ht="15">
      <c r="A273"/>
      <c r="B273"/>
      <c r="C273"/>
    </row>
    <row r="274" spans="1:3" ht="15">
      <c r="A274"/>
      <c r="B274"/>
      <c r="C274"/>
    </row>
    <row r="275" spans="1:3" ht="15">
      <c r="A275"/>
      <c r="B275"/>
      <c r="C275"/>
    </row>
    <row r="276" spans="1:3" ht="15">
      <c r="A276"/>
      <c r="B276"/>
      <c r="C276"/>
    </row>
    <row r="277" spans="1:3" ht="15">
      <c r="A277"/>
      <c r="B277"/>
      <c r="C277"/>
    </row>
    <row r="278" spans="1:3" ht="15">
      <c r="A278"/>
      <c r="B278"/>
      <c r="C278"/>
    </row>
    <row r="279" spans="1:3" ht="15">
      <c r="A279"/>
      <c r="B279"/>
      <c r="C279"/>
    </row>
    <row r="280" spans="1:3" ht="15">
      <c r="A280"/>
      <c r="B280"/>
      <c r="C280"/>
    </row>
    <row r="281" spans="1:3" ht="15">
      <c r="A281"/>
      <c r="B281"/>
      <c r="C281"/>
    </row>
    <row r="282" spans="1:3" ht="15">
      <c r="A282"/>
      <c r="B282"/>
      <c r="C282"/>
    </row>
    <row r="283" spans="1:3" ht="15">
      <c r="A283"/>
      <c r="B283"/>
      <c r="C283"/>
    </row>
    <row r="284" spans="1:3" ht="15">
      <c r="A284"/>
      <c r="B284"/>
      <c r="C284"/>
    </row>
    <row r="285" spans="1:3" ht="15">
      <c r="A285"/>
      <c r="B285"/>
      <c r="C285"/>
    </row>
    <row r="286" spans="1:3" ht="15">
      <c r="A286"/>
      <c r="B286"/>
      <c r="C286"/>
    </row>
    <row r="287" spans="1:3" ht="15">
      <c r="A287"/>
      <c r="B287"/>
      <c r="C287"/>
    </row>
    <row r="288" spans="1:3" ht="15">
      <c r="A288"/>
      <c r="B288"/>
      <c r="C288"/>
    </row>
    <row r="289" spans="1:3" ht="15">
      <c r="A289"/>
      <c r="B289"/>
      <c r="C289"/>
    </row>
    <row r="290" spans="1:3" ht="15">
      <c r="A290"/>
      <c r="B290"/>
      <c r="C290"/>
    </row>
    <row r="291" spans="1:3" ht="15">
      <c r="A291"/>
      <c r="B291"/>
      <c r="C291"/>
    </row>
    <row r="292" spans="1:3" ht="15">
      <c r="A292"/>
      <c r="B292"/>
      <c r="C292"/>
    </row>
    <row r="293" spans="1:3" ht="15">
      <c r="A293"/>
      <c r="B293"/>
      <c r="C293"/>
    </row>
    <row r="294" spans="1:3" ht="15">
      <c r="A294"/>
      <c r="B294"/>
      <c r="C294"/>
    </row>
    <row r="295" spans="1:3" ht="15">
      <c r="A295"/>
      <c r="B295"/>
      <c r="C295"/>
    </row>
    <row r="296" spans="1:3" ht="15">
      <c r="A296"/>
      <c r="B296"/>
      <c r="C296"/>
    </row>
    <row r="297" spans="1:3" ht="15">
      <c r="A297"/>
      <c r="B297"/>
      <c r="C297"/>
    </row>
    <row r="298" spans="1:3" ht="15">
      <c r="A298"/>
      <c r="B298"/>
      <c r="C298"/>
    </row>
    <row r="299" spans="1:3" ht="15">
      <c r="A299"/>
      <c r="B299"/>
      <c r="C299"/>
    </row>
    <row r="300" spans="1:3" ht="15">
      <c r="A300"/>
      <c r="B300"/>
      <c r="C300"/>
    </row>
    <row r="301" spans="1:3" ht="15">
      <c r="A301"/>
      <c r="B301"/>
      <c r="C301"/>
    </row>
    <row r="302" spans="1:3" ht="15">
      <c r="A302"/>
      <c r="B302"/>
      <c r="C302"/>
    </row>
    <row r="303" spans="1:3" ht="15">
      <c r="A303"/>
      <c r="B303"/>
      <c r="C303"/>
    </row>
    <row r="304" spans="1:3" ht="15">
      <c r="A304"/>
      <c r="B304"/>
      <c r="C304"/>
    </row>
    <row r="305" spans="1:3" ht="15">
      <c r="A305"/>
      <c r="B305"/>
      <c r="C305"/>
    </row>
    <row r="306" spans="1:3" ht="15">
      <c r="A306"/>
      <c r="B306"/>
      <c r="C306"/>
    </row>
    <row r="307" spans="1:3" ht="15">
      <c r="A307"/>
      <c r="B307"/>
      <c r="C307"/>
    </row>
    <row r="308" spans="1:3" ht="15">
      <c r="A308"/>
      <c r="B308"/>
      <c r="C308"/>
    </row>
    <row r="309" spans="1:3" ht="15">
      <c r="A309"/>
      <c r="B309"/>
      <c r="C309"/>
    </row>
    <row r="310" spans="1:3" ht="15">
      <c r="A310"/>
      <c r="B310"/>
      <c r="C310"/>
    </row>
    <row r="311" spans="1:3" ht="15">
      <c r="A311"/>
      <c r="B311"/>
      <c r="C311"/>
    </row>
    <row r="312" spans="1:3" ht="15">
      <c r="A312"/>
      <c r="B312"/>
      <c r="C312"/>
    </row>
    <row r="313" spans="1:3" ht="15">
      <c r="A313"/>
      <c r="B313"/>
      <c r="C313"/>
    </row>
    <row r="314" spans="1:3" ht="15">
      <c r="A314"/>
      <c r="B314"/>
      <c r="C314"/>
    </row>
    <row r="315" spans="1:3" ht="15">
      <c r="A315"/>
      <c r="B315"/>
      <c r="C315"/>
    </row>
    <row r="316" spans="1:3" ht="15">
      <c r="A316"/>
      <c r="B316"/>
      <c r="C316"/>
    </row>
    <row r="317" spans="1:3" ht="15">
      <c r="A317"/>
      <c r="B317"/>
      <c r="C317"/>
    </row>
    <row r="318" spans="1:3" ht="15">
      <c r="A318"/>
      <c r="B318"/>
      <c r="C318"/>
    </row>
    <row r="319" spans="1:3" ht="15">
      <c r="A319"/>
      <c r="B319"/>
      <c r="C319"/>
    </row>
    <row r="320" spans="1:3" ht="15">
      <c r="A320"/>
      <c r="B320"/>
      <c r="C320"/>
    </row>
    <row r="321" spans="1:3" ht="15">
      <c r="A321"/>
      <c r="B321"/>
      <c r="C321"/>
    </row>
    <row r="322" spans="1:3" ht="15">
      <c r="A322"/>
      <c r="B322"/>
      <c r="C322"/>
    </row>
    <row r="323" spans="1:3" ht="15">
      <c r="A323"/>
      <c r="B323"/>
      <c r="C323"/>
    </row>
    <row r="324" spans="1:3" ht="15">
      <c r="A324"/>
      <c r="B324"/>
      <c r="C324"/>
    </row>
    <row r="325" spans="1:3" ht="15">
      <c r="A325"/>
      <c r="B325"/>
      <c r="C325"/>
    </row>
    <row r="326" spans="1:3" ht="15">
      <c r="A326"/>
      <c r="B326"/>
      <c r="C326"/>
    </row>
    <row r="327" spans="1:3" ht="15">
      <c r="A327"/>
      <c r="B327"/>
      <c r="C327"/>
    </row>
    <row r="328" spans="1:3" ht="15">
      <c r="A328"/>
      <c r="B328"/>
      <c r="C328"/>
    </row>
    <row r="329" spans="1:3" ht="15">
      <c r="A329"/>
      <c r="B329"/>
      <c r="C329"/>
    </row>
    <row r="330" spans="1:3" ht="15">
      <c r="A330"/>
      <c r="B330"/>
      <c r="C330"/>
    </row>
    <row r="331" spans="1:3" ht="15">
      <c r="A331"/>
      <c r="B331"/>
      <c r="C331"/>
    </row>
    <row r="332" spans="1:3" ht="15">
      <c r="A332"/>
      <c r="B332"/>
      <c r="C332"/>
    </row>
    <row r="333" spans="1:3" ht="15">
      <c r="A333"/>
      <c r="B333"/>
      <c r="C333"/>
    </row>
    <row r="334" spans="1:3" ht="15">
      <c r="A334"/>
      <c r="B334"/>
      <c r="C334"/>
    </row>
    <row r="335" spans="1:3" ht="15">
      <c r="A335"/>
      <c r="B335"/>
      <c r="C335"/>
    </row>
    <row r="336" spans="1:3" ht="15">
      <c r="A336"/>
      <c r="B336"/>
      <c r="C336"/>
    </row>
    <row r="337" spans="1:3" ht="15">
      <c r="A337"/>
      <c r="B337"/>
      <c r="C337"/>
    </row>
    <row r="338" spans="1:3" ht="15">
      <c r="A338"/>
      <c r="B338"/>
      <c r="C338"/>
    </row>
    <row r="339" spans="1:3" ht="15">
      <c r="A339"/>
      <c r="B339"/>
      <c r="C339"/>
    </row>
    <row r="340" spans="1:3" ht="15">
      <c r="A340"/>
      <c r="B340"/>
      <c r="C340"/>
    </row>
    <row r="341" spans="1:3" ht="15">
      <c r="A341"/>
      <c r="B341"/>
      <c r="C341"/>
    </row>
    <row r="342" spans="1:3" ht="15">
      <c r="A342"/>
      <c r="B342"/>
      <c r="C342"/>
    </row>
    <row r="343" spans="1:3" ht="15">
      <c r="A343"/>
      <c r="B343"/>
      <c r="C343"/>
    </row>
    <row r="344" spans="1:3" ht="15">
      <c r="A344"/>
      <c r="B344"/>
      <c r="C344"/>
    </row>
    <row r="345" spans="1:3" ht="15">
      <c r="A345"/>
      <c r="B345"/>
      <c r="C345"/>
    </row>
    <row r="346" spans="1:3" ht="15">
      <c r="A346"/>
      <c r="B346"/>
      <c r="C346"/>
    </row>
    <row r="347" spans="1:3" ht="15">
      <c r="A347"/>
      <c r="B347"/>
      <c r="C347"/>
    </row>
    <row r="348" spans="1:3" ht="15">
      <c r="A348"/>
      <c r="B348"/>
      <c r="C348"/>
    </row>
    <row r="349" spans="1:3" ht="15">
      <c r="A349"/>
      <c r="B349"/>
      <c r="C349"/>
    </row>
    <row r="350" spans="1:3" ht="15">
      <c r="A350"/>
      <c r="B350"/>
      <c r="C350"/>
    </row>
    <row r="351" spans="1:3" ht="15">
      <c r="A351"/>
      <c r="B351"/>
      <c r="C351"/>
    </row>
    <row r="352" spans="1:3" ht="15">
      <c r="A352"/>
      <c r="B352"/>
      <c r="C352"/>
    </row>
    <row r="353" spans="1:3" ht="15">
      <c r="A353"/>
      <c r="B353"/>
      <c r="C353"/>
    </row>
    <row r="354" spans="1:3" ht="15">
      <c r="A354"/>
      <c r="B354"/>
      <c r="C354"/>
    </row>
    <row r="355" spans="1:3" ht="15">
      <c r="A355"/>
      <c r="B355"/>
      <c r="C355"/>
    </row>
    <row r="356" spans="1:3" ht="15">
      <c r="A356"/>
      <c r="B356"/>
      <c r="C356"/>
    </row>
    <row r="357" spans="1:3" ht="15">
      <c r="A357"/>
      <c r="B357"/>
      <c r="C357"/>
    </row>
    <row r="358" spans="1:3" ht="15">
      <c r="A358"/>
      <c r="B358"/>
      <c r="C358"/>
    </row>
    <row r="359" spans="1:3" ht="15">
      <c r="A359"/>
      <c r="B359"/>
      <c r="C359"/>
    </row>
    <row r="360" spans="1:3" ht="15">
      <c r="A360"/>
      <c r="B360"/>
      <c r="C360"/>
    </row>
    <row r="361" spans="1:3" ht="15">
      <c r="A361"/>
      <c r="B361"/>
      <c r="C361"/>
    </row>
    <row r="362" spans="1:3" ht="15">
      <c r="A362"/>
      <c r="B362"/>
      <c r="C362"/>
    </row>
    <row r="363" spans="1:3" ht="15">
      <c r="A363"/>
      <c r="B363"/>
      <c r="C363"/>
    </row>
    <row r="364" spans="1:3" ht="15">
      <c r="A364"/>
      <c r="B364"/>
      <c r="C364"/>
    </row>
    <row r="365" spans="1:3" ht="15">
      <c r="A365"/>
      <c r="B365"/>
      <c r="C365"/>
    </row>
    <row r="366" spans="1:3" ht="15">
      <c r="A366"/>
      <c r="B366"/>
      <c r="C366"/>
    </row>
    <row r="367" spans="1:3" ht="15">
      <c r="A367"/>
      <c r="B367"/>
      <c r="C367"/>
    </row>
    <row r="368" spans="1:3" ht="15">
      <c r="A368"/>
      <c r="B368"/>
      <c r="C368"/>
    </row>
    <row r="369" spans="1:3" ht="15">
      <c r="A369"/>
      <c r="B369"/>
      <c r="C369"/>
    </row>
    <row r="370" spans="1:3" ht="15">
      <c r="A370"/>
      <c r="B370"/>
      <c r="C370"/>
    </row>
    <row r="371" spans="1:3" ht="15">
      <c r="A371"/>
      <c r="B371"/>
      <c r="C371"/>
    </row>
    <row r="372" spans="1:3" ht="15">
      <c r="A372"/>
      <c r="B372"/>
      <c r="C372"/>
    </row>
    <row r="373" spans="1:3" ht="15">
      <c r="A373"/>
      <c r="B373"/>
      <c r="C373"/>
    </row>
    <row r="374" spans="1:3" ht="15">
      <c r="A374"/>
      <c r="B374"/>
      <c r="C374"/>
    </row>
    <row r="375" spans="1:3" ht="15">
      <c r="A375"/>
      <c r="B375"/>
      <c r="C375"/>
    </row>
    <row r="376" spans="1:3" ht="15">
      <c r="A376"/>
      <c r="B376"/>
      <c r="C376"/>
    </row>
    <row r="377" spans="1:3" ht="15">
      <c r="A377"/>
      <c r="B377"/>
      <c r="C377"/>
    </row>
    <row r="378" spans="1:3" ht="15">
      <c r="A378"/>
      <c r="B378"/>
      <c r="C378"/>
    </row>
    <row r="379" spans="1:3" ht="15">
      <c r="A379"/>
      <c r="B379"/>
      <c r="C379"/>
    </row>
    <row r="380" spans="1:3" ht="15">
      <c r="A380"/>
      <c r="B380"/>
      <c r="C380"/>
    </row>
    <row r="381" spans="1:3" ht="15">
      <c r="A381"/>
      <c r="B381"/>
      <c r="C381"/>
    </row>
    <row r="382" spans="1:3" ht="15">
      <c r="A382"/>
      <c r="B382"/>
      <c r="C382"/>
    </row>
    <row r="383" spans="1:3" ht="15">
      <c r="A383"/>
      <c r="B383"/>
      <c r="C383"/>
    </row>
    <row r="384" spans="1:3" ht="15">
      <c r="A384"/>
      <c r="B384"/>
      <c r="C384"/>
    </row>
    <row r="385" spans="1:3" ht="15">
      <c r="A385"/>
      <c r="B385"/>
      <c r="C385"/>
    </row>
    <row r="386" spans="1:3" ht="15">
      <c r="A386"/>
      <c r="B386"/>
      <c r="C386"/>
    </row>
    <row r="387" spans="1:3" ht="15">
      <c r="A387"/>
      <c r="B387"/>
      <c r="C387"/>
    </row>
    <row r="388" spans="1:3" ht="15">
      <c r="A388"/>
      <c r="B388"/>
      <c r="C388"/>
    </row>
    <row r="389" spans="1:3" ht="15">
      <c r="A389"/>
      <c r="B389"/>
      <c r="C389"/>
    </row>
    <row r="390" spans="1:3" ht="15">
      <c r="A390"/>
      <c r="B390"/>
      <c r="C390"/>
    </row>
    <row r="391" spans="1:3" ht="15">
      <c r="A391"/>
      <c r="B391"/>
      <c r="C391"/>
    </row>
    <row r="392" spans="1:3" ht="15">
      <c r="A392"/>
      <c r="B392"/>
      <c r="C392"/>
    </row>
    <row r="393" spans="1:3" ht="15">
      <c r="A393"/>
      <c r="B393"/>
      <c r="C393"/>
    </row>
    <row r="394" spans="1:3" ht="15">
      <c r="A394"/>
      <c r="B394"/>
      <c r="C394"/>
    </row>
    <row r="395" spans="1:3" ht="15">
      <c r="A395"/>
      <c r="B395"/>
      <c r="C395"/>
    </row>
    <row r="396" spans="1:3" ht="15">
      <c r="A396"/>
      <c r="B396"/>
      <c r="C396"/>
    </row>
    <row r="397" spans="1:3" ht="15">
      <c r="A397"/>
      <c r="B397"/>
      <c r="C397"/>
    </row>
    <row r="398" spans="1:3" ht="15">
      <c r="A398"/>
      <c r="B398"/>
      <c r="C398"/>
    </row>
    <row r="399" spans="1:3" ht="15">
      <c r="A399"/>
      <c r="B399"/>
      <c r="C399"/>
    </row>
    <row r="400" spans="1:3" ht="15">
      <c r="A400"/>
      <c r="B400"/>
      <c r="C400"/>
    </row>
    <row r="401" spans="1:3" ht="15">
      <c r="A401"/>
      <c r="B401"/>
      <c r="C401"/>
    </row>
    <row r="402" spans="1:3" ht="15">
      <c r="A402"/>
      <c r="B402"/>
      <c r="C402"/>
    </row>
    <row r="403" spans="1:3" ht="15">
      <c r="A403"/>
      <c r="B403"/>
      <c r="C403"/>
    </row>
    <row r="404" spans="1:3" ht="15">
      <c r="A404"/>
      <c r="B404"/>
      <c r="C404"/>
    </row>
    <row r="405" spans="1:3" ht="15">
      <c r="A405"/>
      <c r="B405"/>
      <c r="C405"/>
    </row>
    <row r="406" spans="1:3" ht="15">
      <c r="A406"/>
      <c r="B406"/>
      <c r="C406"/>
    </row>
    <row r="407" spans="1:3" ht="15">
      <c r="A407"/>
      <c r="B407"/>
      <c r="C407"/>
    </row>
    <row r="408" spans="1:3" ht="15">
      <c r="A408"/>
      <c r="B408"/>
      <c r="C408"/>
    </row>
    <row r="409" spans="1:3" ht="15">
      <c r="A409"/>
      <c r="B409"/>
      <c r="C409"/>
    </row>
    <row r="410" spans="1:3" ht="15">
      <c r="A410"/>
      <c r="B410"/>
      <c r="C410"/>
    </row>
    <row r="411" spans="1:3" ht="15">
      <c r="A411"/>
      <c r="B411"/>
      <c r="C411"/>
    </row>
    <row r="412" spans="1:3" ht="15">
      <c r="A412"/>
      <c r="B412"/>
      <c r="C412"/>
    </row>
    <row r="413" spans="1:3" ht="15">
      <c r="A413"/>
      <c r="B413"/>
      <c r="C413"/>
    </row>
    <row r="414" spans="1:3" ht="15">
      <c r="A414"/>
      <c r="B414"/>
      <c r="C414"/>
    </row>
    <row r="415" spans="1:3" ht="15">
      <c r="A415"/>
      <c r="B415"/>
      <c r="C415"/>
    </row>
    <row r="416" spans="1:3" ht="15">
      <c r="A416"/>
      <c r="B416"/>
      <c r="C416"/>
    </row>
    <row r="417" spans="1:3" ht="15">
      <c r="A417"/>
      <c r="B417"/>
      <c r="C417"/>
    </row>
    <row r="418" spans="1:3" ht="15">
      <c r="A418"/>
      <c r="B418"/>
      <c r="C418"/>
    </row>
    <row r="419" spans="1:3" ht="15">
      <c r="A419"/>
      <c r="B419"/>
      <c r="C419"/>
    </row>
    <row r="420" spans="1:3" ht="15">
      <c r="A420"/>
      <c r="B420"/>
      <c r="C420"/>
    </row>
    <row r="421" spans="1:3" ht="15">
      <c r="A421"/>
      <c r="B421"/>
      <c r="C421"/>
    </row>
    <row r="422" spans="1:3" ht="15">
      <c r="A422"/>
      <c r="B422"/>
      <c r="C422"/>
    </row>
    <row r="423" spans="1:3" ht="15">
      <c r="A423"/>
      <c r="B423"/>
      <c r="C423"/>
    </row>
    <row r="424" spans="1:3">
      <c r="A424" s="939"/>
      <c r="B424"/>
      <c r="C424"/>
    </row>
    <row r="425" spans="1:3">
      <c r="A425" s="939"/>
      <c r="B425"/>
      <c r="C425"/>
    </row>
    <row r="426" spans="1:3">
      <c r="A426" s="939"/>
      <c r="B426"/>
      <c r="C426"/>
    </row>
    <row r="427" spans="1:3">
      <c r="A427" s="939"/>
      <c r="B427"/>
      <c r="C427"/>
    </row>
    <row r="428" spans="1:3">
      <c r="A428" s="939"/>
      <c r="B428"/>
      <c r="C428"/>
    </row>
    <row r="429" spans="1:3">
      <c r="A429" s="939"/>
      <c r="B429"/>
      <c r="C429"/>
    </row>
    <row r="430" spans="1:3">
      <c r="A430" s="939"/>
      <c r="B430"/>
      <c r="C430"/>
    </row>
    <row r="431" spans="1:3">
      <c r="A431" s="939"/>
      <c r="B431"/>
      <c r="C431"/>
    </row>
    <row r="432" spans="1:3">
      <c r="A432" s="939"/>
      <c r="B432"/>
      <c r="C432"/>
    </row>
    <row r="433" spans="1:3">
      <c r="A433" s="939"/>
      <c r="B433"/>
      <c r="C433"/>
    </row>
    <row r="434" spans="1:3">
      <c r="A434" s="939"/>
      <c r="B434"/>
      <c r="C434"/>
    </row>
    <row r="435" spans="1:3">
      <c r="A435" s="939"/>
      <c r="B435"/>
      <c r="C435"/>
    </row>
    <row r="436" spans="1:3">
      <c r="A436" s="939"/>
      <c r="B436"/>
      <c r="C436"/>
    </row>
    <row r="437" spans="1:3">
      <c r="A437" s="939"/>
      <c r="B437"/>
      <c r="C437"/>
    </row>
    <row r="438" spans="1:3">
      <c r="A438" s="939"/>
      <c r="B438"/>
      <c r="C438"/>
    </row>
    <row r="439" spans="1:3">
      <c r="A439" s="939"/>
      <c r="B439"/>
      <c r="C439"/>
    </row>
    <row r="440" spans="1:3">
      <c r="A440" s="939"/>
      <c r="B440"/>
      <c r="C440"/>
    </row>
    <row r="441" spans="1:3">
      <c r="A441" s="939"/>
      <c r="B441"/>
      <c r="C441"/>
    </row>
    <row r="442" spans="1:3">
      <c r="A442" s="939"/>
      <c r="B442"/>
      <c r="C442"/>
    </row>
    <row r="443" spans="1:3">
      <c r="A443" s="939"/>
      <c r="B443"/>
      <c r="C443"/>
    </row>
    <row r="444" spans="1:3">
      <c r="A444" s="939"/>
      <c r="B444"/>
      <c r="C444"/>
    </row>
    <row r="445" spans="1:3">
      <c r="A445" s="939"/>
      <c r="B445"/>
      <c r="C445"/>
    </row>
    <row r="446" spans="1:3">
      <c r="A446" s="939"/>
      <c r="B446"/>
      <c r="C446"/>
    </row>
    <row r="447" spans="1:3">
      <c r="A447" s="939"/>
      <c r="B447"/>
      <c r="C447"/>
    </row>
    <row r="448" spans="1:3">
      <c r="A448" s="939"/>
      <c r="B448"/>
      <c r="C448"/>
    </row>
    <row r="449" spans="1:3">
      <c r="A449" s="939"/>
      <c r="B449"/>
      <c r="C449"/>
    </row>
    <row r="450" spans="1:3">
      <c r="A450" s="939"/>
      <c r="B450"/>
      <c r="C450"/>
    </row>
    <row r="451" spans="1:3">
      <c r="A451" s="939"/>
      <c r="B451"/>
      <c r="C451"/>
    </row>
    <row r="452" spans="1:3">
      <c r="A452" s="939"/>
      <c r="B452"/>
      <c r="C452"/>
    </row>
    <row r="453" spans="1:3">
      <c r="A453" s="939"/>
      <c r="B453"/>
      <c r="C453"/>
    </row>
    <row r="454" spans="1:3">
      <c r="A454" s="939"/>
      <c r="B454"/>
      <c r="C454"/>
    </row>
    <row r="455" spans="1:3">
      <c r="A455" s="939"/>
      <c r="B455"/>
      <c r="C455"/>
    </row>
    <row r="456" spans="1:3">
      <c r="A456" s="939"/>
      <c r="B456"/>
      <c r="C456"/>
    </row>
    <row r="457" spans="1:3">
      <c r="A457" s="939"/>
      <c r="B457"/>
      <c r="C457"/>
    </row>
    <row r="458" spans="1:3">
      <c r="A458" s="939"/>
      <c r="B458"/>
      <c r="C458"/>
    </row>
    <row r="459" spans="1:3">
      <c r="A459" s="939"/>
      <c r="B459"/>
      <c r="C459"/>
    </row>
    <row r="460" spans="1:3">
      <c r="A460" s="939"/>
      <c r="B460"/>
      <c r="C460"/>
    </row>
    <row r="461" spans="1:3">
      <c r="A461" s="939"/>
      <c r="B461"/>
      <c r="C461"/>
    </row>
    <row r="462" spans="1:3">
      <c r="A462" s="939"/>
      <c r="B462"/>
      <c r="C462"/>
    </row>
    <row r="463" spans="1:3">
      <c r="A463" s="939"/>
      <c r="B463"/>
      <c r="C463"/>
    </row>
    <row r="464" spans="1:3">
      <c r="A464" s="939"/>
      <c r="B464"/>
      <c r="C464"/>
    </row>
    <row r="465" spans="1:3">
      <c r="A465" s="939"/>
      <c r="B465"/>
      <c r="C465"/>
    </row>
    <row r="466" spans="1:3">
      <c r="A466" s="939"/>
      <c r="B466"/>
      <c r="C466"/>
    </row>
    <row r="467" spans="1:3">
      <c r="A467" s="939"/>
      <c r="B467"/>
      <c r="C467"/>
    </row>
    <row r="468" spans="1:3">
      <c r="A468" s="939"/>
      <c r="B468"/>
      <c r="C468"/>
    </row>
    <row r="469" spans="1:3">
      <c r="A469" s="939"/>
      <c r="B469"/>
      <c r="C469"/>
    </row>
    <row r="470" spans="1:3">
      <c r="A470" s="939"/>
      <c r="B470"/>
      <c r="C470"/>
    </row>
  </sheetData>
  <mergeCells count="4">
    <mergeCell ref="A39:B39"/>
    <mergeCell ref="A1:D2"/>
    <mergeCell ref="B36:E36"/>
    <mergeCell ref="B33:C33"/>
  </mergeCells>
  <hyperlinks>
    <hyperlink ref="D8" r:id="rId1"/>
    <hyperlink ref="D9" r:id="rId2"/>
    <hyperlink ref="D11" r:id="rId3"/>
    <hyperlink ref="D13" r:id="rId4"/>
    <hyperlink ref="D15" r:id="rId5"/>
    <hyperlink ref="D17" r:id="rId6"/>
    <hyperlink ref="D18" r:id="rId7"/>
    <hyperlink ref="D20" r:id="rId8"/>
    <hyperlink ref="D22" r:id="rId9"/>
    <hyperlink ref="D24" r:id="rId10"/>
    <hyperlink ref="D26" r:id="rId11"/>
    <hyperlink ref="D28" r:id="rId12"/>
    <hyperlink ref="D30" r:id="rId13"/>
    <hyperlink ref="D32" r:id="rId14"/>
    <hyperlink ref="D35" r:id="rId15"/>
    <hyperlink ref="D38" r:id="rId16"/>
    <hyperlink ref="D40" r:id="rId17"/>
  </hyperlinks>
  <pageMargins left="0.70866141732283472" right="0.70866141732283472" top="0.74803149606299213" bottom="0.74803149606299213" header="0.31496062992125984" footer="0.31496062992125984"/>
  <pageSetup paperSize="9" orientation="landscape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94"/>
  <sheetViews>
    <sheetView topLeftCell="A34" workbookViewId="0">
      <selection activeCell="B42" sqref="B42:E52"/>
    </sheetView>
  </sheetViews>
  <sheetFormatPr defaultRowHeight="15"/>
  <cols>
    <col min="1" max="1" width="0.42578125" customWidth="1"/>
    <col min="2" max="2" width="47.28515625" customWidth="1"/>
    <col min="3" max="3" width="0" hidden="1" customWidth="1"/>
    <col min="4" max="4" width="8.140625" customWidth="1"/>
    <col min="5" max="5" width="25.5703125" customWidth="1"/>
    <col min="6" max="6" width="7.28515625" hidden="1" customWidth="1"/>
    <col min="7" max="7" width="2.28515625" hidden="1" customWidth="1"/>
    <col min="8" max="8" width="1.28515625" hidden="1" customWidth="1"/>
    <col min="9" max="9" width="2.140625" hidden="1" customWidth="1"/>
    <col min="10" max="10" width="4" hidden="1" customWidth="1"/>
    <col min="11" max="11" width="2.85546875" hidden="1" customWidth="1"/>
    <col min="12" max="12" width="2.140625" hidden="1" customWidth="1"/>
    <col min="13" max="13" width="2.7109375" hidden="1" customWidth="1"/>
    <col min="14" max="14" width="1.85546875" hidden="1" customWidth="1"/>
    <col min="15" max="15" width="2.140625" hidden="1" customWidth="1"/>
    <col min="16" max="16" width="2.28515625" hidden="1" customWidth="1"/>
    <col min="17" max="17" width="3.7109375" hidden="1" customWidth="1"/>
    <col min="18" max="19" width="3.140625" hidden="1" customWidth="1"/>
    <col min="20" max="20" width="2.28515625" hidden="1" customWidth="1"/>
    <col min="21" max="21" width="2.140625" hidden="1" customWidth="1"/>
    <col min="22" max="22" width="4" hidden="1" customWidth="1"/>
    <col min="23" max="23" width="1.5703125" hidden="1" customWidth="1"/>
    <col min="24" max="24" width="2.85546875" hidden="1" customWidth="1"/>
    <col min="25" max="25" width="1.42578125" hidden="1" customWidth="1"/>
    <col min="26" max="26" width="2.5703125" hidden="1" customWidth="1"/>
    <col min="27" max="27" width="3.5703125" hidden="1" customWidth="1"/>
    <col min="28" max="28" width="2.140625" hidden="1" customWidth="1"/>
    <col min="29" max="29" width="0.7109375" hidden="1" customWidth="1"/>
    <col min="30" max="30" width="1.140625" hidden="1" customWidth="1"/>
    <col min="31" max="31" width="2.7109375" hidden="1" customWidth="1"/>
    <col min="35" max="35" width="71.85546875" customWidth="1"/>
  </cols>
  <sheetData>
    <row r="1" spans="2:31" ht="15" customHeight="1">
      <c r="B1" s="1146" t="s">
        <v>98</v>
      </c>
      <c r="C1" s="1146"/>
      <c r="D1" s="1146"/>
      <c r="E1" s="1146"/>
    </row>
    <row r="3" spans="2:31">
      <c r="B3" s="1147" t="s">
        <v>100</v>
      </c>
      <c r="C3" s="1147"/>
      <c r="D3" s="1147"/>
      <c r="E3" s="1147"/>
    </row>
    <row r="5" spans="2:31" ht="15.75">
      <c r="B5" s="1148" t="s">
        <v>290</v>
      </c>
      <c r="C5" s="1148"/>
      <c r="D5" s="1148"/>
      <c r="E5" s="1148"/>
    </row>
    <row r="6" spans="2:31" ht="15.75">
      <c r="B6" s="71"/>
      <c r="C6" s="71"/>
      <c r="D6" s="71"/>
      <c r="E6" s="71"/>
    </row>
    <row r="7" spans="2:31" ht="15.75">
      <c r="B7" s="72" t="s">
        <v>102</v>
      </c>
      <c r="C7" s="71"/>
      <c r="D7" s="71"/>
      <c r="E7" s="71"/>
    </row>
    <row r="8" spans="2:31" ht="15.75">
      <c r="B8" s="72" t="s">
        <v>101</v>
      </c>
      <c r="C8" s="71"/>
      <c r="D8" s="71"/>
      <c r="E8" s="71"/>
    </row>
    <row r="10" spans="2:31" ht="143.25" customHeight="1">
      <c r="B10" s="1149" t="s">
        <v>291</v>
      </c>
      <c r="C10" s="1149"/>
      <c r="D10" s="1149"/>
      <c r="E10" s="1149"/>
    </row>
    <row r="11" spans="2:31" ht="12.75" customHeight="1"/>
    <row r="12" spans="2:31" ht="12.75" customHeight="1">
      <c r="B12" s="1150" t="s">
        <v>99</v>
      </c>
      <c r="C12" s="1150"/>
      <c r="D12" s="1150"/>
      <c r="E12" s="1150"/>
    </row>
    <row r="13" spans="2:31" ht="12.75" customHeight="1" thickBot="1">
      <c r="B13" s="230"/>
      <c r="C13" s="230"/>
      <c r="D13" s="230"/>
      <c r="E13" s="230"/>
    </row>
    <row r="14" spans="2:31" ht="48" customHeight="1" thickBot="1">
      <c r="B14" s="1151" t="s">
        <v>292</v>
      </c>
      <c r="C14" s="1151"/>
      <c r="D14" s="1151"/>
      <c r="E14" s="1151"/>
      <c r="F14" s="10"/>
      <c r="G14" s="9"/>
      <c r="H14" s="10"/>
      <c r="I14" s="10"/>
      <c r="J14" s="10"/>
      <c r="K14" s="11"/>
      <c r="L14" s="9"/>
      <c r="M14" s="1145" t="s">
        <v>31</v>
      </c>
      <c r="N14" s="1145"/>
      <c r="O14" s="1145"/>
      <c r="P14" s="1145"/>
      <c r="Q14" s="1145"/>
      <c r="R14" s="1145"/>
      <c r="S14" s="1145"/>
      <c r="T14" s="1145"/>
      <c r="U14" s="1145"/>
      <c r="V14" s="1145"/>
      <c r="W14" s="9"/>
      <c r="X14" s="9"/>
      <c r="Y14" s="11"/>
      <c r="Z14" s="9"/>
      <c r="AA14" s="11"/>
      <c r="AB14" s="9"/>
      <c r="AC14" s="9"/>
      <c r="AD14" s="12"/>
      <c r="AE14" s="12"/>
    </row>
    <row r="15" spans="2:31" ht="37.5" customHeight="1" thickBot="1">
      <c r="B15" s="148" t="s">
        <v>153</v>
      </c>
      <c r="C15" s="149"/>
      <c r="D15" s="149"/>
      <c r="E15" s="150" t="s">
        <v>152</v>
      </c>
      <c r="F15" s="10"/>
      <c r="G15" s="9"/>
      <c r="H15" s="10"/>
      <c r="I15" s="10"/>
      <c r="J15" s="10"/>
      <c r="K15" s="11"/>
      <c r="L15" s="9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9"/>
      <c r="X15" s="9"/>
      <c r="Y15" s="11"/>
      <c r="Z15" s="9"/>
      <c r="AA15" s="11"/>
      <c r="AB15" s="9"/>
      <c r="AC15" s="9"/>
      <c r="AD15" s="12"/>
      <c r="AE15" s="12"/>
    </row>
    <row r="16" spans="2:31" ht="21" customHeight="1" thickBot="1">
      <c r="B16" s="1155" t="s">
        <v>154</v>
      </c>
      <c r="C16" s="1156"/>
      <c r="D16" s="1156"/>
      <c r="E16" s="1157"/>
      <c r="F16" s="13"/>
      <c r="G16" s="14"/>
      <c r="H16" s="14"/>
      <c r="I16" s="14"/>
      <c r="J16" s="14"/>
      <c r="K16" s="15"/>
      <c r="L16" s="14"/>
      <c r="M16" s="14"/>
      <c r="N16" s="14"/>
      <c r="O16" s="16"/>
      <c r="P16" s="16"/>
      <c r="Q16" s="16"/>
      <c r="R16" s="16"/>
      <c r="S16" s="14"/>
      <c r="T16" s="14"/>
      <c r="U16" s="14"/>
      <c r="V16" s="13"/>
      <c r="W16" s="13"/>
      <c r="X16" s="13"/>
      <c r="Y16" s="17"/>
      <c r="Z16" s="13"/>
      <c r="AA16" s="13"/>
      <c r="AB16" s="13"/>
      <c r="AC16" s="13"/>
      <c r="AD16" s="18"/>
      <c r="AE16" s="19"/>
    </row>
    <row r="17" spans="2:35" ht="16.5" thickBot="1">
      <c r="B17" s="154" t="s">
        <v>47</v>
      </c>
      <c r="C17" s="20" t="s">
        <v>33</v>
      </c>
      <c r="D17" s="30" t="s">
        <v>48</v>
      </c>
      <c r="E17" s="155">
        <v>1</v>
      </c>
      <c r="F17" s="147">
        <v>1600</v>
      </c>
      <c r="G17" s="22">
        <v>1.2</v>
      </c>
      <c r="H17" s="23">
        <v>1.2</v>
      </c>
      <c r="I17" s="22">
        <v>1</v>
      </c>
      <c r="J17" s="22">
        <v>1.2</v>
      </c>
      <c r="K17" s="24">
        <f t="shared" ref="K17" si="0">ROUND(F17*G17*H17*I17*J17*E17,2)</f>
        <v>2764.8</v>
      </c>
      <c r="L17" s="22">
        <v>1</v>
      </c>
      <c r="M17" s="25">
        <f t="shared" ref="M17" si="1">ROUND($J17*(L17-1),2)</f>
        <v>0</v>
      </c>
      <c r="N17" s="22">
        <v>1</v>
      </c>
      <c r="O17" s="25">
        <f t="shared" ref="O17" si="2">ROUND($J17*(N17-1),2)</f>
        <v>0</v>
      </c>
      <c r="P17" s="22">
        <v>1</v>
      </c>
      <c r="Q17" s="25">
        <f t="shared" ref="Q17" si="3">ROUND($J17*(P17-1),2)</f>
        <v>0</v>
      </c>
      <c r="R17" s="22">
        <v>1</v>
      </c>
      <c r="S17" s="25">
        <f t="shared" ref="S17" si="4">ROUND($J17*(R17-1),2)</f>
        <v>0</v>
      </c>
      <c r="T17" s="22">
        <v>1</v>
      </c>
      <c r="U17" s="25">
        <f t="shared" ref="U17" si="5">ROUND($J17*(T17-1),2)</f>
        <v>0</v>
      </c>
      <c r="V17" s="22">
        <v>1.2</v>
      </c>
      <c r="W17" s="24">
        <f t="shared" ref="W17" si="6">ROUND(K17*(V17-1),2)</f>
        <v>552.96</v>
      </c>
      <c r="X17" s="22">
        <v>1.1000000000000001</v>
      </c>
      <c r="Y17" s="24">
        <f t="shared" ref="Y17" si="7">ROUND(K17*(X17-1),2)</f>
        <v>276.48</v>
      </c>
      <c r="Z17" s="31">
        <v>1</v>
      </c>
      <c r="AA17" s="32">
        <f t="shared" ref="AA17" si="8">ROUND($J17*(Z17-1),2)</f>
        <v>0</v>
      </c>
      <c r="AB17" s="31">
        <v>1</v>
      </c>
      <c r="AC17" s="25">
        <f t="shared" ref="AC17" si="9">ROUND($J17*(AB17-1),2)</f>
        <v>0</v>
      </c>
      <c r="AD17" s="26">
        <f t="shared" ref="AD17" si="10">K17+M17+O17+Q17+S17+U17+W17+Y17+AA17+AC17</f>
        <v>3594.2400000000002</v>
      </c>
      <c r="AE17" s="27">
        <f t="shared" ref="AE17" si="11">AD17*12</f>
        <v>43130.880000000005</v>
      </c>
      <c r="AI17" s="72"/>
    </row>
    <row r="18" spans="2:35" ht="15.75" thickBot="1">
      <c r="B18" s="142" t="s">
        <v>68</v>
      </c>
      <c r="C18" s="143"/>
      <c r="D18" s="144"/>
      <c r="E18" s="145">
        <f>SUM(E17:E17)</f>
        <v>1</v>
      </c>
      <c r="F18" s="116"/>
      <c r="G18" s="117"/>
      <c r="H18" s="118"/>
      <c r="I18" s="117"/>
      <c r="J18" s="117"/>
      <c r="K18" s="119"/>
      <c r="L18" s="117"/>
      <c r="M18" s="119"/>
      <c r="N18" s="117"/>
      <c r="O18" s="120"/>
      <c r="P18" s="117"/>
      <c r="Q18" s="120"/>
      <c r="R18" s="117"/>
      <c r="S18" s="120"/>
      <c r="T18" s="117"/>
      <c r="U18" s="120"/>
      <c r="V18" s="117"/>
      <c r="W18" s="119"/>
      <c r="X18" s="117"/>
      <c r="Y18" s="119"/>
      <c r="Z18" s="117"/>
      <c r="AA18" s="120"/>
      <c r="AB18" s="117"/>
      <c r="AC18" s="120"/>
      <c r="AD18" s="121"/>
      <c r="AE18" s="122"/>
    </row>
    <row r="19" spans="2:35" ht="19.5" thickBot="1">
      <c r="B19" s="1155" t="s">
        <v>184</v>
      </c>
      <c r="C19" s="1156"/>
      <c r="D19" s="1156"/>
      <c r="E19" s="1157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5"/>
    </row>
    <row r="20" spans="2:35" ht="15.75" thickBot="1">
      <c r="B20" s="154" t="s">
        <v>47</v>
      </c>
      <c r="C20" s="20" t="s">
        <v>70</v>
      </c>
      <c r="D20" s="21" t="s">
        <v>48</v>
      </c>
      <c r="E20" s="152">
        <v>2</v>
      </c>
      <c r="F20" s="147">
        <v>1600</v>
      </c>
      <c r="G20" s="22">
        <v>1.2</v>
      </c>
      <c r="H20" s="23">
        <v>1.2</v>
      </c>
      <c r="I20" s="22">
        <v>1</v>
      </c>
      <c r="J20" s="22">
        <v>1.2</v>
      </c>
      <c r="K20" s="24">
        <f t="shared" ref="K20" si="12">ROUND(F20*G20*H20*I20*J20*E20,2)</f>
        <v>5529.6</v>
      </c>
      <c r="L20" s="22">
        <v>1</v>
      </c>
      <c r="M20" s="25">
        <f t="shared" ref="M20" si="13">ROUND($J20*(L20-1),2)</f>
        <v>0</v>
      </c>
      <c r="N20" s="22">
        <v>1</v>
      </c>
      <c r="O20" s="25">
        <f t="shared" ref="O20" si="14">ROUND($J20*(N20-1),2)</f>
        <v>0</v>
      </c>
      <c r="P20" s="22">
        <v>1</v>
      </c>
      <c r="Q20" s="25">
        <f t="shared" ref="Q20" si="15">ROUND($J20*(P20-1),2)</f>
        <v>0</v>
      </c>
      <c r="R20" s="22">
        <v>1</v>
      </c>
      <c r="S20" s="25">
        <f t="shared" ref="S20" si="16">ROUND($J20*(R20-1),2)</f>
        <v>0</v>
      </c>
      <c r="T20" s="22">
        <v>1</v>
      </c>
      <c r="U20" s="25">
        <f t="shared" ref="U20" si="17">ROUND($J20*(T20-1),2)</f>
        <v>0</v>
      </c>
      <c r="V20" s="22">
        <v>1.2</v>
      </c>
      <c r="W20" s="25">
        <f t="shared" ref="W20" si="18">ROUND(K20*(V20-1),2)</f>
        <v>1105.92</v>
      </c>
      <c r="X20" s="22">
        <v>1.1000000000000001</v>
      </c>
      <c r="Y20" s="24">
        <f t="shared" ref="Y20" si="19">ROUND(K20*(X20-1),2)</f>
        <v>552.96</v>
      </c>
      <c r="Z20" s="22">
        <v>1</v>
      </c>
      <c r="AA20" s="25">
        <f t="shared" ref="AA20" si="20">ROUND($J20*(Z20-1),2)</f>
        <v>0</v>
      </c>
      <c r="AB20" s="22">
        <v>1</v>
      </c>
      <c r="AC20" s="25">
        <f t="shared" ref="AC20" si="21">ROUND($J20*(AB20-1),2)</f>
        <v>0</v>
      </c>
      <c r="AD20" s="26">
        <f t="shared" ref="AD20" si="22">K20+M20+O20+Q20+S20+U20+W20+Y20+AA20+AC20</f>
        <v>7188.4800000000005</v>
      </c>
      <c r="AE20" s="27">
        <f t="shared" ref="AE20" si="23">AD20*12</f>
        <v>86261.760000000009</v>
      </c>
    </row>
    <row r="21" spans="2:35" ht="15.75" thickBot="1">
      <c r="B21" s="142" t="s">
        <v>68</v>
      </c>
      <c r="C21" s="143"/>
      <c r="D21" s="144"/>
      <c r="E21" s="145">
        <f>SUM(E20:E20)</f>
        <v>2</v>
      </c>
      <c r="F21" s="141"/>
      <c r="G21" s="41"/>
      <c r="H21" s="42"/>
      <c r="I21" s="41"/>
      <c r="J21" s="41"/>
      <c r="K21" s="43"/>
      <c r="L21" s="41"/>
      <c r="M21" s="43"/>
      <c r="N21" s="41"/>
      <c r="O21" s="44"/>
      <c r="P21" s="41"/>
      <c r="Q21" s="44"/>
      <c r="R21" s="41"/>
      <c r="S21" s="44"/>
      <c r="T21" s="41"/>
      <c r="U21" s="44"/>
      <c r="V21" s="41"/>
      <c r="W21" s="43"/>
      <c r="X21" s="41"/>
      <c r="Y21" s="43"/>
      <c r="Z21" s="41"/>
      <c r="AA21" s="44"/>
      <c r="AB21" s="41"/>
      <c r="AC21" s="44"/>
      <c r="AD21" s="45"/>
      <c r="AE21" s="123"/>
    </row>
    <row r="22" spans="2:35" ht="19.5" thickBot="1">
      <c r="B22" s="1155" t="s">
        <v>185</v>
      </c>
      <c r="C22" s="1156"/>
      <c r="D22" s="1156"/>
      <c r="E22" s="1157"/>
      <c r="F22" s="146"/>
      <c r="G22" s="35"/>
      <c r="H22" s="36"/>
      <c r="I22" s="35"/>
      <c r="J22" s="35"/>
      <c r="K22" s="37"/>
      <c r="L22" s="35"/>
      <c r="M22" s="38"/>
      <c r="N22" s="35"/>
      <c r="O22" s="38"/>
      <c r="P22" s="35"/>
      <c r="Q22" s="38"/>
      <c r="R22" s="35"/>
      <c r="S22" s="38"/>
      <c r="T22" s="35"/>
      <c r="U22" s="38"/>
      <c r="V22" s="35"/>
      <c r="W22" s="57"/>
      <c r="X22" s="35"/>
      <c r="Y22" s="37"/>
      <c r="Z22" s="35"/>
      <c r="AA22" s="38"/>
      <c r="AB22" s="35"/>
      <c r="AC22" s="38"/>
      <c r="AD22" s="39"/>
      <c r="AE22" s="40"/>
    </row>
    <row r="23" spans="2:35" ht="15.75" thickBot="1">
      <c r="B23" s="154" t="s">
        <v>47</v>
      </c>
      <c r="C23" s="49" t="s">
        <v>78</v>
      </c>
      <c r="D23" s="50" t="s">
        <v>48</v>
      </c>
      <c r="E23" s="157">
        <v>2</v>
      </c>
      <c r="F23" s="147">
        <v>1600</v>
      </c>
      <c r="G23" s="51">
        <v>1.2</v>
      </c>
      <c r="H23" s="52">
        <v>1.2</v>
      </c>
      <c r="I23" s="51">
        <v>1</v>
      </c>
      <c r="J23" s="51">
        <v>1.2</v>
      </c>
      <c r="K23" s="53">
        <f t="shared" ref="K23" si="24">ROUND(F23*G23*H23*I23*J23*E23,2)</f>
        <v>5529.6</v>
      </c>
      <c r="L23" s="55">
        <v>1</v>
      </c>
      <c r="M23" s="54">
        <f t="shared" ref="M23" si="25">ROUND($J23*(L23-1),2)</f>
        <v>0</v>
      </c>
      <c r="N23" s="55">
        <v>1</v>
      </c>
      <c r="O23" s="54">
        <f t="shared" ref="O23" si="26">ROUND($J23*(N23-1),2)</f>
        <v>0</v>
      </c>
      <c r="P23" s="55">
        <v>1</v>
      </c>
      <c r="Q23" s="54">
        <f t="shared" ref="Q23" si="27">ROUND($J23*(P23-1),2)</f>
        <v>0</v>
      </c>
      <c r="R23" s="55">
        <v>1</v>
      </c>
      <c r="S23" s="54">
        <f t="shared" ref="S23" si="28">ROUND($J23*(R23-1),2)</f>
        <v>0</v>
      </c>
      <c r="T23" s="55">
        <v>1</v>
      </c>
      <c r="U23" s="54">
        <f t="shared" ref="U23" si="29">ROUND($J23*(T23-1),2)</f>
        <v>0</v>
      </c>
      <c r="V23" s="22">
        <v>1.2</v>
      </c>
      <c r="W23" s="22">
        <f t="shared" ref="W23" si="30">ROUND(K23*(V23-1),2)</f>
        <v>1105.92</v>
      </c>
      <c r="X23" s="51">
        <v>1.1000000000000001</v>
      </c>
      <c r="Y23" s="24">
        <f t="shared" ref="Y23" si="31">ROUND(K23*(X23-1),2)</f>
        <v>552.96</v>
      </c>
      <c r="Z23" s="55">
        <v>1</v>
      </c>
      <c r="AA23" s="54">
        <f t="shared" ref="AA23" si="32">ROUND($J23*(Z23-1),2)</f>
        <v>0</v>
      </c>
      <c r="AB23" s="51">
        <v>1</v>
      </c>
      <c r="AC23" s="56">
        <f t="shared" ref="AC23" si="33">ROUND($J23*(AB23-1),2)</f>
        <v>0</v>
      </c>
      <c r="AD23" s="58">
        <f t="shared" ref="AD23" si="34">K23+M23+O23+Q23+S23+U23+W23+Y23+AA23+AC23</f>
        <v>7188.4800000000005</v>
      </c>
      <c r="AE23" s="27">
        <f t="shared" ref="AE23" si="35">AD23*12</f>
        <v>86261.760000000009</v>
      </c>
    </row>
    <row r="24" spans="2:35" ht="15.75" thickBot="1">
      <c r="B24" s="142" t="s">
        <v>187</v>
      </c>
      <c r="C24" s="143"/>
      <c r="D24" s="144"/>
      <c r="E24" s="145">
        <f>SUM(E23:E23)</f>
        <v>2</v>
      </c>
      <c r="F24" s="141"/>
      <c r="G24" s="41"/>
      <c r="H24" s="42"/>
      <c r="I24" s="41"/>
      <c r="J24" s="41"/>
      <c r="K24" s="43"/>
      <c r="L24" s="41"/>
      <c r="M24" s="43"/>
      <c r="N24" s="41"/>
      <c r="O24" s="44"/>
      <c r="P24" s="41"/>
      <c r="Q24" s="44"/>
      <c r="R24" s="41"/>
      <c r="S24" s="44"/>
      <c r="T24" s="41"/>
      <c r="U24" s="44"/>
      <c r="V24" s="41"/>
      <c r="W24" s="43"/>
      <c r="X24" s="41"/>
      <c r="Y24" s="43"/>
      <c r="Z24" s="41"/>
      <c r="AA24" s="44"/>
      <c r="AB24" s="41"/>
      <c r="AC24" s="44"/>
      <c r="AD24" s="45"/>
      <c r="AE24" s="123"/>
    </row>
    <row r="25" spans="2:35" ht="19.5" thickBot="1">
      <c r="B25" s="1155" t="s">
        <v>186</v>
      </c>
      <c r="C25" s="1156"/>
      <c r="D25" s="1156"/>
      <c r="E25" s="1157"/>
      <c r="F25" s="146"/>
      <c r="G25" s="35"/>
      <c r="H25" s="36"/>
      <c r="I25" s="35"/>
      <c r="J25" s="35"/>
      <c r="K25" s="37"/>
      <c r="L25" s="35"/>
      <c r="M25" s="38"/>
      <c r="N25" s="35"/>
      <c r="O25" s="38"/>
      <c r="P25" s="35"/>
      <c r="Q25" s="38"/>
      <c r="R25" s="35"/>
      <c r="S25" s="38"/>
      <c r="T25" s="35"/>
      <c r="U25" s="38"/>
      <c r="V25" s="35"/>
      <c r="W25" s="57"/>
      <c r="X25" s="35"/>
      <c r="Y25" s="37"/>
      <c r="Z25" s="35"/>
      <c r="AA25" s="38"/>
      <c r="AB25" s="35"/>
      <c r="AC25" s="38"/>
      <c r="AD25" s="39"/>
      <c r="AE25" s="40"/>
    </row>
    <row r="26" spans="2:35" ht="15.75" thickBot="1">
      <c r="B26" s="154" t="s">
        <v>47</v>
      </c>
      <c r="C26" s="49" t="s">
        <v>84</v>
      </c>
      <c r="D26" s="50" t="s">
        <v>48</v>
      </c>
      <c r="E26" s="157">
        <v>2</v>
      </c>
      <c r="F26" s="147">
        <v>1600</v>
      </c>
      <c r="G26" s="22">
        <v>1.2</v>
      </c>
      <c r="H26" s="23">
        <v>1.2</v>
      </c>
      <c r="I26" s="22">
        <v>1</v>
      </c>
      <c r="J26" s="22">
        <v>1.2</v>
      </c>
      <c r="K26" s="53">
        <f t="shared" ref="K26" si="36">ROUND(F26*G26*H26*I26*J26*E26,2)</f>
        <v>5529.6</v>
      </c>
      <c r="L26" s="51">
        <v>1</v>
      </c>
      <c r="M26" s="56">
        <f t="shared" ref="M26" si="37">ROUND($J26*(L26-1),2)</f>
        <v>0</v>
      </c>
      <c r="N26" s="51">
        <v>1</v>
      </c>
      <c r="O26" s="56">
        <f t="shared" ref="O26" si="38">ROUND($J26*(N26-1),2)</f>
        <v>0</v>
      </c>
      <c r="P26" s="51">
        <v>1</v>
      </c>
      <c r="Q26" s="56">
        <f t="shared" ref="Q26" si="39">ROUND($J26*(P26-1),2)</f>
        <v>0</v>
      </c>
      <c r="R26" s="51">
        <v>1</v>
      </c>
      <c r="S26" s="56">
        <f t="shared" ref="S26" si="40">ROUND($J26*(R26-1),2)</f>
        <v>0</v>
      </c>
      <c r="T26" s="51">
        <v>1</v>
      </c>
      <c r="U26" s="56">
        <f t="shared" ref="U26" si="41">ROUND($J26*(T26-1),2)</f>
        <v>0</v>
      </c>
      <c r="V26" s="22">
        <v>1.2</v>
      </c>
      <c r="W26" s="47">
        <f t="shared" ref="W26" si="42">ROUND(K26*(V26-1),2)</f>
        <v>1105.92</v>
      </c>
      <c r="X26" s="51">
        <v>1.1000000000000001</v>
      </c>
      <c r="Y26" s="28">
        <f t="shared" ref="Y26" si="43">ROUND(K26*(X26-1),2)</f>
        <v>552.96</v>
      </c>
      <c r="Z26" s="55">
        <v>1</v>
      </c>
      <c r="AA26" s="54">
        <f t="shared" ref="AA26" si="44">ROUND($J26*(Z26-1),2)</f>
        <v>0</v>
      </c>
      <c r="AB26" s="51">
        <v>1</v>
      </c>
      <c r="AC26" s="56">
        <f t="shared" ref="AC26" si="45">ROUND($J26*(AB26-1),2)</f>
        <v>0</v>
      </c>
      <c r="AD26" s="58">
        <f t="shared" ref="AD26" si="46">K26+M26+O26+Q26+S26+U26+W26+Y26+AA26+AC26</f>
        <v>7188.4800000000005</v>
      </c>
      <c r="AE26" s="27">
        <f t="shared" ref="AE26" si="47">AD26*12</f>
        <v>86261.760000000009</v>
      </c>
    </row>
    <row r="27" spans="2:35" ht="16.5" thickBot="1">
      <c r="B27" s="125" t="s">
        <v>187</v>
      </c>
      <c r="C27" s="64"/>
      <c r="D27" s="65"/>
      <c r="E27" s="124">
        <f>SUM(E26:E26)</f>
        <v>2</v>
      </c>
      <c r="F27" s="64"/>
      <c r="G27" s="64"/>
      <c r="H27" s="64"/>
      <c r="I27" s="64"/>
      <c r="J27" s="66"/>
      <c r="K27" s="67" t="e">
        <f>SUM(#REF!)</f>
        <v>#REF!</v>
      </c>
      <c r="L27" s="66"/>
      <c r="M27" s="68" t="e">
        <f>SUM(#REF!)</f>
        <v>#REF!</v>
      </c>
      <c r="N27" s="66"/>
      <c r="O27" s="68" t="e">
        <f>SUM(#REF!)</f>
        <v>#REF!</v>
      </c>
      <c r="P27" s="66"/>
      <c r="Q27" s="68" t="e">
        <f>SUM(#REF!)</f>
        <v>#REF!</v>
      </c>
      <c r="R27" s="66"/>
      <c r="S27" s="68" t="e">
        <f>SUM(#REF!)</f>
        <v>#REF!</v>
      </c>
      <c r="T27" s="66"/>
      <c r="U27" s="66"/>
      <c r="V27" s="66"/>
      <c r="W27" s="69" t="e">
        <f>SUM(#REF!)</f>
        <v>#REF!</v>
      </c>
      <c r="X27" s="66"/>
      <c r="Y27" s="69" t="e">
        <f>SUM(#REF!)</f>
        <v>#REF!</v>
      </c>
      <c r="Z27" s="66"/>
      <c r="AA27" s="66"/>
      <c r="AB27" s="66"/>
      <c r="AC27" s="66"/>
      <c r="AD27" s="70" t="e">
        <f>SUM(#REF!)</f>
        <v>#REF!</v>
      </c>
      <c r="AE27" s="46" t="e">
        <f t="shared" ref="AE27" si="48">AD27*12</f>
        <v>#REF!</v>
      </c>
    </row>
    <row r="28" spans="2:35" ht="16.5" thickBot="1">
      <c r="B28" s="126" t="s">
        <v>97</v>
      </c>
      <c r="C28" s="66"/>
      <c r="D28" s="66"/>
      <c r="E28" s="127">
        <v>7</v>
      </c>
      <c r="F28" s="66"/>
      <c r="G28" s="66"/>
      <c r="H28" s="66"/>
      <c r="I28" s="66"/>
      <c r="J28" s="66"/>
      <c r="K28" s="67" t="e">
        <f>#REF!+#REF!+#REF!+#REF!</f>
        <v>#REF!</v>
      </c>
      <c r="L28" s="66"/>
      <c r="M28" s="68" t="e">
        <f>#REF!+#REF!+#REF!+#REF!</f>
        <v>#REF!</v>
      </c>
      <c r="N28" s="66"/>
      <c r="O28" s="68" t="e">
        <f>#REF!+#REF!+#REF!+#REF!</f>
        <v>#REF!</v>
      </c>
      <c r="P28" s="66"/>
      <c r="Q28" s="68" t="e">
        <f>#REF!+#REF!+#REF!+#REF!</f>
        <v>#REF!</v>
      </c>
      <c r="R28" s="66"/>
      <c r="S28" s="68" t="e">
        <f>#REF!+#REF!+#REF!+#REF!</f>
        <v>#REF!</v>
      </c>
      <c r="T28" s="66"/>
      <c r="U28" s="66"/>
      <c r="V28" s="66"/>
      <c r="W28" s="69" t="e">
        <f>#REF!+#REF!+#REF!+#REF!</f>
        <v>#REF!</v>
      </c>
      <c r="X28" s="66"/>
      <c r="Y28" s="69" t="e">
        <f>#REF!+#REF!+#REF!+#REF!</f>
        <v>#REF!</v>
      </c>
      <c r="Z28" s="66"/>
      <c r="AA28" s="68" t="e">
        <f>#REF!</f>
        <v>#REF!</v>
      </c>
      <c r="AB28" s="66"/>
      <c r="AC28" s="66"/>
      <c r="AD28" s="70" t="e">
        <f>#REF!+#REF!+#REF!+#REF!</f>
        <v>#REF!</v>
      </c>
      <c r="AE28" s="70" t="e">
        <f>AE27+#REF!+#REF!+#REF!</f>
        <v>#REF!</v>
      </c>
    </row>
    <row r="29" spans="2:35" ht="20.25" thickBot="1">
      <c r="B29" s="1158" t="s">
        <v>166</v>
      </c>
      <c r="C29" s="1159"/>
      <c r="D29" s="1159"/>
      <c r="E29" s="1160"/>
      <c r="F29" s="1"/>
      <c r="G29" s="1"/>
      <c r="H29" s="1"/>
      <c r="I29" s="1"/>
      <c r="J29" s="1"/>
      <c r="K29" s="110"/>
      <c r="L29" s="1"/>
      <c r="M29" s="111"/>
      <c r="N29" s="1"/>
      <c r="O29" s="111"/>
      <c r="P29" s="1"/>
      <c r="Q29" s="111"/>
      <c r="R29" s="1"/>
      <c r="S29" s="111"/>
      <c r="T29" s="1"/>
      <c r="U29" s="1"/>
      <c r="V29" s="1"/>
      <c r="W29" s="112"/>
      <c r="X29" s="1"/>
      <c r="Y29" s="112"/>
      <c r="Z29" s="1"/>
      <c r="AA29" s="111"/>
      <c r="AB29" s="1"/>
      <c r="AC29" s="1"/>
      <c r="AD29" s="113"/>
      <c r="AE29" s="113"/>
    </row>
    <row r="30" spans="2:35" ht="15.75">
      <c r="B30" s="159" t="s">
        <v>110</v>
      </c>
      <c r="C30" s="76" t="s">
        <v>108</v>
      </c>
      <c r="D30" s="79"/>
      <c r="E30" s="80">
        <v>1</v>
      </c>
      <c r="F30" s="1"/>
      <c r="G30" s="1"/>
      <c r="H30" s="1"/>
      <c r="I30" s="1"/>
    </row>
    <row r="31" spans="2:35" ht="15.75">
      <c r="B31" s="159" t="s">
        <v>115</v>
      </c>
      <c r="C31" s="76" t="s">
        <v>108</v>
      </c>
      <c r="D31" s="79"/>
      <c r="E31" s="80">
        <v>1</v>
      </c>
    </row>
    <row r="32" spans="2:35" ht="15.75">
      <c r="B32" s="159" t="s">
        <v>116</v>
      </c>
      <c r="C32" s="76" t="s">
        <v>108</v>
      </c>
      <c r="D32" s="79"/>
      <c r="E32" s="80">
        <v>1</v>
      </c>
      <c r="AH32" s="1"/>
    </row>
    <row r="33" spans="2:5" ht="15.75">
      <c r="B33" s="159" t="s">
        <v>122</v>
      </c>
      <c r="C33" s="76" t="s">
        <v>108</v>
      </c>
      <c r="D33" s="79"/>
      <c r="E33" s="80">
        <v>0.25</v>
      </c>
    </row>
    <row r="34" spans="2:5" ht="15.75">
      <c r="B34" s="159" t="s">
        <v>126</v>
      </c>
      <c r="C34" s="76" t="s">
        <v>108</v>
      </c>
      <c r="D34" s="82"/>
      <c r="E34" s="83">
        <v>1</v>
      </c>
    </row>
    <row r="35" spans="2:5" ht="15.75">
      <c r="B35" s="159" t="s">
        <v>129</v>
      </c>
      <c r="C35" s="81" t="s">
        <v>128</v>
      </c>
      <c r="D35" s="79"/>
      <c r="E35" s="80">
        <v>1</v>
      </c>
    </row>
    <row r="36" spans="2:5" ht="15.75">
      <c r="B36" s="159" t="s">
        <v>176</v>
      </c>
      <c r="C36" s="81" t="s">
        <v>143</v>
      </c>
      <c r="D36" s="79" t="s">
        <v>120</v>
      </c>
      <c r="E36" s="80">
        <v>1</v>
      </c>
    </row>
    <row r="37" spans="2:5" ht="15.75">
      <c r="B37" s="159" t="s">
        <v>177</v>
      </c>
      <c r="C37" s="81" t="s">
        <v>143</v>
      </c>
      <c r="D37" s="79" t="s">
        <v>118</v>
      </c>
      <c r="E37" s="80">
        <v>2</v>
      </c>
    </row>
    <row r="38" spans="2:5" ht="15.75">
      <c r="B38" s="159" t="s">
        <v>287</v>
      </c>
      <c r="C38" s="81" t="s">
        <v>146</v>
      </c>
      <c r="D38" s="79"/>
      <c r="E38" s="80">
        <v>1</v>
      </c>
    </row>
    <row r="39" spans="2:5" ht="16.5" thickBot="1">
      <c r="B39" s="163" t="s">
        <v>181</v>
      </c>
      <c r="C39" s="107" t="s">
        <v>149</v>
      </c>
      <c r="D39" s="108"/>
      <c r="E39" s="278">
        <v>1</v>
      </c>
    </row>
    <row r="40" spans="2:5" ht="16.5" thickBot="1">
      <c r="B40" s="128" t="s">
        <v>189</v>
      </c>
      <c r="C40" s="129"/>
      <c r="D40" s="130"/>
      <c r="E40" s="131">
        <f>SUM(E30:E39)</f>
        <v>10.25</v>
      </c>
    </row>
    <row r="41" spans="2:5" ht="20.25" thickBot="1">
      <c r="B41" s="1152" t="s">
        <v>155</v>
      </c>
      <c r="C41" s="1153"/>
      <c r="D41" s="1153"/>
      <c r="E41" s="1154"/>
    </row>
    <row r="42" spans="2:5">
      <c r="B42" s="171" t="s">
        <v>156</v>
      </c>
      <c r="C42" s="136"/>
      <c r="D42" s="136"/>
      <c r="E42" s="137">
        <v>1</v>
      </c>
    </row>
    <row r="43" spans="2:5">
      <c r="B43" s="172" t="s">
        <v>157</v>
      </c>
      <c r="C43" s="2"/>
      <c r="D43" s="2"/>
      <c r="E43" s="138">
        <v>1</v>
      </c>
    </row>
    <row r="44" spans="2:5" ht="30">
      <c r="B44" s="173" t="s">
        <v>158</v>
      </c>
      <c r="C44" s="2"/>
      <c r="D44" s="2"/>
      <c r="E44" s="138">
        <v>2</v>
      </c>
    </row>
    <row r="45" spans="2:5" ht="30">
      <c r="B45" s="173" t="s">
        <v>159</v>
      </c>
      <c r="C45" s="2"/>
      <c r="D45" s="2"/>
      <c r="E45" s="138">
        <v>2</v>
      </c>
    </row>
    <row r="46" spans="2:5">
      <c r="B46" s="172" t="s">
        <v>160</v>
      </c>
      <c r="C46" s="2"/>
      <c r="D46" s="2"/>
      <c r="E46" s="138">
        <v>1</v>
      </c>
    </row>
    <row r="47" spans="2:5">
      <c r="B47" s="172" t="s">
        <v>161</v>
      </c>
      <c r="C47" s="2"/>
      <c r="D47" s="2"/>
      <c r="E47" s="138">
        <v>1</v>
      </c>
    </row>
    <row r="48" spans="2:5">
      <c r="B48" s="172" t="s">
        <v>162</v>
      </c>
      <c r="C48" s="2"/>
      <c r="D48" s="2"/>
      <c r="E48" s="138">
        <v>1</v>
      </c>
    </row>
    <row r="49" spans="2:35">
      <c r="B49" s="172" t="s">
        <v>163</v>
      </c>
      <c r="C49" s="2"/>
      <c r="D49" s="2"/>
      <c r="E49" s="138">
        <v>1</v>
      </c>
    </row>
    <row r="50" spans="2:35" ht="15.75">
      <c r="B50" s="172" t="s">
        <v>164</v>
      </c>
      <c r="C50" s="2"/>
      <c r="D50" s="2"/>
      <c r="E50" s="138">
        <v>1</v>
      </c>
      <c r="AI50" s="135"/>
    </row>
    <row r="51" spans="2:35" ht="30.75" thickBot="1">
      <c r="B51" s="174" t="s">
        <v>165</v>
      </c>
      <c r="C51" s="139"/>
      <c r="D51" s="139"/>
      <c r="E51" s="140">
        <v>2</v>
      </c>
    </row>
    <row r="52" spans="2:35" ht="15.75" thickBot="1">
      <c r="B52" s="134" t="s">
        <v>188</v>
      </c>
      <c r="C52" s="66"/>
      <c r="D52" s="66"/>
      <c r="E52" s="290">
        <f>SUM(E42:E51)</f>
        <v>13</v>
      </c>
    </row>
    <row r="53" spans="2:35" ht="20.25" thickBot="1">
      <c r="B53" s="1152" t="s">
        <v>200</v>
      </c>
      <c r="C53" s="1153"/>
      <c r="D53" s="1153"/>
      <c r="E53" s="1154"/>
    </row>
    <row r="54" spans="2:35" ht="15.75" thickBot="1">
      <c r="B54" s="171" t="s">
        <v>201</v>
      </c>
      <c r="C54" s="136"/>
      <c r="D54" s="136"/>
      <c r="E54" s="137">
        <v>10</v>
      </c>
    </row>
    <row r="55" spans="2:35" ht="20.25" thickBot="1">
      <c r="B55" s="1152" t="s">
        <v>202</v>
      </c>
      <c r="C55" s="1153"/>
      <c r="D55" s="1153"/>
      <c r="E55" s="1154"/>
    </row>
    <row r="56" spans="2:35">
      <c r="B56" s="178" t="s">
        <v>204</v>
      </c>
      <c r="C56" s="176"/>
      <c r="D56" s="176"/>
      <c r="E56" s="177">
        <v>1</v>
      </c>
    </row>
    <row r="57" spans="2:35" ht="15.75" thickBot="1">
      <c r="B57" s="287" t="s">
        <v>245</v>
      </c>
      <c r="C57" s="176"/>
      <c r="D57" s="176"/>
      <c r="E57" s="180">
        <v>14</v>
      </c>
    </row>
    <row r="58" spans="2:35" ht="15.75" thickBot="1">
      <c r="B58" s="288" t="s">
        <v>298</v>
      </c>
      <c r="C58" s="66"/>
      <c r="D58" s="66"/>
      <c r="E58" s="283">
        <v>15</v>
      </c>
    </row>
    <row r="59" spans="2:35" ht="20.25" thickBot="1">
      <c r="B59" s="1152" t="s">
        <v>205</v>
      </c>
      <c r="C59" s="1153"/>
      <c r="D59" s="1153"/>
      <c r="E59" s="1154"/>
    </row>
    <row r="60" spans="2:35">
      <c r="B60" s="171" t="s">
        <v>203</v>
      </c>
      <c r="C60" s="136"/>
      <c r="D60" s="136"/>
      <c r="E60" s="137">
        <v>1</v>
      </c>
    </row>
    <row r="61" spans="2:35">
      <c r="B61" s="179" t="s">
        <v>245</v>
      </c>
      <c r="C61" s="2"/>
      <c r="D61" s="2"/>
      <c r="E61" s="138">
        <v>1</v>
      </c>
      <c r="AF61" s="1"/>
    </row>
    <row r="62" spans="2:35" ht="15.75" thickBot="1">
      <c r="B62" s="286" t="s">
        <v>297</v>
      </c>
      <c r="C62" s="279"/>
      <c r="D62" s="279"/>
      <c r="E62" s="282">
        <v>2</v>
      </c>
      <c r="AF62" s="1"/>
    </row>
    <row r="63" spans="2:35" ht="17.25" customHeight="1" thickBot="1">
      <c r="B63" s="1152" t="s">
        <v>206</v>
      </c>
      <c r="C63" s="1153"/>
      <c r="D63" s="1153"/>
      <c r="E63" s="1154"/>
      <c r="AI63" s="289"/>
    </row>
    <row r="64" spans="2:35">
      <c r="B64" s="1161" t="s">
        <v>212</v>
      </c>
      <c r="C64" s="1162"/>
      <c r="D64" s="1162"/>
      <c r="E64" s="1163"/>
    </row>
    <row r="65" spans="2:35" ht="17.25" customHeight="1">
      <c r="B65" s="185" t="s">
        <v>207</v>
      </c>
      <c r="C65" s="132"/>
      <c r="D65" s="234" t="s">
        <v>211</v>
      </c>
      <c r="E65" s="187">
        <v>3</v>
      </c>
    </row>
    <row r="66" spans="2:35">
      <c r="B66" s="1141" t="s">
        <v>213</v>
      </c>
      <c r="C66" s="1142"/>
      <c r="D66" s="1142"/>
      <c r="E66" s="1143"/>
      <c r="AI66" s="1"/>
    </row>
    <row r="67" spans="2:35">
      <c r="B67" s="178" t="s">
        <v>209</v>
      </c>
      <c r="C67" s="176"/>
      <c r="D67" s="233" t="s">
        <v>210</v>
      </c>
      <c r="E67" s="177">
        <v>1</v>
      </c>
    </row>
    <row r="68" spans="2:35" ht="15.75" thickBot="1">
      <c r="B68" s="181" t="s">
        <v>208</v>
      </c>
      <c r="C68" s="139"/>
      <c r="D68" s="184" t="s">
        <v>211</v>
      </c>
      <c r="E68" s="182">
        <v>6</v>
      </c>
    </row>
    <row r="69" spans="2:35" ht="15.75" thickBot="1">
      <c r="B69" s="286" t="s">
        <v>296</v>
      </c>
      <c r="C69" s="279"/>
      <c r="D69" s="232"/>
      <c r="E69" s="283">
        <f>E65+E67+E68</f>
        <v>10</v>
      </c>
    </row>
    <row r="70" spans="2:35" ht="16.5" thickBot="1">
      <c r="B70" s="285" t="s">
        <v>295</v>
      </c>
      <c r="C70" s="66"/>
      <c r="D70" s="66"/>
      <c r="E70" s="124">
        <f>E40+E52+E54+E56+E57+E60+E61+E65+E67+E68+E28</f>
        <v>67.25</v>
      </c>
    </row>
    <row r="71" spans="2:35" ht="15.75">
      <c r="B71" s="1"/>
      <c r="C71" s="1"/>
      <c r="D71" s="1"/>
      <c r="E71" s="284"/>
    </row>
    <row r="72" spans="2:35" ht="66.75" customHeight="1">
      <c r="B72" s="1144" t="s">
        <v>293</v>
      </c>
      <c r="C72" s="1144"/>
      <c r="D72" s="1144"/>
      <c r="E72" s="1144"/>
    </row>
    <row r="73" spans="2:35" ht="66.75" customHeight="1">
      <c r="B73" s="1144" t="s">
        <v>294</v>
      </c>
      <c r="C73" s="1144"/>
      <c r="D73" s="1144"/>
      <c r="E73" s="1144"/>
    </row>
    <row r="74" spans="2:35" ht="15.75">
      <c r="B74" s="1"/>
      <c r="C74" s="1"/>
      <c r="D74" s="1"/>
      <c r="E74" s="284"/>
    </row>
    <row r="75" spans="2:35">
      <c r="B75" s="1"/>
      <c r="C75" s="1"/>
      <c r="D75" s="1"/>
      <c r="E75" s="231"/>
    </row>
    <row r="76" spans="2:35" ht="18.75">
      <c r="B76" s="169" t="s">
        <v>190</v>
      </c>
      <c r="C76" s="280"/>
      <c r="D76" s="280"/>
      <c r="E76" s="281" t="s">
        <v>191</v>
      </c>
    </row>
    <row r="77" spans="2:35">
      <c r="B77" s="1"/>
      <c r="C77" s="1"/>
      <c r="D77" s="1"/>
      <c r="E77" s="231"/>
    </row>
    <row r="78" spans="2:35">
      <c r="B78" s="164" t="s">
        <v>192</v>
      </c>
      <c r="C78" s="1"/>
      <c r="D78" s="1"/>
      <c r="E78" s="164" t="s">
        <v>196</v>
      </c>
    </row>
    <row r="79" spans="2:35">
      <c r="B79" s="164" t="s">
        <v>194</v>
      </c>
      <c r="C79" s="1"/>
      <c r="D79" s="1"/>
      <c r="E79" s="164" t="s">
        <v>197</v>
      </c>
    </row>
    <row r="80" spans="2:35">
      <c r="B80" s="1"/>
      <c r="C80" s="1"/>
      <c r="D80" s="1"/>
      <c r="E80" s="170" t="s">
        <v>198</v>
      </c>
    </row>
    <row r="81" spans="2:5">
      <c r="B81" s="164" t="s">
        <v>288</v>
      </c>
      <c r="C81" s="1"/>
      <c r="D81" s="1"/>
      <c r="E81" s="1"/>
    </row>
    <row r="82" spans="2:5">
      <c r="B82" s="164" t="s">
        <v>289</v>
      </c>
      <c r="C82" s="1"/>
      <c r="D82" s="1"/>
      <c r="E82" s="1"/>
    </row>
    <row r="83" spans="2:5">
      <c r="B83" s="1"/>
      <c r="C83" s="1"/>
      <c r="D83" s="1"/>
      <c r="E83" s="1"/>
    </row>
    <row r="84" spans="2:5">
      <c r="B84" s="164" t="s">
        <v>193</v>
      </c>
      <c r="C84" s="1"/>
      <c r="D84" s="1"/>
      <c r="E84" s="1"/>
    </row>
    <row r="85" spans="2:5">
      <c r="B85" s="164" t="s">
        <v>195</v>
      </c>
      <c r="C85" s="1"/>
      <c r="D85" s="1"/>
      <c r="E85" s="1"/>
    </row>
    <row r="86" spans="2:5">
      <c r="B86" s="1"/>
      <c r="C86" s="1"/>
      <c r="D86" s="1"/>
      <c r="E86" s="1"/>
    </row>
    <row r="87" spans="2:5">
      <c r="B87" s="1"/>
      <c r="C87" s="1"/>
      <c r="D87" s="1"/>
      <c r="E87" s="1"/>
    </row>
    <row r="88" spans="2:5">
      <c r="B88" s="1"/>
      <c r="C88" s="1"/>
      <c r="D88" s="1"/>
      <c r="E88" s="1"/>
    </row>
    <row r="89" spans="2:5">
      <c r="B89" s="1"/>
      <c r="C89" s="1"/>
      <c r="D89" s="1"/>
      <c r="E89" s="1"/>
    </row>
    <row r="90" spans="2:5">
      <c r="B90" s="1"/>
      <c r="C90" s="1"/>
      <c r="D90" s="1"/>
      <c r="E90" s="1"/>
    </row>
    <row r="91" spans="2:5">
      <c r="B91" s="1"/>
      <c r="C91" s="1"/>
      <c r="D91" s="1"/>
      <c r="E91" s="1"/>
    </row>
    <row r="92" spans="2:5">
      <c r="B92" s="1"/>
      <c r="C92" s="1"/>
      <c r="D92" s="1"/>
      <c r="E92" s="1"/>
    </row>
    <row r="93" spans="2:5">
      <c r="B93" s="1"/>
      <c r="C93" s="1"/>
      <c r="D93" s="1"/>
      <c r="E93" s="1"/>
    </row>
    <row r="94" spans="2:5">
      <c r="B94" s="1"/>
      <c r="C94" s="1"/>
      <c r="D94" s="1"/>
      <c r="E94" s="1"/>
    </row>
  </sheetData>
  <mergeCells count="21">
    <mergeCell ref="B29:E29"/>
    <mergeCell ref="B53:E53"/>
    <mergeCell ref="B55:E55"/>
    <mergeCell ref="B59:E59"/>
    <mergeCell ref="B64:E64"/>
    <mergeCell ref="B66:E66"/>
    <mergeCell ref="B72:E72"/>
    <mergeCell ref="B73:E73"/>
    <mergeCell ref="M14:V14"/>
    <mergeCell ref="B1:E1"/>
    <mergeCell ref="B3:E3"/>
    <mergeCell ref="B5:E5"/>
    <mergeCell ref="B10:E10"/>
    <mergeCell ref="B12:E12"/>
    <mergeCell ref="B14:E14"/>
    <mergeCell ref="B63:E63"/>
    <mergeCell ref="B16:E16"/>
    <mergeCell ref="B19:E19"/>
    <mergeCell ref="B25:E25"/>
    <mergeCell ref="B22:E22"/>
    <mergeCell ref="B41:E4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291"/>
  <sheetViews>
    <sheetView topLeftCell="A280" workbookViewId="0">
      <selection activeCell="M214" sqref="M214"/>
    </sheetView>
  </sheetViews>
  <sheetFormatPr defaultRowHeight="15"/>
  <cols>
    <col min="2" max="2" width="41.140625" customWidth="1"/>
  </cols>
  <sheetData>
    <row r="1" spans="2:5" ht="2.25" customHeight="1" thickBot="1"/>
    <row r="2" spans="2:5" ht="15.75" hidden="1" thickBot="1"/>
    <row r="3" spans="2:5">
      <c r="B3" s="1168" t="s">
        <v>103</v>
      </c>
      <c r="C3" s="1171" t="s">
        <v>104</v>
      </c>
      <c r="D3" s="1174" t="s">
        <v>105</v>
      </c>
      <c r="E3" s="1177" t="s">
        <v>106</v>
      </c>
    </row>
    <row r="4" spans="2:5">
      <c r="B4" s="1169"/>
      <c r="C4" s="1172"/>
      <c r="D4" s="1175"/>
      <c r="E4" s="1178"/>
    </row>
    <row r="5" spans="2:5" ht="37.5" customHeight="1" thickBot="1">
      <c r="B5" s="1170"/>
      <c r="C5" s="1173"/>
      <c r="D5" s="1176"/>
      <c r="E5" s="1179"/>
    </row>
    <row r="6" spans="2:5" ht="15.75" thickBot="1">
      <c r="B6" s="73">
        <v>2</v>
      </c>
      <c r="C6" s="73">
        <v>3</v>
      </c>
      <c r="D6" s="73">
        <v>4</v>
      </c>
      <c r="E6" s="74">
        <v>5</v>
      </c>
    </row>
    <row r="7" spans="2:5" ht="15.75">
      <c r="B7" s="75" t="s">
        <v>107</v>
      </c>
      <c r="C7" s="76" t="s">
        <v>108</v>
      </c>
      <c r="D7" s="77"/>
      <c r="E7" s="78">
        <v>1</v>
      </c>
    </row>
    <row r="8" spans="2:5" ht="15.75">
      <c r="B8" s="75" t="s">
        <v>109</v>
      </c>
      <c r="C8" s="76" t="s">
        <v>108</v>
      </c>
      <c r="D8" s="79"/>
      <c r="E8" s="80">
        <v>1</v>
      </c>
    </row>
    <row r="9" spans="2:5" ht="15.75">
      <c r="B9" s="75" t="s">
        <v>110</v>
      </c>
      <c r="C9" s="76" t="s">
        <v>108</v>
      </c>
      <c r="D9" s="79"/>
      <c r="E9" s="80">
        <v>1</v>
      </c>
    </row>
    <row r="10" spans="2:5" ht="15.75">
      <c r="B10" s="75" t="s">
        <v>111</v>
      </c>
      <c r="C10" s="76" t="s">
        <v>108</v>
      </c>
      <c r="D10" s="79"/>
      <c r="E10" s="80">
        <v>1</v>
      </c>
    </row>
    <row r="11" spans="2:5" ht="15.75">
      <c r="B11" s="75" t="s">
        <v>112</v>
      </c>
      <c r="C11" s="81"/>
      <c r="D11" s="79"/>
      <c r="E11" s="80"/>
    </row>
    <row r="12" spans="2:5" ht="15.75">
      <c r="B12" s="75" t="s">
        <v>113</v>
      </c>
      <c r="C12" s="81"/>
      <c r="D12" s="79"/>
      <c r="E12" s="80"/>
    </row>
    <row r="13" spans="2:5" ht="15.75">
      <c r="B13" s="75" t="s">
        <v>114</v>
      </c>
      <c r="C13" s="81"/>
      <c r="D13" s="79"/>
      <c r="E13" s="80"/>
    </row>
    <row r="14" spans="2:5" ht="15.75">
      <c r="B14" s="75" t="s">
        <v>115</v>
      </c>
      <c r="C14" s="76" t="s">
        <v>108</v>
      </c>
      <c r="D14" s="79"/>
      <c r="E14" s="80">
        <v>1</v>
      </c>
    </row>
    <row r="15" spans="2:5" ht="15.75">
      <c r="B15" s="75" t="s">
        <v>116</v>
      </c>
      <c r="C15" s="76" t="s">
        <v>108</v>
      </c>
      <c r="D15" s="79"/>
      <c r="E15" s="80">
        <v>1</v>
      </c>
    </row>
    <row r="16" spans="2:5" ht="15.75">
      <c r="B16" s="75" t="s">
        <v>117</v>
      </c>
      <c r="C16" s="76" t="s">
        <v>108</v>
      </c>
      <c r="D16" s="79" t="s">
        <v>118</v>
      </c>
      <c r="E16" s="80">
        <v>1</v>
      </c>
    </row>
    <row r="17" spans="2:5" ht="15.75">
      <c r="B17" s="75" t="s">
        <v>119</v>
      </c>
      <c r="C17" s="76" t="s">
        <v>108</v>
      </c>
      <c r="D17" s="79" t="s">
        <v>120</v>
      </c>
      <c r="E17" s="80">
        <v>1</v>
      </c>
    </row>
    <row r="18" spans="2:5" ht="15.75">
      <c r="B18" s="75" t="s">
        <v>121</v>
      </c>
      <c r="C18" s="76" t="s">
        <v>108</v>
      </c>
      <c r="D18" s="79"/>
      <c r="E18" s="80"/>
    </row>
    <row r="19" spans="2:5" ht="15.75">
      <c r="B19" s="75" t="s">
        <v>122</v>
      </c>
      <c r="C19" s="76" t="s">
        <v>108</v>
      </c>
      <c r="D19" s="79"/>
      <c r="E19" s="80">
        <v>0.25</v>
      </c>
    </row>
    <row r="20" spans="2:5" ht="15.75">
      <c r="B20" s="75" t="s">
        <v>123</v>
      </c>
      <c r="C20" s="76" t="s">
        <v>108</v>
      </c>
      <c r="D20" s="79"/>
      <c r="E20" s="80">
        <v>1</v>
      </c>
    </row>
    <row r="21" spans="2:5" ht="15.75">
      <c r="B21" s="75" t="s">
        <v>11</v>
      </c>
      <c r="C21" s="76" t="s">
        <v>108</v>
      </c>
      <c r="D21" s="79"/>
      <c r="E21" s="80">
        <v>1</v>
      </c>
    </row>
    <row r="22" spans="2:5" ht="15.75">
      <c r="B22" s="75" t="s">
        <v>124</v>
      </c>
      <c r="C22" s="76" t="s">
        <v>108</v>
      </c>
      <c r="D22" s="79"/>
      <c r="E22" s="80">
        <v>1</v>
      </c>
    </row>
    <row r="23" spans="2:5" ht="15.75">
      <c r="B23" s="75" t="s">
        <v>125</v>
      </c>
      <c r="C23" s="76" t="s">
        <v>108</v>
      </c>
      <c r="D23" s="79"/>
      <c r="E23" s="80">
        <v>1</v>
      </c>
    </row>
    <row r="24" spans="2:5" ht="15.75">
      <c r="B24" s="75" t="s">
        <v>126</v>
      </c>
      <c r="C24" s="76" t="s">
        <v>108</v>
      </c>
      <c r="D24" s="82"/>
      <c r="E24" s="83">
        <v>2</v>
      </c>
    </row>
    <row r="25" spans="2:5" ht="15.75">
      <c r="B25" s="75" t="s">
        <v>127</v>
      </c>
      <c r="C25" s="81" t="s">
        <v>128</v>
      </c>
      <c r="D25" s="79"/>
      <c r="E25" s="80">
        <v>1</v>
      </c>
    </row>
    <row r="26" spans="2:5" ht="15.75">
      <c r="B26" s="75" t="s">
        <v>129</v>
      </c>
      <c r="C26" s="81" t="s">
        <v>128</v>
      </c>
      <c r="D26" s="79"/>
      <c r="E26" s="80">
        <v>1</v>
      </c>
    </row>
    <row r="27" spans="2:5" ht="15.75">
      <c r="B27" s="75" t="s">
        <v>130</v>
      </c>
      <c r="C27" s="81" t="s">
        <v>128</v>
      </c>
      <c r="D27" s="79"/>
      <c r="E27" s="80">
        <v>1</v>
      </c>
    </row>
    <row r="28" spans="2:5" ht="15.75">
      <c r="B28" s="75" t="s">
        <v>131</v>
      </c>
      <c r="C28" s="81" t="s">
        <v>132</v>
      </c>
      <c r="D28" s="79"/>
      <c r="E28" s="80">
        <v>1</v>
      </c>
    </row>
    <row r="29" spans="2:5" ht="15.75">
      <c r="B29" s="75" t="s">
        <v>133</v>
      </c>
      <c r="C29" s="81" t="s">
        <v>132</v>
      </c>
      <c r="D29" s="79" t="s">
        <v>120</v>
      </c>
      <c r="E29" s="80">
        <v>2</v>
      </c>
    </row>
    <row r="30" spans="2:5" ht="15.75">
      <c r="B30" s="75" t="s">
        <v>134</v>
      </c>
      <c r="C30" s="81" t="s">
        <v>132</v>
      </c>
      <c r="D30" s="79" t="s">
        <v>118</v>
      </c>
      <c r="E30" s="84">
        <v>1</v>
      </c>
    </row>
    <row r="31" spans="2:5" ht="15.75">
      <c r="B31" s="75" t="s">
        <v>131</v>
      </c>
      <c r="C31" s="85" t="s">
        <v>135</v>
      </c>
      <c r="D31" s="79"/>
      <c r="E31" s="80">
        <v>1</v>
      </c>
    </row>
    <row r="32" spans="2:5" ht="15.75">
      <c r="B32" s="75" t="s">
        <v>136</v>
      </c>
      <c r="C32" s="85" t="s">
        <v>135</v>
      </c>
      <c r="D32" s="79"/>
      <c r="E32" s="80">
        <v>2</v>
      </c>
    </row>
    <row r="33" spans="2:5" ht="15.75">
      <c r="B33" s="86" t="s">
        <v>137</v>
      </c>
      <c r="C33" s="87" t="s">
        <v>138</v>
      </c>
      <c r="D33" s="79"/>
      <c r="E33" s="80">
        <v>1</v>
      </c>
    </row>
    <row r="34" spans="2:5" ht="15.75">
      <c r="B34" s="86" t="s">
        <v>139</v>
      </c>
      <c r="C34" s="87" t="s">
        <v>138</v>
      </c>
      <c r="D34" s="79"/>
      <c r="E34" s="80">
        <v>1</v>
      </c>
    </row>
    <row r="35" spans="2:5" ht="15.75">
      <c r="B35" s="86" t="s">
        <v>140</v>
      </c>
      <c r="C35" s="87" t="s">
        <v>138</v>
      </c>
      <c r="D35" s="79" t="s">
        <v>120</v>
      </c>
      <c r="E35" s="80">
        <v>3</v>
      </c>
    </row>
    <row r="36" spans="2:5" ht="15.75">
      <c r="B36" s="86" t="s">
        <v>141</v>
      </c>
      <c r="C36" s="87" t="s">
        <v>138</v>
      </c>
      <c r="D36" s="79" t="s">
        <v>118</v>
      </c>
      <c r="E36" s="80">
        <v>1</v>
      </c>
    </row>
    <row r="37" spans="2:5" ht="15.75">
      <c r="B37" s="86" t="s">
        <v>142</v>
      </c>
      <c r="C37" s="88" t="s">
        <v>138</v>
      </c>
      <c r="D37" s="79"/>
      <c r="E37" s="80">
        <v>2</v>
      </c>
    </row>
    <row r="38" spans="2:5" ht="15.75">
      <c r="B38" s="75" t="s">
        <v>131</v>
      </c>
      <c r="C38" s="81" t="s">
        <v>143</v>
      </c>
      <c r="D38" s="79"/>
      <c r="E38" s="80">
        <v>1</v>
      </c>
    </row>
    <row r="39" spans="2:5" ht="15.75">
      <c r="B39" s="75" t="s">
        <v>144</v>
      </c>
      <c r="C39" s="81" t="s">
        <v>143</v>
      </c>
      <c r="D39" s="79" t="s">
        <v>120</v>
      </c>
      <c r="E39" s="80">
        <v>3</v>
      </c>
    </row>
    <row r="40" spans="2:5" ht="15.75">
      <c r="B40" s="75" t="s">
        <v>145</v>
      </c>
      <c r="C40" s="81" t="s">
        <v>143</v>
      </c>
      <c r="D40" s="79" t="s">
        <v>118</v>
      </c>
      <c r="E40" s="80">
        <v>2</v>
      </c>
    </row>
    <row r="41" spans="2:5" ht="15.75">
      <c r="B41" s="75" t="s">
        <v>131</v>
      </c>
      <c r="C41" s="81" t="s">
        <v>146</v>
      </c>
      <c r="D41" s="79"/>
      <c r="E41" s="80">
        <v>1</v>
      </c>
    </row>
    <row r="42" spans="2:5" ht="15.75">
      <c r="B42" s="75" t="s">
        <v>147</v>
      </c>
      <c r="C42" s="81" t="s">
        <v>146</v>
      </c>
      <c r="D42" s="79"/>
      <c r="E42" s="80">
        <v>1</v>
      </c>
    </row>
    <row r="43" spans="2:5" ht="15.75">
      <c r="B43" s="75" t="s">
        <v>148</v>
      </c>
      <c r="C43" s="81" t="s">
        <v>146</v>
      </c>
      <c r="D43" s="89" t="s">
        <v>118</v>
      </c>
      <c r="E43" s="90">
        <v>1</v>
      </c>
    </row>
    <row r="44" spans="2:5" ht="15.75">
      <c r="B44" s="91" t="s">
        <v>131</v>
      </c>
      <c r="C44" s="92" t="s">
        <v>149</v>
      </c>
      <c r="D44" s="93"/>
      <c r="E44" s="94">
        <v>1</v>
      </c>
    </row>
    <row r="45" spans="2:5" ht="15.75">
      <c r="B45" s="95" t="s">
        <v>150</v>
      </c>
      <c r="C45" s="96" t="s">
        <v>149</v>
      </c>
      <c r="D45" s="97"/>
      <c r="E45" s="98">
        <v>1</v>
      </c>
    </row>
    <row r="46" spans="2:5" ht="16.5" thickBot="1">
      <c r="B46" s="99" t="s">
        <v>151</v>
      </c>
      <c r="C46" s="100" t="s">
        <v>149</v>
      </c>
      <c r="D46" s="101"/>
      <c r="E46" s="102">
        <v>1</v>
      </c>
    </row>
    <row r="47" spans="2:5" ht="24" customHeight="1" thickBot="1">
      <c r="B47" s="339" t="s">
        <v>68</v>
      </c>
      <c r="C47" s="103"/>
      <c r="D47" s="104"/>
      <c r="E47" s="105">
        <f>SUM(E7:E46)</f>
        <v>44.25</v>
      </c>
    </row>
    <row r="48" spans="2:5">
      <c r="B48" s="151" t="s">
        <v>326</v>
      </c>
      <c r="C48" s="340" t="s">
        <v>327</v>
      </c>
      <c r="D48" s="21" t="s">
        <v>34</v>
      </c>
      <c r="E48" s="341">
        <v>0.5</v>
      </c>
    </row>
    <row r="49" spans="2:5">
      <c r="B49" s="151" t="s">
        <v>35</v>
      </c>
      <c r="C49" s="340" t="s">
        <v>327</v>
      </c>
      <c r="D49" s="21" t="s">
        <v>34</v>
      </c>
      <c r="E49" s="341">
        <v>0.5</v>
      </c>
    </row>
    <row r="50" spans="2:5">
      <c r="B50" s="342" t="s">
        <v>328</v>
      </c>
      <c r="C50" s="343"/>
      <c r="D50" s="344"/>
      <c r="E50" s="345">
        <f>SUM(E48:E49)</f>
        <v>1</v>
      </c>
    </row>
    <row r="51" spans="2:5">
      <c r="B51" s="151" t="s">
        <v>329</v>
      </c>
      <c r="C51" s="340" t="s">
        <v>327</v>
      </c>
      <c r="D51" s="29" t="s">
        <v>46</v>
      </c>
      <c r="E51" s="341">
        <v>4</v>
      </c>
    </row>
    <row r="52" spans="2:5">
      <c r="B52" s="151" t="s">
        <v>329</v>
      </c>
      <c r="C52" s="340" t="s">
        <v>327</v>
      </c>
      <c r="D52" s="29" t="s">
        <v>46</v>
      </c>
      <c r="E52" s="341">
        <v>4</v>
      </c>
    </row>
    <row r="53" spans="2:5">
      <c r="B53" s="151" t="s">
        <v>330</v>
      </c>
      <c r="C53" s="340" t="s">
        <v>327</v>
      </c>
      <c r="D53" s="21"/>
      <c r="E53" s="341">
        <v>2</v>
      </c>
    </row>
    <row r="54" spans="2:5">
      <c r="B54" s="151" t="s">
        <v>331</v>
      </c>
      <c r="C54" s="340" t="s">
        <v>327</v>
      </c>
      <c r="D54" s="21"/>
      <c r="E54" s="341"/>
    </row>
    <row r="55" spans="2:5">
      <c r="B55" s="151" t="s">
        <v>330</v>
      </c>
      <c r="C55" s="340" t="s">
        <v>327</v>
      </c>
      <c r="D55" s="21"/>
      <c r="E55" s="341">
        <v>2</v>
      </c>
    </row>
    <row r="56" spans="2:5">
      <c r="B56" s="151" t="s">
        <v>331</v>
      </c>
      <c r="C56" s="340" t="s">
        <v>327</v>
      </c>
      <c r="D56" s="21"/>
      <c r="E56" s="341"/>
    </row>
    <row r="57" spans="2:5">
      <c r="B57" s="151" t="s">
        <v>330</v>
      </c>
      <c r="C57" s="340" t="s">
        <v>327</v>
      </c>
      <c r="D57" s="21"/>
      <c r="E57" s="341">
        <v>4</v>
      </c>
    </row>
    <row r="58" spans="2:5" ht="15.75" thickBot="1">
      <c r="B58" s="156" t="s">
        <v>331</v>
      </c>
      <c r="C58" s="346" t="s">
        <v>327</v>
      </c>
      <c r="D58" s="30"/>
      <c r="E58" s="347"/>
    </row>
    <row r="59" spans="2:5" ht="15.75" thickBot="1">
      <c r="B59" s="348" t="s">
        <v>332</v>
      </c>
      <c r="C59" s="349"/>
      <c r="D59" s="350"/>
      <c r="E59" s="351">
        <f>SUM(E51:E58)</f>
        <v>16</v>
      </c>
    </row>
    <row r="60" spans="2:5" ht="15.75" thickBot="1">
      <c r="C60" s="352"/>
      <c r="E60" s="353"/>
    </row>
    <row r="61" spans="2:5">
      <c r="B61" s="354" t="s">
        <v>336</v>
      </c>
      <c r="C61" s="352"/>
      <c r="D61" s="355"/>
      <c r="E61" s="356"/>
    </row>
    <row r="62" spans="2:5">
      <c r="B62" s="357" t="s">
        <v>337</v>
      </c>
      <c r="C62" s="358" t="s">
        <v>336</v>
      </c>
      <c r="D62" s="359" t="s">
        <v>309</v>
      </c>
      <c r="E62" s="360">
        <v>1</v>
      </c>
    </row>
    <row r="63" spans="2:5">
      <c r="B63" s="235" t="s">
        <v>338</v>
      </c>
      <c r="C63" s="358" t="s">
        <v>336</v>
      </c>
      <c r="D63" s="359" t="s">
        <v>339</v>
      </c>
      <c r="E63" s="360">
        <v>1</v>
      </c>
    </row>
    <row r="64" spans="2:5">
      <c r="B64" s="235" t="s">
        <v>340</v>
      </c>
      <c r="C64" s="358" t="s">
        <v>336</v>
      </c>
      <c r="D64" s="359" t="s">
        <v>341</v>
      </c>
      <c r="E64" s="360">
        <v>1</v>
      </c>
    </row>
    <row r="65" spans="2:5">
      <c r="B65" s="235" t="s">
        <v>342</v>
      </c>
      <c r="C65" s="358" t="s">
        <v>336</v>
      </c>
      <c r="D65" s="359" t="s">
        <v>341</v>
      </c>
      <c r="E65" s="360">
        <v>1</v>
      </c>
    </row>
    <row r="66" spans="2:5">
      <c r="B66" s="235" t="s">
        <v>157</v>
      </c>
      <c r="C66" s="358" t="s">
        <v>336</v>
      </c>
      <c r="D66" s="359" t="s">
        <v>341</v>
      </c>
      <c r="E66" s="360">
        <v>2</v>
      </c>
    </row>
    <row r="67" spans="2:5" ht="30">
      <c r="B67" s="361" t="s">
        <v>343</v>
      </c>
      <c r="C67" s="358" t="s">
        <v>336</v>
      </c>
      <c r="D67" s="362" t="s">
        <v>341</v>
      </c>
      <c r="E67" s="363">
        <v>1</v>
      </c>
    </row>
    <row r="68" spans="2:5">
      <c r="B68" s="235" t="s">
        <v>344</v>
      </c>
      <c r="C68" s="358" t="s">
        <v>336</v>
      </c>
      <c r="D68" s="359" t="s">
        <v>341</v>
      </c>
      <c r="E68" s="360">
        <v>0.5</v>
      </c>
    </row>
    <row r="69" spans="2:5">
      <c r="B69" s="235" t="s">
        <v>12</v>
      </c>
      <c r="C69" s="358" t="s">
        <v>336</v>
      </c>
      <c r="D69" s="359" t="s">
        <v>44</v>
      </c>
      <c r="E69" s="360">
        <v>1</v>
      </c>
    </row>
    <row r="70" spans="2:5">
      <c r="B70" s="235" t="s">
        <v>345</v>
      </c>
      <c r="C70" s="358" t="s">
        <v>336</v>
      </c>
      <c r="D70" s="364">
        <v>3</v>
      </c>
      <c r="E70" s="360">
        <v>1</v>
      </c>
    </row>
    <row r="71" spans="2:5">
      <c r="B71" s="365" t="s">
        <v>346</v>
      </c>
      <c r="C71" s="358" t="s">
        <v>336</v>
      </c>
      <c r="D71" s="364">
        <v>4</v>
      </c>
      <c r="E71" s="360">
        <v>1</v>
      </c>
    </row>
    <row r="72" spans="2:5">
      <c r="B72" s="235" t="s">
        <v>347</v>
      </c>
      <c r="C72" s="358" t="s">
        <v>336</v>
      </c>
      <c r="D72" s="364">
        <v>4</v>
      </c>
      <c r="E72" s="360">
        <v>2</v>
      </c>
    </row>
    <row r="73" spans="2:5" ht="30">
      <c r="B73" s="366" t="s">
        <v>348</v>
      </c>
      <c r="C73" s="358" t="s">
        <v>336</v>
      </c>
      <c r="D73" s="364">
        <v>5</v>
      </c>
      <c r="E73" s="360">
        <v>1</v>
      </c>
    </row>
    <row r="74" spans="2:5">
      <c r="B74" s="365" t="s">
        <v>349</v>
      </c>
      <c r="C74" s="358"/>
      <c r="D74" s="364"/>
      <c r="E74" s="360"/>
    </row>
    <row r="75" spans="2:5">
      <c r="B75" s="365" t="s">
        <v>350</v>
      </c>
      <c r="C75" s="358" t="s">
        <v>336</v>
      </c>
      <c r="D75" s="364">
        <v>4</v>
      </c>
      <c r="E75" s="360">
        <v>1</v>
      </c>
    </row>
    <row r="76" spans="2:5">
      <c r="B76" s="235" t="s">
        <v>245</v>
      </c>
      <c r="C76" s="367" t="s">
        <v>336</v>
      </c>
      <c r="D76" s="364" t="s">
        <v>44</v>
      </c>
      <c r="E76" s="360">
        <v>5</v>
      </c>
    </row>
    <row r="77" spans="2:5">
      <c r="B77" s="368" t="s">
        <v>328</v>
      </c>
      <c r="C77" s="369"/>
      <c r="D77" s="370" t="s">
        <v>333</v>
      </c>
      <c r="E77" s="371">
        <f>SUM(E62:E76)</f>
        <v>19.5</v>
      </c>
    </row>
    <row r="78" spans="2:5">
      <c r="B78" s="237" t="s">
        <v>351</v>
      </c>
      <c r="C78" s="367" t="s">
        <v>336</v>
      </c>
      <c r="D78" s="364"/>
      <c r="E78" s="372"/>
    </row>
    <row r="79" spans="2:5">
      <c r="B79" s="237" t="s">
        <v>352</v>
      </c>
      <c r="C79" s="367" t="s">
        <v>336</v>
      </c>
      <c r="D79" s="373"/>
      <c r="E79" s="374">
        <v>1</v>
      </c>
    </row>
    <row r="80" spans="2:5">
      <c r="B80" s="237" t="s">
        <v>351</v>
      </c>
      <c r="C80" s="367" t="s">
        <v>336</v>
      </c>
      <c r="D80" s="364"/>
      <c r="E80" s="360"/>
    </row>
    <row r="81" spans="2:5">
      <c r="B81" s="237" t="s">
        <v>352</v>
      </c>
      <c r="C81" s="367" t="s">
        <v>336</v>
      </c>
      <c r="D81" s="373"/>
      <c r="E81" s="374">
        <v>1</v>
      </c>
    </row>
    <row r="82" spans="2:5">
      <c r="B82" s="237" t="s">
        <v>351</v>
      </c>
      <c r="C82" s="367" t="s">
        <v>336</v>
      </c>
      <c r="D82" s="364"/>
      <c r="E82" s="360"/>
    </row>
    <row r="83" spans="2:5">
      <c r="B83" s="237" t="s">
        <v>353</v>
      </c>
      <c r="C83" s="367" t="s">
        <v>336</v>
      </c>
      <c r="D83" s="364"/>
      <c r="E83" s="374">
        <v>1</v>
      </c>
    </row>
    <row r="84" spans="2:5">
      <c r="B84" s="237" t="s">
        <v>351</v>
      </c>
      <c r="C84" s="367" t="s">
        <v>336</v>
      </c>
      <c r="D84" s="364"/>
      <c r="E84" s="374"/>
    </row>
    <row r="85" spans="2:5">
      <c r="B85" s="237" t="s">
        <v>354</v>
      </c>
      <c r="C85" s="367" t="s">
        <v>336</v>
      </c>
      <c r="D85" s="364"/>
      <c r="E85" s="374">
        <v>1</v>
      </c>
    </row>
    <row r="86" spans="2:5">
      <c r="B86" s="237" t="s">
        <v>351</v>
      </c>
      <c r="C86" s="367" t="s">
        <v>336</v>
      </c>
      <c r="D86" s="364"/>
      <c r="E86" s="374"/>
    </row>
    <row r="87" spans="2:5">
      <c r="B87" s="237" t="s">
        <v>355</v>
      </c>
      <c r="C87" s="367" t="s">
        <v>336</v>
      </c>
      <c r="D87" s="364"/>
      <c r="E87" s="374">
        <v>1</v>
      </c>
    </row>
    <row r="88" spans="2:5">
      <c r="B88" s="237" t="s">
        <v>351</v>
      </c>
      <c r="C88" s="367" t="s">
        <v>336</v>
      </c>
      <c r="D88" s="364"/>
      <c r="E88" s="374"/>
    </row>
    <row r="89" spans="2:5">
      <c r="B89" s="237" t="s">
        <v>356</v>
      </c>
      <c r="C89" s="375" t="s">
        <v>336</v>
      </c>
      <c r="D89" s="364"/>
      <c r="E89" s="374">
        <v>1</v>
      </c>
    </row>
    <row r="90" spans="2:5">
      <c r="B90" s="237" t="s">
        <v>351</v>
      </c>
      <c r="C90" s="376" t="s">
        <v>336</v>
      </c>
      <c r="D90" s="364"/>
      <c r="E90" s="360"/>
    </row>
    <row r="91" spans="2:5">
      <c r="B91" s="237" t="s">
        <v>357</v>
      </c>
      <c r="C91" s="376" t="s">
        <v>336</v>
      </c>
      <c r="D91" s="364"/>
      <c r="E91" s="374">
        <v>1</v>
      </c>
    </row>
    <row r="92" spans="2:5">
      <c r="B92" s="237" t="s">
        <v>351</v>
      </c>
      <c r="C92" s="375" t="s">
        <v>336</v>
      </c>
      <c r="D92" s="364"/>
      <c r="E92" s="360"/>
    </row>
    <row r="93" spans="2:5">
      <c r="B93" s="237" t="s">
        <v>358</v>
      </c>
      <c r="C93" s="367" t="s">
        <v>336</v>
      </c>
      <c r="D93" s="364"/>
      <c r="E93" s="374">
        <v>0</v>
      </c>
    </row>
    <row r="94" spans="2:5">
      <c r="B94" s="237" t="s">
        <v>351</v>
      </c>
      <c r="C94" s="367" t="s">
        <v>336</v>
      </c>
      <c r="D94" s="364"/>
      <c r="E94" s="360"/>
    </row>
    <row r="95" spans="2:5">
      <c r="B95" s="237" t="s">
        <v>359</v>
      </c>
      <c r="C95" s="367" t="s">
        <v>336</v>
      </c>
      <c r="D95" s="364"/>
      <c r="E95" s="374">
        <v>1</v>
      </c>
    </row>
    <row r="96" spans="2:5">
      <c r="B96" s="237" t="s">
        <v>360</v>
      </c>
      <c r="C96" s="367" t="s">
        <v>336</v>
      </c>
      <c r="D96" s="364"/>
      <c r="E96" s="360"/>
    </row>
    <row r="97" spans="2:5">
      <c r="B97" s="237" t="s">
        <v>351</v>
      </c>
      <c r="C97" s="367" t="s">
        <v>336</v>
      </c>
      <c r="D97" s="364"/>
      <c r="E97" s="360"/>
    </row>
    <row r="98" spans="2:5">
      <c r="B98" s="237" t="s">
        <v>361</v>
      </c>
      <c r="C98" s="367" t="s">
        <v>336</v>
      </c>
      <c r="D98" s="364"/>
      <c r="E98" s="374">
        <v>1</v>
      </c>
    </row>
    <row r="99" spans="2:5">
      <c r="B99" s="237" t="s">
        <v>362</v>
      </c>
      <c r="C99" s="367" t="s">
        <v>336</v>
      </c>
      <c r="D99" s="364"/>
      <c r="E99" s="360"/>
    </row>
    <row r="100" spans="2:5">
      <c r="B100" s="237" t="s">
        <v>351</v>
      </c>
      <c r="C100" s="367" t="s">
        <v>336</v>
      </c>
      <c r="D100" s="377"/>
      <c r="E100" s="378"/>
    </row>
    <row r="101" spans="2:5">
      <c r="B101" s="237" t="s">
        <v>363</v>
      </c>
      <c r="C101" s="367" t="s">
        <v>336</v>
      </c>
      <c r="D101" s="364"/>
      <c r="E101" s="360">
        <v>1</v>
      </c>
    </row>
    <row r="102" spans="2:5">
      <c r="B102" s="237" t="s">
        <v>364</v>
      </c>
      <c r="C102" s="367" t="s">
        <v>336</v>
      </c>
      <c r="D102" s="364"/>
      <c r="E102" s="360"/>
    </row>
    <row r="103" spans="2:5">
      <c r="B103" s="237" t="s">
        <v>351</v>
      </c>
      <c r="C103" s="367" t="s">
        <v>336</v>
      </c>
      <c r="D103" s="364"/>
      <c r="E103" s="372"/>
    </row>
    <row r="104" spans="2:5">
      <c r="B104" s="237" t="s">
        <v>365</v>
      </c>
      <c r="C104" s="367" t="s">
        <v>336</v>
      </c>
      <c r="D104" s="364"/>
      <c r="E104" s="379">
        <v>3</v>
      </c>
    </row>
    <row r="105" spans="2:5">
      <c r="B105" s="237" t="s">
        <v>351</v>
      </c>
      <c r="C105" s="367" t="s">
        <v>336</v>
      </c>
      <c r="D105" s="364"/>
      <c r="E105" s="372"/>
    </row>
    <row r="106" spans="2:5">
      <c r="B106" s="237" t="s">
        <v>366</v>
      </c>
      <c r="C106" s="367" t="s">
        <v>336</v>
      </c>
      <c r="D106" s="364"/>
      <c r="E106" s="379">
        <v>1</v>
      </c>
    </row>
    <row r="107" spans="2:5">
      <c r="B107" s="237" t="s">
        <v>367</v>
      </c>
      <c r="C107" s="367" t="s">
        <v>336</v>
      </c>
      <c r="D107" s="364">
        <v>5</v>
      </c>
      <c r="E107" s="372">
        <v>1</v>
      </c>
    </row>
    <row r="108" spans="2:5">
      <c r="B108" s="237" t="s">
        <v>368</v>
      </c>
      <c r="C108" s="367" t="s">
        <v>336</v>
      </c>
      <c r="D108" s="364"/>
      <c r="E108" s="372"/>
    </row>
    <row r="109" spans="2:5">
      <c r="B109" s="237" t="s">
        <v>369</v>
      </c>
      <c r="C109" s="367" t="s">
        <v>336</v>
      </c>
      <c r="D109" s="364">
        <v>6</v>
      </c>
      <c r="E109" s="372">
        <v>1</v>
      </c>
    </row>
    <row r="110" spans="2:5">
      <c r="B110" s="237" t="s">
        <v>370</v>
      </c>
      <c r="C110" s="367" t="s">
        <v>336</v>
      </c>
      <c r="D110" s="364"/>
      <c r="E110" s="372"/>
    </row>
    <row r="111" spans="2:5">
      <c r="B111" s="237" t="s">
        <v>371</v>
      </c>
      <c r="C111" s="367" t="s">
        <v>336</v>
      </c>
      <c r="D111" s="364">
        <v>6</v>
      </c>
      <c r="E111" s="372">
        <v>1</v>
      </c>
    </row>
    <row r="112" spans="2:5">
      <c r="B112" s="237" t="s">
        <v>372</v>
      </c>
      <c r="C112" s="367" t="s">
        <v>336</v>
      </c>
      <c r="D112" s="364">
        <v>5</v>
      </c>
      <c r="E112" s="372">
        <v>1</v>
      </c>
    </row>
    <row r="113" spans="2:5">
      <c r="B113" s="380" t="s">
        <v>373</v>
      </c>
      <c r="C113" s="367" t="s">
        <v>336</v>
      </c>
      <c r="D113" s="364">
        <v>4</v>
      </c>
      <c r="E113" s="372">
        <v>2</v>
      </c>
    </row>
    <row r="114" spans="2:5">
      <c r="B114" s="380" t="s">
        <v>374</v>
      </c>
      <c r="C114" s="367" t="s">
        <v>336</v>
      </c>
      <c r="D114" s="364">
        <v>4</v>
      </c>
      <c r="E114" s="372">
        <v>1</v>
      </c>
    </row>
    <row r="115" spans="2:5">
      <c r="B115" s="237" t="s">
        <v>375</v>
      </c>
      <c r="C115" s="367" t="s">
        <v>336</v>
      </c>
      <c r="D115" s="364">
        <v>5</v>
      </c>
      <c r="E115" s="372">
        <v>1</v>
      </c>
    </row>
    <row r="116" spans="2:5">
      <c r="B116" s="237" t="s">
        <v>376</v>
      </c>
      <c r="C116" s="367" t="s">
        <v>336</v>
      </c>
      <c r="D116" s="364">
        <v>6</v>
      </c>
      <c r="E116" s="372">
        <v>2</v>
      </c>
    </row>
    <row r="117" spans="2:5">
      <c r="B117" s="237" t="s">
        <v>377</v>
      </c>
      <c r="C117" s="367" t="s">
        <v>336</v>
      </c>
      <c r="D117" s="364"/>
      <c r="E117" s="372"/>
    </row>
    <row r="118" spans="2:5">
      <c r="B118" s="237" t="s">
        <v>376</v>
      </c>
      <c r="C118" s="367" t="s">
        <v>336</v>
      </c>
      <c r="D118" s="364">
        <v>5</v>
      </c>
      <c r="E118" s="372">
        <v>1</v>
      </c>
    </row>
    <row r="119" spans="2:5">
      <c r="B119" s="237" t="s">
        <v>378</v>
      </c>
      <c r="C119" s="367" t="s">
        <v>336</v>
      </c>
      <c r="D119" s="364"/>
      <c r="E119" s="372"/>
    </row>
    <row r="120" spans="2:5">
      <c r="B120" s="237" t="s">
        <v>379</v>
      </c>
      <c r="C120" s="367" t="s">
        <v>336</v>
      </c>
      <c r="D120" s="364">
        <v>5</v>
      </c>
      <c r="E120" s="372">
        <v>3</v>
      </c>
    </row>
    <row r="121" spans="2:5">
      <c r="B121" s="237" t="s">
        <v>380</v>
      </c>
      <c r="C121" s="367" t="s">
        <v>336</v>
      </c>
      <c r="D121" s="364">
        <v>5</v>
      </c>
      <c r="E121" s="372">
        <v>1</v>
      </c>
    </row>
    <row r="122" spans="2:5">
      <c r="B122" s="237" t="s">
        <v>381</v>
      </c>
      <c r="C122" s="367" t="s">
        <v>336</v>
      </c>
      <c r="D122" s="364"/>
      <c r="E122" s="372"/>
    </row>
    <row r="123" spans="2:5">
      <c r="B123" s="237" t="s">
        <v>382</v>
      </c>
      <c r="C123" s="381" t="s">
        <v>336</v>
      </c>
      <c r="D123" s="382">
        <v>3</v>
      </c>
      <c r="E123" s="383">
        <v>1</v>
      </c>
    </row>
    <row r="124" spans="2:5">
      <c r="B124" s="237" t="s">
        <v>351</v>
      </c>
      <c r="C124" s="367" t="s">
        <v>336</v>
      </c>
      <c r="D124" s="364"/>
      <c r="E124" s="384" t="s">
        <v>333</v>
      </c>
    </row>
    <row r="125" spans="2:5">
      <c r="B125" s="237" t="s">
        <v>383</v>
      </c>
      <c r="C125" s="367" t="s">
        <v>336</v>
      </c>
      <c r="D125" s="364"/>
      <c r="E125" s="379">
        <v>1</v>
      </c>
    </row>
    <row r="126" spans="2:5">
      <c r="B126" s="237" t="s">
        <v>351</v>
      </c>
      <c r="C126" s="358" t="s">
        <v>336</v>
      </c>
      <c r="D126" s="364"/>
      <c r="E126" s="384"/>
    </row>
    <row r="127" spans="2:5">
      <c r="B127" s="385" t="s">
        <v>384</v>
      </c>
      <c r="C127" s="386" t="s">
        <v>336</v>
      </c>
      <c r="D127" s="382"/>
      <c r="E127" s="387">
        <v>4</v>
      </c>
    </row>
    <row r="128" spans="2:5">
      <c r="B128" s="237" t="s">
        <v>351</v>
      </c>
      <c r="C128" s="358" t="s">
        <v>336</v>
      </c>
      <c r="D128" s="364"/>
      <c r="E128" s="384"/>
    </row>
    <row r="129" spans="2:5">
      <c r="B129" s="385" t="s">
        <v>384</v>
      </c>
      <c r="C129" s="386" t="s">
        <v>336</v>
      </c>
      <c r="D129" s="382"/>
      <c r="E129" s="387">
        <v>1</v>
      </c>
    </row>
    <row r="130" spans="2:5" ht="15.75" thickBot="1">
      <c r="B130" s="388" t="s">
        <v>332</v>
      </c>
      <c r="C130" s="389"/>
      <c r="D130" s="390"/>
      <c r="E130" s="391">
        <v>36</v>
      </c>
    </row>
    <row r="131" spans="2:5" ht="15.75" thickBot="1">
      <c r="B131" s="392" t="s">
        <v>334</v>
      </c>
      <c r="C131" s="393"/>
      <c r="D131" s="394"/>
      <c r="E131" s="395">
        <f>E130+E77</f>
        <v>55.5</v>
      </c>
    </row>
    <row r="132" spans="2:5">
      <c r="B132" s="315" t="s">
        <v>326</v>
      </c>
      <c r="C132" s="396" t="s">
        <v>385</v>
      </c>
      <c r="D132" s="397" t="s">
        <v>34</v>
      </c>
      <c r="E132" s="398">
        <v>0.5</v>
      </c>
    </row>
    <row r="133" spans="2:5">
      <c r="B133" s="151" t="s">
        <v>35</v>
      </c>
      <c r="C133" s="399" t="s">
        <v>385</v>
      </c>
      <c r="D133" s="400" t="s">
        <v>34</v>
      </c>
      <c r="E133" s="401">
        <v>0.5</v>
      </c>
    </row>
    <row r="134" spans="2:5">
      <c r="B134" s="342" t="s">
        <v>328</v>
      </c>
      <c r="C134" s="402"/>
      <c r="D134" s="403"/>
      <c r="E134" s="404">
        <f>SUM(E132:E133)</f>
        <v>1</v>
      </c>
    </row>
    <row r="135" spans="2:5">
      <c r="B135" s="334" t="s">
        <v>386</v>
      </c>
      <c r="C135" s="399" t="s">
        <v>385</v>
      </c>
      <c r="D135" s="405" t="s">
        <v>46</v>
      </c>
      <c r="E135" s="401">
        <v>4</v>
      </c>
    </row>
    <row r="136" spans="2:5">
      <c r="B136" s="334" t="s">
        <v>386</v>
      </c>
      <c r="C136" s="399" t="s">
        <v>385</v>
      </c>
      <c r="D136" s="405" t="s">
        <v>46</v>
      </c>
      <c r="E136" s="401">
        <v>1</v>
      </c>
    </row>
    <row r="137" spans="2:5" ht="15.75" thickBot="1">
      <c r="B137" s="156" t="s">
        <v>387</v>
      </c>
      <c r="C137" s="406" t="s">
        <v>385</v>
      </c>
      <c r="D137" s="407">
        <v>5</v>
      </c>
      <c r="E137" s="408">
        <v>1</v>
      </c>
    </row>
    <row r="138" spans="2:5">
      <c r="B138" s="409" t="s">
        <v>332</v>
      </c>
      <c r="C138" s="410"/>
      <c r="D138" s="411"/>
      <c r="E138" s="412">
        <f>SUM(E135:E137)</f>
        <v>6</v>
      </c>
    </row>
    <row r="139" spans="2:5" ht="15.75" thickBot="1">
      <c r="B139" s="413" t="s">
        <v>388</v>
      </c>
      <c r="C139" s="414"/>
      <c r="D139" s="415"/>
      <c r="E139" s="416">
        <f>E138+E134</f>
        <v>7</v>
      </c>
    </row>
    <row r="140" spans="2:5" ht="15.75" thickBot="1">
      <c r="B140" s="348" t="s">
        <v>335</v>
      </c>
      <c r="C140" s="417"/>
      <c r="D140" s="418"/>
      <c r="E140" s="419"/>
    </row>
    <row r="141" spans="2:5" ht="15.75" thickBot="1">
      <c r="B141" s="348" t="s">
        <v>187</v>
      </c>
      <c r="C141" s="417"/>
      <c r="D141" s="418"/>
      <c r="E141" s="419"/>
    </row>
    <row r="142" spans="2:5" ht="19.5" thickBot="1">
      <c r="B142" s="420" t="s">
        <v>389</v>
      </c>
      <c r="C142" s="421"/>
      <c r="D142" s="421"/>
      <c r="E142" s="422"/>
    </row>
    <row r="143" spans="2:5" ht="15.75" thickBot="1">
      <c r="B143" s="423" t="s">
        <v>390</v>
      </c>
      <c r="C143" s="424"/>
      <c r="D143" s="424"/>
      <c r="E143" s="424"/>
    </row>
    <row r="144" spans="2:5" ht="15.75" thickBot="1">
      <c r="B144" s="425" t="s">
        <v>391</v>
      </c>
      <c r="C144" s="425"/>
      <c r="D144" s="425"/>
      <c r="E144" s="425"/>
    </row>
    <row r="145" spans="2:5">
      <c r="B145" s="426" t="s">
        <v>4</v>
      </c>
      <c r="C145" s="427" t="s">
        <v>392</v>
      </c>
      <c r="D145" s="428" t="s">
        <v>34</v>
      </c>
      <c r="E145" s="429">
        <v>0.5</v>
      </c>
    </row>
    <row r="146" spans="2:5">
      <c r="B146" s="239" t="s">
        <v>393</v>
      </c>
      <c r="C146" s="430" t="s">
        <v>392</v>
      </c>
      <c r="D146" s="431" t="s">
        <v>34</v>
      </c>
      <c r="E146" s="432">
        <v>2</v>
      </c>
    </row>
    <row r="147" spans="2:5">
      <c r="B147" s="239" t="s">
        <v>394</v>
      </c>
      <c r="C147" s="430" t="s">
        <v>392</v>
      </c>
      <c r="D147" s="431" t="s">
        <v>37</v>
      </c>
      <c r="E147" s="432">
        <v>1</v>
      </c>
    </row>
    <row r="148" spans="2:5">
      <c r="B148" s="239" t="s">
        <v>395</v>
      </c>
      <c r="C148" s="430"/>
      <c r="D148" s="431"/>
      <c r="E148" s="432"/>
    </row>
    <row r="149" spans="2:5">
      <c r="B149" s="433" t="s">
        <v>396</v>
      </c>
      <c r="C149" s="430" t="s">
        <v>392</v>
      </c>
      <c r="D149" s="434" t="s">
        <v>34</v>
      </c>
      <c r="E149" s="435">
        <v>1</v>
      </c>
    </row>
    <row r="150" spans="2:5">
      <c r="B150" s="239" t="s">
        <v>397</v>
      </c>
      <c r="C150" s="430" t="s">
        <v>392</v>
      </c>
      <c r="D150" s="431" t="s">
        <v>39</v>
      </c>
      <c r="E150" s="432">
        <v>1</v>
      </c>
    </row>
    <row r="151" spans="2:5">
      <c r="B151" s="239" t="s">
        <v>398</v>
      </c>
      <c r="C151" s="430" t="s">
        <v>392</v>
      </c>
      <c r="D151" s="431" t="s">
        <v>37</v>
      </c>
      <c r="E151" s="432">
        <v>1</v>
      </c>
    </row>
    <row r="152" spans="2:5">
      <c r="B152" s="239" t="s">
        <v>399</v>
      </c>
      <c r="C152" s="430" t="s">
        <v>392</v>
      </c>
      <c r="D152" s="431" t="s">
        <v>34</v>
      </c>
      <c r="E152" s="436">
        <v>1</v>
      </c>
    </row>
    <row r="153" spans="2:5">
      <c r="B153" s="239" t="s">
        <v>400</v>
      </c>
      <c r="C153" s="430" t="s">
        <v>392</v>
      </c>
      <c r="D153" s="431" t="s">
        <v>34</v>
      </c>
      <c r="E153" s="432">
        <v>1</v>
      </c>
    </row>
    <row r="154" spans="2:5">
      <c r="B154" s="245" t="s">
        <v>401</v>
      </c>
      <c r="C154" s="437" t="s">
        <v>392</v>
      </c>
      <c r="D154" s="431" t="s">
        <v>39</v>
      </c>
      <c r="E154" s="432">
        <v>1</v>
      </c>
    </row>
    <row r="155" spans="2:5" ht="15.75" thickBot="1">
      <c r="B155" s="438" t="s">
        <v>45</v>
      </c>
      <c r="C155" s="439" t="s">
        <v>392</v>
      </c>
      <c r="D155" s="440" t="s">
        <v>402</v>
      </c>
      <c r="E155" s="441">
        <v>1</v>
      </c>
    </row>
    <row r="156" spans="2:5" ht="15.75" thickBot="1">
      <c r="B156" s="442" t="s">
        <v>328</v>
      </c>
      <c r="C156" s="443"/>
      <c r="D156" s="444"/>
      <c r="E156" s="445">
        <f>SUM(E145:E155)</f>
        <v>10.5</v>
      </c>
    </row>
    <row r="157" spans="2:5" ht="15.75" thickBot="1">
      <c r="B157" s="446" t="s">
        <v>403</v>
      </c>
      <c r="C157" s="447"/>
      <c r="D157" s="448"/>
      <c r="E157" s="449"/>
    </row>
    <row r="158" spans="2:5" ht="15.75" thickBot="1">
      <c r="B158" s="450" t="s">
        <v>404</v>
      </c>
      <c r="C158" s="447"/>
      <c r="D158" s="448"/>
      <c r="E158" s="449"/>
    </row>
    <row r="159" spans="2:5" ht="15.75" thickBot="1">
      <c r="B159" s="451" t="s">
        <v>405</v>
      </c>
      <c r="C159" s="452"/>
      <c r="D159" s="452"/>
      <c r="E159" s="452"/>
    </row>
    <row r="160" spans="2:5" ht="15.75" thickBot="1">
      <c r="B160" s="453" t="s">
        <v>406</v>
      </c>
      <c r="C160" s="454"/>
      <c r="D160" s="454"/>
      <c r="E160" s="454"/>
    </row>
    <row r="161" spans="2:5">
      <c r="B161" s="455" t="s">
        <v>407</v>
      </c>
      <c r="C161" s="456" t="s">
        <v>392</v>
      </c>
      <c r="D161" s="428">
        <v>3</v>
      </c>
      <c r="E161" s="457">
        <v>5</v>
      </c>
    </row>
    <row r="162" spans="2:5">
      <c r="B162" s="235" t="s">
        <v>408</v>
      </c>
      <c r="C162" s="458" t="s">
        <v>392</v>
      </c>
      <c r="D162" s="431">
        <v>2</v>
      </c>
      <c r="E162" s="459">
        <v>9</v>
      </c>
    </row>
    <row r="163" spans="2:5">
      <c r="B163" s="235" t="s">
        <v>409</v>
      </c>
      <c r="C163" s="458" t="s">
        <v>392</v>
      </c>
      <c r="D163" s="431">
        <v>2</v>
      </c>
      <c r="E163" s="459">
        <v>5</v>
      </c>
    </row>
    <row r="164" spans="2:5">
      <c r="B164" s="235" t="s">
        <v>410</v>
      </c>
      <c r="C164" s="458" t="s">
        <v>392</v>
      </c>
      <c r="D164" s="431">
        <v>2</v>
      </c>
      <c r="E164" s="459">
        <v>5</v>
      </c>
    </row>
    <row r="165" spans="2:5">
      <c r="B165" s="235" t="s">
        <v>411</v>
      </c>
      <c r="C165" s="458" t="s">
        <v>392</v>
      </c>
      <c r="D165" s="431">
        <v>4</v>
      </c>
      <c r="E165" s="459">
        <v>5</v>
      </c>
    </row>
    <row r="166" spans="2:5">
      <c r="B166" s="235" t="s">
        <v>412</v>
      </c>
      <c r="C166" s="458" t="s">
        <v>392</v>
      </c>
      <c r="D166" s="431">
        <v>2</v>
      </c>
      <c r="E166" s="459">
        <v>5</v>
      </c>
    </row>
    <row r="167" spans="2:5">
      <c r="B167" s="235" t="s">
        <v>413</v>
      </c>
      <c r="C167" s="458" t="s">
        <v>392</v>
      </c>
      <c r="D167" s="431">
        <v>4</v>
      </c>
      <c r="E167" s="459">
        <v>3</v>
      </c>
    </row>
    <row r="168" spans="2:5">
      <c r="B168" s="235" t="s">
        <v>414</v>
      </c>
      <c r="C168" s="458" t="s">
        <v>392</v>
      </c>
      <c r="D168" s="431">
        <v>4</v>
      </c>
      <c r="E168" s="459">
        <v>1</v>
      </c>
    </row>
    <row r="169" spans="2:5">
      <c r="B169" s="235" t="s">
        <v>349</v>
      </c>
      <c r="C169" s="460"/>
      <c r="D169" s="431"/>
      <c r="E169" s="459"/>
    </row>
    <row r="170" spans="2:5">
      <c r="B170" s="461" t="s">
        <v>415</v>
      </c>
      <c r="C170" s="460"/>
      <c r="D170" s="431"/>
      <c r="E170" s="459"/>
    </row>
    <row r="171" spans="2:5">
      <c r="B171" s="235" t="s">
        <v>416</v>
      </c>
      <c r="C171" s="458" t="s">
        <v>392</v>
      </c>
      <c r="D171" s="431">
        <v>3</v>
      </c>
      <c r="E171" s="459">
        <v>1</v>
      </c>
    </row>
    <row r="172" spans="2:5">
      <c r="B172" s="235" t="s">
        <v>417</v>
      </c>
      <c r="C172" s="458" t="s">
        <v>392</v>
      </c>
      <c r="D172" s="431">
        <v>4</v>
      </c>
      <c r="E172" s="459">
        <v>1</v>
      </c>
    </row>
    <row r="173" spans="2:5">
      <c r="B173" s="461" t="s">
        <v>418</v>
      </c>
      <c r="C173" s="460"/>
      <c r="D173" s="431"/>
      <c r="E173" s="459"/>
    </row>
    <row r="174" spans="2:5">
      <c r="B174" s="235" t="s">
        <v>413</v>
      </c>
      <c r="C174" s="458" t="s">
        <v>392</v>
      </c>
      <c r="D174" s="431">
        <v>5</v>
      </c>
      <c r="E174" s="459">
        <v>1</v>
      </c>
    </row>
    <row r="175" spans="2:5">
      <c r="B175" s="235" t="s">
        <v>413</v>
      </c>
      <c r="C175" s="458" t="s">
        <v>392</v>
      </c>
      <c r="D175" s="431">
        <v>5</v>
      </c>
      <c r="E175" s="459">
        <v>1</v>
      </c>
    </row>
    <row r="176" spans="2:5">
      <c r="B176" s="235" t="s">
        <v>413</v>
      </c>
      <c r="C176" s="458" t="s">
        <v>392</v>
      </c>
      <c r="D176" s="431">
        <v>4</v>
      </c>
      <c r="E176" s="459">
        <v>5</v>
      </c>
    </row>
    <row r="177" spans="2:5">
      <c r="B177" s="235" t="s">
        <v>413</v>
      </c>
      <c r="C177" s="458" t="s">
        <v>392</v>
      </c>
      <c r="D177" s="431">
        <v>4</v>
      </c>
      <c r="E177" s="459">
        <v>1</v>
      </c>
    </row>
    <row r="178" spans="2:5">
      <c r="B178" s="235" t="s">
        <v>413</v>
      </c>
      <c r="C178" s="458" t="s">
        <v>392</v>
      </c>
      <c r="D178" s="431">
        <v>3</v>
      </c>
      <c r="E178" s="243">
        <v>1</v>
      </c>
    </row>
    <row r="179" spans="2:5">
      <c r="B179" s="235" t="s">
        <v>413</v>
      </c>
      <c r="C179" s="462" t="s">
        <v>392</v>
      </c>
      <c r="D179" s="463">
        <v>4</v>
      </c>
      <c r="E179" s="459">
        <v>2</v>
      </c>
    </row>
    <row r="180" spans="2:5">
      <c r="B180" s="235" t="s">
        <v>414</v>
      </c>
      <c r="C180" s="464" t="s">
        <v>392</v>
      </c>
      <c r="D180" s="465">
        <v>5</v>
      </c>
      <c r="E180" s="243">
        <v>1</v>
      </c>
    </row>
    <row r="181" spans="2:5">
      <c r="B181" s="235" t="s">
        <v>349</v>
      </c>
      <c r="C181" s="460"/>
      <c r="D181" s="431"/>
      <c r="E181" s="243"/>
    </row>
    <row r="182" spans="2:5">
      <c r="B182" s="235" t="s">
        <v>54</v>
      </c>
      <c r="C182" s="458" t="s">
        <v>392</v>
      </c>
      <c r="D182" s="431">
        <v>5</v>
      </c>
      <c r="E182" s="243">
        <v>1</v>
      </c>
    </row>
    <row r="183" spans="2:5">
      <c r="B183" s="1164" t="s">
        <v>213</v>
      </c>
      <c r="C183" s="1165"/>
      <c r="D183" s="431"/>
      <c r="E183" s="243"/>
    </row>
    <row r="184" spans="2:5">
      <c r="B184" s="235" t="s">
        <v>412</v>
      </c>
      <c r="C184" s="458" t="s">
        <v>392</v>
      </c>
      <c r="D184" s="431">
        <v>4</v>
      </c>
      <c r="E184" s="243">
        <v>5</v>
      </c>
    </row>
    <row r="185" spans="2:5">
      <c r="B185" s="235" t="s">
        <v>412</v>
      </c>
      <c r="C185" s="458" t="s">
        <v>392</v>
      </c>
      <c r="D185" s="431">
        <v>4</v>
      </c>
      <c r="E185" s="243">
        <v>10</v>
      </c>
    </row>
    <row r="186" spans="2:5">
      <c r="B186" s="235" t="s">
        <v>407</v>
      </c>
      <c r="C186" s="458" t="s">
        <v>392</v>
      </c>
      <c r="D186" s="431">
        <v>3</v>
      </c>
      <c r="E186" s="243">
        <v>16</v>
      </c>
    </row>
    <row r="187" spans="2:5">
      <c r="B187" s="461" t="s">
        <v>419</v>
      </c>
      <c r="C187" s="458"/>
      <c r="D187" s="431"/>
      <c r="E187" s="243"/>
    </row>
    <row r="188" spans="2:5">
      <c r="B188" s="235" t="s">
        <v>412</v>
      </c>
      <c r="C188" s="458" t="s">
        <v>392</v>
      </c>
      <c r="D188" s="431">
        <v>2</v>
      </c>
      <c r="E188" s="243">
        <v>1</v>
      </c>
    </row>
    <row r="189" spans="2:5">
      <c r="B189" s="461" t="s">
        <v>420</v>
      </c>
      <c r="C189" s="458"/>
      <c r="D189" s="431"/>
      <c r="E189" s="243"/>
    </row>
    <row r="190" spans="2:5">
      <c r="B190" s="466" t="s">
        <v>95</v>
      </c>
      <c r="C190" s="458" t="s">
        <v>392</v>
      </c>
      <c r="D190" s="431">
        <v>4</v>
      </c>
      <c r="E190" s="243">
        <v>3</v>
      </c>
    </row>
    <row r="191" spans="2:5">
      <c r="B191" s="1166" t="s">
        <v>421</v>
      </c>
      <c r="C191" s="1167"/>
      <c r="D191" s="1167"/>
      <c r="E191" s="1167"/>
    </row>
    <row r="192" spans="2:5">
      <c r="B192" s="235" t="s">
        <v>422</v>
      </c>
      <c r="C192" s="458" t="s">
        <v>392</v>
      </c>
      <c r="D192" s="431">
        <v>5</v>
      </c>
      <c r="E192" s="243">
        <v>1</v>
      </c>
    </row>
    <row r="193" spans="2:5">
      <c r="B193" s="235" t="s">
        <v>94</v>
      </c>
      <c r="C193" s="458"/>
      <c r="D193" s="431"/>
      <c r="E193" s="243"/>
    </row>
    <row r="194" spans="2:5">
      <c r="B194" s="235" t="s">
        <v>422</v>
      </c>
      <c r="C194" s="458" t="s">
        <v>392</v>
      </c>
      <c r="D194" s="431">
        <v>4</v>
      </c>
      <c r="E194" s="243">
        <v>2</v>
      </c>
    </row>
    <row r="195" spans="2:5">
      <c r="B195" s="235" t="s">
        <v>94</v>
      </c>
      <c r="C195" s="458"/>
      <c r="D195" s="431"/>
      <c r="E195" s="243"/>
    </row>
    <row r="196" spans="2:5">
      <c r="B196" s="467" t="s">
        <v>92</v>
      </c>
      <c r="C196" s="468" t="s">
        <v>392</v>
      </c>
      <c r="D196" s="469">
        <v>4</v>
      </c>
      <c r="E196" s="470">
        <v>2</v>
      </c>
    </row>
    <row r="197" spans="2:5">
      <c r="B197" s="471" t="s">
        <v>423</v>
      </c>
      <c r="C197" s="468"/>
      <c r="D197" s="469"/>
      <c r="E197" s="470"/>
    </row>
    <row r="198" spans="2:5">
      <c r="B198" s="365" t="s">
        <v>424</v>
      </c>
      <c r="C198" s="458" t="s">
        <v>392</v>
      </c>
      <c r="D198" s="472" t="s">
        <v>425</v>
      </c>
      <c r="E198" s="473">
        <v>1</v>
      </c>
    </row>
    <row r="199" spans="2:5" ht="15.75" thickBot="1">
      <c r="B199" s="474" t="s">
        <v>426</v>
      </c>
      <c r="C199" s="475"/>
      <c r="D199" s="476"/>
      <c r="E199" s="477"/>
    </row>
    <row r="200" spans="2:5" ht="15.75" thickBot="1">
      <c r="B200" s="478" t="s">
        <v>427</v>
      </c>
      <c r="C200" s="479"/>
      <c r="D200" s="479"/>
      <c r="E200" s="480">
        <f>SUM(E161:E199)</f>
        <v>94</v>
      </c>
    </row>
    <row r="201" spans="2:5" ht="15.75" thickBot="1">
      <c r="B201" s="478" t="s">
        <v>428</v>
      </c>
      <c r="C201" s="479"/>
      <c r="D201" s="479"/>
      <c r="E201" s="481">
        <f>E200+E156</f>
        <v>104.5</v>
      </c>
    </row>
    <row r="202" spans="2:5" ht="19.5" thickBot="1">
      <c r="B202" s="485" t="s">
        <v>436</v>
      </c>
      <c r="C202" s="1"/>
      <c r="D202" s="1"/>
      <c r="E202" s="1"/>
    </row>
    <row r="203" spans="2:5" ht="15.75">
      <c r="B203" s="486" t="s">
        <v>69</v>
      </c>
      <c r="C203" s="487" t="s">
        <v>437</v>
      </c>
      <c r="D203" s="488" t="s">
        <v>34</v>
      </c>
      <c r="E203" s="489">
        <v>0.5</v>
      </c>
    </row>
    <row r="204" spans="2:5" ht="15.75">
      <c r="B204" s="490" t="s">
        <v>393</v>
      </c>
      <c r="C204" s="491" t="s">
        <v>437</v>
      </c>
      <c r="D204" s="492" t="s">
        <v>34</v>
      </c>
      <c r="E204" s="493">
        <v>1</v>
      </c>
    </row>
    <row r="205" spans="2:5" ht="15.75">
      <c r="B205" s="159" t="s">
        <v>438</v>
      </c>
      <c r="C205" s="483" t="s">
        <v>437</v>
      </c>
      <c r="D205" s="259" t="s">
        <v>34</v>
      </c>
      <c r="E205" s="494">
        <v>1</v>
      </c>
    </row>
    <row r="206" spans="2:5" ht="15.75">
      <c r="B206" s="495" t="s">
        <v>439</v>
      </c>
      <c r="C206" s="496"/>
      <c r="D206" s="496"/>
      <c r="E206" s="496"/>
    </row>
    <row r="207" spans="2:5" ht="15.75">
      <c r="B207" s="159" t="s">
        <v>35</v>
      </c>
      <c r="C207" s="483" t="s">
        <v>437</v>
      </c>
      <c r="D207" s="259" t="s">
        <v>34</v>
      </c>
      <c r="E207" s="494">
        <v>1</v>
      </c>
    </row>
    <row r="208" spans="2:5" ht="16.5" thickBot="1">
      <c r="B208" s="497" t="s">
        <v>440</v>
      </c>
      <c r="C208" s="498" t="s">
        <v>437</v>
      </c>
      <c r="D208" s="499" t="s">
        <v>34</v>
      </c>
      <c r="E208" s="500">
        <v>1</v>
      </c>
    </row>
    <row r="209" spans="2:5" ht="16.5" thickBot="1">
      <c r="B209" s="501" t="s">
        <v>319</v>
      </c>
      <c r="C209" s="502"/>
      <c r="D209" s="503"/>
      <c r="E209" s="504">
        <v>4.5</v>
      </c>
    </row>
    <row r="210" spans="2:5" ht="15.75">
      <c r="B210" s="1186" t="s">
        <v>441</v>
      </c>
      <c r="C210" s="1187"/>
      <c r="D210" s="505"/>
      <c r="E210" s="506"/>
    </row>
    <row r="211" spans="2:5" ht="15.75">
      <c r="B211" s="75" t="s">
        <v>442</v>
      </c>
      <c r="C211" s="483" t="s">
        <v>437</v>
      </c>
      <c r="D211" s="259" t="s">
        <v>34</v>
      </c>
      <c r="E211" s="341">
        <v>1</v>
      </c>
    </row>
    <row r="212" spans="2:5" ht="16.5" thickBot="1">
      <c r="B212" s="507" t="s">
        <v>443</v>
      </c>
      <c r="C212" s="484" t="s">
        <v>437</v>
      </c>
      <c r="D212" s="508" t="s">
        <v>44</v>
      </c>
      <c r="E212" s="509">
        <v>10</v>
      </c>
    </row>
    <row r="213" spans="2:5" ht="16.5" thickBot="1">
      <c r="B213" s="510" t="s">
        <v>319</v>
      </c>
      <c r="C213" s="511"/>
      <c r="D213" s="512"/>
      <c r="E213" s="513">
        <v>11</v>
      </c>
    </row>
    <row r="214" spans="2:5" ht="19.5" thickBot="1">
      <c r="B214" s="514" t="s">
        <v>328</v>
      </c>
      <c r="C214" s="515"/>
      <c r="D214" s="516"/>
      <c r="E214" s="517">
        <f>E209+E213</f>
        <v>15.5</v>
      </c>
    </row>
    <row r="215" spans="2:5" ht="16.5" thickBot="1">
      <c r="B215" s="518" t="s">
        <v>444</v>
      </c>
      <c r="C215" s="519"/>
      <c r="D215" s="520"/>
      <c r="E215" s="521"/>
    </row>
    <row r="216" spans="2:5" ht="20.25" thickBot="1">
      <c r="B216" s="522" t="s">
        <v>405</v>
      </c>
      <c r="C216" s="523"/>
      <c r="D216" s="524"/>
      <c r="E216" s="525"/>
    </row>
    <row r="217" spans="2:5">
      <c r="B217" s="1188" t="s">
        <v>423</v>
      </c>
      <c r="C217" s="1188"/>
      <c r="D217" s="1188"/>
      <c r="E217" s="1188"/>
    </row>
    <row r="218" spans="2:5" ht="15.75">
      <c r="B218" s="526" t="s">
        <v>424</v>
      </c>
      <c r="C218" s="527" t="s">
        <v>437</v>
      </c>
      <c r="D218" s="528">
        <v>3</v>
      </c>
      <c r="E218" s="529">
        <v>1</v>
      </c>
    </row>
    <row r="219" spans="2:5" ht="15.75">
      <c r="B219" s="75" t="s">
        <v>426</v>
      </c>
      <c r="C219" s="530"/>
      <c r="D219" s="531"/>
      <c r="E219" s="400"/>
    </row>
    <row r="220" spans="2:5" ht="15.75">
      <c r="B220" s="1180" t="s">
        <v>445</v>
      </c>
      <c r="C220" s="1181"/>
      <c r="D220" s="1181"/>
      <c r="E220" s="1181"/>
    </row>
    <row r="221" spans="2:5" ht="15.75">
      <c r="B221" s="75" t="s">
        <v>411</v>
      </c>
      <c r="C221" s="483" t="s">
        <v>437</v>
      </c>
      <c r="D221" s="259">
        <v>3</v>
      </c>
      <c r="E221" s="244">
        <v>5</v>
      </c>
    </row>
    <row r="222" spans="2:5" ht="15.75">
      <c r="B222" s="532" t="s">
        <v>446</v>
      </c>
      <c r="C222" s="491" t="s">
        <v>437</v>
      </c>
      <c r="D222" s="492">
        <v>2</v>
      </c>
      <c r="E222" s="533">
        <v>5</v>
      </c>
    </row>
    <row r="223" spans="2:5" ht="15.75">
      <c r="B223" s="75" t="s">
        <v>447</v>
      </c>
      <c r="C223" s="483" t="s">
        <v>437</v>
      </c>
      <c r="D223" s="259">
        <v>3</v>
      </c>
      <c r="E223" s="244">
        <v>1</v>
      </c>
    </row>
    <row r="224" spans="2:5" ht="15.75">
      <c r="B224" s="75" t="s">
        <v>448</v>
      </c>
      <c r="C224" s="483" t="s">
        <v>437</v>
      </c>
      <c r="D224" s="259">
        <v>3</v>
      </c>
      <c r="E224" s="244">
        <v>5</v>
      </c>
    </row>
    <row r="225" spans="2:5" ht="15.75">
      <c r="B225" s="75" t="s">
        <v>449</v>
      </c>
      <c r="C225" s="483" t="s">
        <v>437</v>
      </c>
      <c r="D225" s="259">
        <v>5</v>
      </c>
      <c r="E225" s="244">
        <v>3</v>
      </c>
    </row>
    <row r="226" spans="2:5" ht="15.75">
      <c r="B226" s="75" t="s">
        <v>449</v>
      </c>
      <c r="C226" s="483" t="s">
        <v>437</v>
      </c>
      <c r="D226" s="259">
        <v>5</v>
      </c>
      <c r="E226" s="244">
        <v>1</v>
      </c>
    </row>
    <row r="227" spans="2:5" ht="15.75">
      <c r="B227" s="75" t="s">
        <v>450</v>
      </c>
      <c r="C227" s="483" t="s">
        <v>437</v>
      </c>
      <c r="D227" s="259">
        <v>4</v>
      </c>
      <c r="E227" s="244">
        <v>5</v>
      </c>
    </row>
    <row r="228" spans="2:5" ht="15.75">
      <c r="B228" s="75" t="s">
        <v>414</v>
      </c>
      <c r="C228" s="483" t="s">
        <v>437</v>
      </c>
      <c r="D228" s="259">
        <v>5</v>
      </c>
      <c r="E228" s="236">
        <v>1</v>
      </c>
    </row>
    <row r="229" spans="2:5" ht="15.75">
      <c r="B229" s="75" t="s">
        <v>349</v>
      </c>
      <c r="C229" s="483"/>
      <c r="D229" s="259"/>
      <c r="E229" s="534"/>
    </row>
    <row r="230" spans="2:5" ht="15.75">
      <c r="B230" s="75" t="s">
        <v>451</v>
      </c>
      <c r="C230" s="483" t="s">
        <v>437</v>
      </c>
      <c r="D230" s="259">
        <v>5</v>
      </c>
      <c r="E230" s="244">
        <v>1</v>
      </c>
    </row>
    <row r="231" spans="2:5" ht="15.75">
      <c r="B231" s="75" t="s">
        <v>414</v>
      </c>
      <c r="C231" s="483" t="s">
        <v>437</v>
      </c>
      <c r="D231" s="259">
        <v>4</v>
      </c>
      <c r="E231" s="244">
        <v>1</v>
      </c>
    </row>
    <row r="232" spans="2:5" ht="15.75">
      <c r="B232" s="75" t="s">
        <v>349</v>
      </c>
      <c r="C232" s="483"/>
      <c r="D232" s="259"/>
      <c r="E232" s="236"/>
    </row>
    <row r="233" spans="2:5" ht="15.75">
      <c r="B233" s="535" t="s">
        <v>415</v>
      </c>
      <c r="C233" s="483"/>
      <c r="D233" s="259"/>
      <c r="E233" s="236"/>
    </row>
    <row r="234" spans="2:5" ht="15.75">
      <c r="B234" s="75" t="s">
        <v>416</v>
      </c>
      <c r="C234" s="483" t="s">
        <v>437</v>
      </c>
      <c r="D234" s="259">
        <v>3</v>
      </c>
      <c r="E234" s="244">
        <v>2</v>
      </c>
    </row>
    <row r="235" spans="2:5" ht="15.75">
      <c r="B235" s="1182" t="s">
        <v>420</v>
      </c>
      <c r="C235" s="1183"/>
      <c r="D235" s="1183"/>
      <c r="E235" s="1183"/>
    </row>
    <row r="236" spans="2:5" ht="15.75">
      <c r="B236" s="75" t="s">
        <v>95</v>
      </c>
      <c r="C236" s="483" t="s">
        <v>437</v>
      </c>
      <c r="D236" s="259">
        <v>4</v>
      </c>
      <c r="E236" s="244">
        <v>2</v>
      </c>
    </row>
    <row r="237" spans="2:5" ht="15.75">
      <c r="B237" s="1184" t="s">
        <v>421</v>
      </c>
      <c r="C237" s="1185"/>
      <c r="D237" s="1185"/>
      <c r="E237" s="1185"/>
    </row>
    <row r="238" spans="2:5" ht="15.75">
      <c r="B238" s="75" t="s">
        <v>93</v>
      </c>
      <c r="C238" s="483" t="s">
        <v>437</v>
      </c>
      <c r="D238" s="259">
        <v>5</v>
      </c>
      <c r="E238" s="244">
        <v>1</v>
      </c>
    </row>
    <row r="239" spans="2:5" ht="15.75">
      <c r="B239" s="75" t="s">
        <v>94</v>
      </c>
      <c r="C239" s="483"/>
      <c r="D239" s="259"/>
      <c r="E239" s="236"/>
    </row>
    <row r="240" spans="2:5" ht="15.75">
      <c r="B240" s="75" t="s">
        <v>93</v>
      </c>
      <c r="C240" s="483" t="s">
        <v>437</v>
      </c>
      <c r="D240" s="259">
        <v>4</v>
      </c>
      <c r="E240" s="244">
        <v>3</v>
      </c>
    </row>
    <row r="241" spans="2:5" ht="15.75">
      <c r="B241" s="75" t="s">
        <v>94</v>
      </c>
      <c r="C241" s="483"/>
      <c r="D241" s="259"/>
      <c r="E241" s="236"/>
    </row>
    <row r="242" spans="2:5" ht="15.75">
      <c r="B242" s="1182" t="s">
        <v>420</v>
      </c>
      <c r="C242" s="1183"/>
      <c r="D242" s="1183"/>
      <c r="E242" s="1183"/>
    </row>
    <row r="243" spans="2:5" ht="15.75">
      <c r="B243" s="75" t="s">
        <v>92</v>
      </c>
      <c r="C243" s="483" t="s">
        <v>437</v>
      </c>
      <c r="D243" s="259">
        <v>5</v>
      </c>
      <c r="E243" s="244">
        <v>1</v>
      </c>
    </row>
    <row r="244" spans="2:5" ht="16.5" thickBot="1">
      <c r="B244" s="507" t="s">
        <v>92</v>
      </c>
      <c r="C244" s="484" t="s">
        <v>437</v>
      </c>
      <c r="D244" s="508">
        <v>4</v>
      </c>
      <c r="E244" s="536">
        <v>1</v>
      </c>
    </row>
    <row r="245" spans="2:5" ht="20.25" thickBot="1">
      <c r="B245" s="537" t="s">
        <v>332</v>
      </c>
      <c r="C245" s="538"/>
      <c r="D245" s="539"/>
      <c r="E245" s="540">
        <f>SUM(E218:E244)</f>
        <v>39</v>
      </c>
    </row>
    <row r="246" spans="2:5" ht="16.5" thickBot="1">
      <c r="B246" s="541" t="s">
        <v>452</v>
      </c>
      <c r="C246" s="542"/>
      <c r="D246" s="543"/>
      <c r="E246" s="544">
        <f>E245+E214</f>
        <v>54.5</v>
      </c>
    </row>
    <row r="247" spans="2:5" ht="15.75" thickBot="1"/>
    <row r="248" spans="2:5">
      <c r="B248" s="325" t="s">
        <v>453</v>
      </c>
      <c r="C248" s="487"/>
      <c r="D248" s="545"/>
      <c r="E248" s="546">
        <v>1</v>
      </c>
    </row>
    <row r="249" spans="2:5">
      <c r="B249" s="151" t="s">
        <v>454</v>
      </c>
      <c r="C249" s="483"/>
      <c r="D249" s="547"/>
      <c r="E249" s="59">
        <v>1</v>
      </c>
    </row>
    <row r="250" spans="2:5">
      <c r="B250" s="151" t="s">
        <v>22</v>
      </c>
      <c r="C250" s="483"/>
      <c r="D250" s="547">
        <v>3</v>
      </c>
      <c r="E250" s="548">
        <v>2</v>
      </c>
    </row>
    <row r="251" spans="2:5" ht="15.75" thickBot="1">
      <c r="B251" s="317" t="s">
        <v>455</v>
      </c>
      <c r="C251" s="498"/>
      <c r="D251" s="549">
        <v>3</v>
      </c>
      <c r="E251" s="550">
        <v>1</v>
      </c>
    </row>
    <row r="252" spans="2:5" ht="15.75" thickBot="1">
      <c r="B252" s="551" t="s">
        <v>319</v>
      </c>
      <c r="C252" s="552"/>
      <c r="D252" s="553"/>
      <c r="E252" s="554">
        <f>SUM(E248:E251)</f>
        <v>5</v>
      </c>
    </row>
    <row r="253" spans="2:5">
      <c r="B253" s="558" t="s">
        <v>457</v>
      </c>
      <c r="C253" s="559" t="s">
        <v>458</v>
      </c>
      <c r="D253" s="545"/>
      <c r="E253" s="546">
        <v>1</v>
      </c>
    </row>
    <row r="254" spans="2:5">
      <c r="B254" s="235" t="s">
        <v>459</v>
      </c>
      <c r="C254" s="483" t="s">
        <v>458</v>
      </c>
      <c r="D254" s="547"/>
      <c r="E254" s="59">
        <v>1</v>
      </c>
    </row>
    <row r="255" spans="2:5">
      <c r="B255" s="235" t="s">
        <v>460</v>
      </c>
      <c r="C255" s="483" t="s">
        <v>458</v>
      </c>
      <c r="D255" s="547"/>
      <c r="E255" s="548">
        <v>1</v>
      </c>
    </row>
    <row r="256" spans="2:5" ht="15.75" thickBot="1">
      <c r="B256" s="560" t="s">
        <v>461</v>
      </c>
      <c r="C256" s="491" t="s">
        <v>458</v>
      </c>
      <c r="D256" s="549"/>
      <c r="E256" s="550">
        <v>1</v>
      </c>
    </row>
    <row r="257" spans="2:5" ht="15.75" thickBot="1">
      <c r="B257" s="551" t="s">
        <v>456</v>
      </c>
      <c r="C257" s="555"/>
      <c r="D257" s="556"/>
      <c r="E257" s="557">
        <f>SUM(E253:E256)</f>
        <v>4</v>
      </c>
    </row>
    <row r="258" spans="2:5">
      <c r="B258" s="235" t="s">
        <v>443</v>
      </c>
      <c r="C258" s="561" t="s">
        <v>462</v>
      </c>
      <c r="D258" s="431" t="s">
        <v>44</v>
      </c>
      <c r="E258" s="547">
        <v>14</v>
      </c>
    </row>
    <row r="259" spans="2:5">
      <c r="B259" s="562" t="s">
        <v>463</v>
      </c>
      <c r="C259" s="563" t="s">
        <v>462</v>
      </c>
      <c r="D259" s="564" t="s">
        <v>34</v>
      </c>
      <c r="E259" s="304">
        <v>1</v>
      </c>
    </row>
    <row r="260" spans="2:5">
      <c r="B260" s="562" t="s">
        <v>319</v>
      </c>
      <c r="C260" s="2"/>
      <c r="D260" s="2"/>
      <c r="E260" s="2">
        <f>SUM(E258:E259)</f>
        <v>15</v>
      </c>
    </row>
    <row r="261" spans="2:5">
      <c r="B261" s="562" t="s">
        <v>464</v>
      </c>
      <c r="C261" s="2"/>
      <c r="D261" s="2"/>
      <c r="E261" s="2"/>
    </row>
    <row r="262" spans="2:5">
      <c r="B262" s="562" t="s">
        <v>68</v>
      </c>
      <c r="C262" s="2"/>
      <c r="D262" s="2"/>
      <c r="E262" s="2"/>
    </row>
    <row r="263" spans="2:5">
      <c r="B263" s="565" t="s">
        <v>465</v>
      </c>
      <c r="C263" s="566"/>
      <c r="D263" s="566"/>
      <c r="E263" s="566"/>
    </row>
    <row r="264" spans="2:5">
      <c r="B264" s="567" t="s">
        <v>93</v>
      </c>
      <c r="C264" s="568" t="s">
        <v>465</v>
      </c>
      <c r="D264" s="291">
        <v>5</v>
      </c>
      <c r="E264" s="482">
        <v>2</v>
      </c>
    </row>
    <row r="265" spans="2:5">
      <c r="B265" s="570" t="s">
        <v>94</v>
      </c>
      <c r="C265" s="571" t="s">
        <v>465</v>
      </c>
      <c r="D265" s="21"/>
      <c r="E265" s="236"/>
    </row>
    <row r="266" spans="2:5">
      <c r="B266" s="570" t="s">
        <v>93</v>
      </c>
      <c r="C266" s="571" t="s">
        <v>465</v>
      </c>
      <c r="D266" s="21">
        <v>4</v>
      </c>
      <c r="E266" s="236">
        <v>1</v>
      </c>
    </row>
    <row r="267" spans="2:5">
      <c r="B267" s="570" t="s">
        <v>94</v>
      </c>
      <c r="C267" s="571" t="s">
        <v>465</v>
      </c>
      <c r="D267" s="21"/>
      <c r="E267" s="236"/>
    </row>
    <row r="268" spans="2:5">
      <c r="B268" s="570" t="s">
        <v>93</v>
      </c>
      <c r="C268" s="571" t="s">
        <v>465</v>
      </c>
      <c r="D268" s="21">
        <v>3</v>
      </c>
      <c r="E268" s="236">
        <v>1</v>
      </c>
    </row>
    <row r="269" spans="2:5" ht="15.75" thickBot="1">
      <c r="B269" s="572" t="s">
        <v>94</v>
      </c>
      <c r="C269" s="573" t="s">
        <v>465</v>
      </c>
      <c r="D269" s="306"/>
      <c r="E269" s="306"/>
    </row>
    <row r="270" spans="2:5">
      <c r="B270" s="574" t="s">
        <v>466</v>
      </c>
      <c r="C270" s="575"/>
      <c r="D270" s="576"/>
      <c r="E270" s="577">
        <f>SUM(E264:E269)</f>
        <v>4</v>
      </c>
    </row>
    <row r="271" spans="2:5" ht="19.5">
      <c r="B271" s="578" t="s">
        <v>467</v>
      </c>
      <c r="C271" s="579"/>
      <c r="D271" s="569" t="s">
        <v>333</v>
      </c>
      <c r="E271" s="580"/>
    </row>
    <row r="272" spans="2:5" ht="16.5">
      <c r="B272" s="581" t="s">
        <v>69</v>
      </c>
      <c r="C272" s="582" t="s">
        <v>468</v>
      </c>
      <c r="D272" s="21"/>
      <c r="E272" s="236">
        <v>1</v>
      </c>
    </row>
    <row r="273" spans="2:5" ht="16.5">
      <c r="B273" s="581" t="s">
        <v>393</v>
      </c>
      <c r="C273" s="582" t="s">
        <v>468</v>
      </c>
      <c r="D273" s="21"/>
      <c r="E273" s="236">
        <v>2</v>
      </c>
    </row>
    <row r="274" spans="2:5" ht="16.5">
      <c r="B274" s="581" t="s">
        <v>469</v>
      </c>
      <c r="C274" s="582" t="s">
        <v>468</v>
      </c>
      <c r="D274" s="21"/>
      <c r="E274" s="236">
        <v>1</v>
      </c>
    </row>
    <row r="275" spans="2:5" ht="16.5">
      <c r="B275" s="581" t="s">
        <v>470</v>
      </c>
      <c r="C275" s="340" t="s">
        <v>468</v>
      </c>
      <c r="D275" s="21"/>
      <c r="E275" s="236">
        <v>1</v>
      </c>
    </row>
    <row r="276" spans="2:5" ht="16.5">
      <c r="B276" s="581" t="s">
        <v>471</v>
      </c>
      <c r="C276" s="340" t="s">
        <v>468</v>
      </c>
      <c r="D276" s="21">
        <v>5</v>
      </c>
      <c r="E276" s="236">
        <v>1</v>
      </c>
    </row>
    <row r="277" spans="2:5" ht="16.5">
      <c r="B277" s="581" t="s">
        <v>471</v>
      </c>
      <c r="C277" s="340" t="s">
        <v>468</v>
      </c>
      <c r="D277" s="21">
        <v>5</v>
      </c>
      <c r="E277" s="236">
        <v>1</v>
      </c>
    </row>
    <row r="278" spans="2:5" ht="16.5">
      <c r="B278" s="581" t="s">
        <v>471</v>
      </c>
      <c r="C278" s="340" t="s">
        <v>468</v>
      </c>
      <c r="D278" s="21">
        <v>4</v>
      </c>
      <c r="E278" s="236">
        <v>6</v>
      </c>
    </row>
    <row r="279" spans="2:5" ht="16.5">
      <c r="B279" s="581" t="s">
        <v>472</v>
      </c>
      <c r="C279" s="340" t="s">
        <v>468</v>
      </c>
      <c r="D279" s="21">
        <v>3</v>
      </c>
      <c r="E279" s="236">
        <v>1</v>
      </c>
    </row>
    <row r="280" spans="2:5" ht="16.5">
      <c r="B280" s="581" t="s">
        <v>61</v>
      </c>
      <c r="C280" s="340" t="s">
        <v>468</v>
      </c>
      <c r="D280" s="21">
        <v>4</v>
      </c>
      <c r="E280" s="236">
        <v>1</v>
      </c>
    </row>
    <row r="281" spans="2:5" ht="16.5">
      <c r="B281" s="581" t="s">
        <v>473</v>
      </c>
      <c r="C281" s="340" t="s">
        <v>468</v>
      </c>
      <c r="D281" s="21">
        <v>4</v>
      </c>
      <c r="E281" s="21">
        <v>3</v>
      </c>
    </row>
    <row r="282" spans="2:5" ht="16.5">
      <c r="B282" s="581" t="s">
        <v>474</v>
      </c>
      <c r="C282" s="340" t="s">
        <v>468</v>
      </c>
      <c r="D282" s="21"/>
      <c r="E282" s="21">
        <v>1</v>
      </c>
    </row>
    <row r="283" spans="2:5" ht="17.25" thickBot="1">
      <c r="B283" s="583" t="s">
        <v>475</v>
      </c>
      <c r="C283" s="346" t="s">
        <v>468</v>
      </c>
      <c r="D283" s="30">
        <v>2</v>
      </c>
      <c r="E283" s="30">
        <v>1</v>
      </c>
    </row>
    <row r="284" spans="2:5" ht="15.75" thickBot="1">
      <c r="B284" s="584" t="s">
        <v>430</v>
      </c>
      <c r="C284" s="293"/>
      <c r="D284" s="294"/>
      <c r="E284" s="585">
        <f>SUM(E272:E283)</f>
        <v>20</v>
      </c>
    </row>
    <row r="285" spans="2:5" ht="24.75" thickBot="1">
      <c r="B285" s="586" t="s">
        <v>476</v>
      </c>
      <c r="C285" s="587" t="s">
        <v>477</v>
      </c>
      <c r="D285" s="588"/>
      <c r="E285" s="588">
        <v>1</v>
      </c>
    </row>
    <row r="286" spans="2:5" ht="15.75" thickBot="1">
      <c r="B286" s="589" t="s">
        <v>430</v>
      </c>
      <c r="C286" s="590"/>
      <c r="D286" s="591"/>
      <c r="E286" s="591"/>
    </row>
    <row r="287" spans="2:5">
      <c r="B287" s="151" t="s">
        <v>478</v>
      </c>
      <c r="C287" s="483" t="s">
        <v>479</v>
      </c>
      <c r="D287" s="236">
        <v>3</v>
      </c>
      <c r="E287" s="592">
        <v>1</v>
      </c>
    </row>
    <row r="288" spans="2:5">
      <c r="B288" s="151" t="s">
        <v>460</v>
      </c>
      <c r="C288" s="593" t="s">
        <v>479</v>
      </c>
      <c r="D288" s="298"/>
      <c r="E288" s="236">
        <v>1</v>
      </c>
    </row>
    <row r="289" spans="2:5">
      <c r="B289" s="594" t="s">
        <v>81</v>
      </c>
      <c r="C289" s="595" t="s">
        <v>479</v>
      </c>
      <c r="D289" s="596"/>
      <c r="E289" s="597">
        <v>1</v>
      </c>
    </row>
    <row r="290" spans="2:5">
      <c r="B290" s="598" t="s">
        <v>74</v>
      </c>
      <c r="C290" s="599" t="s">
        <v>479</v>
      </c>
      <c r="D290" s="600">
        <v>3</v>
      </c>
      <c r="E290" s="601">
        <v>2</v>
      </c>
    </row>
    <row r="291" spans="2:5" ht="15.75">
      <c r="B291" s="602" t="s">
        <v>480</v>
      </c>
      <c r="C291" s="603"/>
      <c r="D291" s="604"/>
      <c r="E291" s="605">
        <f>SUM(E287:E290)</f>
        <v>5</v>
      </c>
    </row>
  </sheetData>
  <mergeCells count="12">
    <mergeCell ref="B220:E220"/>
    <mergeCell ref="B235:E235"/>
    <mergeCell ref="B237:E237"/>
    <mergeCell ref="B242:E242"/>
    <mergeCell ref="B210:C210"/>
    <mergeCell ref="B217:E217"/>
    <mergeCell ref="B183:C183"/>
    <mergeCell ref="B191:E191"/>
    <mergeCell ref="B3:B5"/>
    <mergeCell ref="C3:C5"/>
    <mergeCell ref="D3:D5"/>
    <mergeCell ref="E3:E5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E226"/>
  <sheetViews>
    <sheetView topLeftCell="A166" workbookViewId="0">
      <selection activeCell="J194" sqref="J191:K194"/>
    </sheetView>
  </sheetViews>
  <sheetFormatPr defaultRowHeight="15"/>
  <cols>
    <col min="2" max="2" width="38.42578125" customWidth="1"/>
    <col min="5" max="5" width="17.28515625" customWidth="1"/>
  </cols>
  <sheetData>
    <row r="3" spans="2:5" ht="59.25" customHeight="1">
      <c r="B3" s="271" t="s">
        <v>153</v>
      </c>
      <c r="C3" s="272"/>
      <c r="D3" s="272"/>
      <c r="E3" s="273" t="s">
        <v>152</v>
      </c>
    </row>
    <row r="4" spans="2:5" ht="18.75">
      <c r="B4" s="1192" t="s">
        <v>154</v>
      </c>
      <c r="C4" s="1192"/>
      <c r="D4" s="1192"/>
      <c r="E4" s="1192"/>
    </row>
    <row r="5" spans="2:5">
      <c r="B5" s="235" t="s">
        <v>32</v>
      </c>
      <c r="C5" s="20" t="s">
        <v>33</v>
      </c>
      <c r="D5" s="21" t="s">
        <v>34</v>
      </c>
      <c r="E5" s="236">
        <v>1</v>
      </c>
    </row>
    <row r="6" spans="2:5">
      <c r="B6" s="235" t="s">
        <v>35</v>
      </c>
      <c r="C6" s="20" t="s">
        <v>33</v>
      </c>
      <c r="D6" s="21" t="s">
        <v>34</v>
      </c>
      <c r="E6" s="236">
        <v>1</v>
      </c>
    </row>
    <row r="7" spans="2:5">
      <c r="B7" s="235" t="s">
        <v>36</v>
      </c>
      <c r="C7" s="20" t="s">
        <v>33</v>
      </c>
      <c r="D7" s="21" t="s">
        <v>37</v>
      </c>
      <c r="E7" s="236">
        <v>1</v>
      </c>
    </row>
    <row r="8" spans="2:5">
      <c r="B8" s="235" t="s">
        <v>38</v>
      </c>
      <c r="C8" s="20" t="s">
        <v>33</v>
      </c>
      <c r="D8" s="21" t="s">
        <v>39</v>
      </c>
      <c r="E8" s="236">
        <v>1</v>
      </c>
    </row>
    <row r="9" spans="2:5">
      <c r="B9" s="235" t="s">
        <v>40</v>
      </c>
      <c r="C9" s="20" t="s">
        <v>33</v>
      </c>
      <c r="D9" s="21" t="s">
        <v>39</v>
      </c>
      <c r="E9" s="236">
        <v>1</v>
      </c>
    </row>
    <row r="10" spans="2:5">
      <c r="B10" s="235" t="s">
        <v>41</v>
      </c>
      <c r="C10" s="20" t="s">
        <v>33</v>
      </c>
      <c r="D10" s="21" t="s">
        <v>34</v>
      </c>
      <c r="E10" s="236">
        <v>1</v>
      </c>
    </row>
    <row r="11" spans="2:5">
      <c r="B11" s="235" t="s">
        <v>42</v>
      </c>
      <c r="C11" s="20" t="s">
        <v>33</v>
      </c>
      <c r="D11" s="21" t="s">
        <v>34</v>
      </c>
      <c r="E11" s="236">
        <v>1</v>
      </c>
    </row>
    <row r="12" spans="2:5">
      <c r="B12" s="237" t="s">
        <v>43</v>
      </c>
      <c r="C12" s="20" t="s">
        <v>33</v>
      </c>
      <c r="D12" s="62" t="s">
        <v>44</v>
      </c>
      <c r="E12" s="238">
        <v>0.5</v>
      </c>
    </row>
    <row r="13" spans="2:5">
      <c r="B13" s="235" t="s">
        <v>45</v>
      </c>
      <c r="C13" s="20" t="s">
        <v>33</v>
      </c>
      <c r="D13" s="29" t="s">
        <v>46</v>
      </c>
      <c r="E13" s="236">
        <v>1</v>
      </c>
    </row>
    <row r="14" spans="2:5">
      <c r="B14" s="239" t="s">
        <v>47</v>
      </c>
      <c r="C14" s="20" t="s">
        <v>33</v>
      </c>
      <c r="D14" s="21" t="s">
        <v>48</v>
      </c>
      <c r="E14" s="236">
        <v>1</v>
      </c>
    </row>
    <row r="15" spans="2:5">
      <c r="B15" s="235" t="s">
        <v>49</v>
      </c>
      <c r="C15" s="20" t="s">
        <v>33</v>
      </c>
      <c r="D15" s="33"/>
      <c r="E15" s="21">
        <v>0.5</v>
      </c>
    </row>
    <row r="16" spans="2:5">
      <c r="B16" s="235" t="s">
        <v>50</v>
      </c>
      <c r="C16" s="240" t="s">
        <v>33</v>
      </c>
      <c r="D16" s="48"/>
      <c r="E16" s="241">
        <v>5</v>
      </c>
    </row>
    <row r="17" spans="2:5">
      <c r="B17" s="235" t="s">
        <v>51</v>
      </c>
      <c r="C17" s="20" t="s">
        <v>33</v>
      </c>
      <c r="D17" s="21" t="s">
        <v>48</v>
      </c>
      <c r="E17" s="236">
        <v>1</v>
      </c>
    </row>
    <row r="18" spans="2:5">
      <c r="B18" s="239" t="s">
        <v>52</v>
      </c>
      <c r="C18" s="20" t="s">
        <v>33</v>
      </c>
      <c r="D18" s="29"/>
      <c r="E18" s="236">
        <v>1</v>
      </c>
    </row>
    <row r="19" spans="2:5">
      <c r="B19" s="235" t="s">
        <v>53</v>
      </c>
      <c r="C19" s="20" t="s">
        <v>33</v>
      </c>
      <c r="D19" s="21" t="s">
        <v>34</v>
      </c>
      <c r="E19" s="236">
        <v>1</v>
      </c>
    </row>
    <row r="20" spans="2:5">
      <c r="B20" s="235" t="s">
        <v>54</v>
      </c>
      <c r="C20" s="20" t="s">
        <v>33</v>
      </c>
      <c r="D20" s="21">
        <v>5</v>
      </c>
      <c r="E20" s="236">
        <v>1</v>
      </c>
    </row>
    <row r="21" spans="2:5">
      <c r="B21" s="235" t="s">
        <v>55</v>
      </c>
      <c r="C21" s="20" t="s">
        <v>33</v>
      </c>
      <c r="D21" s="21" t="s">
        <v>56</v>
      </c>
      <c r="E21" s="236">
        <v>15</v>
      </c>
    </row>
    <row r="22" spans="2:5">
      <c r="B22" s="235" t="s">
        <v>57</v>
      </c>
      <c r="C22" s="20" t="s">
        <v>33</v>
      </c>
      <c r="D22" s="21" t="s">
        <v>56</v>
      </c>
      <c r="E22" s="236">
        <v>2</v>
      </c>
    </row>
    <row r="23" spans="2:5">
      <c r="B23" s="235" t="s">
        <v>45</v>
      </c>
      <c r="C23" s="20" t="s">
        <v>33</v>
      </c>
      <c r="D23" s="21" t="s">
        <v>56</v>
      </c>
      <c r="E23" s="236">
        <v>13</v>
      </c>
    </row>
    <row r="24" spans="2:5">
      <c r="B24" s="235" t="s">
        <v>45</v>
      </c>
      <c r="C24" s="20" t="s">
        <v>33</v>
      </c>
      <c r="D24" s="21" t="s">
        <v>56</v>
      </c>
      <c r="E24" s="236">
        <v>1</v>
      </c>
    </row>
    <row r="25" spans="2:5">
      <c r="B25" s="235" t="s">
        <v>58</v>
      </c>
      <c r="C25" s="20" t="s">
        <v>33</v>
      </c>
      <c r="D25" s="21" t="s">
        <v>56</v>
      </c>
      <c r="E25" s="236">
        <v>5</v>
      </c>
    </row>
    <row r="26" spans="2:5">
      <c r="B26" s="235" t="s">
        <v>59</v>
      </c>
      <c r="C26" s="20" t="s">
        <v>33</v>
      </c>
      <c r="D26" s="21" t="s">
        <v>56</v>
      </c>
      <c r="E26" s="236">
        <v>2</v>
      </c>
    </row>
    <row r="27" spans="2:5">
      <c r="B27" s="235" t="s">
        <v>60</v>
      </c>
      <c r="C27" s="20" t="s">
        <v>33</v>
      </c>
      <c r="D27" s="21">
        <v>5</v>
      </c>
      <c r="E27" s="236">
        <v>2</v>
      </c>
    </row>
    <row r="28" spans="2:5">
      <c r="B28" s="235" t="s">
        <v>60</v>
      </c>
      <c r="C28" s="20" t="s">
        <v>33</v>
      </c>
      <c r="D28" s="21">
        <v>4</v>
      </c>
      <c r="E28" s="236">
        <v>6</v>
      </c>
    </row>
    <row r="29" spans="2:5">
      <c r="B29" s="235" t="s">
        <v>60</v>
      </c>
      <c r="C29" s="20" t="s">
        <v>33</v>
      </c>
      <c r="D29" s="21">
        <v>4</v>
      </c>
      <c r="E29" s="236">
        <v>1</v>
      </c>
    </row>
    <row r="30" spans="2:5">
      <c r="B30" s="235" t="s">
        <v>60</v>
      </c>
      <c r="C30" s="20" t="s">
        <v>33</v>
      </c>
      <c r="D30" s="21">
        <v>3</v>
      </c>
      <c r="E30" s="236">
        <v>6</v>
      </c>
    </row>
    <row r="31" spans="2:5">
      <c r="B31" s="235" t="s">
        <v>61</v>
      </c>
      <c r="C31" s="20" t="s">
        <v>33</v>
      </c>
      <c r="D31" s="21">
        <v>5</v>
      </c>
      <c r="E31" s="236">
        <v>1</v>
      </c>
    </row>
    <row r="32" spans="2:5">
      <c r="B32" s="235" t="s">
        <v>62</v>
      </c>
      <c r="C32" s="20" t="s">
        <v>33</v>
      </c>
      <c r="D32" s="21">
        <v>4</v>
      </c>
      <c r="E32" s="236">
        <v>3</v>
      </c>
    </row>
    <row r="33" spans="2:5">
      <c r="B33" s="235" t="s">
        <v>62</v>
      </c>
      <c r="C33" s="20" t="s">
        <v>33</v>
      </c>
      <c r="D33" s="21">
        <v>3</v>
      </c>
      <c r="E33" s="236">
        <v>1</v>
      </c>
    </row>
    <row r="34" spans="2:5">
      <c r="B34" s="235" t="s">
        <v>64</v>
      </c>
      <c r="C34" s="20" t="s">
        <v>33</v>
      </c>
      <c r="D34" s="21">
        <v>3</v>
      </c>
      <c r="E34" s="236">
        <v>2</v>
      </c>
    </row>
    <row r="35" spans="2:5">
      <c r="B35" s="235" t="s">
        <v>64</v>
      </c>
      <c r="C35" s="20" t="s">
        <v>33</v>
      </c>
      <c r="D35" s="21">
        <v>3</v>
      </c>
      <c r="E35" s="236">
        <v>1</v>
      </c>
    </row>
    <row r="36" spans="2:5">
      <c r="B36" s="235" t="s">
        <v>65</v>
      </c>
      <c r="C36" s="20" t="s">
        <v>33</v>
      </c>
      <c r="D36" s="21">
        <v>5</v>
      </c>
      <c r="E36" s="236">
        <v>1</v>
      </c>
    </row>
    <row r="37" spans="2:5">
      <c r="B37" s="235" t="s">
        <v>65</v>
      </c>
      <c r="C37" s="20" t="s">
        <v>33</v>
      </c>
      <c r="D37" s="21">
        <v>4</v>
      </c>
      <c r="E37" s="236">
        <v>2</v>
      </c>
    </row>
    <row r="38" spans="2:5">
      <c r="B38" s="235" t="s">
        <v>65</v>
      </c>
      <c r="C38" s="20" t="s">
        <v>33</v>
      </c>
      <c r="D38" s="21">
        <v>4</v>
      </c>
      <c r="E38" s="236">
        <v>1</v>
      </c>
    </row>
    <row r="39" spans="2:5">
      <c r="B39" s="235" t="s">
        <v>65</v>
      </c>
      <c r="C39" s="20" t="s">
        <v>33</v>
      </c>
      <c r="D39" s="21">
        <v>3</v>
      </c>
      <c r="E39" s="236">
        <v>1</v>
      </c>
    </row>
    <row r="40" spans="2:5">
      <c r="B40" s="235" t="s">
        <v>66</v>
      </c>
      <c r="C40" s="20" t="s">
        <v>33</v>
      </c>
      <c r="D40" s="21">
        <v>5</v>
      </c>
      <c r="E40" s="236">
        <v>1</v>
      </c>
    </row>
    <row r="41" spans="2:5">
      <c r="B41" s="235" t="s">
        <v>67</v>
      </c>
      <c r="C41" s="20" t="s">
        <v>33</v>
      </c>
      <c r="D41" s="21">
        <v>5</v>
      </c>
      <c r="E41" s="236">
        <v>1</v>
      </c>
    </row>
    <row r="42" spans="2:5">
      <c r="B42" s="235" t="s">
        <v>67</v>
      </c>
      <c r="C42" s="20" t="s">
        <v>33</v>
      </c>
      <c r="D42" s="21">
        <v>4</v>
      </c>
      <c r="E42" s="236">
        <v>2</v>
      </c>
    </row>
    <row r="43" spans="2:5">
      <c r="B43" s="242" t="s">
        <v>68</v>
      </c>
      <c r="C43" s="20"/>
      <c r="D43" s="21"/>
      <c r="E43" s="243">
        <f>SUM(E5:E42)</f>
        <v>89</v>
      </c>
    </row>
    <row r="44" spans="2:5" ht="18.75">
      <c r="B44" s="1192" t="s">
        <v>184</v>
      </c>
      <c r="C44" s="1192"/>
      <c r="D44" s="1192"/>
      <c r="E44" s="1192"/>
    </row>
    <row r="45" spans="2:5">
      <c r="B45" s="235" t="s">
        <v>69</v>
      </c>
      <c r="C45" s="20" t="s">
        <v>70</v>
      </c>
      <c r="D45" s="21" t="s">
        <v>34</v>
      </c>
      <c r="E45" s="236">
        <v>1</v>
      </c>
    </row>
    <row r="46" spans="2:5">
      <c r="B46" s="235" t="s">
        <v>35</v>
      </c>
      <c r="C46" s="20" t="s">
        <v>70</v>
      </c>
      <c r="D46" s="21" t="s">
        <v>34</v>
      </c>
      <c r="E46" s="236">
        <v>1</v>
      </c>
    </row>
    <row r="47" spans="2:5">
      <c r="B47" s="235" t="s">
        <v>36</v>
      </c>
      <c r="C47" s="20" t="s">
        <v>70</v>
      </c>
      <c r="D47" s="21" t="s">
        <v>37</v>
      </c>
      <c r="E47" s="236">
        <v>1</v>
      </c>
    </row>
    <row r="48" spans="2:5">
      <c r="B48" s="235" t="s">
        <v>71</v>
      </c>
      <c r="C48" s="20" t="s">
        <v>70</v>
      </c>
      <c r="D48" s="21" t="s">
        <v>39</v>
      </c>
      <c r="E48" s="236">
        <v>1</v>
      </c>
    </row>
    <row r="49" spans="2:5">
      <c r="B49" s="235" t="s">
        <v>40</v>
      </c>
      <c r="C49" s="20" t="s">
        <v>70</v>
      </c>
      <c r="D49" s="21" t="s">
        <v>39</v>
      </c>
      <c r="E49" s="236">
        <v>1</v>
      </c>
    </row>
    <row r="50" spans="2:5">
      <c r="B50" s="239" t="s">
        <v>47</v>
      </c>
      <c r="C50" s="20" t="s">
        <v>70</v>
      </c>
      <c r="D50" s="21" t="s">
        <v>48</v>
      </c>
      <c r="E50" s="236">
        <v>2</v>
      </c>
    </row>
    <row r="51" spans="2:5">
      <c r="B51" s="235" t="s">
        <v>72</v>
      </c>
      <c r="C51" s="240" t="s">
        <v>70</v>
      </c>
      <c r="D51" s="48"/>
      <c r="E51" s="241">
        <v>1</v>
      </c>
    </row>
    <row r="52" spans="2:5">
      <c r="B52" s="235" t="s">
        <v>73</v>
      </c>
      <c r="C52" s="240" t="s">
        <v>70</v>
      </c>
      <c r="D52" s="48"/>
      <c r="E52" s="241">
        <v>2</v>
      </c>
    </row>
    <row r="53" spans="2:5">
      <c r="B53" s="235" t="s">
        <v>45</v>
      </c>
      <c r="C53" s="20" t="s">
        <v>70</v>
      </c>
      <c r="D53" s="21" t="s">
        <v>44</v>
      </c>
      <c r="E53" s="236">
        <v>1</v>
      </c>
    </row>
    <row r="54" spans="2:5">
      <c r="B54" s="239" t="s">
        <v>74</v>
      </c>
      <c r="C54" s="20" t="s">
        <v>75</v>
      </c>
      <c r="D54" s="29" t="s">
        <v>46</v>
      </c>
      <c r="E54" s="236">
        <v>1</v>
      </c>
    </row>
    <row r="55" spans="2:5">
      <c r="B55" s="239" t="s">
        <v>76</v>
      </c>
      <c r="C55" s="49" t="s">
        <v>75</v>
      </c>
      <c r="D55" s="50">
        <v>5</v>
      </c>
      <c r="E55" s="244">
        <v>2</v>
      </c>
    </row>
    <row r="56" spans="2:5">
      <c r="B56" s="235" t="s">
        <v>77</v>
      </c>
      <c r="C56" s="20" t="s">
        <v>75</v>
      </c>
      <c r="D56" s="21" t="s">
        <v>48</v>
      </c>
      <c r="E56" s="236">
        <v>3</v>
      </c>
    </row>
    <row r="57" spans="2:5">
      <c r="B57" s="235" t="s">
        <v>55</v>
      </c>
      <c r="C57" s="20" t="s">
        <v>70</v>
      </c>
      <c r="D57" s="21" t="s">
        <v>56</v>
      </c>
      <c r="E57" s="236">
        <v>16</v>
      </c>
    </row>
    <row r="58" spans="2:5">
      <c r="B58" s="235" t="s">
        <v>45</v>
      </c>
      <c r="C58" s="20" t="s">
        <v>70</v>
      </c>
      <c r="D58" s="21" t="s">
        <v>56</v>
      </c>
      <c r="E58" s="236">
        <v>14</v>
      </c>
    </row>
    <row r="59" spans="2:5">
      <c r="B59" s="235" t="s">
        <v>45</v>
      </c>
      <c r="C59" s="20" t="s">
        <v>70</v>
      </c>
      <c r="D59" s="21" t="s">
        <v>56</v>
      </c>
      <c r="E59" s="236">
        <v>2</v>
      </c>
    </row>
    <row r="60" spans="2:5">
      <c r="B60" s="235" t="s">
        <v>60</v>
      </c>
      <c r="C60" s="20" t="s">
        <v>70</v>
      </c>
      <c r="D60" s="21">
        <v>5</v>
      </c>
      <c r="E60" s="236">
        <v>1</v>
      </c>
    </row>
    <row r="61" spans="2:5">
      <c r="B61" s="235" t="s">
        <v>60</v>
      </c>
      <c r="C61" s="20" t="s">
        <v>70</v>
      </c>
      <c r="D61" s="21">
        <v>4</v>
      </c>
      <c r="E61" s="236">
        <v>6</v>
      </c>
    </row>
    <row r="62" spans="2:5">
      <c r="B62" s="235" t="s">
        <v>60</v>
      </c>
      <c r="C62" s="20" t="s">
        <v>70</v>
      </c>
      <c r="D62" s="21">
        <v>3</v>
      </c>
      <c r="E62" s="236">
        <v>3</v>
      </c>
    </row>
    <row r="63" spans="2:5">
      <c r="B63" s="235" t="s">
        <v>61</v>
      </c>
      <c r="C63" s="20" t="s">
        <v>70</v>
      </c>
      <c r="D63" s="21">
        <v>5</v>
      </c>
      <c r="E63" s="236">
        <v>1</v>
      </c>
    </row>
    <row r="64" spans="2:5">
      <c r="B64" s="235" t="s">
        <v>61</v>
      </c>
      <c r="C64" s="20" t="s">
        <v>70</v>
      </c>
      <c r="D64" s="21">
        <v>4</v>
      </c>
      <c r="E64" s="236">
        <v>1</v>
      </c>
    </row>
    <row r="65" spans="2:5">
      <c r="B65" s="235" t="s">
        <v>62</v>
      </c>
      <c r="C65" s="20" t="s">
        <v>70</v>
      </c>
      <c r="D65" s="21">
        <v>4</v>
      </c>
      <c r="E65" s="236">
        <v>2</v>
      </c>
    </row>
    <row r="66" spans="2:5">
      <c r="B66" s="235" t="s">
        <v>63</v>
      </c>
      <c r="C66" s="20" t="s">
        <v>70</v>
      </c>
      <c r="D66" s="21">
        <v>3</v>
      </c>
      <c r="E66" s="236">
        <v>1</v>
      </c>
    </row>
    <row r="67" spans="2:5">
      <c r="B67" s="235" t="s">
        <v>64</v>
      </c>
      <c r="C67" s="20" t="s">
        <v>70</v>
      </c>
      <c r="D67" s="21">
        <v>3</v>
      </c>
      <c r="E67" s="236">
        <v>2</v>
      </c>
    </row>
    <row r="68" spans="2:5">
      <c r="B68" s="235" t="s">
        <v>65</v>
      </c>
      <c r="C68" s="20" t="s">
        <v>70</v>
      </c>
      <c r="D68" s="21">
        <v>4</v>
      </c>
      <c r="E68" s="236">
        <v>2</v>
      </c>
    </row>
    <row r="69" spans="2:5">
      <c r="B69" s="235" t="s">
        <v>65</v>
      </c>
      <c r="C69" s="20" t="s">
        <v>70</v>
      </c>
      <c r="D69" s="21">
        <v>3</v>
      </c>
      <c r="E69" s="236">
        <v>2</v>
      </c>
    </row>
    <row r="70" spans="2:5">
      <c r="B70" s="235" t="s">
        <v>66</v>
      </c>
      <c r="C70" s="20" t="s">
        <v>70</v>
      </c>
      <c r="D70" s="21">
        <v>4</v>
      </c>
      <c r="E70" s="236">
        <v>1</v>
      </c>
    </row>
    <row r="71" spans="2:5">
      <c r="B71" s="235" t="s">
        <v>67</v>
      </c>
      <c r="C71" s="20" t="s">
        <v>70</v>
      </c>
      <c r="D71" s="21">
        <v>4</v>
      </c>
      <c r="E71" s="236">
        <v>1</v>
      </c>
    </row>
    <row r="72" spans="2:5">
      <c r="B72" s="235" t="s">
        <v>67</v>
      </c>
      <c r="C72" s="20" t="s">
        <v>70</v>
      </c>
      <c r="D72" s="21">
        <v>3</v>
      </c>
      <c r="E72" s="236">
        <v>1</v>
      </c>
    </row>
    <row r="73" spans="2:5">
      <c r="B73" s="242" t="s">
        <v>68</v>
      </c>
      <c r="C73" s="20"/>
      <c r="D73" s="21"/>
      <c r="E73" s="243">
        <f>SUM(E45:E72)</f>
        <v>73</v>
      </c>
    </row>
    <row r="74" spans="2:5" ht="18.75">
      <c r="B74" s="1192" t="s">
        <v>185</v>
      </c>
      <c r="C74" s="1192"/>
      <c r="D74" s="1192"/>
      <c r="E74" s="1192"/>
    </row>
    <row r="75" spans="2:5">
      <c r="B75" s="235" t="s">
        <v>69</v>
      </c>
      <c r="C75" s="20" t="s">
        <v>78</v>
      </c>
      <c r="D75" s="21" t="s">
        <v>34</v>
      </c>
      <c r="E75" s="236">
        <v>1</v>
      </c>
    </row>
    <row r="76" spans="2:5">
      <c r="B76" s="235" t="s">
        <v>35</v>
      </c>
      <c r="C76" s="20" t="s">
        <v>78</v>
      </c>
      <c r="D76" s="21" t="s">
        <v>34</v>
      </c>
      <c r="E76" s="236">
        <v>1</v>
      </c>
    </row>
    <row r="77" spans="2:5">
      <c r="B77" s="235" t="s">
        <v>38</v>
      </c>
      <c r="C77" s="20" t="s">
        <v>78</v>
      </c>
      <c r="D77" s="21" t="s">
        <v>39</v>
      </c>
      <c r="E77" s="236">
        <v>2</v>
      </c>
    </row>
    <row r="78" spans="2:5">
      <c r="B78" s="235" t="s">
        <v>40</v>
      </c>
      <c r="C78" s="20" t="s">
        <v>78</v>
      </c>
      <c r="D78" s="21" t="s">
        <v>39</v>
      </c>
      <c r="E78" s="236">
        <v>1</v>
      </c>
    </row>
    <row r="79" spans="2:5">
      <c r="B79" s="239" t="s">
        <v>47</v>
      </c>
      <c r="C79" s="49" t="s">
        <v>78</v>
      </c>
      <c r="D79" s="50" t="s">
        <v>48</v>
      </c>
      <c r="E79" s="244">
        <v>2</v>
      </c>
    </row>
    <row r="80" spans="2:5">
      <c r="B80" s="235" t="s">
        <v>79</v>
      </c>
      <c r="C80" s="20" t="s">
        <v>78</v>
      </c>
      <c r="D80" s="59" t="s">
        <v>56</v>
      </c>
      <c r="E80" s="21">
        <v>1</v>
      </c>
    </row>
    <row r="81" spans="2:5">
      <c r="B81" s="235" t="s">
        <v>45</v>
      </c>
      <c r="C81" s="20" t="s">
        <v>78</v>
      </c>
      <c r="D81" s="21" t="s">
        <v>56</v>
      </c>
      <c r="E81" s="236">
        <v>1</v>
      </c>
    </row>
    <row r="82" spans="2:5">
      <c r="B82" s="235" t="s">
        <v>51</v>
      </c>
      <c r="C82" s="20" t="s">
        <v>78</v>
      </c>
      <c r="D82" s="21" t="s">
        <v>48</v>
      </c>
      <c r="E82" s="236">
        <v>2</v>
      </c>
    </row>
    <row r="83" spans="2:5">
      <c r="B83" s="235" t="s">
        <v>77</v>
      </c>
      <c r="C83" s="20" t="s">
        <v>78</v>
      </c>
      <c r="D83" s="21" t="s">
        <v>48</v>
      </c>
      <c r="E83" s="236">
        <v>4</v>
      </c>
    </row>
    <row r="84" spans="2:5">
      <c r="B84" s="235" t="s">
        <v>76</v>
      </c>
      <c r="C84" s="20" t="s">
        <v>80</v>
      </c>
      <c r="D84" s="21">
        <v>4</v>
      </c>
      <c r="E84" s="236">
        <v>1</v>
      </c>
    </row>
    <row r="85" spans="2:5">
      <c r="B85" s="235" t="s">
        <v>81</v>
      </c>
      <c r="C85" s="20" t="s">
        <v>80</v>
      </c>
      <c r="D85" s="60"/>
      <c r="E85" s="238">
        <v>1</v>
      </c>
    </row>
    <row r="86" spans="2:5">
      <c r="B86" s="235" t="s">
        <v>53</v>
      </c>
      <c r="C86" s="20" t="s">
        <v>78</v>
      </c>
      <c r="D86" s="21" t="s">
        <v>34</v>
      </c>
      <c r="E86" s="236">
        <v>1</v>
      </c>
    </row>
    <row r="87" spans="2:5">
      <c r="B87" s="239" t="s">
        <v>82</v>
      </c>
      <c r="C87" s="20" t="s">
        <v>78</v>
      </c>
      <c r="D87" s="29" t="s">
        <v>46</v>
      </c>
      <c r="E87" s="236">
        <v>1</v>
      </c>
    </row>
    <row r="88" spans="2:5">
      <c r="B88" s="235" t="s">
        <v>83</v>
      </c>
      <c r="C88" s="20" t="s">
        <v>80</v>
      </c>
      <c r="D88" s="60"/>
      <c r="E88" s="238">
        <v>1</v>
      </c>
    </row>
    <row r="89" spans="2:5">
      <c r="B89" s="235" t="s">
        <v>55</v>
      </c>
      <c r="C89" s="20" t="s">
        <v>70</v>
      </c>
      <c r="D89" s="21" t="s">
        <v>56</v>
      </c>
      <c r="E89" s="236">
        <v>21</v>
      </c>
    </row>
    <row r="90" spans="2:5">
      <c r="B90" s="235" t="s">
        <v>55</v>
      </c>
      <c r="C90" s="20" t="s">
        <v>80</v>
      </c>
      <c r="D90" s="21" t="s">
        <v>56</v>
      </c>
      <c r="E90" s="236">
        <v>1</v>
      </c>
    </row>
    <row r="91" spans="2:5">
      <c r="B91" s="235" t="s">
        <v>45</v>
      </c>
      <c r="C91" s="20" t="s">
        <v>80</v>
      </c>
      <c r="D91" s="21" t="s">
        <v>56</v>
      </c>
      <c r="E91" s="236">
        <v>29</v>
      </c>
    </row>
    <row r="92" spans="2:5">
      <c r="B92" s="235" t="s">
        <v>45</v>
      </c>
      <c r="C92" s="20" t="s">
        <v>80</v>
      </c>
      <c r="D92" s="21" t="s">
        <v>56</v>
      </c>
      <c r="E92" s="236">
        <v>2</v>
      </c>
    </row>
    <row r="93" spans="2:5">
      <c r="B93" s="235" t="s">
        <v>60</v>
      </c>
      <c r="C93" s="20" t="s">
        <v>80</v>
      </c>
      <c r="D93" s="21">
        <v>5</v>
      </c>
      <c r="E93" s="236">
        <v>1</v>
      </c>
    </row>
    <row r="94" spans="2:5">
      <c r="B94" s="235" t="s">
        <v>60</v>
      </c>
      <c r="C94" s="20" t="s">
        <v>80</v>
      </c>
      <c r="D94" s="21">
        <v>4</v>
      </c>
      <c r="E94" s="236">
        <v>6</v>
      </c>
    </row>
    <row r="95" spans="2:5">
      <c r="B95" s="235" t="s">
        <v>60</v>
      </c>
      <c r="C95" s="20" t="s">
        <v>80</v>
      </c>
      <c r="D95" s="21">
        <v>3</v>
      </c>
      <c r="E95" s="236">
        <v>4</v>
      </c>
    </row>
    <row r="96" spans="2:5">
      <c r="B96" s="235" t="s">
        <v>61</v>
      </c>
      <c r="C96" s="20" t="s">
        <v>80</v>
      </c>
      <c r="D96" s="21">
        <v>5</v>
      </c>
      <c r="E96" s="236">
        <v>1</v>
      </c>
    </row>
    <row r="97" spans="2:5">
      <c r="B97" s="235" t="s">
        <v>61</v>
      </c>
      <c r="C97" s="20" t="s">
        <v>80</v>
      </c>
      <c r="D97" s="21">
        <v>4</v>
      </c>
      <c r="E97" s="236">
        <v>1</v>
      </c>
    </row>
    <row r="98" spans="2:5">
      <c r="B98" s="235" t="s">
        <v>62</v>
      </c>
      <c r="C98" s="20" t="s">
        <v>80</v>
      </c>
      <c r="D98" s="21">
        <v>3</v>
      </c>
      <c r="E98" s="236">
        <v>3</v>
      </c>
    </row>
    <row r="99" spans="2:5">
      <c r="B99" s="235" t="s">
        <v>63</v>
      </c>
      <c r="C99" s="20" t="s">
        <v>80</v>
      </c>
      <c r="D99" s="21">
        <v>4</v>
      </c>
      <c r="E99" s="236">
        <v>1</v>
      </c>
    </row>
    <row r="100" spans="2:5">
      <c r="B100" s="235" t="s">
        <v>64</v>
      </c>
      <c r="C100" s="20" t="s">
        <v>80</v>
      </c>
      <c r="D100" s="21">
        <v>4</v>
      </c>
      <c r="E100" s="236">
        <v>1</v>
      </c>
    </row>
    <row r="101" spans="2:5">
      <c r="B101" s="235" t="s">
        <v>64</v>
      </c>
      <c r="C101" s="20" t="s">
        <v>80</v>
      </c>
      <c r="D101" s="21">
        <v>3</v>
      </c>
      <c r="E101" s="236">
        <v>2</v>
      </c>
    </row>
    <row r="102" spans="2:5">
      <c r="B102" s="235" t="s">
        <v>65</v>
      </c>
      <c r="C102" s="20" t="s">
        <v>80</v>
      </c>
      <c r="D102" s="21">
        <v>4</v>
      </c>
      <c r="E102" s="236">
        <v>3</v>
      </c>
    </row>
    <row r="103" spans="2:5">
      <c r="B103" s="235" t="s">
        <v>65</v>
      </c>
      <c r="C103" s="20" t="s">
        <v>80</v>
      </c>
      <c r="D103" s="21">
        <v>4</v>
      </c>
      <c r="E103" s="236">
        <v>1</v>
      </c>
    </row>
    <row r="104" spans="2:5">
      <c r="B104" s="235" t="s">
        <v>65</v>
      </c>
      <c r="C104" s="20" t="s">
        <v>80</v>
      </c>
      <c r="D104" s="21">
        <v>3</v>
      </c>
      <c r="E104" s="236">
        <v>2</v>
      </c>
    </row>
    <row r="105" spans="2:5">
      <c r="B105" s="235" t="s">
        <v>66</v>
      </c>
      <c r="C105" s="20" t="s">
        <v>80</v>
      </c>
      <c r="D105" s="21">
        <v>4</v>
      </c>
      <c r="E105" s="236">
        <v>2</v>
      </c>
    </row>
    <row r="106" spans="2:5">
      <c r="B106" s="235" t="s">
        <v>67</v>
      </c>
      <c r="C106" s="20" t="s">
        <v>80</v>
      </c>
      <c r="D106" s="21">
        <v>4</v>
      </c>
      <c r="E106" s="236">
        <v>2</v>
      </c>
    </row>
    <row r="107" spans="2:5">
      <c r="B107" s="242" t="s">
        <v>187</v>
      </c>
      <c r="C107" s="20"/>
      <c r="D107" s="21"/>
      <c r="E107" s="243">
        <f>SUM(E75:E106)</f>
        <v>103</v>
      </c>
    </row>
    <row r="108" spans="2:5" ht="18.75">
      <c r="B108" s="1192" t="s">
        <v>186</v>
      </c>
      <c r="C108" s="1192"/>
      <c r="D108" s="1192"/>
      <c r="E108" s="1192"/>
    </row>
    <row r="109" spans="2:5">
      <c r="B109" s="235" t="s">
        <v>69</v>
      </c>
      <c r="C109" s="20" t="s">
        <v>84</v>
      </c>
      <c r="D109" s="21" t="s">
        <v>34</v>
      </c>
      <c r="E109" s="236">
        <v>1</v>
      </c>
    </row>
    <row r="110" spans="2:5">
      <c r="B110" s="235" t="s">
        <v>35</v>
      </c>
      <c r="C110" s="20" t="s">
        <v>84</v>
      </c>
      <c r="D110" s="21" t="s">
        <v>34</v>
      </c>
      <c r="E110" s="236">
        <v>1</v>
      </c>
    </row>
    <row r="111" spans="2:5">
      <c r="B111" s="235" t="s">
        <v>85</v>
      </c>
      <c r="C111" s="20" t="s">
        <v>84</v>
      </c>
      <c r="D111" s="21" t="s">
        <v>37</v>
      </c>
      <c r="E111" s="236">
        <v>1</v>
      </c>
    </row>
    <row r="112" spans="2:5">
      <c r="B112" s="235" t="s">
        <v>86</v>
      </c>
      <c r="C112" s="20" t="s">
        <v>87</v>
      </c>
      <c r="D112" s="21" t="s">
        <v>37</v>
      </c>
      <c r="E112" s="236">
        <v>1</v>
      </c>
    </row>
    <row r="113" spans="2:5">
      <c r="B113" s="235" t="s">
        <v>38</v>
      </c>
      <c r="C113" s="20" t="s">
        <v>84</v>
      </c>
      <c r="D113" s="21" t="s">
        <v>39</v>
      </c>
      <c r="E113" s="236">
        <v>2</v>
      </c>
    </row>
    <row r="114" spans="2:5">
      <c r="B114" s="235" t="s">
        <v>40</v>
      </c>
      <c r="C114" s="20" t="s">
        <v>84</v>
      </c>
      <c r="D114" s="21" t="s">
        <v>39</v>
      </c>
      <c r="E114" s="236">
        <v>1</v>
      </c>
    </row>
    <row r="115" spans="2:5">
      <c r="B115" s="239" t="s">
        <v>47</v>
      </c>
      <c r="C115" s="49" t="s">
        <v>84</v>
      </c>
      <c r="D115" s="50" t="s">
        <v>48</v>
      </c>
      <c r="E115" s="244">
        <v>2</v>
      </c>
    </row>
    <row r="116" spans="2:5">
      <c r="B116" s="235" t="s">
        <v>45</v>
      </c>
      <c r="C116" s="20" t="s">
        <v>84</v>
      </c>
      <c r="D116" s="21" t="s">
        <v>44</v>
      </c>
      <c r="E116" s="236">
        <v>2</v>
      </c>
    </row>
    <row r="117" spans="2:5">
      <c r="B117" s="235" t="s">
        <v>88</v>
      </c>
      <c r="C117" s="20" t="s">
        <v>87</v>
      </c>
      <c r="D117" s="21"/>
      <c r="E117" s="236">
        <v>1</v>
      </c>
    </row>
    <row r="118" spans="2:5">
      <c r="B118" s="235" t="s">
        <v>89</v>
      </c>
      <c r="C118" s="20" t="s">
        <v>84</v>
      </c>
      <c r="D118" s="21" t="s">
        <v>34</v>
      </c>
      <c r="E118" s="236">
        <v>1</v>
      </c>
    </row>
    <row r="119" spans="2:5">
      <c r="B119" s="235" t="s">
        <v>51</v>
      </c>
      <c r="C119" s="20" t="s">
        <v>84</v>
      </c>
      <c r="D119" s="21" t="s">
        <v>48</v>
      </c>
      <c r="E119" s="236">
        <v>2</v>
      </c>
    </row>
    <row r="120" spans="2:5">
      <c r="B120" s="245" t="s">
        <v>74</v>
      </c>
      <c r="C120" s="20" t="s">
        <v>84</v>
      </c>
      <c r="D120" s="29">
        <v>3</v>
      </c>
      <c r="E120" s="236">
        <v>1</v>
      </c>
    </row>
    <row r="121" spans="2:5">
      <c r="B121" s="235" t="s">
        <v>81</v>
      </c>
      <c r="C121" s="20" t="s">
        <v>87</v>
      </c>
      <c r="D121" s="60" t="s">
        <v>90</v>
      </c>
      <c r="E121" s="238">
        <v>1</v>
      </c>
    </row>
    <row r="122" spans="2:5">
      <c r="B122" s="235" t="s">
        <v>77</v>
      </c>
      <c r="C122" s="20" t="s">
        <v>84</v>
      </c>
      <c r="D122" s="21" t="s">
        <v>48</v>
      </c>
      <c r="E122" s="236">
        <v>3</v>
      </c>
    </row>
    <row r="123" spans="2:5">
      <c r="B123" s="235" t="s">
        <v>91</v>
      </c>
      <c r="C123" s="20" t="s">
        <v>87</v>
      </c>
      <c r="D123" s="21" t="s">
        <v>34</v>
      </c>
      <c r="E123" s="236">
        <v>1</v>
      </c>
    </row>
    <row r="124" spans="2:5">
      <c r="B124" s="235" t="s">
        <v>55</v>
      </c>
      <c r="C124" s="20" t="s">
        <v>87</v>
      </c>
      <c r="D124" s="21" t="s">
        <v>56</v>
      </c>
      <c r="E124" s="236">
        <v>19</v>
      </c>
    </row>
    <row r="125" spans="2:5">
      <c r="B125" s="235" t="s">
        <v>45</v>
      </c>
      <c r="C125" s="20" t="s">
        <v>87</v>
      </c>
      <c r="D125" s="21" t="s">
        <v>56</v>
      </c>
      <c r="E125" s="236">
        <v>27</v>
      </c>
    </row>
    <row r="126" spans="2:5">
      <c r="B126" s="235" t="s">
        <v>45</v>
      </c>
      <c r="C126" s="20" t="s">
        <v>87</v>
      </c>
      <c r="D126" s="21" t="s">
        <v>56</v>
      </c>
      <c r="E126" s="236">
        <v>2</v>
      </c>
    </row>
    <row r="127" spans="2:5">
      <c r="B127" s="235" t="s">
        <v>60</v>
      </c>
      <c r="C127" s="20" t="s">
        <v>87</v>
      </c>
      <c r="D127" s="21">
        <v>5</v>
      </c>
      <c r="E127" s="236">
        <v>1</v>
      </c>
    </row>
    <row r="128" spans="2:5">
      <c r="B128" s="235" t="s">
        <v>60</v>
      </c>
      <c r="C128" s="20" t="s">
        <v>87</v>
      </c>
      <c r="D128" s="21">
        <v>4</v>
      </c>
      <c r="E128" s="236">
        <v>9</v>
      </c>
    </row>
    <row r="129" spans="2:5">
      <c r="B129" s="235" t="s">
        <v>60</v>
      </c>
      <c r="C129" s="20" t="s">
        <v>87</v>
      </c>
      <c r="D129" s="21">
        <v>3</v>
      </c>
      <c r="E129" s="236">
        <v>6</v>
      </c>
    </row>
    <row r="130" spans="2:5">
      <c r="B130" s="235" t="s">
        <v>61</v>
      </c>
      <c r="C130" s="20" t="s">
        <v>87</v>
      </c>
      <c r="D130" s="21">
        <v>5</v>
      </c>
      <c r="E130" s="236">
        <v>1</v>
      </c>
    </row>
    <row r="131" spans="2:5">
      <c r="B131" s="235" t="s">
        <v>61</v>
      </c>
      <c r="C131" s="20" t="s">
        <v>87</v>
      </c>
      <c r="D131" s="21">
        <v>4</v>
      </c>
      <c r="E131" s="236">
        <v>1</v>
      </c>
    </row>
    <row r="132" spans="2:5">
      <c r="B132" s="235" t="s">
        <v>62</v>
      </c>
      <c r="C132" s="20" t="s">
        <v>87</v>
      </c>
      <c r="D132" s="21">
        <v>3</v>
      </c>
      <c r="E132" s="236">
        <v>2</v>
      </c>
    </row>
    <row r="133" spans="2:5">
      <c r="B133" s="235" t="s">
        <v>62</v>
      </c>
      <c r="C133" s="20" t="s">
        <v>70</v>
      </c>
      <c r="D133" s="21">
        <v>4</v>
      </c>
      <c r="E133" s="236">
        <v>1</v>
      </c>
    </row>
    <row r="134" spans="2:5">
      <c r="B134" s="235" t="s">
        <v>63</v>
      </c>
      <c r="C134" s="20" t="s">
        <v>87</v>
      </c>
      <c r="D134" s="21">
        <v>4</v>
      </c>
      <c r="E134" s="236">
        <v>1</v>
      </c>
    </row>
    <row r="135" spans="2:5">
      <c r="B135" s="235" t="s">
        <v>63</v>
      </c>
      <c r="C135" s="20" t="s">
        <v>87</v>
      </c>
      <c r="D135" s="21">
        <v>3</v>
      </c>
      <c r="E135" s="236">
        <v>1</v>
      </c>
    </row>
    <row r="136" spans="2:5">
      <c r="B136" s="235" t="s">
        <v>64</v>
      </c>
      <c r="C136" s="20" t="s">
        <v>87</v>
      </c>
      <c r="D136" s="21">
        <v>4</v>
      </c>
      <c r="E136" s="236">
        <v>1</v>
      </c>
    </row>
    <row r="137" spans="2:5">
      <c r="B137" s="235" t="s">
        <v>64</v>
      </c>
      <c r="C137" s="20" t="s">
        <v>87</v>
      </c>
      <c r="D137" s="21">
        <v>3</v>
      </c>
      <c r="E137" s="236">
        <v>1</v>
      </c>
    </row>
    <row r="138" spans="2:5">
      <c r="B138" s="235" t="s">
        <v>65</v>
      </c>
      <c r="C138" s="20" t="s">
        <v>87</v>
      </c>
      <c r="D138" s="21">
        <v>4</v>
      </c>
      <c r="E138" s="236">
        <v>1</v>
      </c>
    </row>
    <row r="139" spans="2:5">
      <c r="B139" s="235" t="s">
        <v>65</v>
      </c>
      <c r="C139" s="20" t="s">
        <v>87</v>
      </c>
      <c r="D139" s="21">
        <v>3</v>
      </c>
      <c r="E139" s="236">
        <v>4</v>
      </c>
    </row>
    <row r="140" spans="2:5">
      <c r="B140" s="235" t="s">
        <v>92</v>
      </c>
      <c r="C140" s="61" t="s">
        <v>87</v>
      </c>
      <c r="D140" s="21">
        <v>5</v>
      </c>
      <c r="E140" s="238">
        <v>1</v>
      </c>
    </row>
    <row r="141" spans="2:5">
      <c r="B141" s="235" t="s">
        <v>92</v>
      </c>
      <c r="C141" s="61" t="s">
        <v>87</v>
      </c>
      <c r="D141" s="21">
        <v>4</v>
      </c>
      <c r="E141" s="238">
        <v>1</v>
      </c>
    </row>
    <row r="142" spans="2:5">
      <c r="B142" s="235" t="s">
        <v>93</v>
      </c>
      <c r="C142" s="61" t="s">
        <v>87</v>
      </c>
      <c r="D142" s="62">
        <v>4</v>
      </c>
      <c r="E142" s="238">
        <v>1</v>
      </c>
    </row>
    <row r="143" spans="2:5">
      <c r="B143" s="235" t="s">
        <v>94</v>
      </c>
      <c r="C143" s="61" t="s">
        <v>87</v>
      </c>
      <c r="D143" s="62"/>
      <c r="E143" s="238"/>
    </row>
    <row r="144" spans="2:5">
      <c r="B144" s="235" t="s">
        <v>93</v>
      </c>
      <c r="C144" s="61" t="s">
        <v>87</v>
      </c>
      <c r="D144" s="62">
        <v>5</v>
      </c>
      <c r="E144" s="238">
        <v>1</v>
      </c>
    </row>
    <row r="145" spans="2:5">
      <c r="B145" s="235" t="s">
        <v>94</v>
      </c>
      <c r="C145" s="61" t="s">
        <v>87</v>
      </c>
      <c r="D145" s="62"/>
      <c r="E145" s="238"/>
    </row>
    <row r="146" spans="2:5">
      <c r="B146" s="235" t="s">
        <v>95</v>
      </c>
      <c r="C146" s="63" t="s">
        <v>96</v>
      </c>
      <c r="D146" s="21">
        <v>4</v>
      </c>
      <c r="E146" s="238">
        <v>2</v>
      </c>
    </row>
    <row r="147" spans="2:5" ht="15.75">
      <c r="B147" s="246" t="s">
        <v>187</v>
      </c>
      <c r="C147" s="247"/>
      <c r="D147" s="248"/>
      <c r="E147" s="249">
        <f>SUM(E109:E146)</f>
        <v>105</v>
      </c>
    </row>
    <row r="148" spans="2:5" ht="15.75">
      <c r="B148" s="250" t="s">
        <v>97</v>
      </c>
      <c r="C148" s="2"/>
      <c r="D148" s="2"/>
      <c r="E148" s="251">
        <f>E147+E107+E73+E43</f>
        <v>370</v>
      </c>
    </row>
    <row r="149" spans="2:5" ht="19.5">
      <c r="B149" s="1193" t="s">
        <v>166</v>
      </c>
      <c r="C149" s="1193"/>
      <c r="D149" s="1193"/>
      <c r="E149" s="1193"/>
    </row>
    <row r="150" spans="2:5" ht="15.75">
      <c r="B150" s="75" t="s">
        <v>109</v>
      </c>
      <c r="C150" s="252" t="s">
        <v>108</v>
      </c>
      <c r="D150" s="253"/>
      <c r="E150" s="254">
        <v>1</v>
      </c>
    </row>
    <row r="151" spans="2:5" ht="15.75">
      <c r="B151" s="75" t="s">
        <v>110</v>
      </c>
      <c r="C151" s="252" t="s">
        <v>108</v>
      </c>
      <c r="D151" s="253"/>
      <c r="E151" s="254">
        <v>1</v>
      </c>
    </row>
    <row r="152" spans="2:5" ht="15.75">
      <c r="B152" s="1189" t="s">
        <v>167</v>
      </c>
      <c r="C152" s="252" t="s">
        <v>108</v>
      </c>
      <c r="D152" s="253"/>
      <c r="E152" s="1194">
        <v>1</v>
      </c>
    </row>
    <row r="153" spans="2:5" ht="15.75">
      <c r="B153" s="1189"/>
      <c r="C153" s="255"/>
      <c r="D153" s="253"/>
      <c r="E153" s="1194"/>
    </row>
    <row r="154" spans="2:5" ht="15.75">
      <c r="B154" s="1189"/>
      <c r="C154" s="255"/>
      <c r="D154" s="253"/>
      <c r="E154" s="1194"/>
    </row>
    <row r="155" spans="2:5" ht="15.75">
      <c r="B155" s="75" t="s">
        <v>115</v>
      </c>
      <c r="C155" s="252" t="s">
        <v>108</v>
      </c>
      <c r="D155" s="253"/>
      <c r="E155" s="254">
        <v>1</v>
      </c>
    </row>
    <row r="156" spans="2:5" ht="15.75">
      <c r="B156" s="75" t="s">
        <v>116</v>
      </c>
      <c r="C156" s="252" t="s">
        <v>108</v>
      </c>
      <c r="D156" s="253"/>
      <c r="E156" s="254">
        <v>1</v>
      </c>
    </row>
    <row r="157" spans="2:5" ht="15.75">
      <c r="B157" s="75" t="s">
        <v>182</v>
      </c>
      <c r="C157" s="252"/>
      <c r="D157" s="253"/>
      <c r="E157" s="254">
        <v>1</v>
      </c>
    </row>
    <row r="158" spans="2:5" ht="15.75">
      <c r="B158" s="75" t="s">
        <v>117</v>
      </c>
      <c r="C158" s="252" t="s">
        <v>108</v>
      </c>
      <c r="D158" s="253" t="s">
        <v>118</v>
      </c>
      <c r="E158" s="254">
        <v>1</v>
      </c>
    </row>
    <row r="159" spans="2:5" ht="15.75">
      <c r="B159" s="1189" t="s">
        <v>169</v>
      </c>
      <c r="C159" s="252" t="s">
        <v>108</v>
      </c>
      <c r="D159" s="253" t="s">
        <v>120</v>
      </c>
      <c r="E159" s="1190">
        <v>1</v>
      </c>
    </row>
    <row r="160" spans="2:5" ht="15.75">
      <c r="B160" s="1189"/>
      <c r="C160" s="252" t="s">
        <v>108</v>
      </c>
      <c r="D160" s="253"/>
      <c r="E160" s="1190"/>
    </row>
    <row r="161" spans="2:5" ht="33.75" customHeight="1">
      <c r="B161" s="256" t="s">
        <v>183</v>
      </c>
      <c r="C161" s="252"/>
      <c r="D161" s="253"/>
      <c r="E161" s="257">
        <v>1</v>
      </c>
    </row>
    <row r="162" spans="2:5" ht="15.75">
      <c r="B162" s="75" t="s">
        <v>122</v>
      </c>
      <c r="C162" s="252" t="s">
        <v>108</v>
      </c>
      <c r="D162" s="253"/>
      <c r="E162" s="254">
        <v>0.25</v>
      </c>
    </row>
    <row r="163" spans="2:5" ht="15.75">
      <c r="B163" s="75" t="s">
        <v>123</v>
      </c>
      <c r="C163" s="252" t="s">
        <v>108</v>
      </c>
      <c r="D163" s="253"/>
      <c r="E163" s="254">
        <v>1</v>
      </c>
    </row>
    <row r="164" spans="2:5" ht="15.75">
      <c r="B164" s="75" t="s">
        <v>11</v>
      </c>
      <c r="C164" s="252" t="s">
        <v>108</v>
      </c>
      <c r="D164" s="253"/>
      <c r="E164" s="254">
        <v>1</v>
      </c>
    </row>
    <row r="165" spans="2:5" ht="15.75">
      <c r="B165" s="75" t="s">
        <v>124</v>
      </c>
      <c r="C165" s="252" t="s">
        <v>108</v>
      </c>
      <c r="D165" s="253"/>
      <c r="E165" s="254">
        <v>1</v>
      </c>
    </row>
    <row r="166" spans="2:5" ht="15.75">
      <c r="B166" s="75" t="s">
        <v>168</v>
      </c>
      <c r="C166" s="252" t="s">
        <v>108</v>
      </c>
      <c r="D166" s="253"/>
      <c r="E166" s="254">
        <v>1</v>
      </c>
    </row>
    <row r="167" spans="2:5" ht="15.75">
      <c r="B167" s="75" t="s">
        <v>126</v>
      </c>
      <c r="C167" s="252" t="s">
        <v>108</v>
      </c>
      <c r="D167" s="258"/>
      <c r="E167" s="259">
        <v>2</v>
      </c>
    </row>
    <row r="168" spans="2:5" ht="15.75">
      <c r="B168" s="75" t="s">
        <v>127</v>
      </c>
      <c r="C168" s="255" t="s">
        <v>128</v>
      </c>
      <c r="D168" s="253"/>
      <c r="E168" s="254">
        <v>1</v>
      </c>
    </row>
    <row r="169" spans="2:5" ht="15.75">
      <c r="B169" s="75" t="s">
        <v>129</v>
      </c>
      <c r="C169" s="255" t="s">
        <v>128</v>
      </c>
      <c r="D169" s="253"/>
      <c r="E169" s="254">
        <v>1</v>
      </c>
    </row>
    <row r="170" spans="2:5" ht="15.75">
      <c r="B170" s="75" t="s">
        <v>130</v>
      </c>
      <c r="C170" s="255" t="s">
        <v>128</v>
      </c>
      <c r="D170" s="253"/>
      <c r="E170" s="254">
        <v>1</v>
      </c>
    </row>
    <row r="171" spans="2:5" ht="15.75">
      <c r="B171" s="75" t="s">
        <v>170</v>
      </c>
      <c r="C171" s="255" t="s">
        <v>132</v>
      </c>
      <c r="D171" s="253"/>
      <c r="E171" s="254">
        <v>1</v>
      </c>
    </row>
    <row r="172" spans="2:5" ht="15.75">
      <c r="B172" s="75" t="s">
        <v>171</v>
      </c>
      <c r="C172" s="255" t="s">
        <v>132</v>
      </c>
      <c r="D172" s="253" t="s">
        <v>120</v>
      </c>
      <c r="E172" s="254">
        <v>2</v>
      </c>
    </row>
    <row r="173" spans="2:5" ht="15.75">
      <c r="B173" s="75" t="s">
        <v>172</v>
      </c>
      <c r="C173" s="255" t="s">
        <v>132</v>
      </c>
      <c r="D173" s="253" t="s">
        <v>118</v>
      </c>
      <c r="E173" s="260">
        <v>2</v>
      </c>
    </row>
    <row r="174" spans="2:5" ht="15.75">
      <c r="B174" s="75" t="s">
        <v>173</v>
      </c>
      <c r="C174" s="261" t="s">
        <v>135</v>
      </c>
      <c r="D174" s="253"/>
      <c r="E174" s="254">
        <v>1</v>
      </c>
    </row>
    <row r="175" spans="2:5" ht="15.75">
      <c r="B175" s="75" t="s">
        <v>174</v>
      </c>
      <c r="C175" s="261" t="s">
        <v>135</v>
      </c>
      <c r="D175" s="253"/>
      <c r="E175" s="254">
        <v>2</v>
      </c>
    </row>
    <row r="176" spans="2:5" ht="15.75">
      <c r="B176" s="86" t="s">
        <v>137</v>
      </c>
      <c r="C176" s="262" t="s">
        <v>138</v>
      </c>
      <c r="D176" s="253"/>
      <c r="E176" s="254">
        <v>1</v>
      </c>
    </row>
    <row r="177" spans="2:5" ht="15.75">
      <c r="B177" s="86" t="s">
        <v>139</v>
      </c>
      <c r="C177" s="262" t="s">
        <v>138</v>
      </c>
      <c r="D177" s="253"/>
      <c r="E177" s="254">
        <v>1</v>
      </c>
    </row>
    <row r="178" spans="2:5" ht="15.75">
      <c r="B178" s="86" t="s">
        <v>140</v>
      </c>
      <c r="C178" s="262" t="s">
        <v>138</v>
      </c>
      <c r="D178" s="253" t="s">
        <v>120</v>
      </c>
      <c r="E178" s="254">
        <v>3</v>
      </c>
    </row>
    <row r="179" spans="2:5" ht="15.75">
      <c r="B179" s="86" t="s">
        <v>141</v>
      </c>
      <c r="C179" s="262" t="s">
        <v>138</v>
      </c>
      <c r="D179" s="253" t="s">
        <v>118</v>
      </c>
      <c r="E179" s="254">
        <v>2</v>
      </c>
    </row>
    <row r="180" spans="2:5" ht="15.75">
      <c r="B180" s="86" t="s">
        <v>142</v>
      </c>
      <c r="C180" s="263" t="s">
        <v>138</v>
      </c>
      <c r="D180" s="253"/>
      <c r="E180" s="254">
        <v>3</v>
      </c>
    </row>
    <row r="181" spans="2:5" ht="15.75">
      <c r="B181" s="75" t="s">
        <v>175</v>
      </c>
      <c r="C181" s="255" t="s">
        <v>143</v>
      </c>
      <c r="D181" s="253"/>
      <c r="E181" s="254">
        <v>1</v>
      </c>
    </row>
    <row r="182" spans="2:5" ht="15.75">
      <c r="B182" s="75" t="s">
        <v>176</v>
      </c>
      <c r="C182" s="255" t="s">
        <v>143</v>
      </c>
      <c r="D182" s="253" t="s">
        <v>120</v>
      </c>
      <c r="E182" s="254">
        <v>3</v>
      </c>
    </row>
    <row r="183" spans="2:5" ht="15.75">
      <c r="B183" s="75" t="s">
        <v>177</v>
      </c>
      <c r="C183" s="255" t="s">
        <v>143</v>
      </c>
      <c r="D183" s="253" t="s">
        <v>118</v>
      </c>
      <c r="E183" s="254">
        <v>2</v>
      </c>
    </row>
    <row r="184" spans="2:5" ht="15.75">
      <c r="B184" s="75" t="s">
        <v>178</v>
      </c>
      <c r="C184" s="255" t="s">
        <v>146</v>
      </c>
      <c r="D184" s="253"/>
      <c r="E184" s="254">
        <v>1</v>
      </c>
    </row>
    <row r="185" spans="2:5" ht="15.75">
      <c r="B185" s="75" t="s">
        <v>147</v>
      </c>
      <c r="C185" s="255" t="s">
        <v>146</v>
      </c>
      <c r="D185" s="253"/>
      <c r="E185" s="254">
        <v>1</v>
      </c>
    </row>
    <row r="186" spans="2:5" ht="15.75">
      <c r="B186" s="75" t="s">
        <v>179</v>
      </c>
      <c r="C186" s="255" t="s">
        <v>146</v>
      </c>
      <c r="D186" s="253" t="s">
        <v>118</v>
      </c>
      <c r="E186" s="254">
        <v>1</v>
      </c>
    </row>
    <row r="187" spans="2:5" ht="15.75">
      <c r="B187" s="264" t="s">
        <v>180</v>
      </c>
      <c r="C187" s="265" t="s">
        <v>149</v>
      </c>
      <c r="D187" s="266"/>
      <c r="E187" s="267">
        <v>1</v>
      </c>
    </row>
    <row r="188" spans="2:5" ht="15.75">
      <c r="B188" s="264" t="s">
        <v>150</v>
      </c>
      <c r="C188" s="265" t="s">
        <v>149</v>
      </c>
      <c r="D188" s="266"/>
      <c r="E188" s="267">
        <v>1</v>
      </c>
    </row>
    <row r="189" spans="2:5" ht="15.75">
      <c r="B189" s="264" t="s">
        <v>181</v>
      </c>
      <c r="C189" s="265" t="s">
        <v>149</v>
      </c>
      <c r="D189" s="266"/>
      <c r="E189" s="267">
        <v>1</v>
      </c>
    </row>
    <row r="190" spans="2:5" ht="15.75">
      <c r="B190" s="264" t="s">
        <v>187</v>
      </c>
      <c r="C190" s="265"/>
      <c r="D190" s="266"/>
      <c r="E190" s="268">
        <f>SUM(E150:E189)</f>
        <v>48.25</v>
      </c>
    </row>
    <row r="191" spans="2:5" ht="19.5">
      <c r="B191" s="1191" t="s">
        <v>155</v>
      </c>
      <c r="C191" s="1191"/>
      <c r="D191" s="1191"/>
      <c r="E191" s="1191"/>
    </row>
    <row r="192" spans="2:5">
      <c r="B192" s="2" t="s">
        <v>156</v>
      </c>
      <c r="C192" s="2"/>
      <c r="D192" s="2"/>
      <c r="E192" s="269">
        <v>1</v>
      </c>
    </row>
    <row r="193" spans="2:5">
      <c r="B193" s="2" t="s">
        <v>157</v>
      </c>
      <c r="C193" s="2"/>
      <c r="D193" s="2"/>
      <c r="E193" s="269">
        <v>1</v>
      </c>
    </row>
    <row r="194" spans="2:5" ht="27" customHeight="1">
      <c r="B194" s="270" t="s">
        <v>158</v>
      </c>
      <c r="C194" s="2"/>
      <c r="D194" s="2"/>
      <c r="E194" s="269">
        <v>2</v>
      </c>
    </row>
    <row r="195" spans="2:5" ht="30" customHeight="1">
      <c r="B195" s="270" t="s">
        <v>159</v>
      </c>
      <c r="C195" s="2"/>
      <c r="D195" s="2"/>
      <c r="E195" s="269">
        <v>2</v>
      </c>
    </row>
    <row r="196" spans="2:5">
      <c r="B196" s="2" t="s">
        <v>160</v>
      </c>
      <c r="C196" s="2"/>
      <c r="D196" s="2"/>
      <c r="E196" s="269">
        <v>1</v>
      </c>
    </row>
    <row r="197" spans="2:5">
      <c r="B197" s="2" t="s">
        <v>161</v>
      </c>
      <c r="C197" s="2"/>
      <c r="D197" s="2"/>
      <c r="E197" s="269">
        <v>1</v>
      </c>
    </row>
    <row r="198" spans="2:5">
      <c r="B198" s="2" t="s">
        <v>162</v>
      </c>
      <c r="C198" s="2"/>
      <c r="D198" s="2"/>
      <c r="E198" s="269">
        <v>1</v>
      </c>
    </row>
    <row r="199" spans="2:5">
      <c r="B199" s="2" t="s">
        <v>163</v>
      </c>
      <c r="C199" s="2"/>
      <c r="D199" s="2"/>
      <c r="E199" s="269">
        <v>1</v>
      </c>
    </row>
    <row r="200" spans="2:5">
      <c r="B200" s="2" t="s">
        <v>164</v>
      </c>
      <c r="C200" s="2"/>
      <c r="D200" s="2"/>
      <c r="E200" s="269">
        <v>1</v>
      </c>
    </row>
    <row r="201" spans="2:5" ht="31.5" customHeight="1" thickBot="1">
      <c r="B201" s="274" t="s">
        <v>165</v>
      </c>
      <c r="C201" s="176"/>
      <c r="D201" s="176"/>
      <c r="E201" s="218">
        <v>2</v>
      </c>
    </row>
    <row r="202" spans="2:5" ht="16.5" thickBot="1">
      <c r="B202" s="275" t="s">
        <v>187</v>
      </c>
      <c r="C202" s="276"/>
      <c r="D202" s="276"/>
      <c r="E202" s="277">
        <f>SUM(E192:E201)</f>
        <v>13</v>
      </c>
    </row>
    <row r="203" spans="2:5">
      <c r="B203" s="1"/>
      <c r="C203" s="1"/>
      <c r="D203" s="1"/>
      <c r="E203" s="1"/>
    </row>
    <row r="204" spans="2:5">
      <c r="B204" s="1"/>
      <c r="C204" s="1"/>
      <c r="D204" s="1"/>
      <c r="E204" s="1"/>
    </row>
    <row r="205" spans="2:5">
      <c r="B205" s="1"/>
      <c r="C205" s="1"/>
      <c r="D205" s="1"/>
      <c r="E205" s="1"/>
    </row>
    <row r="206" spans="2:5">
      <c r="B206" s="1"/>
      <c r="C206" s="1"/>
      <c r="D206" s="1"/>
      <c r="E206" s="1"/>
    </row>
    <row r="207" spans="2:5">
      <c r="B207" s="1"/>
      <c r="C207" s="1"/>
      <c r="D207" s="1"/>
      <c r="E207" s="1"/>
    </row>
    <row r="208" spans="2:5">
      <c r="B208" s="1"/>
      <c r="C208" s="1"/>
      <c r="D208" s="1"/>
      <c r="E208" s="1"/>
    </row>
    <row r="209" spans="2:5">
      <c r="B209" s="1"/>
      <c r="C209" s="1"/>
      <c r="D209" s="1"/>
      <c r="E209" s="1"/>
    </row>
    <row r="210" spans="2:5">
      <c r="B210" s="1"/>
      <c r="C210" s="1"/>
      <c r="D210" s="1"/>
      <c r="E210" s="1"/>
    </row>
    <row r="211" spans="2:5">
      <c r="B211" s="1"/>
      <c r="C211" s="1"/>
      <c r="D211" s="1"/>
      <c r="E211" s="1"/>
    </row>
    <row r="212" spans="2:5">
      <c r="B212" s="1"/>
      <c r="C212" s="1"/>
      <c r="D212" s="1"/>
      <c r="E212" s="1"/>
    </row>
    <row r="213" spans="2:5">
      <c r="B213" s="1"/>
      <c r="C213" s="1"/>
      <c r="D213" s="1"/>
      <c r="E213" s="1"/>
    </row>
    <row r="214" spans="2:5">
      <c r="B214" s="1"/>
      <c r="C214" s="1"/>
      <c r="D214" s="1"/>
      <c r="E214" s="1"/>
    </row>
    <row r="215" spans="2:5">
      <c r="B215" s="1"/>
      <c r="C215" s="1"/>
      <c r="D215" s="1"/>
      <c r="E215" s="1"/>
    </row>
    <row r="216" spans="2:5">
      <c r="B216" s="1"/>
      <c r="C216" s="1"/>
      <c r="D216" s="1"/>
      <c r="E216" s="1"/>
    </row>
    <row r="217" spans="2:5">
      <c r="B217" s="1"/>
      <c r="C217" s="1"/>
      <c r="D217" s="1"/>
      <c r="E217" s="1"/>
    </row>
    <row r="218" spans="2:5">
      <c r="B218" s="1"/>
      <c r="C218" s="1"/>
      <c r="D218" s="1"/>
      <c r="E218" s="1"/>
    </row>
    <row r="219" spans="2:5">
      <c r="B219" s="1"/>
      <c r="C219" s="1"/>
      <c r="D219" s="1"/>
      <c r="E219" s="1"/>
    </row>
    <row r="220" spans="2:5">
      <c r="B220" s="1"/>
      <c r="C220" s="1"/>
      <c r="D220" s="1"/>
      <c r="E220" s="1"/>
    </row>
    <row r="221" spans="2:5">
      <c r="B221" s="132"/>
      <c r="C221" s="132"/>
      <c r="D221" s="132"/>
      <c r="E221" s="132"/>
    </row>
    <row r="222" spans="2:5">
      <c r="B222" s="2"/>
      <c r="C222" s="2"/>
      <c r="D222" s="2"/>
      <c r="E222" s="2"/>
    </row>
    <row r="223" spans="2:5">
      <c r="B223" s="2"/>
      <c r="C223" s="2"/>
      <c r="D223" s="2"/>
      <c r="E223" s="2"/>
    </row>
    <row r="224" spans="2:5">
      <c r="B224" s="2"/>
      <c r="C224" s="2"/>
      <c r="D224" s="2"/>
      <c r="E224" s="2"/>
    </row>
    <row r="225" spans="2:5">
      <c r="B225" s="2"/>
      <c r="C225" s="2"/>
      <c r="D225" s="2"/>
      <c r="E225" s="2"/>
    </row>
    <row r="226" spans="2:5">
      <c r="B226" s="2"/>
      <c r="C226" s="2"/>
      <c r="D226" s="2"/>
      <c r="E226" s="2"/>
    </row>
  </sheetData>
  <mergeCells count="10">
    <mergeCell ref="B159:B160"/>
    <mergeCell ref="E159:E160"/>
    <mergeCell ref="B191:E191"/>
    <mergeCell ref="B4:E4"/>
    <mergeCell ref="B44:E44"/>
    <mergeCell ref="B74:E74"/>
    <mergeCell ref="B108:E108"/>
    <mergeCell ref="B149:E149"/>
    <mergeCell ref="B152:B154"/>
    <mergeCell ref="E152:E154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29"/>
  <sheetViews>
    <sheetView workbookViewId="0">
      <selection activeCell="J116" sqref="J116"/>
    </sheetView>
  </sheetViews>
  <sheetFormatPr defaultRowHeight="15"/>
  <cols>
    <col min="1" max="1" width="2.85546875" customWidth="1"/>
    <col min="2" max="2" width="45.5703125" customWidth="1"/>
    <col min="3" max="3" width="10.85546875" customWidth="1"/>
    <col min="5" max="5" width="20.140625" customWidth="1"/>
    <col min="10" max="10" width="9.5703125" bestFit="1" customWidth="1"/>
  </cols>
  <sheetData>
    <row r="2" spans="2:5" ht="15.75" thickBot="1"/>
    <row r="3" spans="2:5" ht="33.75" thickBot="1">
      <c r="B3" s="148" t="s">
        <v>153</v>
      </c>
      <c r="C3" s="149"/>
      <c r="D3" s="149"/>
      <c r="E3" s="175" t="s">
        <v>152</v>
      </c>
    </row>
    <row r="4" spans="2:5" ht="19.5" thickBot="1">
      <c r="B4" s="1155" t="s">
        <v>199</v>
      </c>
      <c r="C4" s="1156"/>
      <c r="D4" s="1156"/>
      <c r="E4" s="1157"/>
    </row>
    <row r="5" spans="2:5">
      <c r="B5" s="154" t="s">
        <v>47</v>
      </c>
      <c r="C5" s="20" t="s">
        <v>33</v>
      </c>
      <c r="D5" s="30" t="s">
        <v>48</v>
      </c>
      <c r="E5" s="155">
        <v>4</v>
      </c>
    </row>
    <row r="6" spans="2:5">
      <c r="B6" s="156" t="s">
        <v>55</v>
      </c>
      <c r="C6" s="34" t="s">
        <v>33</v>
      </c>
      <c r="D6" s="30" t="s">
        <v>56</v>
      </c>
      <c r="E6" s="155">
        <v>15</v>
      </c>
    </row>
    <row r="7" spans="2:5">
      <c r="B7" s="156" t="s">
        <v>57</v>
      </c>
      <c r="C7" s="34" t="s">
        <v>33</v>
      </c>
      <c r="D7" s="30" t="s">
        <v>56</v>
      </c>
      <c r="E7" s="155">
        <v>2</v>
      </c>
    </row>
    <row r="8" spans="2:5">
      <c r="B8" s="156" t="s">
        <v>45</v>
      </c>
      <c r="C8" s="34" t="s">
        <v>33</v>
      </c>
      <c r="D8" s="30" t="s">
        <v>56</v>
      </c>
      <c r="E8" s="155">
        <v>13</v>
      </c>
    </row>
    <row r="9" spans="2:5">
      <c r="B9" s="156" t="s">
        <v>45</v>
      </c>
      <c r="C9" s="34" t="s">
        <v>33</v>
      </c>
      <c r="D9" s="30" t="s">
        <v>56</v>
      </c>
      <c r="E9" s="155">
        <v>1</v>
      </c>
    </row>
    <row r="10" spans="2:5">
      <c r="B10" s="156" t="s">
        <v>58</v>
      </c>
      <c r="C10" s="34" t="s">
        <v>33</v>
      </c>
      <c r="D10" s="30" t="s">
        <v>56</v>
      </c>
      <c r="E10" s="155">
        <v>5</v>
      </c>
    </row>
    <row r="11" spans="2:5">
      <c r="B11" s="156" t="s">
        <v>59</v>
      </c>
      <c r="C11" s="34" t="s">
        <v>33</v>
      </c>
      <c r="D11" s="30" t="s">
        <v>56</v>
      </c>
      <c r="E11" s="155">
        <v>2</v>
      </c>
    </row>
    <row r="12" spans="2:5">
      <c r="B12" s="156" t="s">
        <v>60</v>
      </c>
      <c r="C12" s="34" t="s">
        <v>33</v>
      </c>
      <c r="D12" s="30">
        <v>5</v>
      </c>
      <c r="E12" s="155">
        <v>2</v>
      </c>
    </row>
    <row r="13" spans="2:5">
      <c r="B13" s="156" t="s">
        <v>60</v>
      </c>
      <c r="C13" s="34" t="s">
        <v>33</v>
      </c>
      <c r="D13" s="30">
        <v>4</v>
      </c>
      <c r="E13" s="155">
        <v>6</v>
      </c>
    </row>
    <row r="14" spans="2:5">
      <c r="B14" s="156" t="s">
        <v>60</v>
      </c>
      <c r="C14" s="34" t="s">
        <v>33</v>
      </c>
      <c r="D14" s="30">
        <v>4</v>
      </c>
      <c r="E14" s="155">
        <v>1</v>
      </c>
    </row>
    <row r="15" spans="2:5">
      <c r="B15" s="156" t="s">
        <v>60</v>
      </c>
      <c r="C15" s="34" t="s">
        <v>33</v>
      </c>
      <c r="D15" s="30">
        <v>3</v>
      </c>
      <c r="E15" s="155">
        <v>6</v>
      </c>
    </row>
    <row r="16" spans="2:5">
      <c r="B16" s="156" t="s">
        <v>61</v>
      </c>
      <c r="C16" s="34" t="s">
        <v>33</v>
      </c>
      <c r="D16" s="30">
        <v>5</v>
      </c>
      <c r="E16" s="155">
        <v>1</v>
      </c>
    </row>
    <row r="17" spans="2:5">
      <c r="B17" s="156" t="s">
        <v>62</v>
      </c>
      <c r="C17" s="34" t="s">
        <v>33</v>
      </c>
      <c r="D17" s="30">
        <v>4</v>
      </c>
      <c r="E17" s="155">
        <v>3</v>
      </c>
    </row>
    <row r="18" spans="2:5">
      <c r="B18" s="156" t="s">
        <v>62</v>
      </c>
      <c r="C18" s="34" t="s">
        <v>33</v>
      </c>
      <c r="D18" s="30">
        <v>3</v>
      </c>
      <c r="E18" s="155">
        <v>1</v>
      </c>
    </row>
    <row r="19" spans="2:5">
      <c r="B19" s="156" t="s">
        <v>64</v>
      </c>
      <c r="C19" s="34" t="s">
        <v>33</v>
      </c>
      <c r="D19" s="30">
        <v>3</v>
      </c>
      <c r="E19" s="155">
        <v>2</v>
      </c>
    </row>
    <row r="20" spans="2:5">
      <c r="B20" s="156" t="s">
        <v>64</v>
      </c>
      <c r="C20" s="34" t="s">
        <v>33</v>
      </c>
      <c r="D20" s="30">
        <v>3</v>
      </c>
      <c r="E20" s="155">
        <v>1</v>
      </c>
    </row>
    <row r="21" spans="2:5">
      <c r="B21" s="156" t="s">
        <v>65</v>
      </c>
      <c r="C21" s="34" t="s">
        <v>33</v>
      </c>
      <c r="D21" s="30">
        <v>5</v>
      </c>
      <c r="E21" s="155">
        <v>1</v>
      </c>
    </row>
    <row r="22" spans="2:5">
      <c r="B22" s="156" t="s">
        <v>65</v>
      </c>
      <c r="C22" s="34" t="s">
        <v>33</v>
      </c>
      <c r="D22" s="30">
        <v>4</v>
      </c>
      <c r="E22" s="155">
        <v>2</v>
      </c>
    </row>
    <row r="23" spans="2:5">
      <c r="B23" s="156" t="s">
        <v>65</v>
      </c>
      <c r="C23" s="34" t="s">
        <v>33</v>
      </c>
      <c r="D23" s="30">
        <v>4</v>
      </c>
      <c r="E23" s="155">
        <v>1</v>
      </c>
    </row>
    <row r="24" spans="2:5">
      <c r="B24" s="156" t="s">
        <v>65</v>
      </c>
      <c r="C24" s="34" t="s">
        <v>33</v>
      </c>
      <c r="D24" s="30">
        <v>3</v>
      </c>
      <c r="E24" s="155">
        <v>1</v>
      </c>
    </row>
    <row r="25" spans="2:5">
      <c r="B25" s="151" t="s">
        <v>66</v>
      </c>
      <c r="C25" s="20" t="s">
        <v>33</v>
      </c>
      <c r="D25" s="21">
        <v>5</v>
      </c>
      <c r="E25" s="152">
        <v>1</v>
      </c>
    </row>
    <row r="26" spans="2:5">
      <c r="B26" s="151" t="s">
        <v>67</v>
      </c>
      <c r="C26" s="20" t="s">
        <v>33</v>
      </c>
      <c r="D26" s="21">
        <v>5</v>
      </c>
      <c r="E26" s="152">
        <v>1</v>
      </c>
    </row>
    <row r="27" spans="2:5" ht="15.75" thickBot="1">
      <c r="B27" s="156" t="s">
        <v>67</v>
      </c>
      <c r="C27" s="34" t="s">
        <v>33</v>
      </c>
      <c r="D27" s="30">
        <v>4</v>
      </c>
      <c r="E27" s="155">
        <v>2</v>
      </c>
    </row>
    <row r="28" spans="2:5" ht="15.75" thickBot="1">
      <c r="B28" s="142" t="s">
        <v>68</v>
      </c>
      <c r="C28" s="143"/>
      <c r="D28" s="144"/>
      <c r="E28" s="145">
        <f>SUM(E5:E27)</f>
        <v>74</v>
      </c>
    </row>
    <row r="29" spans="2:5">
      <c r="B29" s="151" t="s">
        <v>45</v>
      </c>
      <c r="C29" s="20" t="s">
        <v>84</v>
      </c>
      <c r="D29" s="21" t="s">
        <v>44</v>
      </c>
      <c r="E29" s="152">
        <v>2</v>
      </c>
    </row>
    <row r="30" spans="2:5">
      <c r="B30" s="151" t="s">
        <v>88</v>
      </c>
      <c r="C30" s="20" t="s">
        <v>87</v>
      </c>
      <c r="D30" s="21"/>
      <c r="E30" s="152">
        <v>1</v>
      </c>
    </row>
    <row r="31" spans="2:5">
      <c r="B31" s="151" t="s">
        <v>89</v>
      </c>
      <c r="C31" s="20" t="s">
        <v>84</v>
      </c>
      <c r="D31" s="21" t="s">
        <v>34</v>
      </c>
      <c r="E31" s="152">
        <v>1</v>
      </c>
    </row>
    <row r="32" spans="2:5">
      <c r="B32" s="151" t="s">
        <v>51</v>
      </c>
      <c r="C32" s="20" t="s">
        <v>84</v>
      </c>
      <c r="D32" s="21" t="s">
        <v>48</v>
      </c>
      <c r="E32" s="152">
        <v>2</v>
      </c>
    </row>
    <row r="33" spans="2:11">
      <c r="B33" s="158" t="s">
        <v>74</v>
      </c>
      <c r="C33" s="20" t="s">
        <v>84</v>
      </c>
      <c r="D33" s="29">
        <v>3</v>
      </c>
      <c r="E33" s="152">
        <v>1</v>
      </c>
    </row>
    <row r="34" spans="2:11">
      <c r="B34" s="151" t="s">
        <v>81</v>
      </c>
      <c r="C34" s="20" t="s">
        <v>87</v>
      </c>
      <c r="D34" s="60" t="s">
        <v>90</v>
      </c>
      <c r="E34" s="153">
        <v>1</v>
      </c>
    </row>
    <row r="35" spans="2:11">
      <c r="B35" s="156" t="s">
        <v>77</v>
      </c>
      <c r="C35" s="34" t="s">
        <v>84</v>
      </c>
      <c r="D35" s="30" t="s">
        <v>48</v>
      </c>
      <c r="E35" s="155">
        <v>3</v>
      </c>
    </row>
    <row r="36" spans="2:11">
      <c r="B36" s="156" t="s">
        <v>91</v>
      </c>
      <c r="C36" s="34" t="s">
        <v>87</v>
      </c>
      <c r="D36" s="30" t="s">
        <v>34</v>
      </c>
      <c r="E36" s="155">
        <v>1</v>
      </c>
      <c r="H36">
        <v>1</v>
      </c>
      <c r="I36" t="s">
        <v>214</v>
      </c>
      <c r="J36">
        <v>1856.6</v>
      </c>
      <c r="K36">
        <v>1595.35</v>
      </c>
    </row>
    <row r="37" spans="2:11">
      <c r="B37" s="151" t="s">
        <v>55</v>
      </c>
      <c r="C37" s="20" t="s">
        <v>87</v>
      </c>
      <c r="D37" s="21" t="s">
        <v>56</v>
      </c>
      <c r="E37" s="152">
        <v>19</v>
      </c>
      <c r="H37">
        <v>2</v>
      </c>
      <c r="I37" t="s">
        <v>215</v>
      </c>
      <c r="J37">
        <v>1831.6</v>
      </c>
      <c r="K37">
        <v>1541.1</v>
      </c>
    </row>
    <row r="38" spans="2:11">
      <c r="B38" s="156" t="s">
        <v>45</v>
      </c>
      <c r="C38" s="34" t="s">
        <v>87</v>
      </c>
      <c r="D38" s="30" t="s">
        <v>56</v>
      </c>
      <c r="E38" s="155">
        <v>27</v>
      </c>
      <c r="H38">
        <v>3</v>
      </c>
      <c r="I38" t="s">
        <v>216</v>
      </c>
      <c r="J38">
        <v>2781.4</v>
      </c>
      <c r="K38">
        <v>2405.9499999999998</v>
      </c>
    </row>
    <row r="39" spans="2:11">
      <c r="B39" s="156" t="s">
        <v>45</v>
      </c>
      <c r="C39" s="34" t="s">
        <v>87</v>
      </c>
      <c r="D39" s="30" t="s">
        <v>56</v>
      </c>
      <c r="E39" s="155">
        <v>2</v>
      </c>
      <c r="H39">
        <v>4</v>
      </c>
      <c r="I39" t="s">
        <v>217</v>
      </c>
      <c r="J39">
        <v>3689.8</v>
      </c>
      <c r="K39">
        <v>1441.6</v>
      </c>
    </row>
    <row r="40" spans="2:11">
      <c r="B40" s="156" t="s">
        <v>60</v>
      </c>
      <c r="C40" s="34" t="s">
        <v>87</v>
      </c>
      <c r="D40" s="30">
        <v>5</v>
      </c>
      <c r="E40" s="155">
        <v>1</v>
      </c>
      <c r="H40">
        <v>5</v>
      </c>
      <c r="I40" t="s">
        <v>218</v>
      </c>
      <c r="J40">
        <v>2186.4</v>
      </c>
      <c r="K40">
        <v>1237.0999999999999</v>
      </c>
    </row>
    <row r="41" spans="2:11">
      <c r="B41" s="156" t="s">
        <v>60</v>
      </c>
      <c r="C41" s="34" t="s">
        <v>87</v>
      </c>
      <c r="D41" s="30">
        <v>4</v>
      </c>
      <c r="E41" s="155">
        <v>9</v>
      </c>
      <c r="H41">
        <v>6</v>
      </c>
      <c r="I41" t="s">
        <v>219</v>
      </c>
      <c r="J41">
        <v>3742.6</v>
      </c>
      <c r="K41">
        <v>2093.8000000000002</v>
      </c>
    </row>
    <row r="42" spans="2:11">
      <c r="B42" s="156" t="s">
        <v>60</v>
      </c>
      <c r="C42" s="34" t="s">
        <v>87</v>
      </c>
      <c r="D42" s="30">
        <v>3</v>
      </c>
      <c r="E42" s="155">
        <v>6</v>
      </c>
      <c r="H42">
        <v>7</v>
      </c>
      <c r="I42" t="s">
        <v>220</v>
      </c>
      <c r="J42">
        <v>2198.4</v>
      </c>
      <c r="K42">
        <v>1246.5999999999999</v>
      </c>
    </row>
    <row r="43" spans="2:11">
      <c r="B43" s="156" t="s">
        <v>61</v>
      </c>
      <c r="C43" s="34" t="s">
        <v>87</v>
      </c>
      <c r="D43" s="30">
        <v>5</v>
      </c>
      <c r="E43" s="155">
        <v>1</v>
      </c>
      <c r="H43">
        <v>8</v>
      </c>
      <c r="I43" t="s">
        <v>221</v>
      </c>
      <c r="J43">
        <v>4102</v>
      </c>
      <c r="K43">
        <v>3078.8</v>
      </c>
    </row>
    <row r="44" spans="2:11">
      <c r="B44" s="156" t="s">
        <v>61</v>
      </c>
      <c r="C44" s="34" t="s">
        <v>87</v>
      </c>
      <c r="D44" s="30">
        <v>4</v>
      </c>
      <c r="E44" s="155">
        <v>1</v>
      </c>
      <c r="H44">
        <v>9</v>
      </c>
      <c r="I44" t="s">
        <v>222</v>
      </c>
      <c r="J44">
        <v>7752.2</v>
      </c>
      <c r="K44">
        <v>3373.4</v>
      </c>
    </row>
    <row r="45" spans="2:11">
      <c r="B45" s="156" t="s">
        <v>62</v>
      </c>
      <c r="C45" s="34" t="s">
        <v>87</v>
      </c>
      <c r="D45" s="30">
        <v>3</v>
      </c>
      <c r="E45" s="155">
        <v>2</v>
      </c>
    </row>
    <row r="46" spans="2:11">
      <c r="B46" s="156" t="s">
        <v>62</v>
      </c>
      <c r="C46" s="34" t="s">
        <v>70</v>
      </c>
      <c r="D46" s="30">
        <v>4</v>
      </c>
      <c r="E46" s="155">
        <v>1</v>
      </c>
      <c r="H46">
        <v>10</v>
      </c>
      <c r="I46" t="s">
        <v>223</v>
      </c>
      <c r="J46">
        <v>5761.1</v>
      </c>
      <c r="K46">
        <v>2742.4</v>
      </c>
    </row>
    <row r="47" spans="2:11">
      <c r="B47" s="156" t="s">
        <v>63</v>
      </c>
      <c r="C47" s="34" t="s">
        <v>87</v>
      </c>
      <c r="D47" s="30">
        <v>4</v>
      </c>
      <c r="E47" s="155">
        <v>1</v>
      </c>
      <c r="H47">
        <v>11</v>
      </c>
      <c r="I47" t="s">
        <v>224</v>
      </c>
      <c r="J47">
        <v>11609.1</v>
      </c>
      <c r="K47">
        <v>4329.5</v>
      </c>
    </row>
    <row r="48" spans="2:11">
      <c r="B48" s="156" t="s">
        <v>63</v>
      </c>
      <c r="C48" s="34" t="s">
        <v>87</v>
      </c>
      <c r="D48" s="30">
        <v>3</v>
      </c>
      <c r="E48" s="155">
        <v>1</v>
      </c>
      <c r="H48">
        <v>12</v>
      </c>
      <c r="I48" t="s">
        <v>225</v>
      </c>
      <c r="J48">
        <v>3684.1</v>
      </c>
      <c r="K48">
        <v>1923</v>
      </c>
    </row>
    <row r="49" spans="2:11">
      <c r="B49" s="156" t="s">
        <v>64</v>
      </c>
      <c r="C49" s="34" t="s">
        <v>87</v>
      </c>
      <c r="D49" s="30">
        <v>4</v>
      </c>
      <c r="E49" s="155">
        <v>1</v>
      </c>
      <c r="H49">
        <v>13</v>
      </c>
      <c r="I49" t="s">
        <v>226</v>
      </c>
      <c r="J49">
        <v>7855.5</v>
      </c>
      <c r="K49">
        <v>3693.3</v>
      </c>
    </row>
    <row r="50" spans="2:11">
      <c r="B50" s="156" t="s">
        <v>64</v>
      </c>
      <c r="C50" s="34" t="s">
        <v>87</v>
      </c>
      <c r="D50" s="30">
        <v>3</v>
      </c>
      <c r="E50" s="155">
        <v>1</v>
      </c>
      <c r="H50">
        <v>14</v>
      </c>
      <c r="I50" t="s">
        <v>227</v>
      </c>
      <c r="J50">
        <v>5902.5</v>
      </c>
      <c r="K50">
        <v>4636.5</v>
      </c>
    </row>
    <row r="51" spans="2:11">
      <c r="B51" s="156" t="s">
        <v>65</v>
      </c>
      <c r="C51" s="34" t="s">
        <v>87</v>
      </c>
      <c r="D51" s="30">
        <v>4</v>
      </c>
      <c r="E51" s="155">
        <v>1</v>
      </c>
      <c r="H51">
        <v>15</v>
      </c>
      <c r="I51" t="s">
        <v>228</v>
      </c>
      <c r="J51">
        <v>7871</v>
      </c>
      <c r="K51">
        <v>3331.1</v>
      </c>
    </row>
    <row r="52" spans="2:11">
      <c r="B52" s="156" t="s">
        <v>65</v>
      </c>
      <c r="C52" s="34" t="s">
        <v>87</v>
      </c>
      <c r="D52" s="30">
        <v>3</v>
      </c>
      <c r="E52" s="155">
        <v>4</v>
      </c>
      <c r="H52">
        <v>16</v>
      </c>
      <c r="I52" t="s">
        <v>229</v>
      </c>
      <c r="J52">
        <v>4203</v>
      </c>
      <c r="K52">
        <v>2030.1</v>
      </c>
    </row>
    <row r="53" spans="2:11">
      <c r="B53" s="151" t="s">
        <v>92</v>
      </c>
      <c r="C53" s="61" t="s">
        <v>87</v>
      </c>
      <c r="D53" s="21">
        <v>5</v>
      </c>
      <c r="E53" s="153">
        <v>1</v>
      </c>
      <c r="H53">
        <v>17</v>
      </c>
      <c r="I53" t="s">
        <v>230</v>
      </c>
      <c r="J53">
        <f>3735.3+3911.5+3964.3</f>
        <v>11611.1</v>
      </c>
      <c r="K53">
        <f>2007+2047.3+2042.4</f>
        <v>6096.7000000000007</v>
      </c>
    </row>
    <row r="54" spans="2:11">
      <c r="B54" s="151" t="s">
        <v>92</v>
      </c>
      <c r="C54" s="61" t="s">
        <v>87</v>
      </c>
      <c r="D54" s="21">
        <v>4</v>
      </c>
      <c r="E54" s="153">
        <v>1</v>
      </c>
      <c r="H54">
        <v>18</v>
      </c>
      <c r="I54" t="s">
        <v>231</v>
      </c>
      <c r="J54">
        <v>10246.200000000001</v>
      </c>
      <c r="K54">
        <v>4490</v>
      </c>
    </row>
    <row r="55" spans="2:11">
      <c r="B55" s="151" t="s">
        <v>93</v>
      </c>
      <c r="C55" s="61" t="s">
        <v>87</v>
      </c>
      <c r="D55" s="62">
        <v>4</v>
      </c>
      <c r="E55" s="153">
        <v>1</v>
      </c>
    </row>
    <row r="56" spans="2:11">
      <c r="B56" s="151" t="s">
        <v>94</v>
      </c>
      <c r="C56" s="61" t="s">
        <v>87</v>
      </c>
      <c r="D56" s="62"/>
      <c r="E56" s="153"/>
      <c r="H56">
        <v>19</v>
      </c>
      <c r="I56" t="s">
        <v>232</v>
      </c>
      <c r="J56">
        <v>4459.8999999999996</v>
      </c>
      <c r="K56">
        <v>1595.85</v>
      </c>
    </row>
    <row r="57" spans="2:11">
      <c r="B57" s="151" t="s">
        <v>93</v>
      </c>
      <c r="C57" s="61" t="s">
        <v>87</v>
      </c>
      <c r="D57" s="62">
        <v>5</v>
      </c>
      <c r="E57" s="153">
        <v>1</v>
      </c>
      <c r="H57">
        <v>20</v>
      </c>
      <c r="I57" t="s">
        <v>233</v>
      </c>
      <c r="J57">
        <v>3973.3</v>
      </c>
      <c r="K57">
        <v>1422</v>
      </c>
    </row>
    <row r="58" spans="2:11">
      <c r="B58" s="151" t="s">
        <v>94</v>
      </c>
      <c r="C58" s="61" t="s">
        <v>87</v>
      </c>
      <c r="D58" s="62"/>
      <c r="E58" s="153"/>
      <c r="H58">
        <v>21</v>
      </c>
      <c r="I58" t="s">
        <v>234</v>
      </c>
      <c r="J58">
        <v>4460.8</v>
      </c>
      <c r="K58">
        <v>1810.2</v>
      </c>
    </row>
    <row r="59" spans="2:11" ht="15.75" thickBot="1">
      <c r="B59" s="151" t="s">
        <v>95</v>
      </c>
      <c r="C59" s="63" t="s">
        <v>96</v>
      </c>
      <c r="D59" s="21">
        <v>4</v>
      </c>
      <c r="E59" s="153">
        <v>2</v>
      </c>
      <c r="H59">
        <v>22</v>
      </c>
      <c r="I59" t="s">
        <v>235</v>
      </c>
      <c r="J59">
        <v>2062.8000000000002</v>
      </c>
      <c r="K59">
        <v>874.65</v>
      </c>
    </row>
    <row r="60" spans="2:11" ht="16.5" thickBot="1">
      <c r="B60" s="125" t="s">
        <v>187</v>
      </c>
      <c r="C60" s="64"/>
      <c r="D60" s="65"/>
      <c r="E60" s="124">
        <f>SUM(E29:E59)</f>
        <v>96</v>
      </c>
      <c r="H60">
        <v>23</v>
      </c>
      <c r="I60" t="s">
        <v>236</v>
      </c>
      <c r="J60">
        <v>2064.8000000000002</v>
      </c>
      <c r="K60">
        <v>811.1</v>
      </c>
    </row>
    <row r="61" spans="2:11" ht="16.5" thickBot="1">
      <c r="B61" s="126" t="s">
        <v>97</v>
      </c>
      <c r="C61" s="66"/>
      <c r="D61" s="66"/>
      <c r="E61" s="127" t="e">
        <f>E60+#REF!+#REF!+E28</f>
        <v>#REF!</v>
      </c>
      <c r="H61">
        <v>24</v>
      </c>
      <c r="I61" t="s">
        <v>237</v>
      </c>
      <c r="J61">
        <v>7814.7</v>
      </c>
      <c r="K61">
        <v>3275.2</v>
      </c>
    </row>
    <row r="62" spans="2:11" ht="20.25" thickBot="1">
      <c r="B62" s="1158" t="s">
        <v>166</v>
      </c>
      <c r="C62" s="1159"/>
      <c r="D62" s="1159"/>
      <c r="E62" s="1160"/>
      <c r="H62">
        <v>25</v>
      </c>
      <c r="I62" t="s">
        <v>238</v>
      </c>
      <c r="J62">
        <v>3994.2</v>
      </c>
      <c r="K62">
        <v>1462.65</v>
      </c>
    </row>
    <row r="63" spans="2:11" ht="15.75">
      <c r="B63" s="159" t="s">
        <v>109</v>
      </c>
      <c r="C63" s="76" t="s">
        <v>108</v>
      </c>
      <c r="D63" s="79"/>
      <c r="E63" s="80">
        <v>1</v>
      </c>
      <c r="H63">
        <v>26</v>
      </c>
      <c r="I63" t="s">
        <v>239</v>
      </c>
      <c r="J63">
        <v>6293.25</v>
      </c>
      <c r="K63">
        <v>2333.5</v>
      </c>
    </row>
    <row r="64" spans="2:11" ht="15.75">
      <c r="B64" s="159" t="s">
        <v>110</v>
      </c>
      <c r="C64" s="76" t="s">
        <v>108</v>
      </c>
      <c r="D64" s="79"/>
      <c r="E64" s="80">
        <v>1</v>
      </c>
      <c r="H64">
        <v>27</v>
      </c>
      <c r="I64" t="s">
        <v>240</v>
      </c>
      <c r="J64">
        <v>7825.25</v>
      </c>
      <c r="K64">
        <v>2966.05</v>
      </c>
    </row>
    <row r="65" spans="2:14" ht="15.75">
      <c r="B65" s="1195" t="s">
        <v>167</v>
      </c>
      <c r="C65" s="1203" t="s">
        <v>108</v>
      </c>
      <c r="D65" s="167"/>
      <c r="E65" s="1200">
        <v>1</v>
      </c>
      <c r="H65">
        <v>28</v>
      </c>
      <c r="I65" t="s">
        <v>241</v>
      </c>
      <c r="J65">
        <v>5802.85</v>
      </c>
      <c r="K65">
        <v>2348.1999999999998</v>
      </c>
    </row>
    <row r="66" spans="2:14" ht="15.75">
      <c r="B66" s="1199"/>
      <c r="C66" s="1204"/>
      <c r="D66" s="168"/>
      <c r="E66" s="1201"/>
      <c r="H66">
        <v>29</v>
      </c>
      <c r="I66" t="s">
        <v>242</v>
      </c>
      <c r="J66">
        <v>3704.7</v>
      </c>
      <c r="K66">
        <v>1503</v>
      </c>
    </row>
    <row r="67" spans="2:14" ht="15.75">
      <c r="B67" s="1199"/>
      <c r="C67" s="1205"/>
      <c r="D67" s="89"/>
      <c r="E67" s="1202"/>
      <c r="J67" s="188">
        <f>SUM(J36:J66)</f>
        <v>151341.15000000002</v>
      </c>
      <c r="K67" s="188">
        <f>SUM(K36:K66)</f>
        <v>71688.7</v>
      </c>
    </row>
    <row r="68" spans="2:14" ht="15.75">
      <c r="B68" s="159" t="s">
        <v>115</v>
      </c>
      <c r="C68" s="76" t="s">
        <v>108</v>
      </c>
      <c r="D68" s="79"/>
      <c r="E68" s="80">
        <v>1</v>
      </c>
    </row>
    <row r="69" spans="2:14" ht="15.75">
      <c r="B69" s="159" t="s">
        <v>116</v>
      </c>
      <c r="C69" s="76" t="s">
        <v>108</v>
      </c>
      <c r="D69" s="79"/>
      <c r="E69" s="80">
        <v>1</v>
      </c>
      <c r="J69">
        <f>673453.2-J67</f>
        <v>522112.04999999993</v>
      </c>
      <c r="K69">
        <f>326430.7-K67</f>
        <v>254742</v>
      </c>
      <c r="M69" t="s">
        <v>243</v>
      </c>
      <c r="N69">
        <v>1000</v>
      </c>
    </row>
    <row r="70" spans="2:14" ht="15.75">
      <c r="B70" s="159" t="s">
        <v>182</v>
      </c>
      <c r="C70" s="76"/>
      <c r="D70" s="79"/>
      <c r="E70" s="80">
        <v>1</v>
      </c>
      <c r="M70" t="s">
        <v>244</v>
      </c>
      <c r="N70">
        <v>5000</v>
      </c>
    </row>
    <row r="71" spans="2:14" ht="15.75">
      <c r="B71" s="159" t="s">
        <v>117</v>
      </c>
      <c r="C71" s="76" t="s">
        <v>108</v>
      </c>
      <c r="D71" s="79" t="s">
        <v>118</v>
      </c>
      <c r="E71" s="80">
        <v>1</v>
      </c>
      <c r="J71" s="189">
        <f>J67/5000</f>
        <v>30.268230000000006</v>
      </c>
      <c r="K71" s="190">
        <f>K67/1000</f>
        <v>71.688699999999997</v>
      </c>
    </row>
    <row r="72" spans="2:14" ht="15.75">
      <c r="B72" s="1195" t="s">
        <v>169</v>
      </c>
      <c r="C72" s="76" t="s">
        <v>108</v>
      </c>
      <c r="D72" s="167" t="s">
        <v>120</v>
      </c>
      <c r="E72" s="1197">
        <v>1</v>
      </c>
    </row>
    <row r="73" spans="2:14" ht="15.75">
      <c r="B73" s="1196"/>
      <c r="C73" s="76" t="s">
        <v>108</v>
      </c>
      <c r="D73" s="89"/>
      <c r="E73" s="1198"/>
    </row>
    <row r="74" spans="2:14" ht="31.5" customHeight="1">
      <c r="B74" s="165" t="s">
        <v>183</v>
      </c>
      <c r="C74" s="76"/>
      <c r="D74" s="79"/>
      <c r="E74" s="166">
        <v>1</v>
      </c>
    </row>
    <row r="75" spans="2:14" ht="15.75">
      <c r="B75" s="159" t="s">
        <v>122</v>
      </c>
      <c r="C75" s="76" t="s">
        <v>108</v>
      </c>
      <c r="D75" s="79"/>
      <c r="E75" s="80">
        <v>0.25</v>
      </c>
    </row>
    <row r="76" spans="2:14" ht="15.75">
      <c r="B76" s="159" t="s">
        <v>123</v>
      </c>
      <c r="C76" s="76" t="s">
        <v>108</v>
      </c>
      <c r="D76" s="79"/>
      <c r="E76" s="80">
        <v>1</v>
      </c>
    </row>
    <row r="77" spans="2:14" ht="15.75">
      <c r="B77" s="159" t="s">
        <v>11</v>
      </c>
      <c r="C77" s="76" t="s">
        <v>108</v>
      </c>
      <c r="D77" s="79"/>
      <c r="E77" s="80">
        <v>1</v>
      </c>
    </row>
    <row r="78" spans="2:14" ht="15.75">
      <c r="B78" s="159" t="s">
        <v>124</v>
      </c>
      <c r="C78" s="76" t="s">
        <v>108</v>
      </c>
      <c r="D78" s="79"/>
      <c r="E78" s="80">
        <v>1</v>
      </c>
    </row>
    <row r="79" spans="2:14" ht="15.75">
      <c r="B79" s="159" t="s">
        <v>168</v>
      </c>
      <c r="C79" s="76" t="s">
        <v>108</v>
      </c>
      <c r="D79" s="79"/>
      <c r="E79" s="80">
        <v>1</v>
      </c>
    </row>
    <row r="80" spans="2:14" ht="15.75">
      <c r="B80" s="159" t="s">
        <v>126</v>
      </c>
      <c r="C80" s="76" t="s">
        <v>108</v>
      </c>
      <c r="D80" s="82"/>
      <c r="E80" s="83">
        <v>2</v>
      </c>
    </row>
    <row r="81" spans="2:5" ht="15.75">
      <c r="B81" s="159" t="s">
        <v>127</v>
      </c>
      <c r="C81" s="81" t="s">
        <v>128</v>
      </c>
      <c r="D81" s="79"/>
      <c r="E81" s="80">
        <v>1</v>
      </c>
    </row>
    <row r="82" spans="2:5" ht="15.75">
      <c r="B82" s="159" t="s">
        <v>129</v>
      </c>
      <c r="C82" s="81" t="s">
        <v>128</v>
      </c>
      <c r="D82" s="79"/>
      <c r="E82" s="80">
        <v>1</v>
      </c>
    </row>
    <row r="83" spans="2:5" ht="15.75">
      <c r="B83" s="159" t="s">
        <v>130</v>
      </c>
      <c r="C83" s="81" t="s">
        <v>128</v>
      </c>
      <c r="D83" s="79"/>
      <c r="E83" s="80">
        <v>1</v>
      </c>
    </row>
    <row r="84" spans="2:5" ht="15.75">
      <c r="B84" s="159" t="s">
        <v>170</v>
      </c>
      <c r="C84" s="81" t="s">
        <v>132</v>
      </c>
      <c r="D84" s="79"/>
      <c r="E84" s="80">
        <v>1</v>
      </c>
    </row>
    <row r="85" spans="2:5" ht="15.75">
      <c r="B85" s="159" t="s">
        <v>171</v>
      </c>
      <c r="C85" s="81" t="s">
        <v>132</v>
      </c>
      <c r="D85" s="79" t="s">
        <v>120</v>
      </c>
      <c r="E85" s="80">
        <v>2</v>
      </c>
    </row>
    <row r="86" spans="2:5" ht="15.75">
      <c r="B86" s="159" t="s">
        <v>172</v>
      </c>
      <c r="C86" s="81" t="s">
        <v>132</v>
      </c>
      <c r="D86" s="79" t="s">
        <v>118</v>
      </c>
      <c r="E86" s="84">
        <v>2</v>
      </c>
    </row>
    <row r="87" spans="2:5" ht="15.75">
      <c r="B87" s="159" t="s">
        <v>173</v>
      </c>
      <c r="C87" s="85" t="s">
        <v>135</v>
      </c>
      <c r="D87" s="79"/>
      <c r="E87" s="80">
        <v>1</v>
      </c>
    </row>
    <row r="88" spans="2:5" ht="15.75">
      <c r="B88" s="159" t="s">
        <v>174</v>
      </c>
      <c r="C88" s="85" t="s">
        <v>135</v>
      </c>
      <c r="D88" s="79"/>
      <c r="E88" s="80">
        <v>2</v>
      </c>
    </row>
    <row r="89" spans="2:5" ht="15.75">
      <c r="B89" s="160" t="s">
        <v>137</v>
      </c>
      <c r="C89" s="87" t="s">
        <v>138</v>
      </c>
      <c r="D89" s="79"/>
      <c r="E89" s="80">
        <v>1</v>
      </c>
    </row>
    <row r="90" spans="2:5" ht="15.75">
      <c r="B90" s="160" t="s">
        <v>139</v>
      </c>
      <c r="C90" s="87" t="s">
        <v>138</v>
      </c>
      <c r="D90" s="79"/>
      <c r="E90" s="80">
        <v>1</v>
      </c>
    </row>
    <row r="91" spans="2:5" ht="15.75">
      <c r="B91" s="160" t="s">
        <v>140</v>
      </c>
      <c r="C91" s="87" t="s">
        <v>138</v>
      </c>
      <c r="D91" s="79" t="s">
        <v>120</v>
      </c>
      <c r="E91" s="80">
        <v>3</v>
      </c>
    </row>
    <row r="92" spans="2:5" ht="15.75">
      <c r="B92" s="160" t="s">
        <v>141</v>
      </c>
      <c r="C92" s="87" t="s">
        <v>138</v>
      </c>
      <c r="D92" s="79" t="s">
        <v>118</v>
      </c>
      <c r="E92" s="80">
        <v>2</v>
      </c>
    </row>
    <row r="93" spans="2:5" ht="15.75">
      <c r="B93" s="160" t="s">
        <v>142</v>
      </c>
      <c r="C93" s="88" t="s">
        <v>138</v>
      </c>
      <c r="D93" s="79"/>
      <c r="E93" s="80">
        <v>3</v>
      </c>
    </row>
    <row r="94" spans="2:5" ht="15.75">
      <c r="B94" s="159" t="s">
        <v>175</v>
      </c>
      <c r="C94" s="81" t="s">
        <v>143</v>
      </c>
      <c r="D94" s="79"/>
      <c r="E94" s="80">
        <v>1</v>
      </c>
    </row>
    <row r="95" spans="2:5" ht="15.75">
      <c r="B95" s="159" t="s">
        <v>176</v>
      </c>
      <c r="C95" s="81" t="s">
        <v>143</v>
      </c>
      <c r="D95" s="79" t="s">
        <v>120</v>
      </c>
      <c r="E95" s="80">
        <v>3</v>
      </c>
    </row>
    <row r="96" spans="2:5" ht="15.75">
      <c r="B96" s="159" t="s">
        <v>177</v>
      </c>
      <c r="C96" s="81" t="s">
        <v>143</v>
      </c>
      <c r="D96" s="79" t="s">
        <v>118</v>
      </c>
      <c r="E96" s="80">
        <v>2</v>
      </c>
    </row>
    <row r="97" spans="2:5" ht="15.75">
      <c r="B97" s="159" t="s">
        <v>178</v>
      </c>
      <c r="C97" s="81" t="s">
        <v>146</v>
      </c>
      <c r="D97" s="79"/>
      <c r="E97" s="80">
        <v>1</v>
      </c>
    </row>
    <row r="98" spans="2:5" ht="15.75">
      <c r="B98" s="159" t="s">
        <v>147</v>
      </c>
      <c r="C98" s="81" t="s">
        <v>146</v>
      </c>
      <c r="D98" s="79"/>
      <c r="E98" s="80">
        <v>1</v>
      </c>
    </row>
    <row r="99" spans="2:5" ht="15.75">
      <c r="B99" s="159" t="s">
        <v>179</v>
      </c>
      <c r="C99" s="81" t="s">
        <v>146</v>
      </c>
      <c r="D99" s="89" t="s">
        <v>118</v>
      </c>
      <c r="E99" s="90">
        <v>1</v>
      </c>
    </row>
    <row r="100" spans="2:5" ht="15.75">
      <c r="B100" s="161" t="s">
        <v>180</v>
      </c>
      <c r="C100" s="92" t="s">
        <v>149</v>
      </c>
      <c r="D100" s="93"/>
      <c r="E100" s="94">
        <v>1</v>
      </c>
    </row>
    <row r="101" spans="2:5" ht="15.75">
      <c r="B101" s="162" t="s">
        <v>150</v>
      </c>
      <c r="C101" s="96" t="s">
        <v>149</v>
      </c>
      <c r="D101" s="97"/>
      <c r="E101" s="98">
        <v>1</v>
      </c>
    </row>
    <row r="102" spans="2:5" ht="16.5" thickBot="1">
      <c r="B102" s="163" t="s">
        <v>181</v>
      </c>
      <c r="C102" s="107" t="s">
        <v>149</v>
      </c>
      <c r="D102" s="108"/>
      <c r="E102" s="109">
        <v>1</v>
      </c>
    </row>
    <row r="103" spans="2:5" ht="16.5" thickBot="1">
      <c r="B103" s="128" t="s">
        <v>189</v>
      </c>
      <c r="C103" s="129"/>
      <c r="D103" s="130"/>
      <c r="E103" s="131">
        <f>SUM(E63:E102)</f>
        <v>48.25</v>
      </c>
    </row>
    <row r="104" spans="2:5" ht="20.25" thickBot="1">
      <c r="B104" s="1152" t="s">
        <v>155</v>
      </c>
      <c r="C104" s="1153"/>
      <c r="D104" s="1153"/>
      <c r="E104" s="1154"/>
    </row>
    <row r="105" spans="2:5">
      <c r="B105" s="171" t="s">
        <v>156</v>
      </c>
      <c r="C105" s="136"/>
      <c r="D105" s="136"/>
      <c r="E105" s="137">
        <v>1</v>
      </c>
    </row>
    <row r="106" spans="2:5">
      <c r="B106" s="172" t="s">
        <v>157</v>
      </c>
      <c r="C106" s="2"/>
      <c r="D106" s="2"/>
      <c r="E106" s="138">
        <v>1</v>
      </c>
    </row>
    <row r="107" spans="2:5" ht="29.25" customHeight="1">
      <c r="B107" s="173" t="s">
        <v>158</v>
      </c>
      <c r="C107" s="2"/>
      <c r="D107" s="2"/>
      <c r="E107" s="138">
        <v>2</v>
      </c>
    </row>
    <row r="108" spans="2:5" ht="28.5" customHeight="1">
      <c r="B108" s="173" t="s">
        <v>159</v>
      </c>
      <c r="C108" s="2"/>
      <c r="D108" s="2"/>
      <c r="E108" s="138">
        <v>2</v>
      </c>
    </row>
    <row r="109" spans="2:5">
      <c r="B109" s="172" t="s">
        <v>160</v>
      </c>
      <c r="C109" s="2"/>
      <c r="D109" s="2"/>
      <c r="E109" s="138">
        <v>1</v>
      </c>
    </row>
    <row r="110" spans="2:5">
      <c r="B110" s="172" t="s">
        <v>161</v>
      </c>
      <c r="C110" s="2"/>
      <c r="D110" s="2"/>
      <c r="E110" s="138">
        <v>1</v>
      </c>
    </row>
    <row r="111" spans="2:5">
      <c r="B111" s="172" t="s">
        <v>162</v>
      </c>
      <c r="C111" s="2"/>
      <c r="D111" s="2"/>
      <c r="E111" s="138">
        <v>1</v>
      </c>
    </row>
    <row r="112" spans="2:5">
      <c r="B112" s="172" t="s">
        <v>163</v>
      </c>
      <c r="C112" s="2"/>
      <c r="D112" s="2"/>
      <c r="E112" s="138">
        <v>1</v>
      </c>
    </row>
    <row r="113" spans="2:5">
      <c r="B113" s="172" t="s">
        <v>164</v>
      </c>
      <c r="C113" s="2"/>
      <c r="D113" s="2"/>
      <c r="E113" s="138">
        <v>1</v>
      </c>
    </row>
    <row r="114" spans="2:5" ht="30" customHeight="1" thickBot="1">
      <c r="B114" s="174" t="s">
        <v>165</v>
      </c>
      <c r="C114" s="139"/>
      <c r="D114" s="139"/>
      <c r="E114" s="140">
        <v>2</v>
      </c>
    </row>
    <row r="115" spans="2:5" ht="16.5" thickBot="1">
      <c r="B115" s="134" t="s">
        <v>188</v>
      </c>
      <c r="C115" s="66"/>
      <c r="D115" s="66"/>
      <c r="E115" s="133">
        <f>SUM(E105:E114)</f>
        <v>13</v>
      </c>
    </row>
    <row r="116" spans="2:5" ht="17.25" customHeight="1" thickBot="1">
      <c r="B116" s="1152" t="s">
        <v>200</v>
      </c>
      <c r="C116" s="1153"/>
      <c r="D116" s="1153"/>
      <c r="E116" s="1154"/>
    </row>
    <row r="117" spans="2:5" ht="17.25" customHeight="1" thickBot="1">
      <c r="B117" s="171" t="s">
        <v>201</v>
      </c>
      <c r="C117" s="136"/>
      <c r="D117" s="136"/>
      <c r="E117" s="137">
        <v>10</v>
      </c>
    </row>
    <row r="118" spans="2:5" ht="20.25" thickBot="1">
      <c r="B118" s="1152" t="s">
        <v>202</v>
      </c>
      <c r="C118" s="1153"/>
      <c r="D118" s="1153"/>
      <c r="E118" s="1154"/>
    </row>
    <row r="119" spans="2:5">
      <c r="B119" s="178" t="s">
        <v>204</v>
      </c>
      <c r="C119" s="176"/>
      <c r="D119" s="176"/>
      <c r="E119" s="177">
        <v>1</v>
      </c>
    </row>
    <row r="120" spans="2:5" ht="15.75" thickBot="1">
      <c r="B120" s="179" t="s">
        <v>245</v>
      </c>
      <c r="C120" s="2"/>
      <c r="D120" s="2"/>
      <c r="E120" s="180">
        <v>14</v>
      </c>
    </row>
    <row r="121" spans="2:5" ht="20.25" thickBot="1">
      <c r="B121" s="1152" t="s">
        <v>205</v>
      </c>
      <c r="C121" s="1153"/>
      <c r="D121" s="1153"/>
      <c r="E121" s="1154"/>
    </row>
    <row r="122" spans="2:5">
      <c r="B122" s="171" t="s">
        <v>203</v>
      </c>
      <c r="C122" s="136"/>
      <c r="D122" s="136"/>
      <c r="E122" s="137">
        <v>1</v>
      </c>
    </row>
    <row r="123" spans="2:5" ht="15.75" thickBot="1">
      <c r="B123" s="179" t="s">
        <v>245</v>
      </c>
      <c r="C123" s="2"/>
      <c r="D123" s="2"/>
      <c r="E123" s="180">
        <v>1</v>
      </c>
    </row>
    <row r="124" spans="2:5" ht="20.25" thickBot="1">
      <c r="B124" s="1152" t="s">
        <v>206</v>
      </c>
      <c r="C124" s="1153"/>
      <c r="D124" s="1153"/>
      <c r="E124" s="1154"/>
    </row>
    <row r="125" spans="2:5">
      <c r="B125" s="1161" t="s">
        <v>212</v>
      </c>
      <c r="C125" s="1162"/>
      <c r="D125" s="1162"/>
      <c r="E125" s="1163"/>
    </row>
    <row r="126" spans="2:5">
      <c r="B126" s="185" t="s">
        <v>207</v>
      </c>
      <c r="C126" s="132"/>
      <c r="D126" s="186" t="s">
        <v>211</v>
      </c>
      <c r="E126" s="187">
        <v>3</v>
      </c>
    </row>
    <row r="127" spans="2:5">
      <c r="B127" s="1141" t="s">
        <v>213</v>
      </c>
      <c r="C127" s="1142"/>
      <c r="D127" s="1142"/>
      <c r="E127" s="1143"/>
    </row>
    <row r="128" spans="2:5">
      <c r="B128" s="178" t="s">
        <v>209</v>
      </c>
      <c r="C128" s="176"/>
      <c r="D128" s="183" t="s">
        <v>210</v>
      </c>
      <c r="E128" s="177">
        <v>1</v>
      </c>
    </row>
    <row r="129" spans="2:5" ht="15.75" thickBot="1">
      <c r="B129" s="181" t="s">
        <v>208</v>
      </c>
      <c r="C129" s="139"/>
      <c r="D129" s="184" t="s">
        <v>211</v>
      </c>
      <c r="E129" s="182">
        <v>6</v>
      </c>
    </row>
  </sheetData>
  <mergeCells count="14">
    <mergeCell ref="B127:E127"/>
    <mergeCell ref="B116:E116"/>
    <mergeCell ref="B118:E118"/>
    <mergeCell ref="B121:E121"/>
    <mergeCell ref="B124:E124"/>
    <mergeCell ref="B125:E125"/>
    <mergeCell ref="B72:B73"/>
    <mergeCell ref="E72:E73"/>
    <mergeCell ref="B104:E104"/>
    <mergeCell ref="B4:E4"/>
    <mergeCell ref="B62:E62"/>
    <mergeCell ref="B65:B67"/>
    <mergeCell ref="E65:E67"/>
    <mergeCell ref="C65:C6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73"/>
  <sheetViews>
    <sheetView workbookViewId="0">
      <selection activeCell="H30" sqref="H30:H31"/>
    </sheetView>
  </sheetViews>
  <sheetFormatPr defaultRowHeight="15"/>
  <sheetData>
    <row r="3" spans="2:15" ht="15" customHeight="1">
      <c r="B3" s="1226"/>
      <c r="C3" s="1254"/>
      <c r="D3" s="1208"/>
      <c r="E3" s="1256" t="s">
        <v>14</v>
      </c>
      <c r="F3" s="1213" t="s">
        <v>247</v>
      </c>
      <c r="G3" s="1213" t="s">
        <v>276</v>
      </c>
      <c r="H3" s="1213" t="s">
        <v>277</v>
      </c>
      <c r="I3" s="1213" t="s">
        <v>278</v>
      </c>
      <c r="J3" s="1213" t="s">
        <v>279</v>
      </c>
      <c r="K3" s="1213" t="s">
        <v>280</v>
      </c>
      <c r="L3" s="1213" t="s">
        <v>281</v>
      </c>
      <c r="M3" s="1213" t="s">
        <v>282</v>
      </c>
      <c r="N3" s="1213" t="s">
        <v>283</v>
      </c>
      <c r="O3" s="1213" t="s">
        <v>284</v>
      </c>
    </row>
    <row r="4" spans="2:15">
      <c r="B4" s="1227"/>
      <c r="C4" s="1255"/>
      <c r="D4" s="1247"/>
      <c r="E4" s="1257"/>
      <c r="F4" s="1214"/>
      <c r="G4" s="1214"/>
      <c r="H4" s="1214"/>
      <c r="I4" s="1214"/>
      <c r="J4" s="1214"/>
      <c r="K4" s="1214"/>
      <c r="L4" s="1214"/>
      <c r="M4" s="1214"/>
      <c r="N4" s="1214"/>
      <c r="O4" s="1214"/>
    </row>
    <row r="5" spans="2:15">
      <c r="B5" s="1227"/>
      <c r="C5" s="1255"/>
      <c r="D5" s="1247"/>
      <c r="E5" s="1257"/>
      <c r="F5" s="1214"/>
      <c r="G5" s="1214"/>
      <c r="H5" s="1214"/>
      <c r="I5" s="1214"/>
      <c r="J5" s="1214"/>
      <c r="K5" s="1214"/>
      <c r="L5" s="1214"/>
      <c r="M5" s="1214"/>
      <c r="N5" s="1214"/>
      <c r="O5" s="1214"/>
    </row>
    <row r="6" spans="2:15" ht="28.5" customHeight="1" thickBot="1">
      <c r="B6" s="1227"/>
      <c r="C6" s="1255"/>
      <c r="D6" s="1247"/>
      <c r="E6" s="1257"/>
      <c r="F6" s="1214"/>
      <c r="G6" s="1215"/>
      <c r="H6" s="1215"/>
      <c r="I6" s="1215"/>
      <c r="J6" s="1215"/>
      <c r="K6" s="1215"/>
      <c r="L6" s="1215"/>
      <c r="M6" s="1215"/>
      <c r="N6" s="1215"/>
      <c r="O6" s="1215"/>
    </row>
    <row r="7" spans="2:15" ht="18.75" customHeight="1" thickBot="1">
      <c r="B7" s="1224" t="s">
        <v>33</v>
      </c>
      <c r="C7" s="1225"/>
      <c r="D7" s="1225"/>
      <c r="E7" s="1225"/>
      <c r="F7" s="1225"/>
      <c r="G7" s="1225"/>
      <c r="H7" s="1225"/>
      <c r="I7" s="1225"/>
      <c r="J7" s="1225"/>
      <c r="K7" s="1225"/>
      <c r="L7" s="1225"/>
      <c r="M7" s="66"/>
      <c r="N7" s="66"/>
      <c r="O7" s="66"/>
    </row>
    <row r="8" spans="2:15">
      <c r="B8" s="1248" t="s">
        <v>249</v>
      </c>
      <c r="C8" s="1249"/>
      <c r="D8" s="1250"/>
      <c r="E8" s="1230">
        <v>0.46060000000000001</v>
      </c>
      <c r="F8" s="1230">
        <v>0.5413</v>
      </c>
      <c r="G8" s="1230">
        <f>0.2074</f>
        <v>0.2074</v>
      </c>
      <c r="H8" s="1230">
        <f>0.0332</f>
        <v>3.32E-2</v>
      </c>
      <c r="I8" s="1230">
        <f>0.0312</f>
        <v>3.1199999999999999E-2</v>
      </c>
      <c r="J8" s="1230">
        <v>0.1023</v>
      </c>
      <c r="K8" s="1230">
        <v>4.0099999999999997E-2</v>
      </c>
      <c r="L8" s="1228">
        <v>6.0400000000000002E-2</v>
      </c>
      <c r="M8" s="1230">
        <f>0.0595+0.0725+0.0654</f>
        <v>0.19740000000000002</v>
      </c>
      <c r="N8" s="1245">
        <v>6.0199999999999997E-2</v>
      </c>
      <c r="O8" s="1216">
        <v>5.3900000000000003E-2</v>
      </c>
    </row>
    <row r="9" spans="2:15">
      <c r="B9" s="1242"/>
      <c r="C9" s="1243"/>
      <c r="D9" s="1244"/>
      <c r="E9" s="1231"/>
      <c r="F9" s="1231"/>
      <c r="G9" s="1231"/>
      <c r="H9" s="1231"/>
      <c r="I9" s="1231"/>
      <c r="J9" s="1231"/>
      <c r="K9" s="1231"/>
      <c r="L9" s="1229"/>
      <c r="M9" s="1231"/>
      <c r="N9" s="1246"/>
      <c r="O9" s="1217"/>
    </row>
    <row r="10" spans="2:15">
      <c r="B10" s="1251" t="s">
        <v>250</v>
      </c>
      <c r="C10" s="1252"/>
      <c r="D10" s="1253"/>
      <c r="E10" s="1137">
        <v>0.74209999999999998</v>
      </c>
      <c r="F10" s="1137">
        <v>0.87050000000000005</v>
      </c>
      <c r="G10" s="1137">
        <v>0.42970000000000003</v>
      </c>
      <c r="H10" s="1137">
        <v>6.88E-2</v>
      </c>
      <c r="I10" s="1137">
        <v>6.3399999999999998E-2</v>
      </c>
      <c r="J10" s="1137">
        <v>0.21179999999999999</v>
      </c>
      <c r="K10" s="1137">
        <v>8.3099999999999993E-2</v>
      </c>
      <c r="L10" s="1226">
        <v>0.125</v>
      </c>
      <c r="M10" s="1137">
        <f>0.1502+0.1232+0.1355</f>
        <v>0.40889999999999999</v>
      </c>
      <c r="N10" s="1208">
        <v>0.1152</v>
      </c>
      <c r="O10" s="1218">
        <v>0.10920000000000001</v>
      </c>
    </row>
    <row r="11" spans="2:15">
      <c r="B11" s="1236"/>
      <c r="C11" s="1237"/>
      <c r="D11" s="1238"/>
      <c r="E11" s="1232"/>
      <c r="F11" s="1232"/>
      <c r="G11" s="1232"/>
      <c r="H11" s="1232"/>
      <c r="I11" s="1232"/>
      <c r="J11" s="1232"/>
      <c r="K11" s="1232"/>
      <c r="L11" s="1227"/>
      <c r="M11" s="1232"/>
      <c r="N11" s="1247"/>
      <c r="O11" s="1211"/>
    </row>
    <row r="12" spans="2:15" ht="15.75" thickBot="1">
      <c r="B12" s="1222" t="s">
        <v>187</v>
      </c>
      <c r="C12" s="1223"/>
      <c r="D12" s="1223"/>
      <c r="E12" s="197">
        <f t="shared" ref="E12:O12" si="0">SUM(E8:E11)</f>
        <v>1.2027000000000001</v>
      </c>
      <c r="F12" s="197">
        <f t="shared" si="0"/>
        <v>1.4117999999999999</v>
      </c>
      <c r="G12" s="197">
        <f t="shared" si="0"/>
        <v>0.6371</v>
      </c>
      <c r="H12" s="197">
        <f t="shared" si="0"/>
        <v>0.10200000000000001</v>
      </c>
      <c r="I12" s="197">
        <f t="shared" si="0"/>
        <v>9.459999999999999E-2</v>
      </c>
      <c r="J12" s="197">
        <f t="shared" si="0"/>
        <v>0.31409999999999999</v>
      </c>
      <c r="K12" s="197">
        <f t="shared" si="0"/>
        <v>0.12319999999999999</v>
      </c>
      <c r="L12" s="197">
        <f t="shared" si="0"/>
        <v>0.18540000000000001</v>
      </c>
      <c r="M12" s="197">
        <f t="shared" si="0"/>
        <v>0.60630000000000006</v>
      </c>
      <c r="N12" s="197">
        <f t="shared" si="0"/>
        <v>0.1754</v>
      </c>
      <c r="O12" s="198">
        <f t="shared" si="0"/>
        <v>0.16310000000000002</v>
      </c>
    </row>
    <row r="13" spans="2:15" ht="15.75" thickBot="1">
      <c r="B13" s="1219"/>
      <c r="C13" s="1220"/>
      <c r="D13" s="1220"/>
      <c r="E13" s="1220"/>
      <c r="F13" s="1220"/>
      <c r="G13" s="1220"/>
      <c r="H13" s="1220"/>
      <c r="I13" s="1220"/>
      <c r="J13" s="1220"/>
      <c r="K13" s="1220"/>
      <c r="L13" s="1220"/>
      <c r="M13" s="1220"/>
      <c r="N13" s="1220"/>
      <c r="O13" s="1221"/>
    </row>
    <row r="14" spans="2:15">
      <c r="B14" s="1248" t="s">
        <v>251</v>
      </c>
      <c r="C14" s="1249"/>
      <c r="D14" s="1250"/>
      <c r="E14" s="1230">
        <v>0.67730000000000001</v>
      </c>
      <c r="F14" s="1230">
        <v>0.4859</v>
      </c>
      <c r="G14" s="1230">
        <v>0.2273</v>
      </c>
      <c r="H14" s="1230">
        <v>3.6400000000000002E-2</v>
      </c>
      <c r="I14" s="1230">
        <v>3.9199999999999999E-2</v>
      </c>
      <c r="J14" s="1230">
        <v>0.11210000000000001</v>
      </c>
      <c r="K14" s="1230">
        <v>4.3999999999999997E-2</v>
      </c>
      <c r="L14" s="1228">
        <v>6.6199999999999995E-2</v>
      </c>
      <c r="M14" s="1228">
        <f>0.0795+0.0652</f>
        <v>0.1447</v>
      </c>
      <c r="N14" s="1230">
        <v>0.1051</v>
      </c>
      <c r="O14" s="1216">
        <v>6.83E-2</v>
      </c>
    </row>
    <row r="15" spans="2:15">
      <c r="B15" s="1242"/>
      <c r="C15" s="1243"/>
      <c r="D15" s="1244"/>
      <c r="E15" s="1231"/>
      <c r="F15" s="1231"/>
      <c r="G15" s="1231"/>
      <c r="H15" s="1231"/>
      <c r="I15" s="1231"/>
      <c r="J15" s="1231"/>
      <c r="K15" s="1231"/>
      <c r="L15" s="1229"/>
      <c r="M15" s="1229"/>
      <c r="N15" s="1231"/>
      <c r="O15" s="1217"/>
    </row>
    <row r="16" spans="2:15">
      <c r="B16" s="1236" t="s">
        <v>252</v>
      </c>
      <c r="C16" s="1237"/>
      <c r="D16" s="1238"/>
      <c r="E16" s="1232">
        <v>0.2722</v>
      </c>
      <c r="F16" s="1232">
        <v>0.25130000000000002</v>
      </c>
      <c r="G16" s="1232">
        <v>0.1212</v>
      </c>
      <c r="H16" s="1232">
        <v>1.9400000000000001E-2</v>
      </c>
      <c r="I16" s="1232">
        <v>2.1999999999999999E-2</v>
      </c>
      <c r="J16" s="1232">
        <v>5.9700000000000003E-2</v>
      </c>
      <c r="K16" s="1232">
        <v>3.5299999999999998E-2</v>
      </c>
      <c r="L16" s="1227"/>
      <c r="M16" s="1231">
        <f>0.0347+0.0424+0.0382</f>
        <v>0.1153</v>
      </c>
      <c r="N16" s="1231">
        <v>5.5E-2</v>
      </c>
      <c r="O16" s="1206">
        <v>3.7900000000000003E-2</v>
      </c>
    </row>
    <row r="17" spans="2:17">
      <c r="B17" s="1242"/>
      <c r="C17" s="1243"/>
      <c r="D17" s="1244"/>
      <c r="E17" s="1231"/>
      <c r="F17" s="1231"/>
      <c r="G17" s="1231"/>
      <c r="H17" s="1231"/>
      <c r="I17" s="1231"/>
      <c r="J17" s="1231"/>
      <c r="K17" s="1231"/>
      <c r="L17" s="1229"/>
      <c r="M17" s="1135"/>
      <c r="N17" s="1135"/>
      <c r="O17" s="1207"/>
      <c r="Q17" s="1"/>
    </row>
    <row r="18" spans="2:17">
      <c r="B18" s="1251" t="s">
        <v>253</v>
      </c>
      <c r="C18" s="1252"/>
      <c r="D18" s="1253"/>
      <c r="E18" s="1137">
        <v>0.27429999999999999</v>
      </c>
      <c r="F18" s="1137">
        <v>0.255</v>
      </c>
      <c r="G18" s="1137">
        <v>0.12180000000000001</v>
      </c>
      <c r="H18" s="1137">
        <v>1.95E-2</v>
      </c>
      <c r="I18" s="1137">
        <v>2.1999999999999999E-2</v>
      </c>
      <c r="J18" s="1137">
        <f>0.0601</f>
        <v>6.0100000000000001E-2</v>
      </c>
      <c r="K18" s="1137">
        <v>3.5499999999999997E-2</v>
      </c>
      <c r="L18" s="1226">
        <v>2.3599999999999999E-2</v>
      </c>
      <c r="M18" s="1135">
        <f>0.0426+0.0349+0.0384</f>
        <v>0.1159</v>
      </c>
      <c r="N18" s="1135">
        <v>5.5399999999999998E-2</v>
      </c>
      <c r="O18" s="1207">
        <v>3.7900000000000003E-2</v>
      </c>
    </row>
    <row r="19" spans="2:17">
      <c r="B19" s="1242"/>
      <c r="C19" s="1243"/>
      <c r="D19" s="1244"/>
      <c r="E19" s="1231"/>
      <c r="F19" s="1231"/>
      <c r="G19" s="1231"/>
      <c r="H19" s="1231"/>
      <c r="I19" s="1231"/>
      <c r="J19" s="1231"/>
      <c r="K19" s="1231"/>
      <c r="L19" s="1229"/>
      <c r="M19" s="1135"/>
      <c r="N19" s="1135"/>
      <c r="O19" s="1207"/>
    </row>
    <row r="20" spans="2:17">
      <c r="B20" s="1251" t="s">
        <v>254</v>
      </c>
      <c r="C20" s="1252"/>
      <c r="D20" s="1253"/>
      <c r="E20" s="1137">
        <v>0.31719999999999998</v>
      </c>
      <c r="F20" s="1137">
        <v>0.4945</v>
      </c>
      <c r="G20" s="1137">
        <v>0.20449999999999999</v>
      </c>
      <c r="H20" s="1137">
        <v>3.27E-2</v>
      </c>
      <c r="I20" s="1137">
        <v>3.1699999999999999E-2</v>
      </c>
      <c r="J20" s="1137">
        <v>8.0000000000000002E-3</v>
      </c>
      <c r="K20" s="1137">
        <f>0.0395+0.0595</f>
        <v>9.9000000000000005E-2</v>
      </c>
      <c r="L20" s="1137"/>
      <c r="M20" s="1208">
        <f>0.0715+0.0586</f>
        <v>0.13009999999999999</v>
      </c>
      <c r="N20" s="1137">
        <v>9.7000000000000003E-2</v>
      </c>
      <c r="O20" s="1211">
        <v>6.4500000000000002E-2</v>
      </c>
    </row>
    <row r="21" spans="2:17" ht="15.75" thickBot="1">
      <c r="B21" s="1239"/>
      <c r="C21" s="1240"/>
      <c r="D21" s="1241"/>
      <c r="E21" s="1210"/>
      <c r="F21" s="1210"/>
      <c r="G21" s="1210"/>
      <c r="H21" s="1210"/>
      <c r="I21" s="1210"/>
      <c r="J21" s="1210"/>
      <c r="K21" s="1210"/>
      <c r="L21" s="1210"/>
      <c r="M21" s="1209"/>
      <c r="N21" s="1210"/>
      <c r="O21" s="1212"/>
    </row>
    <row r="22" spans="2:17" ht="15.75" thickBot="1">
      <c r="B22" s="1224" t="s">
        <v>187</v>
      </c>
      <c r="C22" s="1225"/>
      <c r="D22" s="1225"/>
      <c r="E22" s="201">
        <f t="shared" ref="E22:O22" si="1">SUM(E14:E21)</f>
        <v>1.5409999999999999</v>
      </c>
      <c r="F22" s="201">
        <f t="shared" si="1"/>
        <v>1.4867000000000001</v>
      </c>
      <c r="G22" s="201">
        <f t="shared" si="1"/>
        <v>0.67480000000000007</v>
      </c>
      <c r="H22" s="201">
        <f t="shared" si="1"/>
        <v>0.10800000000000001</v>
      </c>
      <c r="I22" s="201">
        <f t="shared" si="1"/>
        <v>0.1149</v>
      </c>
      <c r="J22" s="199">
        <f t="shared" si="1"/>
        <v>0.2399</v>
      </c>
      <c r="K22" s="199">
        <f t="shared" si="1"/>
        <v>0.21379999999999999</v>
      </c>
      <c r="L22" s="199">
        <f t="shared" si="1"/>
        <v>8.9799999999999991E-2</v>
      </c>
      <c r="M22" s="199">
        <f t="shared" si="1"/>
        <v>0.50600000000000001</v>
      </c>
      <c r="N22" s="199">
        <f t="shared" si="1"/>
        <v>0.3125</v>
      </c>
      <c r="O22" s="200">
        <f t="shared" si="1"/>
        <v>0.20860000000000001</v>
      </c>
    </row>
    <row r="23" spans="2:17" ht="15.75" thickBot="1">
      <c r="B23" s="1234" t="s">
        <v>80</v>
      </c>
      <c r="C23" s="1235"/>
      <c r="D23" s="1235"/>
      <c r="E23" s="1235"/>
      <c r="F23" s="1235"/>
      <c r="G23" s="1235"/>
      <c r="H23" s="1235"/>
      <c r="I23" s="1235"/>
      <c r="J23" s="1235"/>
      <c r="K23" s="1235"/>
      <c r="L23" s="1235"/>
      <c r="M23" s="195"/>
      <c r="N23" s="66"/>
      <c r="O23" s="202"/>
    </row>
    <row r="24" spans="2:17">
      <c r="B24" s="1248" t="s">
        <v>255</v>
      </c>
      <c r="C24" s="1249"/>
      <c r="D24" s="1250"/>
      <c r="E24" s="1230">
        <v>0.72060000000000002</v>
      </c>
      <c r="F24" s="1230">
        <v>0.94169999999999998</v>
      </c>
      <c r="G24" s="1230"/>
      <c r="H24" s="1230"/>
      <c r="I24" s="1230"/>
      <c r="J24" s="1230"/>
      <c r="K24" s="1230"/>
      <c r="L24" s="1228"/>
      <c r="M24" s="1230"/>
      <c r="N24" s="1230"/>
      <c r="O24" s="1258"/>
    </row>
    <row r="25" spans="2:17">
      <c r="B25" s="1242"/>
      <c r="C25" s="1243"/>
      <c r="D25" s="1244"/>
      <c r="E25" s="1231"/>
      <c r="F25" s="1231"/>
      <c r="G25" s="1231"/>
      <c r="H25" s="1231"/>
      <c r="I25" s="1231"/>
      <c r="J25" s="1231"/>
      <c r="K25" s="1231"/>
      <c r="L25" s="1229"/>
      <c r="M25" s="1231"/>
      <c r="N25" s="1231"/>
      <c r="O25" s="1206"/>
    </row>
    <row r="26" spans="2:17">
      <c r="B26" s="1251" t="s">
        <v>256</v>
      </c>
      <c r="C26" s="1252"/>
      <c r="D26" s="1253"/>
      <c r="E26" s="1137">
        <v>0.33069999999999999</v>
      </c>
      <c r="F26" s="1137">
        <v>0.52969999999999995</v>
      </c>
      <c r="G26" s="1137"/>
      <c r="H26" s="1137"/>
      <c r="I26" s="1137"/>
      <c r="J26" s="1137"/>
      <c r="K26" s="1137"/>
      <c r="L26" s="1226"/>
      <c r="M26" s="1137"/>
      <c r="N26" s="1137"/>
      <c r="O26" s="1259"/>
    </row>
    <row r="27" spans="2:17">
      <c r="B27" s="1242"/>
      <c r="C27" s="1243"/>
      <c r="D27" s="1244"/>
      <c r="E27" s="1231"/>
      <c r="F27" s="1231"/>
      <c r="G27" s="1231"/>
      <c r="H27" s="1231"/>
      <c r="I27" s="1231"/>
      <c r="J27" s="1231"/>
      <c r="K27" s="1231"/>
      <c r="L27" s="1229"/>
      <c r="M27" s="1231"/>
      <c r="N27" s="1231"/>
      <c r="O27" s="1206"/>
    </row>
    <row r="28" spans="2:17">
      <c r="B28" s="1251" t="s">
        <v>257</v>
      </c>
      <c r="C28" s="1252"/>
      <c r="D28" s="1253"/>
      <c r="E28" s="1137">
        <v>0.1784</v>
      </c>
      <c r="F28" s="1137">
        <v>0.26350000000000001</v>
      </c>
      <c r="G28" s="1137"/>
      <c r="H28" s="1137"/>
      <c r="I28" s="1137"/>
      <c r="J28" s="1137"/>
      <c r="K28" s="1137"/>
      <c r="L28" s="1226"/>
      <c r="M28" s="1137"/>
      <c r="N28" s="1137"/>
      <c r="O28" s="1259"/>
    </row>
    <row r="29" spans="2:17">
      <c r="B29" s="1242"/>
      <c r="C29" s="1243"/>
      <c r="D29" s="1244"/>
      <c r="E29" s="1231"/>
      <c r="F29" s="1231"/>
      <c r="G29" s="1231"/>
      <c r="H29" s="1231"/>
      <c r="I29" s="1231"/>
      <c r="J29" s="1231"/>
      <c r="K29" s="1231"/>
      <c r="L29" s="1229"/>
      <c r="M29" s="1231"/>
      <c r="N29" s="1231"/>
      <c r="O29" s="1206"/>
    </row>
    <row r="30" spans="2:17">
      <c r="B30" s="1251" t="s">
        <v>258</v>
      </c>
      <c r="C30" s="1252"/>
      <c r="D30" s="1253"/>
      <c r="E30" s="1137">
        <v>0.51339999999999997</v>
      </c>
      <c r="F30" s="1137">
        <v>0.81089999999999995</v>
      </c>
      <c r="G30" s="1137"/>
      <c r="H30" s="1137"/>
      <c r="I30" s="1137"/>
      <c r="J30" s="1137"/>
      <c r="K30" s="1137"/>
      <c r="L30" s="1226"/>
      <c r="M30" s="1137"/>
      <c r="N30" s="1137"/>
      <c r="O30" s="1259"/>
    </row>
    <row r="31" spans="2:17">
      <c r="B31" s="1242"/>
      <c r="C31" s="1243"/>
      <c r="D31" s="1244"/>
      <c r="E31" s="1231"/>
      <c r="F31" s="1231"/>
      <c r="G31" s="1231"/>
      <c r="H31" s="1231"/>
      <c r="I31" s="1231"/>
      <c r="J31" s="1231"/>
      <c r="K31" s="1231"/>
      <c r="L31" s="1229"/>
      <c r="M31" s="1231"/>
      <c r="N31" s="1231"/>
      <c r="O31" s="1206"/>
    </row>
    <row r="32" spans="2:17">
      <c r="B32" s="1251" t="s">
        <v>259</v>
      </c>
      <c r="C32" s="1252"/>
      <c r="D32" s="1253"/>
      <c r="E32" s="1137">
        <v>0.51659999999999995</v>
      </c>
      <c r="F32" s="1137">
        <v>0.81710000000000005</v>
      </c>
      <c r="G32" s="1137"/>
      <c r="H32" s="1137"/>
      <c r="I32" s="1137"/>
      <c r="J32" s="1137"/>
      <c r="K32" s="1137"/>
      <c r="L32" s="1226"/>
      <c r="M32" s="1137"/>
      <c r="N32" s="1137"/>
      <c r="O32" s="1259"/>
      <c r="P32" s="1"/>
    </row>
    <row r="33" spans="2:15">
      <c r="B33" s="1242"/>
      <c r="C33" s="1243"/>
      <c r="D33" s="1244"/>
      <c r="E33" s="1231"/>
      <c r="F33" s="1231"/>
      <c r="G33" s="1231"/>
      <c r="H33" s="1231"/>
      <c r="I33" s="1231"/>
      <c r="J33" s="1231"/>
      <c r="K33" s="1231"/>
      <c r="L33" s="1229"/>
      <c r="M33" s="1231"/>
      <c r="N33" s="1231"/>
      <c r="O33" s="1206"/>
    </row>
    <row r="34" spans="2:15">
      <c r="B34" s="1251" t="s">
        <v>262</v>
      </c>
      <c r="C34" s="1252"/>
      <c r="D34" s="1253"/>
      <c r="E34" s="1137">
        <v>0.32179999999999997</v>
      </c>
      <c r="F34" s="1137">
        <v>0.53200000000000003</v>
      </c>
      <c r="G34" s="1137"/>
      <c r="H34" s="1137"/>
      <c r="I34" s="1137"/>
      <c r="J34" s="1137"/>
      <c r="K34" s="1137"/>
      <c r="L34" s="1226"/>
      <c r="M34" s="1137"/>
      <c r="N34" s="1137"/>
      <c r="O34" s="1259"/>
    </row>
    <row r="35" spans="2:15">
      <c r="B35" s="1242"/>
      <c r="C35" s="1243"/>
      <c r="D35" s="1244"/>
      <c r="E35" s="1231"/>
      <c r="F35" s="1231"/>
      <c r="G35" s="1231"/>
      <c r="H35" s="1231"/>
      <c r="I35" s="1231"/>
      <c r="J35" s="1231"/>
      <c r="K35" s="1231"/>
      <c r="L35" s="1229"/>
      <c r="M35" s="1231"/>
      <c r="N35" s="1231"/>
      <c r="O35" s="1206"/>
    </row>
    <row r="36" spans="2:15">
      <c r="B36" s="1251" t="s">
        <v>260</v>
      </c>
      <c r="C36" s="1252"/>
      <c r="D36" s="1253"/>
      <c r="E36" s="1137">
        <v>0.65249999999999997</v>
      </c>
      <c r="F36" s="1137">
        <v>1.0865</v>
      </c>
      <c r="G36" s="1137"/>
      <c r="H36" s="1137"/>
      <c r="I36" s="1137"/>
      <c r="J36" s="1137"/>
      <c r="K36" s="1137"/>
      <c r="L36" s="1226"/>
      <c r="M36" s="1137"/>
      <c r="N36" s="1137"/>
      <c r="O36" s="1259"/>
    </row>
    <row r="37" spans="2:15">
      <c r="B37" s="1242"/>
      <c r="C37" s="1243"/>
      <c r="D37" s="1244"/>
      <c r="E37" s="1231"/>
      <c r="F37" s="1231"/>
      <c r="G37" s="1231"/>
      <c r="H37" s="1231"/>
      <c r="I37" s="1231"/>
      <c r="J37" s="1231"/>
      <c r="K37" s="1231"/>
      <c r="L37" s="1229"/>
      <c r="M37" s="1231"/>
      <c r="N37" s="1231"/>
      <c r="O37" s="1206"/>
    </row>
    <row r="38" spans="2:15">
      <c r="B38" s="1251" t="s">
        <v>261</v>
      </c>
      <c r="C38" s="1252"/>
      <c r="D38" s="1253"/>
      <c r="E38" s="1137">
        <v>0.31280000000000002</v>
      </c>
      <c r="F38" s="1137">
        <v>0.53159999999999996</v>
      </c>
      <c r="G38" s="1137"/>
      <c r="H38" s="1137"/>
      <c r="I38" s="1137"/>
      <c r="J38" s="1137"/>
      <c r="K38" s="1137"/>
      <c r="L38" s="1226"/>
      <c r="M38" s="1137"/>
      <c r="N38" s="1137"/>
      <c r="O38" s="1259"/>
    </row>
    <row r="39" spans="2:15">
      <c r="B39" s="1242"/>
      <c r="C39" s="1243"/>
      <c r="D39" s="1244"/>
      <c r="E39" s="1231"/>
      <c r="F39" s="1231"/>
      <c r="G39" s="1231"/>
      <c r="H39" s="1231"/>
      <c r="I39" s="1231"/>
      <c r="J39" s="1231"/>
      <c r="K39" s="1231"/>
      <c r="L39" s="1229"/>
      <c r="M39" s="1231"/>
      <c r="N39" s="1231"/>
      <c r="O39" s="1206"/>
    </row>
    <row r="40" spans="2:15">
      <c r="B40" s="1251" t="s">
        <v>263</v>
      </c>
      <c r="C40" s="1252"/>
      <c r="D40" s="1253"/>
      <c r="E40" s="1137">
        <v>0.19239999999999999</v>
      </c>
      <c r="F40" s="1137">
        <v>0.3165</v>
      </c>
      <c r="G40" s="1137"/>
      <c r="H40" s="1137"/>
      <c r="I40" s="1137"/>
      <c r="J40" s="1137"/>
      <c r="K40" s="1137"/>
      <c r="L40" s="1226"/>
      <c r="M40" s="1137"/>
      <c r="N40" s="1137"/>
      <c r="O40" s="1259"/>
    </row>
    <row r="41" spans="2:15">
      <c r="B41" s="1242"/>
      <c r="C41" s="1243"/>
      <c r="D41" s="1244"/>
      <c r="E41" s="1231"/>
      <c r="F41" s="1231"/>
      <c r="G41" s="1231"/>
      <c r="H41" s="1231"/>
      <c r="I41" s="1231"/>
      <c r="J41" s="1231"/>
      <c r="K41" s="1231"/>
      <c r="L41" s="1229"/>
      <c r="M41" s="1231"/>
      <c r="N41" s="1231"/>
      <c r="O41" s="1206"/>
    </row>
    <row r="42" spans="2:15">
      <c r="B42" s="1251" t="s">
        <v>264</v>
      </c>
      <c r="C42" s="1252"/>
      <c r="D42" s="1253"/>
      <c r="E42" s="1137">
        <v>0.35110000000000002</v>
      </c>
      <c r="F42" s="1137">
        <v>0.7944</v>
      </c>
      <c r="G42" s="1137"/>
      <c r="H42" s="1137"/>
      <c r="I42" s="1137"/>
      <c r="J42" s="1137"/>
      <c r="K42" s="1137"/>
      <c r="L42" s="1226"/>
      <c r="M42" s="1137"/>
      <c r="N42" s="1137"/>
      <c r="O42" s="1259"/>
    </row>
    <row r="43" spans="2:15">
      <c r="B43" s="1242"/>
      <c r="C43" s="1243"/>
      <c r="D43" s="1244"/>
      <c r="E43" s="1231"/>
      <c r="F43" s="1231"/>
      <c r="G43" s="1231"/>
      <c r="H43" s="1231"/>
      <c r="I43" s="1231"/>
      <c r="J43" s="1231"/>
      <c r="K43" s="1231"/>
      <c r="L43" s="1229"/>
      <c r="M43" s="1231"/>
      <c r="N43" s="1231"/>
      <c r="O43" s="1206"/>
    </row>
    <row r="44" spans="2:15">
      <c r="B44" s="1251" t="s">
        <v>265</v>
      </c>
      <c r="C44" s="1252"/>
      <c r="D44" s="1253"/>
      <c r="E44" s="1137">
        <v>0.3982</v>
      </c>
      <c r="F44" s="1137">
        <v>0.79620000000000002</v>
      </c>
      <c r="G44" s="1137"/>
      <c r="H44" s="1137"/>
      <c r="I44" s="1137"/>
      <c r="J44" s="1137"/>
      <c r="K44" s="1137"/>
      <c r="L44" s="1226"/>
      <c r="M44" s="1137"/>
      <c r="N44" s="1137"/>
      <c r="O44" s="1259"/>
    </row>
    <row r="45" spans="2:15">
      <c r="B45" s="1236"/>
      <c r="C45" s="1237"/>
      <c r="D45" s="1238"/>
      <c r="E45" s="1232"/>
      <c r="F45" s="1232"/>
      <c r="G45" s="1232"/>
      <c r="H45" s="1232"/>
      <c r="I45" s="1232"/>
      <c r="J45" s="1232"/>
      <c r="K45" s="1232"/>
      <c r="L45" s="1227"/>
      <c r="M45" s="1232"/>
      <c r="N45" s="1232"/>
      <c r="O45" s="1260"/>
    </row>
    <row r="46" spans="2:15">
      <c r="B46" s="1251" t="s">
        <v>246</v>
      </c>
      <c r="C46" s="1252"/>
      <c r="D46" s="1253"/>
      <c r="E46" s="1256">
        <v>0.52929999999999999</v>
      </c>
      <c r="F46" s="1256">
        <v>0.39600000000000002</v>
      </c>
      <c r="G46" s="1256"/>
      <c r="H46" s="212"/>
      <c r="I46" s="213"/>
      <c r="J46" s="212"/>
      <c r="K46" s="213"/>
      <c r="L46" s="212"/>
      <c r="M46" s="213"/>
      <c r="N46" s="213"/>
      <c r="O46" s="214"/>
    </row>
    <row r="47" spans="2:15">
      <c r="B47" s="1242"/>
      <c r="C47" s="1243"/>
      <c r="D47" s="1244"/>
      <c r="E47" s="1261"/>
      <c r="F47" s="1261"/>
      <c r="G47" s="1261"/>
      <c r="H47" s="209"/>
      <c r="I47" s="210"/>
      <c r="J47" s="209"/>
      <c r="K47" s="210"/>
      <c r="L47" s="209"/>
      <c r="M47" s="210"/>
      <c r="N47" s="210"/>
      <c r="O47" s="211"/>
    </row>
    <row r="48" spans="2:15">
      <c r="B48" s="1236" t="s">
        <v>248</v>
      </c>
      <c r="C48" s="1237"/>
      <c r="D48" s="1238"/>
      <c r="E48" s="1257">
        <v>0.35099999999999998</v>
      </c>
      <c r="F48" s="1257">
        <v>0.27229999999999999</v>
      </c>
      <c r="G48" s="1257"/>
      <c r="H48" s="206"/>
      <c r="I48" s="207"/>
      <c r="J48" s="206"/>
      <c r="K48" s="207"/>
      <c r="L48" s="206"/>
      <c r="M48" s="207"/>
      <c r="N48" s="207"/>
      <c r="O48" s="208"/>
    </row>
    <row r="49" spans="2:18">
      <c r="B49" s="1242"/>
      <c r="C49" s="1243"/>
      <c r="D49" s="1244"/>
      <c r="E49" s="1257"/>
      <c r="F49" s="1257"/>
      <c r="G49" s="1257"/>
      <c r="H49" s="206"/>
      <c r="I49" s="207"/>
      <c r="J49" s="206"/>
      <c r="K49" s="207"/>
      <c r="L49" s="206"/>
      <c r="M49" s="207"/>
      <c r="N49" s="207"/>
      <c r="O49" s="208"/>
    </row>
    <row r="50" spans="2:18">
      <c r="B50" s="1236" t="s">
        <v>275</v>
      </c>
      <c r="C50" s="1237"/>
      <c r="D50" s="1238"/>
      <c r="E50" s="1256">
        <v>0.33900000000000002</v>
      </c>
      <c r="F50" s="1256">
        <v>0.31759999999999999</v>
      </c>
      <c r="G50" s="1256"/>
      <c r="H50" s="212"/>
      <c r="I50" s="213"/>
      <c r="J50" s="212"/>
      <c r="K50" s="213"/>
      <c r="L50" s="212"/>
      <c r="M50" s="213"/>
      <c r="N50" s="213"/>
      <c r="O50" s="214"/>
    </row>
    <row r="51" spans="2:18" ht="15.75" thickBot="1">
      <c r="B51" s="1242"/>
      <c r="C51" s="1243"/>
      <c r="D51" s="1244"/>
      <c r="E51" s="1262"/>
      <c r="F51" s="1262"/>
      <c r="G51" s="1262"/>
      <c r="H51" s="203"/>
      <c r="I51" s="205"/>
      <c r="J51" s="203"/>
      <c r="K51" s="205"/>
      <c r="L51" s="203"/>
      <c r="M51" s="205"/>
      <c r="N51" s="205"/>
      <c r="O51" s="204"/>
    </row>
    <row r="52" spans="2:18" ht="15.75" thickBot="1">
      <c r="B52" s="191"/>
      <c r="C52" s="192"/>
      <c r="D52" s="193"/>
      <c r="E52" s="194">
        <f>SUM(E24:E51)</f>
        <v>5.7078000000000007</v>
      </c>
      <c r="F52" s="217">
        <f>SUM(F24:F51)</f>
        <v>8.4059999999999988</v>
      </c>
      <c r="G52" s="194"/>
      <c r="H52" s="194"/>
      <c r="I52" s="194"/>
      <c r="J52" s="194"/>
      <c r="K52" s="194"/>
      <c r="L52" s="194"/>
      <c r="M52" s="194"/>
      <c r="N52" s="194"/>
      <c r="O52" s="196"/>
    </row>
    <row r="53" spans="2:18" ht="15.75" thickBot="1">
      <c r="B53" s="1234" t="s">
        <v>87</v>
      </c>
      <c r="C53" s="1235"/>
      <c r="D53" s="1235"/>
      <c r="E53" s="1235"/>
      <c r="F53" s="1235"/>
      <c r="G53" s="1235"/>
      <c r="H53" s="1235"/>
      <c r="I53" s="1235"/>
      <c r="J53" s="1235"/>
      <c r="K53" s="1235"/>
      <c r="L53" s="1235"/>
      <c r="M53" s="195"/>
      <c r="N53" s="66"/>
      <c r="O53" s="202"/>
    </row>
    <row r="54" spans="2:18">
      <c r="B54" s="1248" t="s">
        <v>266</v>
      </c>
      <c r="C54" s="1249"/>
      <c r="D54" s="1250"/>
      <c r="E54" s="1230">
        <v>0.83</v>
      </c>
      <c r="F54" s="1230">
        <v>1.3</v>
      </c>
      <c r="G54" s="1230"/>
      <c r="H54" s="1230"/>
      <c r="I54" s="1230"/>
      <c r="J54" s="1230"/>
      <c r="K54" s="1230"/>
      <c r="L54" s="1228"/>
      <c r="M54" s="1230"/>
      <c r="N54" s="1230"/>
      <c r="O54" s="1258"/>
    </row>
    <row r="55" spans="2:18">
      <c r="B55" s="1242"/>
      <c r="C55" s="1243"/>
      <c r="D55" s="1244"/>
      <c r="E55" s="1231"/>
      <c r="F55" s="1231"/>
      <c r="G55" s="1231"/>
      <c r="H55" s="1231"/>
      <c r="I55" s="1231"/>
      <c r="J55" s="1231"/>
      <c r="K55" s="1231"/>
      <c r="L55" s="1229"/>
      <c r="M55" s="1231"/>
      <c r="N55" s="1231"/>
      <c r="O55" s="1206"/>
    </row>
    <row r="56" spans="2:18">
      <c r="B56" s="1236" t="s">
        <v>267</v>
      </c>
      <c r="C56" s="1237"/>
      <c r="D56" s="1238"/>
      <c r="E56" s="1137">
        <v>0.95250000000000001</v>
      </c>
      <c r="F56" s="1137">
        <v>1.5093000000000001</v>
      </c>
      <c r="G56" s="1137"/>
      <c r="H56" s="1137"/>
      <c r="I56" s="1137"/>
      <c r="J56" s="1137"/>
      <c r="K56" s="1137"/>
      <c r="L56" s="1226"/>
      <c r="M56" s="1137"/>
      <c r="N56" s="1137"/>
      <c r="O56" s="1259"/>
      <c r="R56" s="1"/>
    </row>
    <row r="57" spans="2:18">
      <c r="B57" s="1242"/>
      <c r="C57" s="1243"/>
      <c r="D57" s="1244"/>
      <c r="E57" s="1231"/>
      <c r="F57" s="1231"/>
      <c r="G57" s="1231"/>
      <c r="H57" s="1231"/>
      <c r="I57" s="1231"/>
      <c r="J57" s="1231"/>
      <c r="K57" s="1231"/>
      <c r="L57" s="1229"/>
      <c r="M57" s="1231"/>
      <c r="N57" s="1231"/>
      <c r="O57" s="1206"/>
    </row>
    <row r="58" spans="2:18">
      <c r="B58" s="1236" t="s">
        <v>268</v>
      </c>
      <c r="C58" s="1237"/>
      <c r="D58" s="1238"/>
      <c r="E58" s="1137">
        <v>0.60329999999999995</v>
      </c>
      <c r="F58" s="1137">
        <v>0.81610000000000005</v>
      </c>
      <c r="G58" s="1137"/>
      <c r="H58" s="1137"/>
      <c r="I58" s="1137"/>
      <c r="J58" s="1137"/>
      <c r="K58" s="1137"/>
      <c r="L58" s="1226"/>
      <c r="M58" s="1137"/>
      <c r="N58" s="1137"/>
      <c r="O58" s="1259"/>
    </row>
    <row r="59" spans="2:18">
      <c r="B59" s="1242"/>
      <c r="C59" s="1243"/>
      <c r="D59" s="1244"/>
      <c r="E59" s="1231"/>
      <c r="F59" s="1231"/>
      <c r="G59" s="1231"/>
      <c r="H59" s="1231"/>
      <c r="I59" s="1231"/>
      <c r="J59" s="1231"/>
      <c r="K59" s="1231"/>
      <c r="L59" s="1229"/>
      <c r="M59" s="1231"/>
      <c r="N59" s="1231"/>
      <c r="O59" s="1206"/>
    </row>
    <row r="60" spans="2:18">
      <c r="B60" s="1236" t="s">
        <v>269</v>
      </c>
      <c r="C60" s="1237"/>
      <c r="D60" s="1238"/>
      <c r="E60" s="1137">
        <v>0.8125</v>
      </c>
      <c r="F60" s="1137">
        <v>1.0840000000000001</v>
      </c>
      <c r="G60" s="1137"/>
      <c r="H60" s="1137"/>
      <c r="I60" s="1137"/>
      <c r="J60" s="1137"/>
      <c r="K60" s="1137"/>
      <c r="L60" s="1226"/>
      <c r="M60" s="1137"/>
      <c r="N60" s="1137"/>
      <c r="O60" s="1259"/>
    </row>
    <row r="61" spans="2:18">
      <c r="B61" s="1242"/>
      <c r="C61" s="1243"/>
      <c r="D61" s="1244"/>
      <c r="E61" s="1231"/>
      <c r="F61" s="1231"/>
      <c r="G61" s="1231"/>
      <c r="H61" s="1231"/>
      <c r="I61" s="1231"/>
      <c r="J61" s="1231"/>
      <c r="K61" s="1231"/>
      <c r="L61" s="1229"/>
      <c r="M61" s="1231"/>
      <c r="N61" s="1231"/>
      <c r="O61" s="1206"/>
    </row>
    <row r="62" spans="2:18">
      <c r="B62" s="1236" t="s">
        <v>270</v>
      </c>
      <c r="C62" s="1237"/>
      <c r="D62" s="1238"/>
      <c r="E62" s="1137">
        <v>0.73280000000000001</v>
      </c>
      <c r="F62" s="1137">
        <v>1.0895999999999999</v>
      </c>
      <c r="G62" s="1137"/>
      <c r="H62" s="1137"/>
      <c r="I62" s="1137"/>
      <c r="J62" s="1137"/>
      <c r="K62" s="1137"/>
      <c r="L62" s="1226"/>
      <c r="M62" s="1137"/>
      <c r="N62" s="1137"/>
      <c r="O62" s="1259"/>
    </row>
    <row r="63" spans="2:18">
      <c r="B63" s="1242"/>
      <c r="C63" s="1243"/>
      <c r="D63" s="1244"/>
      <c r="E63" s="1231"/>
      <c r="F63" s="1231"/>
      <c r="G63" s="1231"/>
      <c r="H63" s="1231"/>
      <c r="I63" s="1231"/>
      <c r="J63" s="1231"/>
      <c r="K63" s="1231"/>
      <c r="L63" s="1229"/>
      <c r="M63" s="1231"/>
      <c r="N63" s="1231"/>
      <c r="O63" s="1206"/>
    </row>
    <row r="64" spans="2:18">
      <c r="B64" s="1236" t="s">
        <v>271</v>
      </c>
      <c r="C64" s="1237"/>
      <c r="D64" s="1238"/>
      <c r="E64" s="1137">
        <v>0.4466</v>
      </c>
      <c r="F64" s="1137">
        <v>0.61990000000000001</v>
      </c>
      <c r="G64" s="1137"/>
      <c r="H64" s="1137"/>
      <c r="I64" s="1137"/>
      <c r="J64" s="1137"/>
      <c r="K64" s="1137"/>
      <c r="L64" s="1226"/>
      <c r="M64" s="1137"/>
      <c r="N64" s="1137"/>
      <c r="O64" s="1259"/>
    </row>
    <row r="65" spans="2:15">
      <c r="B65" s="1242"/>
      <c r="C65" s="1243"/>
      <c r="D65" s="1244"/>
      <c r="E65" s="1231"/>
      <c r="F65" s="1231"/>
      <c r="G65" s="1231"/>
      <c r="H65" s="1231"/>
      <c r="I65" s="1231"/>
      <c r="J65" s="1231"/>
      <c r="K65" s="1231"/>
      <c r="L65" s="1229"/>
      <c r="M65" s="1231"/>
      <c r="N65" s="1231"/>
      <c r="O65" s="1206"/>
    </row>
    <row r="66" spans="2:15">
      <c r="B66" s="1236" t="s">
        <v>272</v>
      </c>
      <c r="C66" s="1237"/>
      <c r="D66" s="1238"/>
      <c r="E66" s="1137">
        <v>0.53600000000000003</v>
      </c>
      <c r="F66" s="1137">
        <v>0.78659999999999997</v>
      </c>
      <c r="G66" s="1137"/>
      <c r="H66" s="1137"/>
      <c r="I66" s="1137"/>
      <c r="J66" s="1137"/>
      <c r="K66" s="1137"/>
      <c r="L66" s="1226"/>
      <c r="M66" s="1137"/>
      <c r="N66" s="1137"/>
      <c r="O66" s="1259"/>
    </row>
    <row r="67" spans="2:15">
      <c r="B67" s="1242"/>
      <c r="C67" s="1243"/>
      <c r="D67" s="1244"/>
      <c r="E67" s="1231"/>
      <c r="F67" s="1231"/>
      <c r="G67" s="1231"/>
      <c r="H67" s="1231"/>
      <c r="I67" s="1231"/>
      <c r="J67" s="1231"/>
      <c r="K67" s="1231"/>
      <c r="L67" s="1229"/>
      <c r="M67" s="1231"/>
      <c r="N67" s="1231"/>
      <c r="O67" s="1206"/>
    </row>
    <row r="68" spans="2:15">
      <c r="B68" s="1236" t="s">
        <v>273</v>
      </c>
      <c r="C68" s="1237"/>
      <c r="D68" s="1238"/>
      <c r="E68" s="1137">
        <v>0.42299999999999999</v>
      </c>
      <c r="F68" s="1137">
        <v>0.53390000000000004</v>
      </c>
      <c r="G68" s="1137"/>
      <c r="H68" s="1137"/>
      <c r="I68" s="1137"/>
      <c r="J68" s="1137"/>
      <c r="K68" s="1137"/>
      <c r="L68" s="1226"/>
      <c r="M68" s="1137"/>
      <c r="N68" s="1137"/>
      <c r="O68" s="1259"/>
    </row>
    <row r="69" spans="2:15">
      <c r="B69" s="1242"/>
      <c r="C69" s="1243"/>
      <c r="D69" s="1244"/>
      <c r="E69" s="1231"/>
      <c r="F69" s="1231"/>
      <c r="G69" s="1231"/>
      <c r="H69" s="1231"/>
      <c r="I69" s="1231"/>
      <c r="J69" s="1231"/>
      <c r="K69" s="1231"/>
      <c r="L69" s="1229"/>
      <c r="M69" s="1231"/>
      <c r="N69" s="1231"/>
      <c r="O69" s="1206"/>
    </row>
    <row r="70" spans="2:15">
      <c r="B70" s="1236" t="s">
        <v>274</v>
      </c>
      <c r="C70" s="1237"/>
      <c r="D70" s="1238"/>
      <c r="E70" s="1137">
        <f>0.4415+0.4504+0.4493</f>
        <v>1.3411999999999999</v>
      </c>
      <c r="F70" s="1137">
        <f>0.5143+0.5298+0.5441</f>
        <v>1.5882000000000001</v>
      </c>
      <c r="G70" s="1137"/>
      <c r="H70" s="1137"/>
      <c r="I70" s="1137"/>
      <c r="J70" s="1137"/>
      <c r="K70" s="1137"/>
      <c r="L70" s="1226"/>
      <c r="M70" s="1137"/>
      <c r="N70" s="1137"/>
      <c r="O70" s="1259"/>
    </row>
    <row r="71" spans="2:15" ht="15.75" thickBot="1">
      <c r="B71" s="1239"/>
      <c r="C71" s="1240"/>
      <c r="D71" s="1241"/>
      <c r="E71" s="1210"/>
      <c r="F71" s="1210"/>
      <c r="G71" s="1210"/>
      <c r="H71" s="1210"/>
      <c r="I71" s="1210"/>
      <c r="J71" s="1210"/>
      <c r="K71" s="1210"/>
      <c r="L71" s="1233"/>
      <c r="M71" s="1210"/>
      <c r="N71" s="1210"/>
      <c r="O71" s="1263"/>
    </row>
    <row r="72" spans="2:15" ht="15.75" thickBot="1">
      <c r="B72" s="215"/>
      <c r="C72" s="66"/>
      <c r="D72" s="66"/>
      <c r="E72" s="216">
        <f>SUM(E54:E71)</f>
        <v>6.6779000000000002</v>
      </c>
      <c r="F72" s="216">
        <f>SUM(F54:F71)</f>
        <v>9.3276000000000003</v>
      </c>
      <c r="G72" s="66"/>
      <c r="H72" s="66"/>
      <c r="I72" s="66"/>
      <c r="J72" s="66"/>
      <c r="K72" s="66"/>
      <c r="L72" s="66"/>
      <c r="M72" s="66"/>
      <c r="N72" s="66"/>
      <c r="O72" s="202"/>
    </row>
    <row r="73" spans="2:15">
      <c r="E73">
        <f>E72+E52+E22+E12</f>
        <v>15.1294</v>
      </c>
    </row>
  </sheetData>
  <mergeCells count="342">
    <mergeCell ref="B46:D47"/>
    <mergeCell ref="B48:D49"/>
    <mergeCell ref="B50:D51"/>
    <mergeCell ref="E46:E47"/>
    <mergeCell ref="E48:E49"/>
    <mergeCell ref="E50:E51"/>
    <mergeCell ref="F46:F47"/>
    <mergeCell ref="F48:F49"/>
    <mergeCell ref="F50:F51"/>
    <mergeCell ref="G46:G47"/>
    <mergeCell ref="G48:G49"/>
    <mergeCell ref="G50:G51"/>
    <mergeCell ref="M68:M69"/>
    <mergeCell ref="N68:N69"/>
    <mergeCell ref="O68:O69"/>
    <mergeCell ref="M70:M71"/>
    <mergeCell ref="N70:N71"/>
    <mergeCell ref="O70:O71"/>
    <mergeCell ref="M62:M63"/>
    <mergeCell ref="N62:N63"/>
    <mergeCell ref="O62:O63"/>
    <mergeCell ref="M64:M65"/>
    <mergeCell ref="N64:N65"/>
    <mergeCell ref="O64:O65"/>
    <mergeCell ref="M66:M67"/>
    <mergeCell ref="N66:N67"/>
    <mergeCell ref="O66:O67"/>
    <mergeCell ref="M56:M57"/>
    <mergeCell ref="N56:N57"/>
    <mergeCell ref="O56:O57"/>
    <mergeCell ref="M58:M59"/>
    <mergeCell ref="N58:N59"/>
    <mergeCell ref="O58:O59"/>
    <mergeCell ref="M60:M61"/>
    <mergeCell ref="N60:N61"/>
    <mergeCell ref="O60:O61"/>
    <mergeCell ref="M42:M43"/>
    <mergeCell ref="N42:N43"/>
    <mergeCell ref="O42:O43"/>
    <mergeCell ref="M44:M45"/>
    <mergeCell ref="N44:N45"/>
    <mergeCell ref="O44:O45"/>
    <mergeCell ref="M54:M55"/>
    <mergeCell ref="N54:N55"/>
    <mergeCell ref="O54:O55"/>
    <mergeCell ref="M36:M37"/>
    <mergeCell ref="N36:N37"/>
    <mergeCell ref="O36:O37"/>
    <mergeCell ref="M38:M39"/>
    <mergeCell ref="N38:N39"/>
    <mergeCell ref="O38:O39"/>
    <mergeCell ref="M40:M41"/>
    <mergeCell ref="N40:N41"/>
    <mergeCell ref="O40:O41"/>
    <mergeCell ref="M30:M31"/>
    <mergeCell ref="N30:N31"/>
    <mergeCell ref="O30:O31"/>
    <mergeCell ref="M32:M33"/>
    <mergeCell ref="N32:N33"/>
    <mergeCell ref="O32:O33"/>
    <mergeCell ref="M34:M35"/>
    <mergeCell ref="N34:N35"/>
    <mergeCell ref="O34:O35"/>
    <mergeCell ref="M24:M25"/>
    <mergeCell ref="N24:N25"/>
    <mergeCell ref="O24:O25"/>
    <mergeCell ref="M26:M27"/>
    <mergeCell ref="N26:N27"/>
    <mergeCell ref="O26:O27"/>
    <mergeCell ref="M28:M29"/>
    <mergeCell ref="N28:N29"/>
    <mergeCell ref="O28:O29"/>
    <mergeCell ref="K3:K6"/>
    <mergeCell ref="L3:L6"/>
    <mergeCell ref="B3:D6"/>
    <mergeCell ref="B8:D9"/>
    <mergeCell ref="B10:D11"/>
    <mergeCell ref="F8:F9"/>
    <mergeCell ref="G8:G9"/>
    <mergeCell ref="H8:H9"/>
    <mergeCell ref="E3:E6"/>
    <mergeCell ref="F3:F6"/>
    <mergeCell ref="G3:G6"/>
    <mergeCell ref="I3:I6"/>
    <mergeCell ref="H3:H6"/>
    <mergeCell ref="H10:H11"/>
    <mergeCell ref="E8:E9"/>
    <mergeCell ref="E10:E11"/>
    <mergeCell ref="B28:D29"/>
    <mergeCell ref="B30:D31"/>
    <mergeCell ref="B32:D33"/>
    <mergeCell ref="B34:D35"/>
    <mergeCell ref="F30:F31"/>
    <mergeCell ref="F32:F33"/>
    <mergeCell ref="F34:F35"/>
    <mergeCell ref="E16:E17"/>
    <mergeCell ref="E18:E19"/>
    <mergeCell ref="E20:E21"/>
    <mergeCell ref="B16:D17"/>
    <mergeCell ref="B18:D19"/>
    <mergeCell ref="B20:D21"/>
    <mergeCell ref="B24:D25"/>
    <mergeCell ref="B26:D27"/>
    <mergeCell ref="B22:D22"/>
    <mergeCell ref="E24:E25"/>
    <mergeCell ref="E26:E27"/>
    <mergeCell ref="F26:F27"/>
    <mergeCell ref="F28:F29"/>
    <mergeCell ref="G26:G27"/>
    <mergeCell ref="G28:G29"/>
    <mergeCell ref="G30:G31"/>
    <mergeCell ref="E28:E29"/>
    <mergeCell ref="E30:E31"/>
    <mergeCell ref="E32:E33"/>
    <mergeCell ref="E34:E35"/>
    <mergeCell ref="G32:G33"/>
    <mergeCell ref="G34:G35"/>
    <mergeCell ref="H14:H15"/>
    <mergeCell ref="H16:H17"/>
    <mergeCell ref="H18:H19"/>
    <mergeCell ref="H20:H21"/>
    <mergeCell ref="G10:G11"/>
    <mergeCell ref="G14:G15"/>
    <mergeCell ref="G16:G17"/>
    <mergeCell ref="G18:G19"/>
    <mergeCell ref="G20:G21"/>
    <mergeCell ref="G24:G25"/>
    <mergeCell ref="K10:K11"/>
    <mergeCell ref="K14:K15"/>
    <mergeCell ref="K16:K17"/>
    <mergeCell ref="K18:K19"/>
    <mergeCell ref="K20:K21"/>
    <mergeCell ref="K24:K25"/>
    <mergeCell ref="J10:J11"/>
    <mergeCell ref="J14:J15"/>
    <mergeCell ref="J16:J17"/>
    <mergeCell ref="J18:J19"/>
    <mergeCell ref="J20:J21"/>
    <mergeCell ref="J24:J25"/>
    <mergeCell ref="B23:L23"/>
    <mergeCell ref="I16:I17"/>
    <mergeCell ref="I18:I19"/>
    <mergeCell ref="I20:I21"/>
    <mergeCell ref="I24:I25"/>
    <mergeCell ref="H24:H25"/>
    <mergeCell ref="F16:F17"/>
    <mergeCell ref="F18:F19"/>
    <mergeCell ref="F20:F21"/>
    <mergeCell ref="F24:F25"/>
    <mergeCell ref="B14:D15"/>
    <mergeCell ref="H26:H27"/>
    <mergeCell ref="H28:H29"/>
    <mergeCell ref="L24:L25"/>
    <mergeCell ref="L26:L27"/>
    <mergeCell ref="L28:L29"/>
    <mergeCell ref="L30:L31"/>
    <mergeCell ref="L32:L33"/>
    <mergeCell ref="L34:L35"/>
    <mergeCell ref="K26:K27"/>
    <mergeCell ref="K28:K29"/>
    <mergeCell ref="K30:K31"/>
    <mergeCell ref="H32:H33"/>
    <mergeCell ref="H34:H35"/>
    <mergeCell ref="H30:H31"/>
    <mergeCell ref="L16:L17"/>
    <mergeCell ref="L18:L19"/>
    <mergeCell ref="L20:L21"/>
    <mergeCell ref="J28:J29"/>
    <mergeCell ref="J30:J31"/>
    <mergeCell ref="J32:J33"/>
    <mergeCell ref="J34:J35"/>
    <mergeCell ref="J26:J27"/>
    <mergeCell ref="I26:I27"/>
    <mergeCell ref="I28:I29"/>
    <mergeCell ref="K32:K33"/>
    <mergeCell ref="K34:K35"/>
    <mergeCell ref="I30:I31"/>
    <mergeCell ref="I32:I33"/>
    <mergeCell ref="I34:I35"/>
    <mergeCell ref="K36:K37"/>
    <mergeCell ref="L36:L37"/>
    <mergeCell ref="B38:D39"/>
    <mergeCell ref="E38:E39"/>
    <mergeCell ref="F38:F39"/>
    <mergeCell ref="G38:G39"/>
    <mergeCell ref="H38:H39"/>
    <mergeCell ref="I38:I39"/>
    <mergeCell ref="J38:J39"/>
    <mergeCell ref="K38:K39"/>
    <mergeCell ref="L38:L39"/>
    <mergeCell ref="B36:D37"/>
    <mergeCell ref="E36:E37"/>
    <mergeCell ref="F36:F37"/>
    <mergeCell ref="G36:G37"/>
    <mergeCell ref="H36:H37"/>
    <mergeCell ref="I36:I37"/>
    <mergeCell ref="J36:J37"/>
    <mergeCell ref="B40:D41"/>
    <mergeCell ref="E40:E41"/>
    <mergeCell ref="F40:F41"/>
    <mergeCell ref="G40:G41"/>
    <mergeCell ref="H40:H41"/>
    <mergeCell ref="I40:I41"/>
    <mergeCell ref="J40:J41"/>
    <mergeCell ref="K40:K41"/>
    <mergeCell ref="L40:L41"/>
    <mergeCell ref="B42:D43"/>
    <mergeCell ref="E42:E43"/>
    <mergeCell ref="F42:F43"/>
    <mergeCell ref="G42:G43"/>
    <mergeCell ref="H42:H43"/>
    <mergeCell ref="I42:I43"/>
    <mergeCell ref="J42:J43"/>
    <mergeCell ref="K42:K43"/>
    <mergeCell ref="L42:L43"/>
    <mergeCell ref="B44:D45"/>
    <mergeCell ref="E44:E45"/>
    <mergeCell ref="F44:F45"/>
    <mergeCell ref="G44:G45"/>
    <mergeCell ref="H44:H45"/>
    <mergeCell ref="I44:I45"/>
    <mergeCell ref="J44:J45"/>
    <mergeCell ref="K44:K45"/>
    <mergeCell ref="L44:L45"/>
    <mergeCell ref="B54:D55"/>
    <mergeCell ref="E54:E55"/>
    <mergeCell ref="F54:F55"/>
    <mergeCell ref="G54:G55"/>
    <mergeCell ref="H54:H55"/>
    <mergeCell ref="I54:I55"/>
    <mergeCell ref="J54:J55"/>
    <mergeCell ref="K54:K55"/>
    <mergeCell ref="L54:L55"/>
    <mergeCell ref="B56:D57"/>
    <mergeCell ref="E56:E57"/>
    <mergeCell ref="F56:F57"/>
    <mergeCell ref="G56:G57"/>
    <mergeCell ref="H56:H57"/>
    <mergeCell ref="I56:I57"/>
    <mergeCell ref="J56:J57"/>
    <mergeCell ref="K56:K57"/>
    <mergeCell ref="L56:L57"/>
    <mergeCell ref="B58:D59"/>
    <mergeCell ref="E58:E59"/>
    <mergeCell ref="F58:F59"/>
    <mergeCell ref="G58:G59"/>
    <mergeCell ref="H58:H59"/>
    <mergeCell ref="I58:I59"/>
    <mergeCell ref="J58:J59"/>
    <mergeCell ref="K58:K59"/>
    <mergeCell ref="L58:L59"/>
    <mergeCell ref="B60:D61"/>
    <mergeCell ref="E60:E61"/>
    <mergeCell ref="F60:F61"/>
    <mergeCell ref="G60:G61"/>
    <mergeCell ref="H60:H61"/>
    <mergeCell ref="I60:I61"/>
    <mergeCell ref="J60:J61"/>
    <mergeCell ref="K60:K61"/>
    <mergeCell ref="L60:L61"/>
    <mergeCell ref="K64:K65"/>
    <mergeCell ref="L64:L65"/>
    <mergeCell ref="B62:D63"/>
    <mergeCell ref="E62:E63"/>
    <mergeCell ref="F62:F63"/>
    <mergeCell ref="G62:G63"/>
    <mergeCell ref="H62:H63"/>
    <mergeCell ref="I62:I63"/>
    <mergeCell ref="J62:J63"/>
    <mergeCell ref="K62:K63"/>
    <mergeCell ref="L62:L63"/>
    <mergeCell ref="H66:H67"/>
    <mergeCell ref="I66:I67"/>
    <mergeCell ref="H70:H71"/>
    <mergeCell ref="I70:I71"/>
    <mergeCell ref="J66:J67"/>
    <mergeCell ref="J70:J71"/>
    <mergeCell ref="B64:D65"/>
    <mergeCell ref="E64:E65"/>
    <mergeCell ref="F64:F65"/>
    <mergeCell ref="G64:G65"/>
    <mergeCell ref="H64:H65"/>
    <mergeCell ref="I64:I65"/>
    <mergeCell ref="J64:J65"/>
    <mergeCell ref="N3:N6"/>
    <mergeCell ref="N8:N9"/>
    <mergeCell ref="N10:N11"/>
    <mergeCell ref="N14:N15"/>
    <mergeCell ref="M3:M6"/>
    <mergeCell ref="M8:M9"/>
    <mergeCell ref="M10:M11"/>
    <mergeCell ref="M14:M15"/>
    <mergeCell ref="M16:M17"/>
    <mergeCell ref="N16:N17"/>
    <mergeCell ref="E14:E15"/>
    <mergeCell ref="J3:J6"/>
    <mergeCell ref="K70:K71"/>
    <mergeCell ref="L70:L71"/>
    <mergeCell ref="B53:L53"/>
    <mergeCell ref="J68:J69"/>
    <mergeCell ref="K68:K69"/>
    <mergeCell ref="L68:L69"/>
    <mergeCell ref="B70:D71"/>
    <mergeCell ref="E70:E71"/>
    <mergeCell ref="F70:F71"/>
    <mergeCell ref="G70:G71"/>
    <mergeCell ref="K66:K67"/>
    <mergeCell ref="L66:L67"/>
    <mergeCell ref="B68:D69"/>
    <mergeCell ref="E68:E69"/>
    <mergeCell ref="F68:F69"/>
    <mergeCell ref="G68:G69"/>
    <mergeCell ref="H68:H69"/>
    <mergeCell ref="I68:I69"/>
    <mergeCell ref="B66:D67"/>
    <mergeCell ref="E66:E67"/>
    <mergeCell ref="F66:F67"/>
    <mergeCell ref="G66:G67"/>
    <mergeCell ref="O16:O17"/>
    <mergeCell ref="M20:M21"/>
    <mergeCell ref="N20:N21"/>
    <mergeCell ref="O20:O21"/>
    <mergeCell ref="M18:M19"/>
    <mergeCell ref="N18:N19"/>
    <mergeCell ref="O18:O19"/>
    <mergeCell ref="O3:O6"/>
    <mergeCell ref="O8:O9"/>
    <mergeCell ref="O10:O11"/>
    <mergeCell ref="O14:O15"/>
    <mergeCell ref="B13:O13"/>
    <mergeCell ref="B12:D12"/>
    <mergeCell ref="B7:L7"/>
    <mergeCell ref="L10:L11"/>
    <mergeCell ref="L14:L15"/>
    <mergeCell ref="I8:I9"/>
    <mergeCell ref="J8:J9"/>
    <mergeCell ref="K8:K9"/>
    <mergeCell ref="L8:L9"/>
    <mergeCell ref="F10:F11"/>
    <mergeCell ref="F14:F15"/>
    <mergeCell ref="I10:I11"/>
    <mergeCell ref="I14:I1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6"/>
  <sheetViews>
    <sheetView workbookViewId="0">
      <selection activeCell="B2" sqref="B2:D17"/>
    </sheetView>
  </sheetViews>
  <sheetFormatPr defaultRowHeight="15"/>
  <cols>
    <col min="2" max="2" width="54.5703125" customWidth="1"/>
    <col min="3" max="3" width="8.42578125" customWidth="1"/>
    <col min="4" max="4" width="15.85546875" customWidth="1"/>
  </cols>
  <sheetData>
    <row r="2" spans="2:4">
      <c r="B2" s="1264" t="s">
        <v>286</v>
      </c>
      <c r="C2" s="1264"/>
      <c r="D2" s="1264"/>
    </row>
    <row r="3" spans="2:4" ht="26.25" customHeight="1">
      <c r="B3" s="1264"/>
      <c r="C3" s="1264"/>
      <c r="D3" s="1264"/>
    </row>
    <row r="4" spans="2:4" ht="15.75" thickBot="1"/>
    <row r="5" spans="2:4">
      <c r="B5" s="1280" t="s">
        <v>285</v>
      </c>
      <c r="C5" s="1277" t="s">
        <v>105</v>
      </c>
      <c r="D5" s="1274" t="s">
        <v>152</v>
      </c>
    </row>
    <row r="6" spans="2:4">
      <c r="B6" s="1281"/>
      <c r="C6" s="1278"/>
      <c r="D6" s="1275"/>
    </row>
    <row r="7" spans="2:4" ht="15.75" thickBot="1">
      <c r="B7" s="1282"/>
      <c r="C7" s="1279"/>
      <c r="D7" s="1276"/>
    </row>
    <row r="8" spans="2:4" ht="20.25" thickBot="1">
      <c r="B8" s="1265" t="s">
        <v>205</v>
      </c>
      <c r="C8" s="1266"/>
      <c r="D8" s="1267"/>
    </row>
    <row r="9" spans="2:4" ht="15.75">
      <c r="B9" s="219" t="s">
        <v>203</v>
      </c>
      <c r="C9" s="136"/>
      <c r="D9" s="137">
        <v>1</v>
      </c>
    </row>
    <row r="10" spans="2:4" ht="16.5" thickBot="1">
      <c r="B10" s="220" t="s">
        <v>245</v>
      </c>
      <c r="C10" s="2"/>
      <c r="D10" s="180">
        <v>1</v>
      </c>
    </row>
    <row r="11" spans="2:4" ht="20.25" thickBot="1">
      <c r="B11" s="1152" t="s">
        <v>206</v>
      </c>
      <c r="C11" s="1153"/>
      <c r="D11" s="1154"/>
    </row>
    <row r="12" spans="2:4" ht="17.25">
      <c r="B12" s="1268" t="s">
        <v>212</v>
      </c>
      <c r="C12" s="1269"/>
      <c r="D12" s="1270"/>
    </row>
    <row r="13" spans="2:4" ht="15.75">
      <c r="B13" s="221" t="s">
        <v>207</v>
      </c>
      <c r="C13" s="222" t="s">
        <v>211</v>
      </c>
      <c r="D13" s="223">
        <v>3</v>
      </c>
    </row>
    <row r="14" spans="2:4" ht="17.25">
      <c r="B14" s="1271" t="s">
        <v>213</v>
      </c>
      <c r="C14" s="1272"/>
      <c r="D14" s="1273"/>
    </row>
    <row r="15" spans="2:4" ht="18" customHeight="1">
      <c r="B15" s="224" t="s">
        <v>209</v>
      </c>
      <c r="C15" s="225" t="s">
        <v>210</v>
      </c>
      <c r="D15" s="226">
        <v>1</v>
      </c>
    </row>
    <row r="16" spans="2:4" ht="16.5" thickBot="1">
      <c r="B16" s="227" t="s">
        <v>208</v>
      </c>
      <c r="C16" s="228" t="s">
        <v>211</v>
      </c>
      <c r="D16" s="229">
        <v>6</v>
      </c>
    </row>
  </sheetData>
  <mergeCells count="8">
    <mergeCell ref="B2:D3"/>
    <mergeCell ref="B8:D8"/>
    <mergeCell ref="B11:D11"/>
    <mergeCell ref="B12:D12"/>
    <mergeCell ref="B14:D14"/>
    <mergeCell ref="D5:D7"/>
    <mergeCell ref="C5:C7"/>
    <mergeCell ref="B5:B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174"/>
  <sheetViews>
    <sheetView topLeftCell="A102" workbookViewId="0">
      <selection activeCell="B99" sqref="B99:E123"/>
    </sheetView>
  </sheetViews>
  <sheetFormatPr defaultRowHeight="15"/>
  <cols>
    <col min="1" max="1" width="1.28515625" customWidth="1"/>
    <col min="2" max="2" width="66.42578125" customWidth="1"/>
    <col min="3" max="3" width="5.85546875" hidden="1" customWidth="1"/>
    <col min="4" max="4" width="9.28515625" customWidth="1"/>
    <col min="5" max="5" width="11.5703125" customWidth="1"/>
    <col min="10" max="10" width="20.42578125" customWidth="1"/>
  </cols>
  <sheetData>
    <row r="2" spans="2:13" ht="15.75" thickBot="1">
      <c r="D2" s="1296" t="s">
        <v>748</v>
      </c>
      <c r="E2" s="1296"/>
    </row>
    <row r="3" spans="2:13" ht="18.75" customHeight="1" thickBot="1">
      <c r="B3" s="1312" t="s">
        <v>320</v>
      </c>
      <c r="C3" s="1313"/>
      <c r="D3" s="1313"/>
      <c r="E3" s="1314"/>
    </row>
    <row r="4" spans="2:13" ht="15" customHeight="1">
      <c r="B4" s="315" t="s">
        <v>32</v>
      </c>
      <c r="C4" s="295" t="s">
        <v>33</v>
      </c>
      <c r="D4" s="291" t="s">
        <v>34</v>
      </c>
      <c r="E4" s="316">
        <v>1</v>
      </c>
    </row>
    <row r="5" spans="2:13" ht="15" customHeight="1">
      <c r="B5" s="151" t="s">
        <v>35</v>
      </c>
      <c r="C5" s="20" t="s">
        <v>33</v>
      </c>
      <c r="D5" s="21" t="s">
        <v>34</v>
      </c>
      <c r="E5" s="152">
        <v>1</v>
      </c>
    </row>
    <row r="6" spans="2:13" ht="15" customHeight="1">
      <c r="B6" s="151" t="s">
        <v>36</v>
      </c>
      <c r="C6" s="20" t="s">
        <v>33</v>
      </c>
      <c r="D6" s="21" t="s">
        <v>37</v>
      </c>
      <c r="E6" s="152">
        <v>1</v>
      </c>
    </row>
    <row r="7" spans="2:13" ht="15" customHeight="1">
      <c r="B7" s="151" t="s">
        <v>38</v>
      </c>
      <c r="C7" s="20" t="s">
        <v>33</v>
      </c>
      <c r="D7" s="21" t="s">
        <v>39</v>
      </c>
      <c r="E7" s="152">
        <v>1</v>
      </c>
    </row>
    <row r="8" spans="2:13" ht="15" customHeight="1">
      <c r="B8" s="151" t="s">
        <v>41</v>
      </c>
      <c r="C8" s="20" t="s">
        <v>33</v>
      </c>
      <c r="D8" s="21" t="s">
        <v>34</v>
      </c>
      <c r="E8" s="152">
        <v>1</v>
      </c>
      <c r="J8" s="299"/>
      <c r="K8" s="319"/>
      <c r="L8" s="320"/>
      <c r="M8" s="321"/>
    </row>
    <row r="9" spans="2:13" ht="15" customHeight="1">
      <c r="B9" s="315" t="s">
        <v>42</v>
      </c>
      <c r="C9" s="20" t="s">
        <v>33</v>
      </c>
      <c r="D9" s="291" t="s">
        <v>34</v>
      </c>
      <c r="E9" s="316">
        <v>1</v>
      </c>
      <c r="J9" s="299"/>
      <c r="K9" s="300"/>
      <c r="L9" s="301"/>
      <c r="M9" s="302"/>
    </row>
    <row r="10" spans="2:13" ht="15" customHeight="1">
      <c r="B10" s="334" t="s">
        <v>43</v>
      </c>
      <c r="C10" s="20" t="s">
        <v>33</v>
      </c>
      <c r="D10" s="62" t="s">
        <v>44</v>
      </c>
      <c r="E10" s="153">
        <v>0.5</v>
      </c>
      <c r="J10" s="322"/>
      <c r="K10" s="300"/>
      <c r="L10" s="323"/>
      <c r="M10" s="302"/>
    </row>
    <row r="11" spans="2:13" ht="15" customHeight="1">
      <c r="B11" s="151" t="s">
        <v>45</v>
      </c>
      <c r="C11" s="20" t="s">
        <v>33</v>
      </c>
      <c r="D11" s="29" t="s">
        <v>46</v>
      </c>
      <c r="E11" s="152">
        <v>1</v>
      </c>
      <c r="J11" s="299"/>
      <c r="K11" s="300"/>
      <c r="L11" s="301"/>
      <c r="M11" s="302"/>
    </row>
    <row r="12" spans="2:13" ht="15" customHeight="1">
      <c r="B12" s="154" t="s">
        <v>52</v>
      </c>
      <c r="C12" s="20" t="s">
        <v>33</v>
      </c>
      <c r="D12" s="29"/>
      <c r="E12" s="152">
        <v>1</v>
      </c>
      <c r="J12" s="299"/>
      <c r="K12" s="300"/>
      <c r="L12" s="301"/>
      <c r="M12" s="302"/>
    </row>
    <row r="13" spans="2:13" ht="15" customHeight="1">
      <c r="B13" s="156" t="s">
        <v>55</v>
      </c>
      <c r="C13" s="34" t="s">
        <v>33</v>
      </c>
      <c r="D13" s="30" t="s">
        <v>56</v>
      </c>
      <c r="E13" s="155">
        <v>1</v>
      </c>
      <c r="J13" s="299"/>
      <c r="K13" s="300"/>
      <c r="L13" s="301"/>
      <c r="M13" s="302"/>
    </row>
    <row r="14" spans="2:13" ht="15" customHeight="1">
      <c r="B14" s="156" t="s">
        <v>325</v>
      </c>
      <c r="C14" s="34" t="s">
        <v>33</v>
      </c>
      <c r="D14" s="30" t="s">
        <v>56</v>
      </c>
      <c r="E14" s="155">
        <v>1</v>
      </c>
      <c r="J14" s="299"/>
      <c r="K14" s="300"/>
      <c r="L14" s="301"/>
      <c r="M14" s="302"/>
    </row>
    <row r="15" spans="2:13" ht="15" customHeight="1">
      <c r="B15" s="156" t="s">
        <v>58</v>
      </c>
      <c r="C15" s="34" t="s">
        <v>33</v>
      </c>
      <c r="D15" s="30" t="s">
        <v>56</v>
      </c>
      <c r="E15" s="155">
        <v>4</v>
      </c>
      <c r="J15" s="299"/>
      <c r="K15" s="300"/>
      <c r="L15" s="301"/>
      <c r="M15" s="302"/>
    </row>
    <row r="16" spans="2:13" ht="15" customHeight="1">
      <c r="B16" s="156" t="s">
        <v>59</v>
      </c>
      <c r="C16" s="34" t="s">
        <v>33</v>
      </c>
      <c r="D16" s="30" t="s">
        <v>56</v>
      </c>
      <c r="E16" s="155">
        <v>2</v>
      </c>
      <c r="J16" s="299"/>
      <c r="K16" s="300"/>
      <c r="L16" s="301"/>
      <c r="M16" s="302"/>
    </row>
    <row r="17" spans="2:13" ht="15" customHeight="1">
      <c r="B17" s="156" t="s">
        <v>60</v>
      </c>
      <c r="C17" s="34" t="s">
        <v>33</v>
      </c>
      <c r="D17" s="30">
        <v>5</v>
      </c>
      <c r="E17" s="155">
        <v>1</v>
      </c>
      <c r="J17" s="1"/>
      <c r="K17" s="1"/>
      <c r="L17" s="1"/>
      <c r="M17" s="1"/>
    </row>
    <row r="18" spans="2:13" ht="15" customHeight="1">
      <c r="B18" s="156" t="s">
        <v>60</v>
      </c>
      <c r="C18" s="34" t="s">
        <v>33</v>
      </c>
      <c r="D18" s="30">
        <v>4</v>
      </c>
      <c r="E18" s="155">
        <v>3</v>
      </c>
      <c r="J18" s="299"/>
      <c r="K18" s="300"/>
      <c r="L18" s="324"/>
      <c r="M18" s="301"/>
    </row>
    <row r="19" spans="2:13" ht="15" customHeight="1">
      <c r="B19" s="156" t="s">
        <v>60</v>
      </c>
      <c r="C19" s="34" t="s">
        <v>33</v>
      </c>
      <c r="D19" s="30">
        <v>3</v>
      </c>
      <c r="E19" s="155">
        <v>1</v>
      </c>
      <c r="J19" s="1"/>
      <c r="K19" s="1"/>
      <c r="L19" s="1"/>
      <c r="M19" s="1"/>
    </row>
    <row r="20" spans="2:13" ht="15" customHeight="1">
      <c r="B20" s="156" t="s">
        <v>62</v>
      </c>
      <c r="C20" s="34" t="s">
        <v>33</v>
      </c>
      <c r="D20" s="30">
        <v>4</v>
      </c>
      <c r="E20" s="155">
        <v>2</v>
      </c>
      <c r="J20" s="299"/>
      <c r="K20" s="300"/>
      <c r="L20" s="301"/>
      <c r="M20" s="302"/>
    </row>
    <row r="21" spans="2:13" ht="15" customHeight="1">
      <c r="B21" s="156" t="s">
        <v>314</v>
      </c>
      <c r="C21" s="34" t="s">
        <v>33</v>
      </c>
      <c r="D21" s="30">
        <v>3</v>
      </c>
      <c r="E21" s="155">
        <v>1</v>
      </c>
      <c r="J21" s="299"/>
      <c r="K21" s="300"/>
      <c r="L21" s="301"/>
      <c r="M21" s="302"/>
    </row>
    <row r="22" spans="2:13" ht="15" customHeight="1">
      <c r="B22" s="156" t="s">
        <v>65</v>
      </c>
      <c r="C22" s="34" t="s">
        <v>33</v>
      </c>
      <c r="D22" s="30">
        <v>4</v>
      </c>
      <c r="E22" s="155">
        <v>2</v>
      </c>
      <c r="J22" s="299"/>
      <c r="K22" s="300"/>
      <c r="L22" s="301"/>
      <c r="M22" s="302"/>
    </row>
    <row r="23" spans="2:13" ht="15" customHeight="1" thickBot="1">
      <c r="B23" s="156" t="s">
        <v>65</v>
      </c>
      <c r="C23" s="34" t="s">
        <v>33</v>
      </c>
      <c r="D23" s="30">
        <v>3</v>
      </c>
      <c r="E23" s="155">
        <v>1</v>
      </c>
      <c r="J23" s="299"/>
      <c r="K23" s="300"/>
      <c r="L23" s="301"/>
      <c r="M23" s="302"/>
    </row>
    <row r="24" spans="2:13" ht="15.75" thickBot="1">
      <c r="B24" s="1315" t="s">
        <v>304</v>
      </c>
      <c r="C24" s="1316"/>
      <c r="D24" s="1317"/>
      <c r="E24" s="336">
        <f>SUM(E4:E23)</f>
        <v>27.5</v>
      </c>
    </row>
    <row r="25" spans="2:13" ht="19.5" thickBot="1">
      <c r="B25" s="1312" t="s">
        <v>321</v>
      </c>
      <c r="C25" s="1313"/>
      <c r="D25" s="1313"/>
      <c r="E25" s="1314"/>
    </row>
    <row r="26" spans="2:13" ht="15" customHeight="1">
      <c r="B26" s="315" t="s">
        <v>69</v>
      </c>
      <c r="C26" s="295" t="s">
        <v>70</v>
      </c>
      <c r="D26" s="291" t="s">
        <v>34</v>
      </c>
      <c r="E26" s="316">
        <v>1</v>
      </c>
    </row>
    <row r="27" spans="2:13" ht="15" customHeight="1">
      <c r="B27" s="151" t="s">
        <v>35</v>
      </c>
      <c r="C27" s="20" t="s">
        <v>70</v>
      </c>
      <c r="D27" s="21" t="s">
        <v>34</v>
      </c>
      <c r="E27" s="152">
        <v>1</v>
      </c>
    </row>
    <row r="28" spans="2:13" ht="15" customHeight="1">
      <c r="B28" s="151" t="s">
        <v>36</v>
      </c>
      <c r="C28" s="20" t="s">
        <v>70</v>
      </c>
      <c r="D28" s="21" t="s">
        <v>37</v>
      </c>
      <c r="E28" s="152">
        <v>1</v>
      </c>
    </row>
    <row r="29" spans="2:13" ht="15" customHeight="1">
      <c r="B29" s="154" t="s">
        <v>76</v>
      </c>
      <c r="C29" s="49" t="s">
        <v>75</v>
      </c>
      <c r="D29" s="50">
        <v>5</v>
      </c>
      <c r="E29" s="157">
        <v>2</v>
      </c>
    </row>
    <row r="30" spans="2:13" ht="15" customHeight="1">
      <c r="B30" s="156" t="s">
        <v>55</v>
      </c>
      <c r="C30" s="34" t="s">
        <v>70</v>
      </c>
      <c r="D30" s="30" t="s">
        <v>56</v>
      </c>
      <c r="E30" s="155">
        <v>1</v>
      </c>
    </row>
    <row r="31" spans="2:13" ht="15" customHeight="1">
      <c r="B31" s="156" t="s">
        <v>325</v>
      </c>
      <c r="C31" s="34" t="s">
        <v>70</v>
      </c>
      <c r="D31" s="30" t="s">
        <v>56</v>
      </c>
      <c r="E31" s="155">
        <v>2</v>
      </c>
    </row>
    <row r="32" spans="2:13" ht="15" customHeight="1">
      <c r="B32" s="156" t="s">
        <v>60</v>
      </c>
      <c r="C32" s="34" t="s">
        <v>70</v>
      </c>
      <c r="D32" s="30">
        <v>5</v>
      </c>
      <c r="E32" s="155">
        <v>1</v>
      </c>
    </row>
    <row r="33" spans="2:11" ht="15" customHeight="1" thickBot="1">
      <c r="B33" s="156" t="s">
        <v>60</v>
      </c>
      <c r="C33" s="34" t="s">
        <v>70</v>
      </c>
      <c r="D33" s="30">
        <v>4</v>
      </c>
      <c r="E33" s="155">
        <v>1</v>
      </c>
    </row>
    <row r="34" spans="2:11" ht="15" customHeight="1" thickBot="1">
      <c r="B34" s="292" t="s">
        <v>305</v>
      </c>
      <c r="C34" s="293"/>
      <c r="D34" s="294"/>
      <c r="E34" s="336">
        <f>SUM(E26:E33)</f>
        <v>10</v>
      </c>
    </row>
    <row r="35" spans="2:11" ht="16.5" customHeight="1" thickBot="1">
      <c r="B35" s="1318" t="s">
        <v>322</v>
      </c>
      <c r="C35" s="1319"/>
      <c r="D35" s="1319"/>
      <c r="E35" s="1320"/>
    </row>
    <row r="36" spans="2:11" ht="15" customHeight="1">
      <c r="B36" s="151" t="s">
        <v>69</v>
      </c>
      <c r="C36" s="20" t="s">
        <v>78</v>
      </c>
      <c r="D36" s="21" t="s">
        <v>34</v>
      </c>
      <c r="E36" s="152">
        <v>1</v>
      </c>
    </row>
    <row r="37" spans="2:11" ht="15" customHeight="1">
      <c r="B37" s="151" t="s">
        <v>35</v>
      </c>
      <c r="C37" s="20" t="s">
        <v>78</v>
      </c>
      <c r="D37" s="21" t="s">
        <v>34</v>
      </c>
      <c r="E37" s="152">
        <v>1</v>
      </c>
    </row>
    <row r="38" spans="2:11" ht="15" customHeight="1">
      <c r="B38" s="151" t="s">
        <v>38</v>
      </c>
      <c r="C38" s="20" t="s">
        <v>78</v>
      </c>
      <c r="D38" s="21" t="s">
        <v>39</v>
      </c>
      <c r="E38" s="152">
        <v>2</v>
      </c>
    </row>
    <row r="39" spans="2:11" ht="15" customHeight="1">
      <c r="B39" s="151" t="s">
        <v>45</v>
      </c>
      <c r="C39" s="20" t="s">
        <v>78</v>
      </c>
      <c r="D39" s="21" t="s">
        <v>56</v>
      </c>
      <c r="E39" s="152">
        <v>1</v>
      </c>
    </row>
    <row r="40" spans="2:11" ht="15" customHeight="1">
      <c r="B40" s="151" t="s">
        <v>47</v>
      </c>
      <c r="C40" s="20" t="s">
        <v>80</v>
      </c>
      <c r="D40" s="60"/>
      <c r="E40" s="153">
        <v>2</v>
      </c>
    </row>
    <row r="41" spans="2:11" ht="15" customHeight="1">
      <c r="B41" s="156" t="s">
        <v>83</v>
      </c>
      <c r="C41" s="20" t="s">
        <v>80</v>
      </c>
      <c r="D41" s="296"/>
      <c r="E41" s="153">
        <v>1</v>
      </c>
    </row>
    <row r="42" spans="2:11" ht="15" customHeight="1">
      <c r="B42" s="156" t="s">
        <v>55</v>
      </c>
      <c r="C42" s="34" t="s">
        <v>70</v>
      </c>
      <c r="D42" s="30" t="s">
        <v>56</v>
      </c>
      <c r="E42" s="155">
        <v>6</v>
      </c>
    </row>
    <row r="43" spans="2:11" ht="15" customHeight="1">
      <c r="B43" s="156" t="s">
        <v>325</v>
      </c>
      <c r="C43" s="34" t="s">
        <v>80</v>
      </c>
      <c r="D43" s="30" t="s">
        <v>56</v>
      </c>
      <c r="E43" s="155">
        <v>13</v>
      </c>
    </row>
    <row r="44" spans="2:11" ht="15" customHeight="1">
      <c r="B44" s="156" t="s">
        <v>60</v>
      </c>
      <c r="C44" s="34" t="s">
        <v>80</v>
      </c>
      <c r="D44" s="30">
        <v>3</v>
      </c>
      <c r="E44" s="155">
        <v>1</v>
      </c>
      <c r="K44" s="1"/>
    </row>
    <row r="45" spans="2:11" ht="15" customHeight="1">
      <c r="B45" s="156" t="s">
        <v>62</v>
      </c>
      <c r="C45" s="34" t="s">
        <v>80</v>
      </c>
      <c r="D45" s="30">
        <v>3</v>
      </c>
      <c r="E45" s="155">
        <v>3</v>
      </c>
    </row>
    <row r="46" spans="2:11" ht="15" customHeight="1">
      <c r="B46" s="156" t="s">
        <v>65</v>
      </c>
      <c r="C46" s="34" t="s">
        <v>80</v>
      </c>
      <c r="D46" s="30">
        <v>4</v>
      </c>
      <c r="E46" s="155">
        <v>2</v>
      </c>
    </row>
    <row r="47" spans="2:11" ht="15" customHeight="1" thickBot="1">
      <c r="B47" s="156" t="s">
        <v>65</v>
      </c>
      <c r="C47" s="34" t="s">
        <v>80</v>
      </c>
      <c r="D47" s="30">
        <v>3</v>
      </c>
      <c r="E47" s="155">
        <v>2</v>
      </c>
    </row>
    <row r="48" spans="2:11" ht="15" customHeight="1" thickBot="1">
      <c r="B48" s="292" t="s">
        <v>323</v>
      </c>
      <c r="C48" s="293"/>
      <c r="D48" s="294"/>
      <c r="E48" s="336">
        <f>SUM(E36:E47)</f>
        <v>35</v>
      </c>
    </row>
    <row r="49" spans="1:9" ht="15" customHeight="1" thickBot="1">
      <c r="A49" s="1"/>
      <c r="B49" s="717"/>
      <c r="C49" s="143"/>
      <c r="D49" s="719"/>
      <c r="E49" s="721"/>
      <c r="F49" s="1"/>
    </row>
    <row r="50" spans="1:9" ht="3" customHeight="1" thickBot="1">
      <c r="A50" s="1"/>
      <c r="B50" s="716"/>
      <c r="C50" s="143"/>
      <c r="D50" s="718"/>
      <c r="E50" s="720"/>
      <c r="F50" s="1"/>
    </row>
    <row r="51" spans="1:9" ht="16.5" customHeight="1" thickBot="1">
      <c r="B51" s="1318" t="s">
        <v>324</v>
      </c>
      <c r="C51" s="1319"/>
      <c r="D51" s="1319"/>
      <c r="E51" s="1320"/>
    </row>
    <row r="52" spans="1:9" ht="15" customHeight="1">
      <c r="B52" s="151" t="s">
        <v>35</v>
      </c>
      <c r="C52" s="20" t="s">
        <v>84</v>
      </c>
      <c r="D52" s="21" t="s">
        <v>34</v>
      </c>
      <c r="E52" s="152">
        <v>1</v>
      </c>
    </row>
    <row r="53" spans="1:9" ht="15" customHeight="1">
      <c r="B53" s="151" t="s">
        <v>40</v>
      </c>
      <c r="C53" s="20" t="s">
        <v>84</v>
      </c>
      <c r="D53" s="21" t="s">
        <v>39</v>
      </c>
      <c r="E53" s="152">
        <v>1</v>
      </c>
      <c r="I53" s="1"/>
    </row>
    <row r="54" spans="1:9" ht="15" customHeight="1">
      <c r="B54" s="158" t="s">
        <v>74</v>
      </c>
      <c r="C54" s="20" t="s">
        <v>84</v>
      </c>
      <c r="D54" s="29"/>
      <c r="E54" s="152">
        <v>1</v>
      </c>
    </row>
    <row r="55" spans="1:9" ht="15" customHeight="1">
      <c r="B55" s="151" t="s">
        <v>47</v>
      </c>
      <c r="C55" s="20" t="s">
        <v>87</v>
      </c>
      <c r="D55" s="298" t="s">
        <v>90</v>
      </c>
      <c r="E55" s="153">
        <v>1</v>
      </c>
    </row>
    <row r="56" spans="1:9" ht="15" customHeight="1">
      <c r="B56" s="151" t="s">
        <v>55</v>
      </c>
      <c r="C56" s="20" t="s">
        <v>87</v>
      </c>
      <c r="D56" s="21" t="s">
        <v>56</v>
      </c>
      <c r="E56" s="152">
        <v>2</v>
      </c>
    </row>
    <row r="57" spans="1:9" ht="15" customHeight="1">
      <c r="B57" s="156" t="s">
        <v>325</v>
      </c>
      <c r="C57" s="34" t="s">
        <v>87</v>
      </c>
      <c r="D57" s="30" t="s">
        <v>56</v>
      </c>
      <c r="E57" s="155">
        <v>9</v>
      </c>
    </row>
    <row r="58" spans="1:9" ht="15" customHeight="1">
      <c r="B58" s="156" t="s">
        <v>60</v>
      </c>
      <c r="C58" s="34" t="s">
        <v>87</v>
      </c>
      <c r="D58" s="30">
        <v>5</v>
      </c>
      <c r="E58" s="155">
        <v>1</v>
      </c>
    </row>
    <row r="59" spans="1:9" ht="15" customHeight="1">
      <c r="B59" s="156" t="s">
        <v>60</v>
      </c>
      <c r="C59" s="34" t="s">
        <v>87</v>
      </c>
      <c r="D59" s="30">
        <v>4</v>
      </c>
      <c r="E59" s="155">
        <v>2</v>
      </c>
    </row>
    <row r="60" spans="1:9" ht="15" customHeight="1">
      <c r="B60" s="156" t="s">
        <v>60</v>
      </c>
      <c r="C60" s="34" t="s">
        <v>87</v>
      </c>
      <c r="D60" s="30">
        <v>3</v>
      </c>
      <c r="E60" s="155">
        <v>4</v>
      </c>
    </row>
    <row r="61" spans="1:9" ht="15" customHeight="1">
      <c r="B61" s="335" t="s">
        <v>307</v>
      </c>
      <c r="C61" s="34" t="s">
        <v>87</v>
      </c>
      <c r="D61" s="30">
        <v>4</v>
      </c>
      <c r="E61" s="155">
        <v>1</v>
      </c>
    </row>
    <row r="62" spans="1:9" ht="15" customHeight="1">
      <c r="B62" s="156" t="s">
        <v>62</v>
      </c>
      <c r="C62" s="34" t="s">
        <v>87</v>
      </c>
      <c r="D62" s="30">
        <v>4</v>
      </c>
      <c r="E62" s="155">
        <v>1</v>
      </c>
    </row>
    <row r="63" spans="1:9" ht="15" customHeight="1">
      <c r="B63" s="156" t="s">
        <v>62</v>
      </c>
      <c r="C63" s="34" t="s">
        <v>70</v>
      </c>
      <c r="D63" s="30">
        <v>3</v>
      </c>
      <c r="E63" s="155">
        <v>1</v>
      </c>
    </row>
    <row r="64" spans="1:9" ht="15" customHeight="1">
      <c r="B64" s="156" t="s">
        <v>63</v>
      </c>
      <c r="C64" s="34" t="s">
        <v>87</v>
      </c>
      <c r="D64" s="30">
        <v>4</v>
      </c>
      <c r="E64" s="155">
        <v>1</v>
      </c>
    </row>
    <row r="65" spans="2:5" ht="15" customHeight="1">
      <c r="B65" s="156" t="s">
        <v>314</v>
      </c>
      <c r="C65" s="34" t="s">
        <v>87</v>
      </c>
      <c r="D65" s="30">
        <v>4</v>
      </c>
      <c r="E65" s="155">
        <v>1</v>
      </c>
    </row>
    <row r="66" spans="2:5" ht="15" customHeight="1">
      <c r="B66" s="156" t="s">
        <v>65</v>
      </c>
      <c r="C66" s="34" t="s">
        <v>87</v>
      </c>
      <c r="D66" s="30">
        <v>4</v>
      </c>
      <c r="E66" s="155">
        <v>1</v>
      </c>
    </row>
    <row r="67" spans="2:5" ht="15" customHeight="1" thickBot="1">
      <c r="B67" s="156" t="s">
        <v>65</v>
      </c>
      <c r="C67" s="34" t="s">
        <v>87</v>
      </c>
      <c r="D67" s="30">
        <v>3</v>
      </c>
      <c r="E67" s="155">
        <v>3</v>
      </c>
    </row>
    <row r="68" spans="2:5" ht="15" customHeight="1" thickBot="1">
      <c r="B68" s="333" t="s">
        <v>306</v>
      </c>
      <c r="C68" s="64"/>
      <c r="D68" s="65"/>
      <c r="E68" s="290">
        <f>SUM(E52:E67)</f>
        <v>31</v>
      </c>
    </row>
    <row r="69" spans="2:5" ht="15" customHeight="1" thickBot="1">
      <c r="B69" s="337" t="s">
        <v>97</v>
      </c>
      <c r="C69" s="303"/>
      <c r="D69" s="303"/>
      <c r="E69" s="338">
        <f>E68+E48+E34+E24</f>
        <v>103.5</v>
      </c>
    </row>
    <row r="70" spans="2:5" ht="15" customHeight="1" thickBot="1">
      <c r="B70" s="1297" t="s">
        <v>202</v>
      </c>
      <c r="C70" s="1298"/>
      <c r="D70" s="1298"/>
      <c r="E70" s="1299"/>
    </row>
    <row r="71" spans="2:5" ht="15" customHeight="1" thickBot="1">
      <c r="B71" s="311" t="s">
        <v>443</v>
      </c>
      <c r="C71" s="309" t="s">
        <v>33</v>
      </c>
      <c r="D71" s="310"/>
      <c r="E71" s="710">
        <v>18</v>
      </c>
    </row>
    <row r="72" spans="2:5" ht="15" customHeight="1" thickBot="1">
      <c r="B72" s="1300" t="s">
        <v>308</v>
      </c>
      <c r="C72" s="1301"/>
      <c r="D72" s="1301"/>
      <c r="E72" s="1302"/>
    </row>
    <row r="73" spans="2:5" ht="15" customHeight="1">
      <c r="B73" s="311" t="s">
        <v>88</v>
      </c>
      <c r="C73" s="307" t="s">
        <v>87</v>
      </c>
      <c r="D73" s="308" t="s">
        <v>309</v>
      </c>
      <c r="E73" s="312">
        <v>1</v>
      </c>
    </row>
    <row r="74" spans="2:5" ht="15" customHeight="1">
      <c r="B74" s="151" t="s">
        <v>79</v>
      </c>
      <c r="C74" s="20" t="s">
        <v>78</v>
      </c>
      <c r="D74" s="59" t="s">
        <v>56</v>
      </c>
      <c r="E74" s="313">
        <v>1</v>
      </c>
    </row>
    <row r="75" spans="2:5" ht="15" customHeight="1">
      <c r="B75" s="1303" t="s">
        <v>310</v>
      </c>
      <c r="C75" s="1304"/>
      <c r="D75" s="1304"/>
      <c r="E75" s="1305"/>
    </row>
    <row r="76" spans="2:5" ht="15" customHeight="1">
      <c r="B76" s="151" t="s">
        <v>92</v>
      </c>
      <c r="C76" s="61" t="s">
        <v>87</v>
      </c>
      <c r="D76" s="21">
        <v>5</v>
      </c>
      <c r="E76" s="153">
        <v>3</v>
      </c>
    </row>
    <row r="77" spans="2:5" ht="15" customHeight="1" thickBot="1">
      <c r="B77" s="156" t="s">
        <v>92</v>
      </c>
      <c r="C77" s="305" t="s">
        <v>87</v>
      </c>
      <c r="D77" s="30">
        <v>4</v>
      </c>
      <c r="E77" s="314">
        <v>3</v>
      </c>
    </row>
    <row r="78" spans="2:5" ht="33.75" customHeight="1" thickBot="1">
      <c r="B78" s="1306" t="s">
        <v>311</v>
      </c>
      <c r="C78" s="1307"/>
      <c r="D78" s="1307"/>
      <c r="E78" s="1308"/>
    </row>
    <row r="79" spans="2:5" ht="15" customHeight="1">
      <c r="B79" s="311" t="s">
        <v>53</v>
      </c>
      <c r="C79" s="307" t="s">
        <v>33</v>
      </c>
      <c r="D79" s="308" t="s">
        <v>34</v>
      </c>
      <c r="E79" s="312">
        <v>1</v>
      </c>
    </row>
    <row r="80" spans="2:5" ht="15" customHeight="1">
      <c r="B80" s="151" t="s">
        <v>93</v>
      </c>
      <c r="C80" s="61" t="s">
        <v>87</v>
      </c>
      <c r="D80" s="62">
        <v>4</v>
      </c>
      <c r="E80" s="153">
        <v>3</v>
      </c>
    </row>
    <row r="81" spans="2:5" ht="15" customHeight="1">
      <c r="B81" s="151" t="s">
        <v>94</v>
      </c>
      <c r="C81" s="61" t="s">
        <v>87</v>
      </c>
      <c r="D81" s="62"/>
      <c r="E81" s="153"/>
    </row>
    <row r="82" spans="2:5" ht="15" customHeight="1">
      <c r="B82" s="151" t="s">
        <v>93</v>
      </c>
      <c r="C82" s="61" t="s">
        <v>87</v>
      </c>
      <c r="D82" s="62">
        <v>3</v>
      </c>
      <c r="E82" s="153">
        <v>1</v>
      </c>
    </row>
    <row r="83" spans="2:5" ht="15" customHeight="1" thickBot="1">
      <c r="B83" s="156" t="s">
        <v>94</v>
      </c>
      <c r="C83" s="305" t="s">
        <v>87</v>
      </c>
      <c r="D83" s="306"/>
      <c r="E83" s="314"/>
    </row>
    <row r="84" spans="2:5" ht="27.75" customHeight="1" thickBot="1">
      <c r="B84" s="1306" t="s">
        <v>312</v>
      </c>
      <c r="C84" s="1307"/>
      <c r="D84" s="1307"/>
      <c r="E84" s="1308"/>
    </row>
    <row r="85" spans="2:5" ht="15" customHeight="1">
      <c r="B85" s="311" t="s">
        <v>53</v>
      </c>
      <c r="C85" s="307" t="s">
        <v>78</v>
      </c>
      <c r="D85" s="308" t="s">
        <v>34</v>
      </c>
      <c r="E85" s="312">
        <v>1</v>
      </c>
    </row>
    <row r="86" spans="2:5" ht="15" customHeight="1">
      <c r="B86" s="151" t="s">
        <v>93</v>
      </c>
      <c r="C86" s="61" t="s">
        <v>87</v>
      </c>
      <c r="D86" s="62">
        <v>4</v>
      </c>
      <c r="E86" s="153">
        <v>2</v>
      </c>
    </row>
    <row r="87" spans="2:5" ht="15" customHeight="1" thickBot="1">
      <c r="B87" s="151" t="s">
        <v>94</v>
      </c>
      <c r="C87" s="61" t="s">
        <v>87</v>
      </c>
      <c r="D87" s="62"/>
      <c r="E87" s="153"/>
    </row>
    <row r="88" spans="2:5" ht="15" customHeight="1" thickBot="1">
      <c r="B88" s="1309" t="s">
        <v>313</v>
      </c>
      <c r="C88" s="1310"/>
      <c r="D88" s="1310"/>
      <c r="E88" s="1311"/>
    </row>
    <row r="89" spans="2:5" ht="15" customHeight="1">
      <c r="B89" s="315" t="s">
        <v>67</v>
      </c>
      <c r="C89" s="307" t="s">
        <v>70</v>
      </c>
      <c r="D89" s="291">
        <v>5</v>
      </c>
      <c r="E89" s="316">
        <v>1</v>
      </c>
    </row>
    <row r="90" spans="2:5" ht="15" customHeight="1">
      <c r="B90" s="315" t="s">
        <v>67</v>
      </c>
      <c r="C90" s="307" t="s">
        <v>70</v>
      </c>
      <c r="D90" s="291">
        <v>4</v>
      </c>
      <c r="E90" s="316">
        <v>1</v>
      </c>
    </row>
    <row r="91" spans="2:5" ht="15" customHeight="1" thickBot="1">
      <c r="B91" s="156" t="s">
        <v>67</v>
      </c>
      <c r="C91" s="34" t="s">
        <v>70</v>
      </c>
      <c r="D91" s="30">
        <v>3</v>
      </c>
      <c r="E91" s="155">
        <v>1</v>
      </c>
    </row>
    <row r="92" spans="2:5" ht="15" customHeight="1" thickBot="1">
      <c r="B92" s="328" t="s">
        <v>316</v>
      </c>
      <c r="C92" s="326"/>
      <c r="D92" s="326"/>
      <c r="E92" s="327">
        <f>E73+E74+E76+E77+E79+E80+E82+E85+E86+E89+E91+E90</f>
        <v>19</v>
      </c>
    </row>
    <row r="93" spans="2:5" ht="15" customHeight="1" thickBot="1">
      <c r="B93" s="1284" t="s">
        <v>200</v>
      </c>
      <c r="C93" s="1285"/>
      <c r="D93" s="1285"/>
      <c r="E93" s="1286"/>
    </row>
    <row r="94" spans="2:5" ht="15" customHeight="1">
      <c r="B94" s="325" t="s">
        <v>89</v>
      </c>
      <c r="C94" s="705" t="s">
        <v>84</v>
      </c>
      <c r="D94" s="706" t="s">
        <v>34</v>
      </c>
      <c r="E94" s="707">
        <v>1</v>
      </c>
    </row>
    <row r="95" spans="2:5" ht="15" customHeight="1">
      <c r="B95" s="151" t="s">
        <v>51</v>
      </c>
      <c r="C95" s="20" t="s">
        <v>84</v>
      </c>
      <c r="D95" s="21" t="s">
        <v>48</v>
      </c>
      <c r="E95" s="152">
        <v>5</v>
      </c>
    </row>
    <row r="96" spans="2:5" ht="15" customHeight="1" thickBot="1">
      <c r="B96" s="156" t="s">
        <v>86</v>
      </c>
      <c r="C96" s="318" t="s">
        <v>87</v>
      </c>
      <c r="D96" s="30" t="s">
        <v>37</v>
      </c>
      <c r="E96" s="155">
        <v>1</v>
      </c>
    </row>
    <row r="97" spans="2:5" ht="15" customHeight="1" thickBot="1">
      <c r="B97" s="317" t="s">
        <v>554</v>
      </c>
      <c r="C97" s="329"/>
      <c r="D97" s="708" t="s">
        <v>48</v>
      </c>
      <c r="E97" s="297">
        <v>7</v>
      </c>
    </row>
    <row r="98" spans="2:5" ht="15" customHeight="1" thickBot="1">
      <c r="B98" s="331" t="s">
        <v>317</v>
      </c>
      <c r="C98" s="143"/>
      <c r="D98" s="144"/>
      <c r="E98" s="330">
        <f>E94+E95+E96+E97</f>
        <v>14</v>
      </c>
    </row>
    <row r="99" spans="2:5" ht="15" customHeight="1" thickBot="1">
      <c r="B99" s="1287" t="s">
        <v>315</v>
      </c>
      <c r="C99" s="1288"/>
      <c r="D99" s="1288"/>
      <c r="E99" s="1289"/>
    </row>
    <row r="100" spans="2:5" ht="15" customHeight="1" thickBot="1">
      <c r="B100" s="1290" t="s">
        <v>310</v>
      </c>
      <c r="C100" s="1291"/>
      <c r="D100" s="1291"/>
      <c r="E100" s="1292"/>
    </row>
    <row r="101" spans="2:5" ht="15" customHeight="1">
      <c r="B101" s="185" t="s">
        <v>95</v>
      </c>
      <c r="C101" s="698"/>
      <c r="D101" s="699">
        <v>4</v>
      </c>
      <c r="E101" s="700">
        <v>1</v>
      </c>
    </row>
    <row r="102" spans="2:5" ht="15" customHeight="1" thickBot="1">
      <c r="B102" s="701" t="s">
        <v>95</v>
      </c>
      <c r="C102" s="702"/>
      <c r="D102" s="703">
        <v>3</v>
      </c>
      <c r="E102" s="704">
        <v>1</v>
      </c>
    </row>
    <row r="103" spans="2:5" ht="15" customHeight="1" thickBot="1">
      <c r="B103" s="711" t="s">
        <v>318</v>
      </c>
      <c r="C103" s="66"/>
      <c r="D103" s="66"/>
      <c r="E103" s="290">
        <v>2</v>
      </c>
    </row>
    <row r="104" spans="2:5" ht="15" customHeight="1" thickBot="1">
      <c r="B104" s="1284" t="s">
        <v>206</v>
      </c>
      <c r="C104" s="1285"/>
      <c r="D104" s="1285"/>
      <c r="E104" s="1286"/>
    </row>
    <row r="105" spans="2:5" ht="15" customHeight="1" thickBot="1">
      <c r="B105" s="1293" t="s">
        <v>212</v>
      </c>
      <c r="C105" s="1294"/>
      <c r="D105" s="1294"/>
      <c r="E105" s="1295"/>
    </row>
    <row r="106" spans="2:5" ht="15" customHeight="1" thickBot="1">
      <c r="B106" s="713" t="s">
        <v>766</v>
      </c>
      <c r="C106" s="279"/>
      <c r="D106" s="709">
        <v>2</v>
      </c>
      <c r="E106" s="712">
        <v>3</v>
      </c>
    </row>
    <row r="107" spans="2:5" ht="15" customHeight="1" thickBot="1">
      <c r="B107" s="1284" t="s">
        <v>155</v>
      </c>
      <c r="C107" s="1285"/>
      <c r="D107" s="1285"/>
      <c r="E107" s="1286"/>
    </row>
    <row r="108" spans="2:5" ht="15" customHeight="1">
      <c r="B108" s="173" t="s">
        <v>742</v>
      </c>
      <c r="C108" s="2"/>
      <c r="D108" s="2"/>
      <c r="E108" s="138">
        <v>2</v>
      </c>
    </row>
    <row r="109" spans="2:5" ht="15" customHeight="1">
      <c r="B109" s="173" t="s">
        <v>743</v>
      </c>
      <c r="C109" s="2"/>
      <c r="D109" s="2"/>
      <c r="E109" s="138">
        <v>1</v>
      </c>
    </row>
    <row r="110" spans="2:5" ht="15" customHeight="1">
      <c r="B110" s="172" t="s">
        <v>744</v>
      </c>
      <c r="C110" s="2"/>
      <c r="D110" s="2"/>
      <c r="E110" s="138">
        <v>1</v>
      </c>
    </row>
    <row r="111" spans="2:5" ht="15" customHeight="1">
      <c r="B111" s="172" t="s">
        <v>745</v>
      </c>
      <c r="C111" s="2"/>
      <c r="D111" s="2"/>
      <c r="E111" s="138">
        <v>1</v>
      </c>
    </row>
    <row r="112" spans="2:5" ht="15" customHeight="1" thickBot="1">
      <c r="B112" s="174" t="s">
        <v>746</v>
      </c>
      <c r="C112" s="139"/>
      <c r="D112" s="139"/>
      <c r="E112" s="140">
        <v>2</v>
      </c>
    </row>
    <row r="113" spans="2:5" ht="15" customHeight="1" thickBot="1">
      <c r="B113" s="714" t="s">
        <v>188</v>
      </c>
      <c r="C113" s="66"/>
      <c r="D113" s="66"/>
      <c r="E113" s="290">
        <f>SUM(E108:E112)</f>
        <v>7</v>
      </c>
    </row>
    <row r="114" spans="2:5" ht="15" customHeight="1" thickBot="1">
      <c r="B114" s="1284" t="s">
        <v>592</v>
      </c>
      <c r="C114" s="1285"/>
      <c r="D114" s="1285"/>
      <c r="E114" s="1286"/>
    </row>
    <row r="115" spans="2:5" ht="14.25" customHeight="1" thickBot="1">
      <c r="B115" s="134" t="s">
        <v>536</v>
      </c>
      <c r="C115" s="66"/>
      <c r="D115" s="66"/>
      <c r="E115" s="290">
        <v>1</v>
      </c>
    </row>
    <row r="116" spans="2:5" ht="15" customHeight="1" thickBot="1">
      <c r="B116" s="1284" t="s">
        <v>691</v>
      </c>
      <c r="C116" s="1285"/>
      <c r="D116" s="1285"/>
      <c r="E116" s="1286"/>
    </row>
    <row r="117" spans="2:5" ht="15" customHeight="1" thickBot="1">
      <c r="B117" s="134" t="s">
        <v>747</v>
      </c>
      <c r="C117" s="66"/>
      <c r="D117" s="66"/>
      <c r="E117" s="290">
        <v>1</v>
      </c>
    </row>
    <row r="118" spans="2:5" ht="15" customHeight="1" thickBot="1">
      <c r="B118" s="215"/>
      <c r="C118" s="66"/>
      <c r="D118" s="66"/>
      <c r="E118" s="332">
        <f>E103+E98+E92+E71+E69+E113+E115+E117+E106</f>
        <v>168.5</v>
      </c>
    </row>
    <row r="119" spans="2:5" ht="15" customHeight="1"/>
    <row r="120" spans="2:5" ht="18" customHeight="1">
      <c r="B120" s="1283" t="s">
        <v>749</v>
      </c>
      <c r="C120" s="1283"/>
      <c r="D120" s="1283"/>
      <c r="E120" s="1283"/>
    </row>
    <row r="121" spans="2:5" ht="15" customHeight="1"/>
    <row r="122" spans="2:5" ht="15" customHeight="1">
      <c r="B122" s="715" t="s">
        <v>750</v>
      </c>
    </row>
    <row r="123" spans="2:5" ht="15" customHeight="1"/>
    <row r="124" spans="2:5" ht="15" customHeight="1"/>
    <row r="125" spans="2:5" ht="15" customHeight="1"/>
    <row r="126" spans="2:5" ht="15" customHeight="1"/>
    <row r="127" spans="2:5" ht="15" customHeight="1"/>
    <row r="128" spans="2:5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</sheetData>
  <mergeCells count="21">
    <mergeCell ref="D2:E2"/>
    <mergeCell ref="B70:E70"/>
    <mergeCell ref="B72:E72"/>
    <mergeCell ref="B93:E93"/>
    <mergeCell ref="B75:E75"/>
    <mergeCell ref="B78:E78"/>
    <mergeCell ref="B84:E84"/>
    <mergeCell ref="B88:E88"/>
    <mergeCell ref="B3:E3"/>
    <mergeCell ref="B25:E25"/>
    <mergeCell ref="B24:D24"/>
    <mergeCell ref="B35:E35"/>
    <mergeCell ref="B51:E51"/>
    <mergeCell ref="B120:E120"/>
    <mergeCell ref="B107:E107"/>
    <mergeCell ref="B99:E99"/>
    <mergeCell ref="B100:E100"/>
    <mergeCell ref="B105:E105"/>
    <mergeCell ref="B114:E114"/>
    <mergeCell ref="B116:E116"/>
    <mergeCell ref="B104:E104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74"/>
  <sheetViews>
    <sheetView topLeftCell="A53" workbookViewId="0">
      <selection activeCell="B40" sqref="B40:M77"/>
    </sheetView>
  </sheetViews>
  <sheetFormatPr defaultRowHeight="15"/>
  <cols>
    <col min="1" max="1" width="1.28515625" customWidth="1"/>
    <col min="4" max="4" width="8.42578125" customWidth="1"/>
    <col min="6" max="6" width="3.28515625" customWidth="1"/>
    <col min="8" max="8" width="3.28515625" customWidth="1"/>
    <col min="10" max="10" width="2.42578125" customWidth="1"/>
    <col min="11" max="11" width="5.5703125" customWidth="1"/>
    <col min="12" max="12" width="5" customWidth="1"/>
  </cols>
  <sheetData>
    <row r="2" spans="2:13" ht="15.75" thickBot="1"/>
    <row r="3" spans="2:13">
      <c r="B3" s="1321" t="s">
        <v>751</v>
      </c>
      <c r="C3" s="1322"/>
      <c r="D3" s="1323"/>
      <c r="E3" s="1330" t="s">
        <v>153</v>
      </c>
      <c r="F3" s="1331"/>
      <c r="G3" s="1330" t="s">
        <v>752</v>
      </c>
      <c r="H3" s="1331"/>
      <c r="I3" s="1336" t="s">
        <v>753</v>
      </c>
      <c r="J3" s="1337"/>
      <c r="K3" s="1330" t="s">
        <v>764</v>
      </c>
      <c r="L3" s="1342"/>
      <c r="M3" s="1359" t="s">
        <v>765</v>
      </c>
    </row>
    <row r="4" spans="2:13">
      <c r="B4" s="1324"/>
      <c r="C4" s="1325"/>
      <c r="D4" s="1326"/>
      <c r="E4" s="1332"/>
      <c r="F4" s="1333"/>
      <c r="G4" s="1332"/>
      <c r="H4" s="1333"/>
      <c r="I4" s="1338"/>
      <c r="J4" s="1339"/>
      <c r="K4" s="1332"/>
      <c r="L4" s="1343"/>
      <c r="M4" s="1360"/>
    </row>
    <row r="5" spans="2:13" ht="31.5" customHeight="1" thickBot="1">
      <c r="B5" s="1327"/>
      <c r="C5" s="1328"/>
      <c r="D5" s="1329"/>
      <c r="E5" s="1334"/>
      <c r="F5" s="1335"/>
      <c r="G5" s="1334"/>
      <c r="H5" s="1335"/>
      <c r="I5" s="1340"/>
      <c r="J5" s="1341"/>
      <c r="K5" s="1334"/>
      <c r="L5" s="1344"/>
      <c r="M5" s="1361"/>
    </row>
    <row r="6" spans="2:13">
      <c r="B6" s="1345" t="s">
        <v>754</v>
      </c>
      <c r="C6" s="1346"/>
      <c r="D6" s="1346"/>
      <c r="E6" s="1346">
        <v>53.25</v>
      </c>
      <c r="F6" s="1346"/>
      <c r="G6" s="1346">
        <v>40.25</v>
      </c>
      <c r="H6" s="1346"/>
      <c r="I6" s="1346">
        <v>13</v>
      </c>
      <c r="J6" s="1346"/>
      <c r="K6" s="1346">
        <v>8</v>
      </c>
      <c r="L6" s="1348"/>
      <c r="M6" s="1258">
        <v>3</v>
      </c>
    </row>
    <row r="7" spans="2:13">
      <c r="B7" s="1347"/>
      <c r="C7" s="1135"/>
      <c r="D7" s="1135"/>
      <c r="E7" s="1135"/>
      <c r="F7" s="1135"/>
      <c r="G7" s="1135"/>
      <c r="H7" s="1135"/>
      <c r="I7" s="1135"/>
      <c r="J7" s="1135"/>
      <c r="K7" s="1135"/>
      <c r="L7" s="1131"/>
      <c r="M7" s="1206"/>
    </row>
    <row r="8" spans="2:13">
      <c r="B8" s="1347" t="s">
        <v>520</v>
      </c>
      <c r="C8" s="1135"/>
      <c r="D8" s="1135"/>
      <c r="E8" s="1135">
        <v>14</v>
      </c>
      <c r="F8" s="1135"/>
      <c r="G8" s="1135">
        <v>12</v>
      </c>
      <c r="H8" s="1135"/>
      <c r="I8" s="1135">
        <v>2</v>
      </c>
      <c r="J8" s="1135"/>
      <c r="K8" s="1135">
        <v>1</v>
      </c>
      <c r="L8" s="1131"/>
      <c r="M8" s="1259"/>
    </row>
    <row r="9" spans="2:13">
      <c r="B9" s="1347"/>
      <c r="C9" s="1135"/>
      <c r="D9" s="1135"/>
      <c r="E9" s="1135"/>
      <c r="F9" s="1135"/>
      <c r="G9" s="1135"/>
      <c r="H9" s="1135"/>
      <c r="I9" s="1135"/>
      <c r="J9" s="1135"/>
      <c r="K9" s="1135"/>
      <c r="L9" s="1131"/>
      <c r="M9" s="1206"/>
    </row>
    <row r="10" spans="2:13">
      <c r="B10" s="1347" t="s">
        <v>755</v>
      </c>
      <c r="C10" s="1135"/>
      <c r="D10" s="1135"/>
      <c r="E10" s="1135">
        <v>15</v>
      </c>
      <c r="F10" s="1135"/>
      <c r="G10" s="1135">
        <v>14</v>
      </c>
      <c r="H10" s="1135"/>
      <c r="I10" s="1135">
        <v>1</v>
      </c>
      <c r="J10" s="1135"/>
      <c r="K10" s="1135">
        <v>1</v>
      </c>
      <c r="L10" s="1131"/>
      <c r="M10" s="1259"/>
    </row>
    <row r="11" spans="2:13">
      <c r="B11" s="1347"/>
      <c r="C11" s="1135"/>
      <c r="D11" s="1135"/>
      <c r="E11" s="1135"/>
      <c r="F11" s="1135"/>
      <c r="G11" s="1135"/>
      <c r="H11" s="1135"/>
      <c r="I11" s="1135"/>
      <c r="J11" s="1135"/>
      <c r="K11" s="1135"/>
      <c r="L11" s="1131"/>
      <c r="M11" s="1206"/>
    </row>
    <row r="12" spans="2:13">
      <c r="B12" s="1347" t="s">
        <v>336</v>
      </c>
      <c r="C12" s="1135"/>
      <c r="D12" s="1135"/>
      <c r="E12" s="1135">
        <v>47.5</v>
      </c>
      <c r="F12" s="1135"/>
      <c r="G12" s="1135">
        <v>45.5</v>
      </c>
      <c r="H12" s="1135"/>
      <c r="I12" s="1135">
        <v>2</v>
      </c>
      <c r="J12" s="1135"/>
      <c r="K12" s="1135">
        <f>-K144</f>
        <v>0</v>
      </c>
      <c r="L12" s="1131"/>
      <c r="M12" s="1259"/>
    </row>
    <row r="13" spans="2:13">
      <c r="B13" s="1347"/>
      <c r="C13" s="1135"/>
      <c r="D13" s="1135"/>
      <c r="E13" s="1135"/>
      <c r="F13" s="1135"/>
      <c r="G13" s="1135"/>
      <c r="H13" s="1135"/>
      <c r="I13" s="1135"/>
      <c r="J13" s="1135"/>
      <c r="K13" s="1135"/>
      <c r="L13" s="1131"/>
      <c r="M13" s="1206"/>
    </row>
    <row r="14" spans="2:13">
      <c r="B14" s="1347" t="s">
        <v>3</v>
      </c>
      <c r="C14" s="1135"/>
      <c r="D14" s="1135"/>
      <c r="E14" s="1135">
        <v>78</v>
      </c>
      <c r="F14" s="1135"/>
      <c r="G14" s="1135">
        <v>32</v>
      </c>
      <c r="H14" s="1135"/>
      <c r="I14" s="1135">
        <v>46</v>
      </c>
      <c r="J14" s="1135"/>
      <c r="K14" s="1135">
        <v>4</v>
      </c>
      <c r="L14" s="1131"/>
      <c r="M14" s="1259">
        <v>1</v>
      </c>
    </row>
    <row r="15" spans="2:13">
      <c r="B15" s="1347"/>
      <c r="C15" s="1135"/>
      <c r="D15" s="1135"/>
      <c r="E15" s="1135"/>
      <c r="F15" s="1135"/>
      <c r="G15" s="1135"/>
      <c r="H15" s="1135"/>
      <c r="I15" s="1135"/>
      <c r="J15" s="1135"/>
      <c r="K15" s="1135"/>
      <c r="L15" s="1131"/>
      <c r="M15" s="1206"/>
    </row>
    <row r="16" spans="2:13">
      <c r="B16" s="1347" t="s">
        <v>299</v>
      </c>
      <c r="C16" s="1135"/>
      <c r="D16" s="1135"/>
      <c r="E16" s="1135">
        <v>64</v>
      </c>
      <c r="F16" s="1135"/>
      <c r="G16" s="1135">
        <v>11</v>
      </c>
      <c r="H16" s="1135"/>
      <c r="I16" s="1135">
        <v>53</v>
      </c>
      <c r="J16" s="1135"/>
      <c r="K16" s="1135">
        <v>2</v>
      </c>
      <c r="L16" s="1131"/>
      <c r="M16" s="1259"/>
    </row>
    <row r="17" spans="2:13">
      <c r="B17" s="1347"/>
      <c r="C17" s="1135"/>
      <c r="D17" s="1135"/>
      <c r="E17" s="1135"/>
      <c r="F17" s="1135"/>
      <c r="G17" s="1135"/>
      <c r="H17" s="1135"/>
      <c r="I17" s="1135"/>
      <c r="J17" s="1135"/>
      <c r="K17" s="1135"/>
      <c r="L17" s="1131"/>
      <c r="M17" s="1206"/>
    </row>
    <row r="18" spans="2:13">
      <c r="B18" s="1347" t="s">
        <v>303</v>
      </c>
      <c r="C18" s="1135"/>
      <c r="D18" s="1135"/>
      <c r="E18" s="1135">
        <v>91</v>
      </c>
      <c r="F18" s="1135"/>
      <c r="G18" s="1135">
        <v>39</v>
      </c>
      <c r="H18" s="1135"/>
      <c r="I18" s="1135">
        <v>52</v>
      </c>
      <c r="J18" s="1135"/>
      <c r="K18" s="1135">
        <v>2</v>
      </c>
      <c r="L18" s="1131"/>
      <c r="M18" s="1259">
        <v>1</v>
      </c>
    </row>
    <row r="19" spans="2:13">
      <c r="B19" s="1347"/>
      <c r="C19" s="1135"/>
      <c r="D19" s="1135"/>
      <c r="E19" s="1135"/>
      <c r="F19" s="1135"/>
      <c r="G19" s="1135"/>
      <c r="H19" s="1135"/>
      <c r="I19" s="1135"/>
      <c r="J19" s="1135"/>
      <c r="K19" s="1135"/>
      <c r="L19" s="1131"/>
      <c r="M19" s="1206"/>
    </row>
    <row r="20" spans="2:13">
      <c r="B20" s="1347" t="s">
        <v>756</v>
      </c>
      <c r="C20" s="1135"/>
      <c r="D20" s="1135"/>
      <c r="E20" s="1135">
        <v>91</v>
      </c>
      <c r="F20" s="1135"/>
      <c r="G20" s="1135">
        <v>34</v>
      </c>
      <c r="H20" s="1135"/>
      <c r="I20" s="1135">
        <v>57</v>
      </c>
      <c r="J20" s="1135"/>
      <c r="K20" s="1135">
        <v>3</v>
      </c>
      <c r="L20" s="1131"/>
      <c r="M20" s="1259"/>
    </row>
    <row r="21" spans="2:13">
      <c r="B21" s="1347"/>
      <c r="C21" s="1135"/>
      <c r="D21" s="1135"/>
      <c r="E21" s="1135"/>
      <c r="F21" s="1135"/>
      <c r="G21" s="1135"/>
      <c r="H21" s="1135"/>
      <c r="I21" s="1135"/>
      <c r="J21" s="1135"/>
      <c r="K21" s="1135"/>
      <c r="L21" s="1131"/>
      <c r="M21" s="1206"/>
    </row>
    <row r="22" spans="2:13">
      <c r="B22" s="1347" t="s">
        <v>757</v>
      </c>
      <c r="C22" s="1135"/>
      <c r="D22" s="1135"/>
      <c r="E22" s="1135">
        <v>30</v>
      </c>
      <c r="F22" s="1135"/>
      <c r="G22" s="1135">
        <v>29</v>
      </c>
      <c r="H22" s="1135"/>
      <c r="I22" s="1135">
        <v>1</v>
      </c>
      <c r="J22" s="1135"/>
      <c r="K22" s="1135"/>
      <c r="L22" s="1131"/>
      <c r="M22" s="1259"/>
    </row>
    <row r="23" spans="2:13">
      <c r="B23" s="1347"/>
      <c r="C23" s="1135"/>
      <c r="D23" s="1135"/>
      <c r="E23" s="1135"/>
      <c r="F23" s="1135"/>
      <c r="G23" s="1135"/>
      <c r="H23" s="1135"/>
      <c r="I23" s="1135"/>
      <c r="J23" s="1135"/>
      <c r="K23" s="1135"/>
      <c r="L23" s="1131"/>
      <c r="M23" s="1206"/>
    </row>
    <row r="24" spans="2:13">
      <c r="B24" s="1347" t="s">
        <v>758</v>
      </c>
      <c r="C24" s="1135"/>
      <c r="D24" s="1135"/>
      <c r="E24" s="1135">
        <v>105</v>
      </c>
      <c r="F24" s="1135"/>
      <c r="G24" s="1135">
        <v>103</v>
      </c>
      <c r="H24" s="1135"/>
      <c r="I24" s="1135">
        <v>2</v>
      </c>
      <c r="J24" s="1135"/>
      <c r="K24" s="1135">
        <v>5</v>
      </c>
      <c r="L24" s="1131"/>
      <c r="M24" s="1259">
        <v>5</v>
      </c>
    </row>
    <row r="25" spans="2:13">
      <c r="B25" s="1347"/>
      <c r="C25" s="1135"/>
      <c r="D25" s="1135"/>
      <c r="E25" s="1135"/>
      <c r="F25" s="1135"/>
      <c r="G25" s="1135"/>
      <c r="H25" s="1135"/>
      <c r="I25" s="1135"/>
      <c r="J25" s="1135"/>
      <c r="K25" s="1135"/>
      <c r="L25" s="1131"/>
      <c r="M25" s="1206"/>
    </row>
    <row r="26" spans="2:13">
      <c r="B26" s="1349" t="s">
        <v>760</v>
      </c>
      <c r="C26" s="1254"/>
      <c r="D26" s="1208"/>
      <c r="E26" s="1226">
        <v>18</v>
      </c>
      <c r="F26" s="1208"/>
      <c r="G26" s="1226">
        <v>17</v>
      </c>
      <c r="H26" s="1208"/>
      <c r="I26" s="1226">
        <v>1</v>
      </c>
      <c r="J26" s="1208"/>
      <c r="K26" s="1135"/>
      <c r="L26" s="1131"/>
      <c r="M26" s="1259"/>
    </row>
    <row r="27" spans="2:13">
      <c r="B27" s="1350"/>
      <c r="C27" s="1351"/>
      <c r="D27" s="1246"/>
      <c r="E27" s="1229"/>
      <c r="F27" s="1246"/>
      <c r="G27" s="1229"/>
      <c r="H27" s="1246"/>
      <c r="I27" s="1229"/>
      <c r="J27" s="1246"/>
      <c r="K27" s="1135"/>
      <c r="L27" s="1131"/>
      <c r="M27" s="1206"/>
    </row>
    <row r="28" spans="2:13">
      <c r="B28" s="1347" t="s">
        <v>759</v>
      </c>
      <c r="C28" s="1135"/>
      <c r="D28" s="1135"/>
      <c r="E28" s="1135">
        <v>17</v>
      </c>
      <c r="F28" s="1135"/>
      <c r="G28" s="1135">
        <v>15</v>
      </c>
      <c r="H28" s="1135"/>
      <c r="I28" s="1135">
        <v>2</v>
      </c>
      <c r="J28" s="1135"/>
      <c r="K28" s="1226">
        <v>1</v>
      </c>
      <c r="L28" s="1254"/>
      <c r="M28" s="1259">
        <v>1</v>
      </c>
    </row>
    <row r="29" spans="2:13">
      <c r="B29" s="1347"/>
      <c r="C29" s="1135"/>
      <c r="D29" s="1135"/>
      <c r="E29" s="1135"/>
      <c r="F29" s="1135"/>
      <c r="G29" s="1135"/>
      <c r="H29" s="1135"/>
      <c r="I29" s="1135"/>
      <c r="J29" s="1135"/>
      <c r="K29" s="1229"/>
      <c r="L29" s="1351"/>
      <c r="M29" s="1206"/>
    </row>
    <row r="30" spans="2:13">
      <c r="B30" s="1349" t="s">
        <v>761</v>
      </c>
      <c r="C30" s="1254"/>
      <c r="D30" s="1208"/>
      <c r="E30" s="1226">
        <v>1</v>
      </c>
      <c r="F30" s="1208"/>
      <c r="G30" s="1226">
        <v>1</v>
      </c>
      <c r="H30" s="1208"/>
      <c r="I30" s="1226"/>
      <c r="J30" s="1208"/>
      <c r="K30" s="1226"/>
      <c r="L30" s="1254"/>
      <c r="M30" s="1259"/>
    </row>
    <row r="31" spans="2:13">
      <c r="B31" s="1350"/>
      <c r="C31" s="1351"/>
      <c r="D31" s="1246"/>
      <c r="E31" s="1229"/>
      <c r="F31" s="1246"/>
      <c r="G31" s="1229"/>
      <c r="H31" s="1246"/>
      <c r="I31" s="1229"/>
      <c r="J31" s="1246"/>
      <c r="K31" s="1229"/>
      <c r="L31" s="1351"/>
      <c r="M31" s="1206"/>
    </row>
    <row r="32" spans="2:13">
      <c r="B32" s="1349" t="s">
        <v>462</v>
      </c>
      <c r="C32" s="1254"/>
      <c r="D32" s="1208"/>
      <c r="E32" s="1226">
        <v>36</v>
      </c>
      <c r="F32" s="1208"/>
      <c r="G32" s="1226">
        <v>32</v>
      </c>
      <c r="H32" s="1254"/>
      <c r="I32" s="1226">
        <v>4</v>
      </c>
      <c r="J32" s="1208"/>
      <c r="K32" s="1254">
        <v>1</v>
      </c>
      <c r="L32" s="1254"/>
      <c r="M32" s="1259">
        <v>1</v>
      </c>
    </row>
    <row r="33" spans="2:13">
      <c r="B33" s="1350"/>
      <c r="C33" s="1351"/>
      <c r="D33" s="1246"/>
      <c r="E33" s="1229"/>
      <c r="F33" s="1246"/>
      <c r="G33" s="1229"/>
      <c r="H33" s="1351"/>
      <c r="I33" s="1229"/>
      <c r="J33" s="1246"/>
      <c r="K33" s="1351"/>
      <c r="L33" s="1351"/>
      <c r="M33" s="1206"/>
    </row>
    <row r="34" spans="2:13">
      <c r="B34" s="1349" t="s">
        <v>762</v>
      </c>
      <c r="C34" s="1254"/>
      <c r="D34" s="1208"/>
      <c r="E34" s="1226">
        <v>39</v>
      </c>
      <c r="F34" s="1208"/>
      <c r="G34" s="1226">
        <v>34</v>
      </c>
      <c r="H34" s="1208"/>
      <c r="I34" s="1226">
        <v>5</v>
      </c>
      <c r="J34" s="1208"/>
      <c r="K34" s="1226">
        <v>1</v>
      </c>
      <c r="L34" s="1254"/>
      <c r="M34" s="1259"/>
    </row>
    <row r="35" spans="2:13" ht="15.75" thickBot="1">
      <c r="B35" s="1358"/>
      <c r="C35" s="1255"/>
      <c r="D35" s="1247"/>
      <c r="E35" s="1227"/>
      <c r="F35" s="1247"/>
      <c r="G35" s="1227"/>
      <c r="H35" s="1247"/>
      <c r="I35" s="1227"/>
      <c r="J35" s="1247"/>
      <c r="K35" s="1227"/>
      <c r="L35" s="1255"/>
      <c r="M35" s="1260"/>
    </row>
    <row r="36" spans="2:13">
      <c r="B36" s="1352" t="s">
        <v>763</v>
      </c>
      <c r="C36" s="1353"/>
      <c r="D36" s="1354"/>
      <c r="E36" s="1362">
        <f>E32+E30+E28+E26+E24+E22+E20+E18+E16+E14+E10+E8+E6+E34+E12</f>
        <v>699.75</v>
      </c>
      <c r="F36" s="1354"/>
      <c r="G36" s="1364">
        <f>G6+G8+G10+G12+G14+G16+G18+G20+G22+G24+G26+G28+G30+G32+G34</f>
        <v>458.75</v>
      </c>
      <c r="H36" s="1365"/>
      <c r="I36" s="1364">
        <f>I6+I8+I10+I12+I14+I16+I18+I20+I22+I24+I26+I28+I30+I32+I34</f>
        <v>241</v>
      </c>
      <c r="J36" s="1368"/>
      <c r="K36" s="1370">
        <f>K6+K8+K10+K14+K16+K18+K20+K24+K28+K32+K34</f>
        <v>29</v>
      </c>
      <c r="L36" s="1371"/>
      <c r="M36" s="1374">
        <f>M34+M32+M30+M28+M26+M24+M22+M20+M18+M16+M14+M12+M10+M8+M6</f>
        <v>12</v>
      </c>
    </row>
    <row r="37" spans="2:13" ht="15.75" thickBot="1">
      <c r="B37" s="1355"/>
      <c r="C37" s="1356"/>
      <c r="D37" s="1357"/>
      <c r="E37" s="1363"/>
      <c r="F37" s="1357"/>
      <c r="G37" s="1366"/>
      <c r="H37" s="1367"/>
      <c r="I37" s="1366"/>
      <c r="J37" s="1369"/>
      <c r="K37" s="1372"/>
      <c r="L37" s="1373"/>
      <c r="M37" s="1375"/>
    </row>
    <row r="39" spans="2:13" ht="15.75" thickBot="1"/>
    <row r="40" spans="2:13">
      <c r="B40" s="1321" t="s">
        <v>751</v>
      </c>
      <c r="C40" s="1322"/>
      <c r="D40" s="1323"/>
      <c r="E40" s="1330" t="s">
        <v>153</v>
      </c>
      <c r="F40" s="1331"/>
      <c r="G40" s="1330" t="s">
        <v>752</v>
      </c>
      <c r="H40" s="1331"/>
      <c r="I40" s="1336" t="s">
        <v>753</v>
      </c>
      <c r="J40" s="1337"/>
      <c r="K40" s="1330" t="s">
        <v>764</v>
      </c>
      <c r="L40" s="1342"/>
      <c r="M40" s="1359" t="s">
        <v>765</v>
      </c>
    </row>
    <row r="41" spans="2:13">
      <c r="B41" s="1324"/>
      <c r="C41" s="1325"/>
      <c r="D41" s="1326"/>
      <c r="E41" s="1332"/>
      <c r="F41" s="1333"/>
      <c r="G41" s="1332"/>
      <c r="H41" s="1333"/>
      <c r="I41" s="1338"/>
      <c r="J41" s="1339"/>
      <c r="K41" s="1332"/>
      <c r="L41" s="1343"/>
      <c r="M41" s="1360"/>
    </row>
    <row r="42" spans="2:13" ht="15.75" thickBot="1">
      <c r="B42" s="1327"/>
      <c r="C42" s="1328"/>
      <c r="D42" s="1329"/>
      <c r="E42" s="1334"/>
      <c r="F42" s="1335"/>
      <c r="G42" s="1334"/>
      <c r="H42" s="1335"/>
      <c r="I42" s="1340"/>
      <c r="J42" s="1341"/>
      <c r="K42" s="1334"/>
      <c r="L42" s="1344"/>
      <c r="M42" s="1361"/>
    </row>
    <row r="43" spans="2:13">
      <c r="B43" s="1345" t="s">
        <v>754</v>
      </c>
      <c r="C43" s="1346"/>
      <c r="D43" s="1346"/>
      <c r="E43" s="1346">
        <v>42.25</v>
      </c>
      <c r="F43" s="1346"/>
      <c r="G43" s="1346">
        <v>33.25</v>
      </c>
      <c r="H43" s="1346"/>
      <c r="I43" s="1346">
        <v>9</v>
      </c>
      <c r="J43" s="1346"/>
      <c r="K43" s="1346">
        <v>8</v>
      </c>
      <c r="L43" s="1348"/>
      <c r="M43" s="1258">
        <v>3</v>
      </c>
    </row>
    <row r="44" spans="2:13">
      <c r="B44" s="1347"/>
      <c r="C44" s="1135"/>
      <c r="D44" s="1135"/>
      <c r="E44" s="1135"/>
      <c r="F44" s="1135"/>
      <c r="G44" s="1135"/>
      <c r="H44" s="1135"/>
      <c r="I44" s="1135"/>
      <c r="J44" s="1135"/>
      <c r="K44" s="1135"/>
      <c r="L44" s="1131"/>
      <c r="M44" s="1206"/>
    </row>
    <row r="45" spans="2:13">
      <c r="B45" s="1347" t="s">
        <v>520</v>
      </c>
      <c r="C45" s="1135"/>
      <c r="D45" s="1135"/>
      <c r="E45" s="1135">
        <v>15</v>
      </c>
      <c r="F45" s="1135"/>
      <c r="G45" s="1135">
        <v>13</v>
      </c>
      <c r="H45" s="1135"/>
      <c r="I45" s="1135">
        <v>2</v>
      </c>
      <c r="J45" s="1135"/>
      <c r="K45" s="1135">
        <v>1</v>
      </c>
      <c r="L45" s="1131"/>
      <c r="M45" s="1259"/>
    </row>
    <row r="46" spans="2:13">
      <c r="B46" s="1347"/>
      <c r="C46" s="1135"/>
      <c r="D46" s="1135"/>
      <c r="E46" s="1135"/>
      <c r="F46" s="1135"/>
      <c r="G46" s="1135"/>
      <c r="H46" s="1135"/>
      <c r="I46" s="1135"/>
      <c r="J46" s="1135"/>
      <c r="K46" s="1135"/>
      <c r="L46" s="1131"/>
      <c r="M46" s="1206"/>
    </row>
    <row r="47" spans="2:13">
      <c r="B47" s="1347" t="s">
        <v>755</v>
      </c>
      <c r="C47" s="1135"/>
      <c r="D47" s="1135"/>
      <c r="E47" s="1135">
        <v>15</v>
      </c>
      <c r="F47" s="1135"/>
      <c r="G47" s="1135">
        <v>14</v>
      </c>
      <c r="H47" s="1135"/>
      <c r="I47" s="1135">
        <v>1</v>
      </c>
      <c r="J47" s="1135"/>
      <c r="K47" s="1135">
        <v>1</v>
      </c>
      <c r="L47" s="1131"/>
      <c r="M47" s="1259"/>
    </row>
    <row r="48" spans="2:13">
      <c r="B48" s="1347"/>
      <c r="C48" s="1135"/>
      <c r="D48" s="1135"/>
      <c r="E48" s="1135"/>
      <c r="F48" s="1135"/>
      <c r="G48" s="1135"/>
      <c r="H48" s="1135"/>
      <c r="I48" s="1135"/>
      <c r="J48" s="1135"/>
      <c r="K48" s="1135"/>
      <c r="L48" s="1131"/>
      <c r="M48" s="1206"/>
    </row>
    <row r="49" spans="2:13">
      <c r="B49" s="1347" t="s">
        <v>336</v>
      </c>
      <c r="C49" s="1135"/>
      <c r="D49" s="1135"/>
      <c r="E49" s="1135">
        <v>46.5</v>
      </c>
      <c r="F49" s="1135"/>
      <c r="G49" s="1135">
        <v>45.5</v>
      </c>
      <c r="H49" s="1135"/>
      <c r="I49" s="1135">
        <v>1</v>
      </c>
      <c r="J49" s="1135"/>
      <c r="K49" s="1135">
        <f>-K181</f>
        <v>0</v>
      </c>
      <c r="L49" s="1131"/>
      <c r="M49" s="1259"/>
    </row>
    <row r="50" spans="2:13">
      <c r="B50" s="1347"/>
      <c r="C50" s="1135"/>
      <c r="D50" s="1135"/>
      <c r="E50" s="1135"/>
      <c r="F50" s="1135"/>
      <c r="G50" s="1135"/>
      <c r="H50" s="1135"/>
      <c r="I50" s="1135"/>
      <c r="J50" s="1135"/>
      <c r="K50" s="1135"/>
      <c r="L50" s="1131"/>
      <c r="M50" s="1206"/>
    </row>
    <row r="51" spans="2:13">
      <c r="B51" s="1347" t="s">
        <v>3</v>
      </c>
      <c r="C51" s="1135"/>
      <c r="D51" s="1135"/>
      <c r="E51" s="1135">
        <v>31.5</v>
      </c>
      <c r="F51" s="1135"/>
      <c r="G51" s="1135">
        <v>28</v>
      </c>
      <c r="H51" s="1135"/>
      <c r="I51" s="1135">
        <v>3.5</v>
      </c>
      <c r="J51" s="1135"/>
      <c r="K51" s="1135">
        <v>4</v>
      </c>
      <c r="L51" s="1131"/>
      <c r="M51" s="1259">
        <v>1</v>
      </c>
    </row>
    <row r="52" spans="2:13">
      <c r="B52" s="1347"/>
      <c r="C52" s="1135"/>
      <c r="D52" s="1135"/>
      <c r="E52" s="1135"/>
      <c r="F52" s="1135"/>
      <c r="G52" s="1135"/>
      <c r="H52" s="1135"/>
      <c r="I52" s="1135"/>
      <c r="J52" s="1135"/>
      <c r="K52" s="1135"/>
      <c r="L52" s="1131"/>
      <c r="M52" s="1206"/>
    </row>
    <row r="53" spans="2:13">
      <c r="B53" s="1347" t="s">
        <v>299</v>
      </c>
      <c r="C53" s="1135"/>
      <c r="D53" s="1135"/>
      <c r="E53" s="1135">
        <v>11</v>
      </c>
      <c r="F53" s="1135"/>
      <c r="G53" s="1135">
        <v>9</v>
      </c>
      <c r="H53" s="1135"/>
      <c r="I53" s="1135">
        <v>2</v>
      </c>
      <c r="J53" s="1135"/>
      <c r="K53" s="1135">
        <v>2</v>
      </c>
      <c r="L53" s="1131"/>
      <c r="M53" s="1259"/>
    </row>
    <row r="54" spans="2:13">
      <c r="B54" s="1347"/>
      <c r="C54" s="1135"/>
      <c r="D54" s="1135"/>
      <c r="E54" s="1135"/>
      <c r="F54" s="1135"/>
      <c r="G54" s="1135"/>
      <c r="H54" s="1135"/>
      <c r="I54" s="1135"/>
      <c r="J54" s="1135"/>
      <c r="K54" s="1135"/>
      <c r="L54" s="1131"/>
      <c r="M54" s="1206"/>
    </row>
    <row r="55" spans="2:13">
      <c r="B55" s="1347" t="s">
        <v>303</v>
      </c>
      <c r="C55" s="1135"/>
      <c r="D55" s="1135"/>
      <c r="E55" s="1135">
        <v>39</v>
      </c>
      <c r="F55" s="1135"/>
      <c r="G55" s="1135">
        <v>34</v>
      </c>
      <c r="H55" s="1135"/>
      <c r="I55" s="1135">
        <v>5</v>
      </c>
      <c r="J55" s="1135"/>
      <c r="K55" s="1135">
        <v>2</v>
      </c>
      <c r="L55" s="1131"/>
      <c r="M55" s="1259">
        <v>1</v>
      </c>
    </row>
    <row r="56" spans="2:13">
      <c r="B56" s="1347"/>
      <c r="C56" s="1135"/>
      <c r="D56" s="1135"/>
      <c r="E56" s="1135"/>
      <c r="F56" s="1135"/>
      <c r="G56" s="1135"/>
      <c r="H56" s="1135"/>
      <c r="I56" s="1135"/>
      <c r="J56" s="1135"/>
      <c r="K56" s="1135"/>
      <c r="L56" s="1131"/>
      <c r="M56" s="1206"/>
    </row>
    <row r="57" spans="2:13">
      <c r="B57" s="1347" t="s">
        <v>756</v>
      </c>
      <c r="C57" s="1135"/>
      <c r="D57" s="1135"/>
      <c r="E57" s="1135">
        <v>33</v>
      </c>
      <c r="F57" s="1135"/>
      <c r="G57" s="1135">
        <v>29</v>
      </c>
      <c r="H57" s="1135"/>
      <c r="I57" s="1135">
        <v>4</v>
      </c>
      <c r="J57" s="1135"/>
      <c r="K57" s="1135">
        <v>3</v>
      </c>
      <c r="L57" s="1131"/>
      <c r="M57" s="1259"/>
    </row>
    <row r="58" spans="2:13">
      <c r="B58" s="1347"/>
      <c r="C58" s="1135"/>
      <c r="D58" s="1135"/>
      <c r="E58" s="1135"/>
      <c r="F58" s="1135"/>
      <c r="G58" s="1135"/>
      <c r="H58" s="1135"/>
      <c r="I58" s="1135"/>
      <c r="J58" s="1135"/>
      <c r="K58" s="1135"/>
      <c r="L58" s="1131"/>
      <c r="M58" s="1206"/>
    </row>
    <row r="59" spans="2:13">
      <c r="B59" s="1347" t="s">
        <v>757</v>
      </c>
      <c r="C59" s="1135"/>
      <c r="D59" s="1135"/>
      <c r="E59" s="1135">
        <v>30</v>
      </c>
      <c r="F59" s="1135"/>
      <c r="G59" s="1135">
        <v>29</v>
      </c>
      <c r="H59" s="1135"/>
      <c r="I59" s="1135">
        <v>1</v>
      </c>
      <c r="J59" s="1135"/>
      <c r="K59" s="1135"/>
      <c r="L59" s="1131"/>
      <c r="M59" s="1259"/>
    </row>
    <row r="60" spans="2:13">
      <c r="B60" s="1347"/>
      <c r="C60" s="1135"/>
      <c r="D60" s="1135"/>
      <c r="E60" s="1135"/>
      <c r="F60" s="1135"/>
      <c r="G60" s="1135"/>
      <c r="H60" s="1135"/>
      <c r="I60" s="1135"/>
      <c r="J60" s="1135"/>
      <c r="K60" s="1135"/>
      <c r="L60" s="1131"/>
      <c r="M60" s="1206"/>
    </row>
    <row r="61" spans="2:13">
      <c r="B61" s="1347" t="s">
        <v>758</v>
      </c>
      <c r="C61" s="1135"/>
      <c r="D61" s="1135"/>
      <c r="E61" s="1135">
        <v>105</v>
      </c>
      <c r="F61" s="1135"/>
      <c r="G61" s="1135">
        <v>104</v>
      </c>
      <c r="H61" s="1135"/>
      <c r="I61" s="1135">
        <v>1</v>
      </c>
      <c r="J61" s="1135"/>
      <c r="K61" s="1135">
        <v>5</v>
      </c>
      <c r="L61" s="1131"/>
      <c r="M61" s="1259">
        <v>5</v>
      </c>
    </row>
    <row r="62" spans="2:13">
      <c r="B62" s="1347"/>
      <c r="C62" s="1135"/>
      <c r="D62" s="1135"/>
      <c r="E62" s="1135"/>
      <c r="F62" s="1135"/>
      <c r="G62" s="1135"/>
      <c r="H62" s="1135"/>
      <c r="I62" s="1135"/>
      <c r="J62" s="1135"/>
      <c r="K62" s="1135"/>
      <c r="L62" s="1131"/>
      <c r="M62" s="1206"/>
    </row>
    <row r="63" spans="2:13">
      <c r="B63" s="1349" t="s">
        <v>760</v>
      </c>
      <c r="C63" s="1254"/>
      <c r="D63" s="1208"/>
      <c r="E63" s="1226">
        <v>18</v>
      </c>
      <c r="F63" s="1208"/>
      <c r="G63" s="1226">
        <v>16</v>
      </c>
      <c r="H63" s="1208"/>
      <c r="I63" s="1226">
        <v>2</v>
      </c>
      <c r="J63" s="1208"/>
      <c r="K63" s="1135"/>
      <c r="L63" s="1131"/>
      <c r="M63" s="1259"/>
    </row>
    <row r="64" spans="2:13">
      <c r="B64" s="1350"/>
      <c r="C64" s="1351"/>
      <c r="D64" s="1246"/>
      <c r="E64" s="1229"/>
      <c r="F64" s="1246"/>
      <c r="G64" s="1229"/>
      <c r="H64" s="1246"/>
      <c r="I64" s="1229"/>
      <c r="J64" s="1246"/>
      <c r="K64" s="1135"/>
      <c r="L64" s="1131"/>
      <c r="M64" s="1206"/>
    </row>
    <row r="65" spans="2:13">
      <c r="B65" s="1347" t="s">
        <v>759</v>
      </c>
      <c r="C65" s="1135"/>
      <c r="D65" s="1135"/>
      <c r="E65" s="1135">
        <v>15</v>
      </c>
      <c r="F65" s="1135"/>
      <c r="G65" s="1135">
        <v>15</v>
      </c>
      <c r="H65" s="1135"/>
      <c r="I65" s="1135">
        <v>0</v>
      </c>
      <c r="J65" s="1135"/>
      <c r="K65" s="1226">
        <v>1</v>
      </c>
      <c r="L65" s="1254"/>
      <c r="M65" s="1259">
        <v>1</v>
      </c>
    </row>
    <row r="66" spans="2:13">
      <c r="B66" s="1347"/>
      <c r="C66" s="1135"/>
      <c r="D66" s="1135"/>
      <c r="E66" s="1135"/>
      <c r="F66" s="1135"/>
      <c r="G66" s="1135"/>
      <c r="H66" s="1135"/>
      <c r="I66" s="1135"/>
      <c r="J66" s="1135"/>
      <c r="K66" s="1229"/>
      <c r="L66" s="1351"/>
      <c r="M66" s="1206"/>
    </row>
    <row r="67" spans="2:13">
      <c r="B67" s="1349" t="s">
        <v>761</v>
      </c>
      <c r="C67" s="1254"/>
      <c r="D67" s="1208"/>
      <c r="E67" s="1226">
        <v>1</v>
      </c>
      <c r="F67" s="1208"/>
      <c r="G67" s="1226">
        <v>1</v>
      </c>
      <c r="H67" s="1208"/>
      <c r="I67" s="1226"/>
      <c r="J67" s="1208"/>
      <c r="K67" s="1226"/>
      <c r="L67" s="1254"/>
      <c r="M67" s="1259"/>
    </row>
    <row r="68" spans="2:13">
      <c r="B68" s="1350"/>
      <c r="C68" s="1351"/>
      <c r="D68" s="1246"/>
      <c r="E68" s="1229"/>
      <c r="F68" s="1246"/>
      <c r="G68" s="1229"/>
      <c r="H68" s="1246"/>
      <c r="I68" s="1229"/>
      <c r="J68" s="1246"/>
      <c r="K68" s="1229"/>
      <c r="L68" s="1351"/>
      <c r="M68" s="1206"/>
    </row>
    <row r="69" spans="2:13">
      <c r="B69" s="1349" t="s">
        <v>462</v>
      </c>
      <c r="C69" s="1254"/>
      <c r="D69" s="1208"/>
      <c r="E69" s="1226">
        <v>33</v>
      </c>
      <c r="F69" s="1208"/>
      <c r="G69" s="1226">
        <v>32</v>
      </c>
      <c r="H69" s="1254"/>
      <c r="I69" s="1226">
        <v>1</v>
      </c>
      <c r="J69" s="1208"/>
      <c r="K69" s="1254">
        <v>1</v>
      </c>
      <c r="L69" s="1254"/>
      <c r="M69" s="1259">
        <v>1</v>
      </c>
    </row>
    <row r="70" spans="2:13">
      <c r="B70" s="1350"/>
      <c r="C70" s="1351"/>
      <c r="D70" s="1246"/>
      <c r="E70" s="1229"/>
      <c r="F70" s="1246"/>
      <c r="G70" s="1229"/>
      <c r="H70" s="1351"/>
      <c r="I70" s="1229"/>
      <c r="J70" s="1246"/>
      <c r="K70" s="1351"/>
      <c r="L70" s="1351"/>
      <c r="M70" s="1206"/>
    </row>
    <row r="71" spans="2:13">
      <c r="B71" s="1349" t="s">
        <v>762</v>
      </c>
      <c r="C71" s="1254"/>
      <c r="D71" s="1208"/>
      <c r="E71" s="1226">
        <v>35</v>
      </c>
      <c r="F71" s="1208"/>
      <c r="G71" s="1226">
        <v>33</v>
      </c>
      <c r="H71" s="1208"/>
      <c r="I71" s="1226">
        <v>2</v>
      </c>
      <c r="J71" s="1208"/>
      <c r="K71" s="1226">
        <v>1</v>
      </c>
      <c r="L71" s="1254"/>
      <c r="M71" s="1259"/>
    </row>
    <row r="72" spans="2:13" ht="15.75" thickBot="1">
      <c r="B72" s="1358"/>
      <c r="C72" s="1255"/>
      <c r="D72" s="1247"/>
      <c r="E72" s="1227"/>
      <c r="F72" s="1247"/>
      <c r="G72" s="1227"/>
      <c r="H72" s="1247"/>
      <c r="I72" s="1227"/>
      <c r="J72" s="1247"/>
      <c r="K72" s="1227"/>
      <c r="L72" s="1255"/>
      <c r="M72" s="1260"/>
    </row>
    <row r="73" spans="2:13">
      <c r="B73" s="1352" t="s">
        <v>763</v>
      </c>
      <c r="C73" s="1353"/>
      <c r="D73" s="1354"/>
      <c r="E73" s="1362">
        <f>E69+E67+E65+E63+E61+E59+E57+E55+E53+E51+E47+E45+E43+E71+E49</f>
        <v>470.25</v>
      </c>
      <c r="F73" s="1354"/>
      <c r="G73" s="1364">
        <f>G43+G45+G47+G49+G51+G53+G55+G57+G59+G61+G63+G65+G67+G69+G71</f>
        <v>435.75</v>
      </c>
      <c r="H73" s="1365"/>
      <c r="I73" s="1364">
        <f>I43+I45+I47+I49+I51+I53+I55+I57+I59+I61+I63+I65+I67+I69+I71</f>
        <v>34.5</v>
      </c>
      <c r="J73" s="1368"/>
      <c r="K73" s="1370">
        <f>K43+K45+K47+K51+K53+K55+K57+K61+K65+K69+K71</f>
        <v>29</v>
      </c>
      <c r="L73" s="1371"/>
      <c r="M73" s="1374">
        <f>M71+M69+M67+M65+M63+M61+M59+M57+M55+M53+M51+M49+M47+M45+M43</f>
        <v>12</v>
      </c>
    </row>
    <row r="74" spans="2:13" ht="15.75" thickBot="1">
      <c r="B74" s="1355"/>
      <c r="C74" s="1356"/>
      <c r="D74" s="1357"/>
      <c r="E74" s="1363"/>
      <c r="F74" s="1357"/>
      <c r="G74" s="1366"/>
      <c r="H74" s="1367"/>
      <c r="I74" s="1366"/>
      <c r="J74" s="1369"/>
      <c r="K74" s="1372"/>
      <c r="L74" s="1373"/>
      <c r="M74" s="1375"/>
    </row>
  </sheetData>
  <mergeCells count="204">
    <mergeCell ref="B73:D74"/>
    <mergeCell ref="E73:F74"/>
    <mergeCell ref="G73:H74"/>
    <mergeCell ref="I73:J74"/>
    <mergeCell ref="K73:L74"/>
    <mergeCell ref="M73:M74"/>
    <mergeCell ref="B69:D70"/>
    <mergeCell ref="E69:F70"/>
    <mergeCell ref="G69:H70"/>
    <mergeCell ref="I69:J70"/>
    <mergeCell ref="K69:L70"/>
    <mergeCell ref="M69:M70"/>
    <mergeCell ref="B71:D72"/>
    <mergeCell ref="E71:F72"/>
    <mergeCell ref="G71:H72"/>
    <mergeCell ref="I71:J72"/>
    <mergeCell ref="K71:L72"/>
    <mergeCell ref="M71:M72"/>
    <mergeCell ref="B65:D66"/>
    <mergeCell ref="E65:F66"/>
    <mergeCell ref="G65:H66"/>
    <mergeCell ref="I65:J66"/>
    <mergeCell ref="K65:L66"/>
    <mergeCell ref="M65:M66"/>
    <mergeCell ref="B67:D68"/>
    <mergeCell ref="E67:F68"/>
    <mergeCell ref="G67:H68"/>
    <mergeCell ref="I67:J68"/>
    <mergeCell ref="K67:L68"/>
    <mergeCell ref="M67:M68"/>
    <mergeCell ref="B61:D62"/>
    <mergeCell ref="E61:F62"/>
    <mergeCell ref="G61:H62"/>
    <mergeCell ref="I61:J62"/>
    <mergeCell ref="K61:L62"/>
    <mergeCell ref="M61:M62"/>
    <mergeCell ref="B63:D64"/>
    <mergeCell ref="E63:F64"/>
    <mergeCell ref="G63:H64"/>
    <mergeCell ref="I63:J64"/>
    <mergeCell ref="K63:L64"/>
    <mergeCell ref="M63:M64"/>
    <mergeCell ref="B57:D58"/>
    <mergeCell ref="E57:F58"/>
    <mergeCell ref="G57:H58"/>
    <mergeCell ref="I57:J58"/>
    <mergeCell ref="K57:L58"/>
    <mergeCell ref="M57:M58"/>
    <mergeCell ref="B59:D60"/>
    <mergeCell ref="E59:F60"/>
    <mergeCell ref="G59:H60"/>
    <mergeCell ref="I59:J60"/>
    <mergeCell ref="K59:L60"/>
    <mergeCell ref="M59:M60"/>
    <mergeCell ref="B53:D54"/>
    <mergeCell ref="E53:F54"/>
    <mergeCell ref="G53:H54"/>
    <mergeCell ref="I53:J54"/>
    <mergeCell ref="K53:L54"/>
    <mergeCell ref="M53:M54"/>
    <mergeCell ref="B55:D56"/>
    <mergeCell ref="E55:F56"/>
    <mergeCell ref="G55:H56"/>
    <mergeCell ref="I55:J56"/>
    <mergeCell ref="K55:L56"/>
    <mergeCell ref="M55:M56"/>
    <mergeCell ref="B49:D50"/>
    <mergeCell ref="E49:F50"/>
    <mergeCell ref="G49:H50"/>
    <mergeCell ref="I49:J50"/>
    <mergeCell ref="K49:L50"/>
    <mergeCell ref="M49:M50"/>
    <mergeCell ref="B51:D52"/>
    <mergeCell ref="E51:F52"/>
    <mergeCell ref="G51:H52"/>
    <mergeCell ref="I51:J52"/>
    <mergeCell ref="K51:L52"/>
    <mergeCell ref="M51:M52"/>
    <mergeCell ref="B45:D46"/>
    <mergeCell ref="E45:F46"/>
    <mergeCell ref="G45:H46"/>
    <mergeCell ref="I45:J46"/>
    <mergeCell ref="K45:L46"/>
    <mergeCell ref="M45:M46"/>
    <mergeCell ref="B47:D48"/>
    <mergeCell ref="E47:F48"/>
    <mergeCell ref="G47:H48"/>
    <mergeCell ref="I47:J48"/>
    <mergeCell ref="K47:L48"/>
    <mergeCell ref="M47:M48"/>
    <mergeCell ref="B40:D42"/>
    <mergeCell ref="E40:F42"/>
    <mergeCell ref="G40:H42"/>
    <mergeCell ref="I40:J42"/>
    <mergeCell ref="K40:L42"/>
    <mergeCell ref="M40:M42"/>
    <mergeCell ref="B43:D44"/>
    <mergeCell ref="E43:F44"/>
    <mergeCell ref="G43:H44"/>
    <mergeCell ref="I43:J44"/>
    <mergeCell ref="K43:L44"/>
    <mergeCell ref="M43:M44"/>
    <mergeCell ref="M28:M29"/>
    <mergeCell ref="M30:M31"/>
    <mergeCell ref="M32:M33"/>
    <mergeCell ref="M34:M35"/>
    <mergeCell ref="M36:M37"/>
    <mergeCell ref="M16:M17"/>
    <mergeCell ref="M18:M19"/>
    <mergeCell ref="M20:M21"/>
    <mergeCell ref="M22:M23"/>
    <mergeCell ref="M24:M25"/>
    <mergeCell ref="M26:M27"/>
    <mergeCell ref="M3:M5"/>
    <mergeCell ref="M6:M7"/>
    <mergeCell ref="M8:M9"/>
    <mergeCell ref="M10:M11"/>
    <mergeCell ref="M12:M13"/>
    <mergeCell ref="M14:M15"/>
    <mergeCell ref="E36:F37"/>
    <mergeCell ref="G36:H37"/>
    <mergeCell ref="I36:J37"/>
    <mergeCell ref="K36:L37"/>
    <mergeCell ref="E30:F31"/>
    <mergeCell ref="K8:L9"/>
    <mergeCell ref="K10:L11"/>
    <mergeCell ref="K12:L13"/>
    <mergeCell ref="K14:L15"/>
    <mergeCell ref="K16:L17"/>
    <mergeCell ref="K18:L19"/>
    <mergeCell ref="I8:J9"/>
    <mergeCell ref="I10:J11"/>
    <mergeCell ref="I12:J13"/>
    <mergeCell ref="I14:J15"/>
    <mergeCell ref="I16:J17"/>
    <mergeCell ref="I18:J19"/>
    <mergeCell ref="E28:F29"/>
    <mergeCell ref="B36:D37"/>
    <mergeCell ref="B34:D35"/>
    <mergeCell ref="E34:F35"/>
    <mergeCell ref="G34:H35"/>
    <mergeCell ref="I34:J35"/>
    <mergeCell ref="K34:L35"/>
    <mergeCell ref="E32:F33"/>
    <mergeCell ref="I32:J33"/>
    <mergeCell ref="K32:L33"/>
    <mergeCell ref="G32:H33"/>
    <mergeCell ref="B32:D33"/>
    <mergeCell ref="B30:D31"/>
    <mergeCell ref="G30:H31"/>
    <mergeCell ref="I30:J31"/>
    <mergeCell ref="K30:L31"/>
    <mergeCell ref="E26:F27"/>
    <mergeCell ref="B26:D27"/>
    <mergeCell ref="G26:H27"/>
    <mergeCell ref="I26:J27"/>
    <mergeCell ref="K20:L21"/>
    <mergeCell ref="K22:L23"/>
    <mergeCell ref="K24:L25"/>
    <mergeCell ref="K26:L27"/>
    <mergeCell ref="K28:L29"/>
    <mergeCell ref="I20:J21"/>
    <mergeCell ref="I22:J23"/>
    <mergeCell ref="I24:J25"/>
    <mergeCell ref="I28:J29"/>
    <mergeCell ref="G20:H21"/>
    <mergeCell ref="G22:H23"/>
    <mergeCell ref="G24:H25"/>
    <mergeCell ref="G28:H29"/>
    <mergeCell ref="E20:F21"/>
    <mergeCell ref="E22:F23"/>
    <mergeCell ref="E24:F25"/>
    <mergeCell ref="G8:H9"/>
    <mergeCell ref="G10:H11"/>
    <mergeCell ref="G12:H13"/>
    <mergeCell ref="G14:H15"/>
    <mergeCell ref="G16:H17"/>
    <mergeCell ref="G18:H19"/>
    <mergeCell ref="B20:D21"/>
    <mergeCell ref="B22:D23"/>
    <mergeCell ref="B24:D25"/>
    <mergeCell ref="B28:D29"/>
    <mergeCell ref="E8:F9"/>
    <mergeCell ref="E10:F11"/>
    <mergeCell ref="E12:F13"/>
    <mergeCell ref="E14:F15"/>
    <mergeCell ref="E16:F17"/>
    <mergeCell ref="E18:F19"/>
    <mergeCell ref="B8:D9"/>
    <mergeCell ref="B10:D11"/>
    <mergeCell ref="B12:D13"/>
    <mergeCell ref="B14:D15"/>
    <mergeCell ref="B16:D17"/>
    <mergeCell ref="B18:D19"/>
    <mergeCell ref="B3:D5"/>
    <mergeCell ref="E3:F5"/>
    <mergeCell ref="G3:H5"/>
    <mergeCell ref="I3:J5"/>
    <mergeCell ref="K3:L5"/>
    <mergeCell ref="B6:D7"/>
    <mergeCell ref="E6:F7"/>
    <mergeCell ref="G6:H7"/>
    <mergeCell ref="I6:J7"/>
    <mergeCell ref="K6:L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Лист1</vt:lpstr>
      <vt:lpstr>Отаточний</vt:lpstr>
      <vt:lpstr>адмініст.</vt:lpstr>
      <vt:lpstr>Лист4</vt:lpstr>
      <vt:lpstr>Лист5</vt:lpstr>
      <vt:lpstr>Лист6</vt:lpstr>
      <vt:lpstr>Лист7</vt:lpstr>
      <vt:lpstr>Лист2</vt:lpstr>
      <vt:lpstr>Лист8</vt:lpstr>
      <vt:lpstr>Весь персонал</vt:lpstr>
      <vt:lpstr>2017</vt:lpstr>
      <vt:lpstr>Лист3</vt:lpstr>
      <vt:lpstr>Лист9</vt:lpstr>
      <vt:lpstr>дикларація</vt:lpstr>
      <vt:lpstr>Лист10</vt:lpstr>
      <vt:lpstr>Лист11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2018-04-23T11:42:00Z</cp:lastPrinted>
  <dcterms:created xsi:type="dcterms:W3CDTF">2016-11-25T12:08:48Z</dcterms:created>
  <dcterms:modified xsi:type="dcterms:W3CDTF">2018-04-27T06:40:05Z</dcterms:modified>
</cp:coreProperties>
</file>