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10245" activeTab="0"/>
  </bookViews>
  <sheets>
    <sheet name="травень-16" sheetId="1" r:id="rId1"/>
    <sheet name="Лист1" sheetId="2" r:id="rId2"/>
  </sheets>
  <definedNames>
    <definedName name="_xlnm.Print_Area" localSheetId="0">'травень-16'!$A$1:$K$62</definedName>
  </definedNames>
  <calcPr fullCalcOnLoad="1"/>
</workbook>
</file>

<file path=xl/sharedStrings.xml><?xml version="1.0" encoding="utf-8"?>
<sst xmlns="http://schemas.openxmlformats.org/spreadsheetml/2006/main" count="69" uniqueCount="62">
  <si>
    <t xml:space="preserve">                                    Аналіз</t>
  </si>
  <si>
    <t xml:space="preserve">                                       виконання   розпису доходів  бюджету м.Кузнецовськ</t>
  </si>
  <si>
    <t>Види доходів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</si>
  <si>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</si>
  <si>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</si>
  <si>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</si>
  <si>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</si>
  <si>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</si>
  <si>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</si>
  <si>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</si>
  <si>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</si>
  <si>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</si>
  <si>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</si>
  <si>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</si>
  <si>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</si>
  <si>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</si>
  <si>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</si>
  <si>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</si>
  <si>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</si>
  <si>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</si>
  <si>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</si>
  <si>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</si>
  <si>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</si>
  <si>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</si>
  <si>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</si>
  <si>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</si>
  <si>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</si>
  <si>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 xml:space="preserve">Субвенції      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</si>
  <si>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</si>
  <si>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</si>
  <si>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</si>
  <si>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</si>
  <si>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</si>
  <si>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</si>
  <si>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</si>
  <si>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погашення заборгованості з різниці в тарифах</t>
  </si>
  <si>
    <t>СПЕЦІАЛЬНИЙ ФОНД</t>
  </si>
  <si>
    <t>Грошовi стягнення за шкоду, заподiяну порушенням законодавства про охорону навколишнього природного середовища внаслiдок господарської та iншої дiяльностi</t>
  </si>
  <si>
    <t>Власні надходження бюджетних установ і організацій</t>
  </si>
  <si>
    <t>Бюджет розвитку</t>
  </si>
  <si>
    <t xml:space="preserve">Кошти від відчуження майна, що перебуває в комунальній власності </t>
  </si>
  <si>
    <t>Кошти від продажу землі</t>
  </si>
  <si>
    <t>Всього спеціальний фонд</t>
  </si>
  <si>
    <t>Всього доходів</t>
  </si>
  <si>
    <t>Начальник відділу доходів бюджету                      О.Хандучка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</si>
  <si>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</si>
  <si>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</si>
  <si>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надання інших адміністрат. послуг</t>
  </si>
  <si>
    <r>
      <rPr>
        <sz val="15"/>
        <rFont val="Times New Roman"/>
        <family val="1"/>
      </rPr>
      <t>Частина чистого прибутку (доходу)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комунальних унітарних підприємств та їх об'єднань, що вилучається до бюджету </t>
    </r>
  </si>
  <si>
    <r>
      <rPr>
        <sz val="15"/>
        <rFont val="Times New Roman"/>
        <family val="1"/>
      </rPr>
      <t>Надходження від орендної плати</t>
    </r>
    <r>
      <rPr>
        <sz val="14"/>
        <rFont val="Times New Roman"/>
        <family val="1"/>
      </rPr>
      <t xml:space="preserve"> за </t>
    </r>
    <r>
      <rPr>
        <sz val="12"/>
        <rFont val="Times New Roman"/>
        <family val="1"/>
      </rPr>
      <t xml:space="preserve">користування цілісним майновим комплексом та іншим майном, що перебуває в комунальній власності     </t>
    </r>
  </si>
  <si>
    <t xml:space="preserve">Затверджений бюджет                        на 2016 р.                  </t>
  </si>
  <si>
    <t xml:space="preserve">Бюджет                      на  2016 р.                          зі змінами                 </t>
  </si>
  <si>
    <t xml:space="preserve">Відхилення фактичних надходжень на звітну дату 2016 року до фактичних надходжень відповідного періоду 2015 року 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</si>
  <si>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</si>
  <si>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</si>
  <si>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</si>
  <si>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</si>
  <si>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 xml:space="preserve"> Фактичні надходження до бюджету станом  на 01.06.2015р.</t>
  </si>
  <si>
    <t>Затверджено кошторисом станом на 01.06.2016р.</t>
  </si>
  <si>
    <t>Адмiнiстративний збiр за проведення державної реєстрацiї юридичних осiб, фiзичних осiб — пiдприємцiв та громадських формувань</t>
  </si>
  <si>
    <r>
      <t xml:space="preserve">                                                                                                                            станом  на 01 червня 2016 року                                                                                </t>
    </r>
    <r>
      <rPr>
        <sz val="14"/>
        <rFont val="Times New Roman"/>
        <family val="1"/>
      </rPr>
      <t xml:space="preserve"> тис.грн.     </t>
    </r>
    <r>
      <rPr>
        <b/>
        <sz val="14"/>
        <rFont val="Times New Roman"/>
        <family val="1"/>
      </rPr>
      <t xml:space="preserve">                                                                                               </t>
    </r>
  </si>
  <si>
    <r>
      <t xml:space="preserve"> Фактичні надходження до бюджету станом  на </t>
    </r>
    <r>
      <rPr>
        <b/>
        <sz val="12"/>
        <rFont val="Times New Roman"/>
        <family val="1"/>
      </rPr>
      <t>01.06.2016р.</t>
    </r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</si>
</sst>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</numFmts>
  <fonts count="48"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i/>
      <sz val="16"/>
      <color indexed="8"/>
      <name val="Times New Roman"/>
      <family val="1"/>
    </font>
    <font>
      <b/>
      <sz val="11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hair"/>
      <top style="hair"/>
      <bottom style="hair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hair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/>
      <top style="medium"/>
      <bottom/>
    </border>
    <border>
      <left style="hair"/>
      <right style="hair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 style="hair"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3" fillId="21" borderId="7" applyNumberFormat="0" applyAlignment="0" applyProtection="0"/>
    <xf numFmtId="0" fontId="3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10" fillId="24" borderId="11" xfId="52" applyFont="1" applyFill="1" applyBorder="1" applyAlignment="1">
      <alignment horizontal="center"/>
      <protection/>
    </xf>
    <xf numFmtId="0" fontId="10" fillId="24" borderId="0" xfId="52" applyFont="1" applyFill="1" applyBorder="1" applyAlignment="1">
      <alignment horizontal="centerContinuous"/>
      <protection/>
    </xf>
    <xf numFmtId="0" fontId="10" fillId="24" borderId="12" xfId="52" applyFont="1" applyFill="1" applyBorder="1" applyAlignment="1">
      <alignment horizontal="center"/>
      <protection/>
    </xf>
    <xf numFmtId="0" fontId="10" fillId="24" borderId="13" xfId="52" applyFont="1" applyFill="1" applyBorder="1" applyAlignment="1">
      <alignment horizontal="centerContinuous"/>
      <protection/>
    </xf>
    <xf numFmtId="0" fontId="10" fillId="24" borderId="14" xfId="52" applyFont="1" applyFill="1" applyBorder="1" applyAlignment="1">
      <alignment horizontal="centerContinuous"/>
      <protection/>
    </xf>
    <xf numFmtId="0" fontId="5" fillId="0" borderId="15" xfId="52" applyFont="1" applyBorder="1" applyAlignment="1">
      <alignment wrapText="1"/>
      <protection/>
    </xf>
    <xf numFmtId="0" fontId="5" fillId="0" borderId="15" xfId="52" applyFont="1" applyBorder="1" applyAlignment="1">
      <alignment vertical="top" wrapText="1"/>
      <protection/>
    </xf>
    <xf numFmtId="0" fontId="12" fillId="0" borderId="10" xfId="52" applyFont="1" applyBorder="1" applyAlignment="1">
      <alignment horizontal="center"/>
      <protection/>
    </xf>
    <xf numFmtId="0" fontId="2" fillId="8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12" fillId="0" borderId="10" xfId="52" applyFont="1" applyFill="1" applyBorder="1" applyAlignment="1">
      <alignment horizontal="center"/>
      <protection/>
    </xf>
    <xf numFmtId="174" fontId="15" fillId="0" borderId="0" xfId="52" applyNumberFormat="1" applyFont="1" applyFill="1" applyBorder="1">
      <alignment/>
      <protection/>
    </xf>
    <xf numFmtId="173" fontId="16" fillId="0" borderId="0" xfId="52" applyNumberFormat="1" applyFont="1" applyFill="1" applyBorder="1">
      <alignment/>
      <protection/>
    </xf>
    <xf numFmtId="0" fontId="1" fillId="0" borderId="0" xfId="52" applyFill="1">
      <alignment/>
      <protection/>
    </xf>
    <xf numFmtId="0" fontId="17" fillId="0" borderId="10" xfId="52" applyFont="1" applyBorder="1" applyAlignment="1">
      <alignment horizontal="center"/>
      <protection/>
    </xf>
    <xf numFmtId="0" fontId="18" fillId="0" borderId="0" xfId="52" applyFont="1">
      <alignment/>
      <protection/>
    </xf>
    <xf numFmtId="0" fontId="9" fillId="0" borderId="10" xfId="52" applyFont="1" applyFill="1" applyBorder="1" applyAlignment="1">
      <alignment horizontal="center"/>
      <protection/>
    </xf>
    <xf numFmtId="0" fontId="19" fillId="0" borderId="16" xfId="52" applyFont="1" applyBorder="1" applyAlignment="1">
      <alignment wrapText="1"/>
      <protection/>
    </xf>
    <xf numFmtId="0" fontId="5" fillId="0" borderId="15" xfId="52" applyFont="1" applyBorder="1" applyAlignment="1">
      <alignment horizontal="left" wrapText="1"/>
      <protection/>
    </xf>
    <xf numFmtId="173" fontId="7" fillId="8" borderId="15" xfId="52" applyNumberFormat="1" applyFont="1" applyFill="1" applyBorder="1">
      <alignment/>
      <protection/>
    </xf>
    <xf numFmtId="174" fontId="7" fillId="0" borderId="15" xfId="52" applyNumberFormat="1" applyFont="1" applyBorder="1" applyAlignment="1" applyProtection="1">
      <alignment horizontal="right"/>
      <protection locked="0"/>
    </xf>
    <xf numFmtId="174" fontId="7" fillId="0" borderId="15" xfId="52" applyNumberFormat="1" applyFont="1" applyBorder="1" applyProtection="1">
      <alignment/>
      <protection locked="0"/>
    </xf>
    <xf numFmtId="174" fontId="7" fillId="25" borderId="15" xfId="52" applyNumberFormat="1" applyFont="1" applyFill="1" applyBorder="1" applyAlignment="1">
      <alignment horizontal="right"/>
      <protection/>
    </xf>
    <xf numFmtId="173" fontId="7" fillId="25" borderId="15" xfId="52" applyNumberFormat="1" applyFont="1" applyFill="1" applyBorder="1">
      <alignment/>
      <protection/>
    </xf>
    <xf numFmtId="174" fontId="7" fillId="0" borderId="15" xfId="52" applyNumberFormat="1" applyFont="1" applyBorder="1">
      <alignment/>
      <protection/>
    </xf>
    <xf numFmtId="173" fontId="7" fillId="0" borderId="17" xfId="52" applyNumberFormat="1" applyFont="1" applyBorder="1">
      <alignment/>
      <protection/>
    </xf>
    <xf numFmtId="174" fontId="7" fillId="8" borderId="15" xfId="52" applyNumberFormat="1" applyFont="1" applyFill="1" applyBorder="1" applyProtection="1">
      <alignment/>
      <protection locked="0"/>
    </xf>
    <xf numFmtId="174" fontId="7" fillId="0" borderId="15" xfId="52" applyNumberFormat="1" applyFont="1" applyFill="1" applyBorder="1" applyProtection="1">
      <alignment/>
      <protection locked="0"/>
    </xf>
    <xf numFmtId="174" fontId="14" fillId="0" borderId="15" xfId="52" applyNumberFormat="1" applyFont="1" applyFill="1" applyBorder="1" applyProtection="1">
      <alignment/>
      <protection locked="0"/>
    </xf>
    <xf numFmtId="0" fontId="7" fillId="0" borderId="15" xfId="52" applyFont="1" applyBorder="1" applyAlignment="1" applyProtection="1">
      <alignment wrapText="1"/>
      <protection locked="0"/>
    </xf>
    <xf numFmtId="174" fontId="14" fillId="8" borderId="15" xfId="52" applyNumberFormat="1" applyFont="1" applyFill="1" applyBorder="1" applyAlignment="1">
      <alignment horizontal="right"/>
      <protection/>
    </xf>
    <xf numFmtId="173" fontId="14" fillId="8" borderId="17" xfId="52" applyNumberFormat="1" applyFont="1" applyFill="1" applyBorder="1">
      <alignment/>
      <protection/>
    </xf>
    <xf numFmtId="174" fontId="14" fillId="0" borderId="15" xfId="52" applyNumberFormat="1" applyFont="1" applyBorder="1" applyAlignment="1" applyProtection="1">
      <alignment horizontal="right"/>
      <protection locked="0"/>
    </xf>
    <xf numFmtId="174" fontId="14" fillId="8" borderId="15" xfId="52" applyNumberFormat="1" applyFont="1" applyFill="1" applyBorder="1" applyAlignment="1" applyProtection="1">
      <alignment horizontal="right"/>
      <protection locked="0"/>
    </xf>
    <xf numFmtId="173" fontId="14" fillId="25" borderId="15" xfId="52" applyNumberFormat="1" applyFont="1" applyFill="1" applyBorder="1">
      <alignment/>
      <protection/>
    </xf>
    <xf numFmtId="174" fontId="14" fillId="0" borderId="15" xfId="52" applyNumberFormat="1" applyFont="1" applyBorder="1">
      <alignment/>
      <protection/>
    </xf>
    <xf numFmtId="174" fontId="14" fillId="25" borderId="15" xfId="52" applyNumberFormat="1" applyFont="1" applyFill="1" applyBorder="1" applyAlignment="1">
      <alignment horizontal="right"/>
      <protection/>
    </xf>
    <xf numFmtId="174" fontId="7" fillId="8" borderId="15" xfId="52" applyNumberFormat="1" applyFont="1" applyFill="1" applyBorder="1" applyAlignment="1" applyProtection="1">
      <alignment/>
      <protection locked="0"/>
    </xf>
    <xf numFmtId="173" fontId="21" fillId="25" borderId="17" xfId="52" applyNumberFormat="1" applyFont="1" applyFill="1" applyBorder="1" applyAlignment="1">
      <alignment/>
      <protection/>
    </xf>
    <xf numFmtId="0" fontId="7" fillId="0" borderId="15" xfId="52" applyFont="1" applyBorder="1">
      <alignment/>
      <protection/>
    </xf>
    <xf numFmtId="0" fontId="7" fillId="0" borderId="17" xfId="52" applyFont="1" applyBorder="1">
      <alignment/>
      <protection/>
    </xf>
    <xf numFmtId="174" fontId="7" fillId="0" borderId="15" xfId="52" applyNumberFormat="1" applyFont="1" applyFill="1" applyBorder="1" applyAlignment="1" applyProtection="1">
      <alignment horizontal="right"/>
      <protection locked="0"/>
    </xf>
    <xf numFmtId="0" fontId="24" fillId="0" borderId="0" xfId="52" applyFont="1">
      <alignment/>
      <protection/>
    </xf>
    <xf numFmtId="0" fontId="24" fillId="0" borderId="0" xfId="52" applyFont="1" applyFill="1">
      <alignment/>
      <protection/>
    </xf>
    <xf numFmtId="0" fontId="3" fillId="0" borderId="18" xfId="52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10" fillId="24" borderId="19" xfId="52" applyFont="1" applyFill="1" applyBorder="1" applyAlignment="1">
      <alignment horizontal="centerContinuous"/>
      <protection/>
    </xf>
    <xf numFmtId="0" fontId="10" fillId="24" borderId="20" xfId="52" applyFont="1" applyFill="1" applyBorder="1" applyAlignment="1">
      <alignment horizontal="centerContinuous"/>
      <protection/>
    </xf>
    <xf numFmtId="0" fontId="10" fillId="0" borderId="13" xfId="52" applyFont="1" applyFill="1" applyBorder="1" applyAlignment="1">
      <alignment horizontal="centerContinuous"/>
      <protection/>
    </xf>
    <xf numFmtId="0" fontId="12" fillId="0" borderId="21" xfId="52" applyFont="1" applyBorder="1" applyAlignment="1">
      <alignment horizontal="centerContinuous" vertical="center"/>
      <protection/>
    </xf>
    <xf numFmtId="49" fontId="12" fillId="0" borderId="22" xfId="52" applyNumberFormat="1" applyFont="1" applyBorder="1" applyAlignment="1">
      <alignment horizontal="centerContinuous" vertical="center"/>
      <protection/>
    </xf>
    <xf numFmtId="0" fontId="10" fillId="24" borderId="22" xfId="52" applyFont="1" applyFill="1" applyBorder="1" applyAlignment="1">
      <alignment horizontal="centerContinuous"/>
      <protection/>
    </xf>
    <xf numFmtId="0" fontId="12" fillId="0" borderId="23" xfId="52" applyFont="1" applyBorder="1" applyAlignment="1">
      <alignment horizontal="centerContinuous" vertical="center"/>
      <protection/>
    </xf>
    <xf numFmtId="49" fontId="5" fillId="0" borderId="15" xfId="52" applyNumberFormat="1" applyFont="1" applyBorder="1" applyAlignment="1" applyProtection="1">
      <alignment horizontal="left" wrapText="1"/>
      <protection locked="0"/>
    </xf>
    <xf numFmtId="0" fontId="7" fillId="0" borderId="15" xfId="52" applyFont="1" applyFill="1" applyBorder="1" applyAlignment="1" applyProtection="1">
      <alignment horizontal="left" wrapText="1"/>
      <protection locked="0"/>
    </xf>
    <xf numFmtId="0" fontId="26" fillId="8" borderId="15" xfId="52" applyFont="1" applyFill="1" applyBorder="1" applyAlignment="1">
      <alignment horizontal="left" wrapText="1"/>
      <protection/>
    </xf>
    <xf numFmtId="0" fontId="5" fillId="0" borderId="15" xfId="52" applyFont="1" applyBorder="1" applyAlignment="1">
      <alignment horizontal="justify" wrapText="1"/>
      <protection/>
    </xf>
    <xf numFmtId="0" fontId="5" fillId="0" borderId="15" xfId="52" applyFont="1" applyBorder="1" applyAlignment="1" applyProtection="1">
      <alignment vertical="center" wrapText="1"/>
      <protection locked="0"/>
    </xf>
    <xf numFmtId="0" fontId="12" fillId="0" borderId="0" xfId="52" applyFont="1">
      <alignment/>
      <protection/>
    </xf>
    <xf numFmtId="173" fontId="7" fillId="25" borderId="17" xfId="52" applyNumberFormat="1" applyFont="1" applyFill="1" applyBorder="1">
      <alignment/>
      <protection/>
    </xf>
    <xf numFmtId="173" fontId="14" fillId="25" borderId="17" xfId="52" applyNumberFormat="1" applyFont="1" applyFill="1" applyBorder="1">
      <alignment/>
      <protection/>
    </xf>
    <xf numFmtId="174" fontId="21" fillId="0" borderId="24" xfId="0" applyNumberFormat="1" applyFont="1" applyBorder="1" applyAlignment="1">
      <alignment horizontal="right"/>
    </xf>
    <xf numFmtId="0" fontId="27" fillId="0" borderId="16" xfId="52" applyFont="1" applyFill="1" applyBorder="1" applyAlignment="1">
      <alignment horizontal="left" wrapText="1"/>
      <protection/>
    </xf>
    <xf numFmtId="0" fontId="22" fillId="0" borderId="0" xfId="52" applyFont="1" applyBorder="1">
      <alignment/>
      <protection/>
    </xf>
    <xf numFmtId="4" fontId="22" fillId="0" borderId="0" xfId="52" applyNumberFormat="1" applyFont="1" applyBorder="1">
      <alignment/>
      <protection/>
    </xf>
    <xf numFmtId="4" fontId="23" fillId="0" borderId="0" xfId="52" applyNumberFormat="1" applyFont="1" applyFill="1" applyBorder="1" applyAlignment="1">
      <alignment horizontal="right"/>
      <protection/>
    </xf>
    <xf numFmtId="4" fontId="23" fillId="0" borderId="0" xfId="52" applyNumberFormat="1" applyFont="1" applyFill="1" applyBorder="1">
      <alignment/>
      <protection/>
    </xf>
    <xf numFmtId="4" fontId="22" fillId="25" borderId="0" xfId="52" applyNumberFormat="1" applyFont="1" applyFill="1" applyBorder="1">
      <alignment/>
      <protection/>
    </xf>
    <xf numFmtId="4" fontId="22" fillId="0" borderId="0" xfId="52" applyNumberFormat="1" applyFont="1" applyFill="1" applyBorder="1">
      <alignment/>
      <protection/>
    </xf>
    <xf numFmtId="49" fontId="19" fillId="0" borderId="25" xfId="52" applyNumberFormat="1" applyFont="1" applyBorder="1" applyAlignment="1">
      <alignment horizontal="left" wrapText="1"/>
      <protection/>
    </xf>
    <xf numFmtId="49" fontId="19" fillId="0" borderId="26" xfId="52" applyNumberFormat="1" applyFont="1" applyBorder="1" applyAlignment="1">
      <alignment horizontal="left" wrapText="1"/>
      <protection/>
    </xf>
    <xf numFmtId="0" fontId="19" fillId="0" borderId="15" xfId="52" applyFont="1" applyBorder="1" applyAlignment="1" applyProtection="1">
      <alignment/>
      <protection locked="0"/>
    </xf>
    <xf numFmtId="0" fontId="19" fillId="0" borderId="15" xfId="52" applyFont="1" applyFill="1" applyBorder="1" applyAlignment="1" applyProtection="1">
      <alignment wrapText="1"/>
      <protection locked="0"/>
    </xf>
    <xf numFmtId="0" fontId="19" fillId="0" borderId="26" xfId="52" applyFont="1" applyBorder="1" applyAlignment="1">
      <alignment horizontal="left" wrapText="1"/>
      <protection/>
    </xf>
    <xf numFmtId="0" fontId="28" fillId="0" borderId="25" xfId="52" applyFont="1" applyBorder="1" applyAlignment="1">
      <alignment horizontal="left" wrapText="1"/>
      <protection/>
    </xf>
    <xf numFmtId="0" fontId="19" fillId="0" borderId="25" xfId="52" applyFont="1" applyBorder="1" applyAlignment="1">
      <alignment horizontal="left" wrapText="1"/>
      <protection/>
    </xf>
    <xf numFmtId="0" fontId="19" fillId="0" borderId="15" xfId="52" applyFont="1" applyBorder="1" applyAlignment="1" applyProtection="1">
      <alignment wrapText="1"/>
      <protection locked="0"/>
    </xf>
    <xf numFmtId="49" fontId="29" fillId="0" borderId="15" xfId="52" applyNumberFormat="1" applyFont="1" applyBorder="1" applyAlignment="1" applyProtection="1">
      <alignment horizontal="left" wrapText="1"/>
      <protection locked="0"/>
    </xf>
    <xf numFmtId="0" fontId="19" fillId="0" borderId="15" xfId="52" applyFont="1" applyBorder="1">
      <alignment/>
      <protection/>
    </xf>
    <xf numFmtId="0" fontId="19" fillId="0" borderId="15" xfId="52" applyFont="1" applyBorder="1" applyAlignment="1">
      <alignment wrapText="1"/>
      <protection/>
    </xf>
    <xf numFmtId="0" fontId="30" fillId="0" borderId="15" xfId="52" applyFont="1" applyFill="1" applyBorder="1" applyAlignment="1">
      <alignment horizontal="left" wrapText="1"/>
      <protection/>
    </xf>
    <xf numFmtId="0" fontId="30" fillId="0" borderId="15" xfId="52" applyFont="1" applyFill="1" applyBorder="1" applyAlignment="1">
      <alignment horizontal="left" vertical="center" wrapText="1"/>
      <protection/>
    </xf>
    <xf numFmtId="0" fontId="21" fillId="0" borderId="26" xfId="0" applyFont="1" applyBorder="1" applyAlignment="1">
      <alignment horizontal="left" wrapText="1"/>
    </xf>
    <xf numFmtId="0" fontId="29" fillId="0" borderId="25" xfId="0" applyFont="1" applyBorder="1" applyAlignment="1">
      <alignment horizontal="left" wrapText="1"/>
    </xf>
    <xf numFmtId="0" fontId="19" fillId="0" borderId="15" xfId="52" applyFont="1" applyFill="1" applyBorder="1">
      <alignment/>
      <protection/>
    </xf>
    <xf numFmtId="0" fontId="19" fillId="0" borderId="0" xfId="52" applyFont="1" applyFill="1" applyBorder="1" applyAlignment="1">
      <alignment wrapText="1"/>
      <protection/>
    </xf>
    <xf numFmtId="0" fontId="4" fillId="0" borderId="27" xfId="52" applyFont="1" applyBorder="1">
      <alignment/>
      <protection/>
    </xf>
    <xf numFmtId="0" fontId="8" fillId="0" borderId="27" xfId="52" applyFont="1" applyBorder="1">
      <alignment/>
      <protection/>
    </xf>
    <xf numFmtId="0" fontId="22" fillId="0" borderId="27" xfId="52" applyFont="1" applyBorder="1">
      <alignment/>
      <protection/>
    </xf>
    <xf numFmtId="4" fontId="22" fillId="0" borderId="27" xfId="52" applyNumberFormat="1" applyFont="1" applyBorder="1">
      <alignment/>
      <protection/>
    </xf>
    <xf numFmtId="4" fontId="23" fillId="0" borderId="27" xfId="52" applyNumberFormat="1" applyFont="1" applyFill="1" applyBorder="1" applyAlignment="1">
      <alignment horizontal="right"/>
      <protection/>
    </xf>
    <xf numFmtId="4" fontId="23" fillId="0" borderId="27" xfId="52" applyNumberFormat="1" applyFont="1" applyFill="1" applyBorder="1">
      <alignment/>
      <protection/>
    </xf>
    <xf numFmtId="4" fontId="22" fillId="25" borderId="27" xfId="52" applyNumberFormat="1" applyFont="1" applyFill="1" applyBorder="1">
      <alignment/>
      <protection/>
    </xf>
    <xf numFmtId="0" fontId="7" fillId="0" borderId="27" xfId="52" applyFont="1" applyFill="1" applyBorder="1">
      <alignment/>
      <protection/>
    </xf>
    <xf numFmtId="0" fontId="7" fillId="0" borderId="27" xfId="52" applyFont="1" applyBorder="1">
      <alignment/>
      <protection/>
    </xf>
    <xf numFmtId="49" fontId="31" fillId="0" borderId="24" xfId="0" applyNumberFormat="1" applyFont="1" applyBorder="1" applyAlignment="1" applyProtection="1">
      <alignment horizontal="left" vertical="center" wrapText="1"/>
      <protection locked="0"/>
    </xf>
    <xf numFmtId="174" fontId="7" fillId="0" borderId="16" xfId="52" applyNumberFormat="1" applyFont="1" applyFill="1" applyBorder="1" applyProtection="1">
      <alignment/>
      <protection locked="0"/>
    </xf>
    <xf numFmtId="174" fontId="7" fillId="25" borderId="16" xfId="52" applyNumberFormat="1" applyFont="1" applyFill="1" applyBorder="1" applyAlignment="1">
      <alignment horizontal="right"/>
      <protection/>
    </xf>
    <xf numFmtId="174" fontId="13" fillId="6" borderId="28" xfId="52" applyNumberFormat="1" applyFont="1" applyFill="1" applyBorder="1" applyAlignment="1">
      <alignment horizontal="right" wrapText="1"/>
      <protection/>
    </xf>
    <xf numFmtId="174" fontId="7" fillId="6" borderId="15" xfId="52" applyNumberFormat="1" applyFont="1" applyFill="1" applyBorder="1" applyAlignment="1" applyProtection="1">
      <alignment horizontal="right"/>
      <protection locked="0"/>
    </xf>
    <xf numFmtId="174" fontId="7" fillId="6" borderId="15" xfId="52" applyNumberFormat="1" applyFont="1" applyFill="1" applyBorder="1" applyProtection="1">
      <alignment/>
      <protection locked="0"/>
    </xf>
    <xf numFmtId="174" fontId="14" fillId="6" borderId="15" xfId="52" applyNumberFormat="1" applyFont="1" applyFill="1" applyBorder="1" applyProtection="1">
      <alignment/>
      <protection locked="0"/>
    </xf>
    <xf numFmtId="174" fontId="13" fillId="6" borderId="16" xfId="52" applyNumberFormat="1" applyFont="1" applyFill="1" applyBorder="1" applyAlignment="1">
      <alignment horizontal="right"/>
      <protection/>
    </xf>
    <xf numFmtId="174" fontId="14" fillId="6" borderId="15" xfId="52" applyNumberFormat="1" applyFont="1" applyFill="1" applyBorder="1" applyAlignment="1" applyProtection="1">
      <alignment horizontal="right"/>
      <protection locked="0"/>
    </xf>
    <xf numFmtId="174" fontId="7" fillId="6" borderId="15" xfId="52" applyNumberFormat="1" applyFont="1" applyFill="1" applyBorder="1" applyAlignment="1" applyProtection="1">
      <alignment/>
      <protection locked="0"/>
    </xf>
    <xf numFmtId="0" fontId="12" fillId="6" borderId="29" xfId="52" applyFont="1" applyFill="1" applyBorder="1" applyAlignment="1">
      <alignment horizontal="center"/>
      <protection/>
    </xf>
    <xf numFmtId="0" fontId="25" fillId="6" borderId="28" xfId="52" applyFont="1" applyFill="1" applyBorder="1" applyAlignment="1">
      <alignment horizontal="left" wrapText="1"/>
      <protection/>
    </xf>
    <xf numFmtId="173" fontId="7" fillId="6" borderId="15" xfId="52" applyNumberFormat="1" applyFont="1" applyFill="1" applyBorder="1">
      <alignment/>
      <protection/>
    </xf>
    <xf numFmtId="173" fontId="14" fillId="6" borderId="30" xfId="52" applyNumberFormat="1" applyFont="1" applyFill="1" applyBorder="1">
      <alignment/>
      <protection/>
    </xf>
    <xf numFmtId="172" fontId="7" fillId="6" borderId="15" xfId="52" applyNumberFormat="1" applyFont="1" applyFill="1" applyBorder="1" applyProtection="1">
      <alignment/>
      <protection locked="0"/>
    </xf>
    <xf numFmtId="172" fontId="7" fillId="6" borderId="15" xfId="52" applyNumberFormat="1" applyFont="1" applyFill="1" applyBorder="1" applyAlignment="1" applyProtection="1">
      <alignment/>
      <protection locked="0"/>
    </xf>
    <xf numFmtId="172" fontId="14" fillId="6" borderId="15" xfId="52" applyNumberFormat="1" applyFont="1" applyFill="1" applyBorder="1" applyAlignment="1" applyProtection="1">
      <alignment horizontal="right"/>
      <protection locked="0"/>
    </xf>
    <xf numFmtId="172" fontId="7" fillId="6" borderId="15" xfId="52" applyNumberFormat="1" applyFont="1" applyFill="1" applyBorder="1">
      <alignment/>
      <protection/>
    </xf>
    <xf numFmtId="0" fontId="17" fillId="6" borderId="10" xfId="52" applyFont="1" applyFill="1" applyBorder="1" applyAlignment="1">
      <alignment horizontal="center"/>
      <protection/>
    </xf>
    <xf numFmtId="0" fontId="25" fillId="6" borderId="16" xfId="52" applyFont="1" applyFill="1" applyBorder="1" applyAlignment="1">
      <alignment horizontal="left" wrapText="1"/>
      <protection/>
    </xf>
    <xf numFmtId="4" fontId="14" fillId="6" borderId="15" xfId="52" applyNumberFormat="1" applyFont="1" applyFill="1" applyBorder="1" applyProtection="1">
      <alignment/>
      <protection locked="0"/>
    </xf>
    <xf numFmtId="173" fontId="14" fillId="6" borderId="15" xfId="52" applyNumberFormat="1" applyFont="1" applyFill="1" applyBorder="1">
      <alignment/>
      <protection/>
    </xf>
    <xf numFmtId="173" fontId="14" fillId="6" borderId="17" xfId="52" applyNumberFormat="1" applyFont="1" applyFill="1" applyBorder="1">
      <alignment/>
      <protection/>
    </xf>
    <xf numFmtId="0" fontId="12" fillId="6" borderId="31" xfId="52" applyFont="1" applyFill="1" applyBorder="1" applyAlignment="1">
      <alignment horizontal="center"/>
      <protection/>
    </xf>
    <xf numFmtId="0" fontId="3" fillId="6" borderId="10" xfId="52" applyFont="1" applyFill="1" applyBorder="1" applyAlignment="1">
      <alignment horizontal="center"/>
      <protection/>
    </xf>
    <xf numFmtId="0" fontId="21" fillId="6" borderId="15" xfId="0" applyFont="1" applyFill="1" applyBorder="1" applyAlignment="1">
      <alignment horizontal="right"/>
    </xf>
    <xf numFmtId="174" fontId="21" fillId="6" borderId="15" xfId="0" applyNumberFormat="1" applyFont="1" applyFill="1" applyBorder="1" applyAlignment="1">
      <alignment horizontal="right"/>
    </xf>
    <xf numFmtId="174" fontId="14" fillId="6" borderId="32" xfId="52" applyNumberFormat="1" applyFont="1" applyFill="1" applyBorder="1" applyAlignment="1">
      <alignment horizontal="right"/>
      <protection/>
    </xf>
    <xf numFmtId="0" fontId="21" fillId="6" borderId="24" xfId="0" applyFont="1" applyFill="1" applyBorder="1" applyAlignment="1">
      <alignment horizontal="right"/>
    </xf>
    <xf numFmtId="172" fontId="7" fillId="6" borderId="15" xfId="52" applyNumberFormat="1" applyFont="1" applyFill="1" applyBorder="1" applyAlignment="1" applyProtection="1">
      <alignment horizontal="right"/>
      <protection locked="0"/>
    </xf>
    <xf numFmtId="0" fontId="30" fillId="6" borderId="15" xfId="52" applyFont="1" applyFill="1" applyBorder="1" applyAlignment="1">
      <alignment horizontal="left" wrapText="1"/>
      <protection/>
    </xf>
    <xf numFmtId="0" fontId="2" fillId="6" borderId="10" xfId="52" applyFont="1" applyFill="1" applyBorder="1" applyAlignment="1">
      <alignment horizontal="center"/>
      <protection/>
    </xf>
    <xf numFmtId="0" fontId="11" fillId="6" borderId="33" xfId="52" applyFont="1" applyFill="1" applyBorder="1">
      <alignment/>
      <protection/>
    </xf>
    <xf numFmtId="0" fontId="20" fillId="6" borderId="32" xfId="52" applyFont="1" applyFill="1" applyBorder="1" applyAlignment="1">
      <alignment horizontal="left"/>
      <protection/>
    </xf>
    <xf numFmtId="173" fontId="14" fillId="6" borderId="32" xfId="52" applyNumberFormat="1" applyFont="1" applyFill="1" applyBorder="1">
      <alignment/>
      <protection/>
    </xf>
    <xf numFmtId="173" fontId="14" fillId="6" borderId="34" xfId="52" applyNumberFormat="1" applyFont="1" applyFill="1" applyBorder="1">
      <alignment/>
      <protection/>
    </xf>
    <xf numFmtId="0" fontId="3" fillId="25" borderId="10" xfId="52" applyFont="1" applyFill="1" applyBorder="1" applyAlignment="1">
      <alignment horizontal="center"/>
      <protection/>
    </xf>
    <xf numFmtId="174" fontId="14" fillId="25" borderId="15" xfId="52" applyNumberFormat="1" applyFont="1" applyFill="1" applyBorder="1" applyProtection="1">
      <alignment/>
      <protection locked="0"/>
    </xf>
    <xf numFmtId="173" fontId="7" fillId="25" borderId="15" xfId="52" applyNumberFormat="1" applyFont="1" applyFill="1" applyBorder="1">
      <alignment/>
      <protection/>
    </xf>
    <xf numFmtId="173" fontId="14" fillId="25" borderId="17" xfId="52" applyNumberFormat="1" applyFont="1" applyFill="1" applyBorder="1">
      <alignment/>
      <protection/>
    </xf>
    <xf numFmtId="0" fontId="3" fillId="0" borderId="31" xfId="52" applyFont="1" applyFill="1" applyBorder="1" applyAlignment="1">
      <alignment horizontal="center"/>
      <protection/>
    </xf>
    <xf numFmtId="0" fontId="21" fillId="25" borderId="15" xfId="52" applyFont="1" applyFill="1" applyBorder="1" applyAlignment="1">
      <alignment horizontal="left" wrapText="1"/>
      <protection/>
    </xf>
    <xf numFmtId="174" fontId="21" fillId="0" borderId="15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12" fillId="0" borderId="18" xfId="52" applyFont="1" applyFill="1" applyBorder="1" applyAlignment="1">
      <alignment horizontal="center"/>
      <protection/>
    </xf>
    <xf numFmtId="174" fontId="7" fillId="0" borderId="24" xfId="52" applyNumberFormat="1" applyFont="1" applyFill="1" applyBorder="1" applyProtection="1">
      <alignment/>
      <protection locked="0"/>
    </xf>
    <xf numFmtId="174" fontId="7" fillId="6" borderId="24" xfId="52" applyNumberFormat="1" applyFont="1" applyFill="1" applyBorder="1" applyProtection="1">
      <alignment/>
      <protection locked="0"/>
    </xf>
    <xf numFmtId="0" fontId="12" fillId="25" borderId="0" xfId="0" applyFont="1" applyFill="1" applyBorder="1" applyAlignment="1" applyProtection="1">
      <alignment horizontal="left" vertical="center" wrapText="1"/>
      <protection/>
    </xf>
    <xf numFmtId="0" fontId="12" fillId="0" borderId="31" xfId="52" applyFont="1" applyBorder="1" applyAlignment="1">
      <alignment horizontal="center"/>
      <protection/>
    </xf>
    <xf numFmtId="0" fontId="12" fillId="0" borderId="18" xfId="52" applyFont="1" applyBorder="1" applyAlignment="1">
      <alignment horizontal="center"/>
      <protection/>
    </xf>
    <xf numFmtId="0" fontId="12" fillId="25" borderId="15" xfId="0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>
      <alignment wrapText="1"/>
    </xf>
    <xf numFmtId="174" fontId="21" fillId="6" borderId="24" xfId="0" applyNumberFormat="1" applyFont="1" applyFill="1" applyBorder="1" applyAlignment="1">
      <alignment horizontal="right"/>
    </xf>
    <xf numFmtId="174" fontId="7" fillId="6" borderId="16" xfId="52" applyNumberFormat="1" applyFont="1" applyFill="1" applyBorder="1" applyProtection="1">
      <alignment/>
      <protection locked="0"/>
    </xf>
    <xf numFmtId="174" fontId="7" fillId="0" borderId="16" xfId="52" applyNumberFormat="1" applyFont="1" applyBorder="1">
      <alignment/>
      <protection/>
    </xf>
    <xf numFmtId="0" fontId="12" fillId="0" borderId="35" xfId="52" applyFont="1" applyBorder="1" applyAlignment="1" applyProtection="1">
      <alignment horizontal="center" vertical="center" wrapText="1"/>
      <protection locked="0"/>
    </xf>
    <xf numFmtId="0" fontId="12" fillId="0" borderId="19" xfId="52" applyFont="1" applyBorder="1" applyAlignment="1">
      <alignment vertical="center" wrapText="1"/>
      <protection/>
    </xf>
    <xf numFmtId="0" fontId="12" fillId="0" borderId="27" xfId="52" applyFont="1" applyBorder="1" applyAlignment="1">
      <alignment horizontal="center" vertical="center" wrapText="1"/>
      <protection/>
    </xf>
    <xf numFmtId="0" fontId="12" fillId="0" borderId="36" xfId="52" applyFont="1" applyBorder="1" applyAlignment="1">
      <alignment horizontal="center" vertical="center" wrapText="1"/>
      <protection/>
    </xf>
    <xf numFmtId="172" fontId="7" fillId="0" borderId="15" xfId="52" applyNumberFormat="1" applyFont="1" applyFill="1" applyBorder="1" applyAlignment="1" applyProtection="1">
      <alignment horizontal="center"/>
      <protection locked="0"/>
    </xf>
    <xf numFmtId="0" fontId="17" fillId="0" borderId="18" xfId="52" applyFont="1" applyFill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14" fillId="0" borderId="0" xfId="52" applyFont="1" applyAlignment="1">
      <alignment horizontal="center"/>
      <protection/>
    </xf>
    <xf numFmtId="0" fontId="14" fillId="0" borderId="0" xfId="52" applyFont="1" applyAlignment="1" applyProtection="1">
      <alignment horizontal="center"/>
      <protection locked="0"/>
    </xf>
    <xf numFmtId="0" fontId="6" fillId="0" borderId="38" xfId="52" applyFont="1" applyBorder="1" applyAlignment="1">
      <alignment/>
      <protection/>
    </xf>
    <xf numFmtId="0" fontId="6" fillId="0" borderId="39" xfId="52" applyFont="1" applyBorder="1" applyAlignment="1">
      <alignment/>
      <protection/>
    </xf>
    <xf numFmtId="0" fontId="20" fillId="0" borderId="35" xfId="52" applyFont="1" applyBorder="1" applyAlignment="1">
      <alignment horizontal="center" vertical="center"/>
      <protection/>
    </xf>
    <xf numFmtId="0" fontId="8" fillId="0" borderId="19" xfId="52" applyFont="1" applyBorder="1" applyAlignment="1">
      <alignment vertical="center"/>
      <protection/>
    </xf>
    <xf numFmtId="0" fontId="12" fillId="0" borderId="40" xfId="52" applyFont="1" applyBorder="1" applyAlignment="1">
      <alignment horizontal="center" vertical="center" wrapText="1"/>
      <protection/>
    </xf>
    <xf numFmtId="0" fontId="12" fillId="0" borderId="35" xfId="52" applyFont="1" applyBorder="1" applyAlignment="1">
      <alignment horizontal="center" vertical="center" wrapText="1"/>
      <protection/>
    </xf>
    <xf numFmtId="0" fontId="12" fillId="0" borderId="19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60" zoomScaleNormal="53" zoomScalePageLayoutView="0" workbookViewId="0" topLeftCell="A1">
      <selection activeCell="D51" sqref="D51"/>
    </sheetView>
  </sheetViews>
  <sheetFormatPr defaultColWidth="9.140625" defaultRowHeight="15"/>
  <cols>
    <col min="1" max="1" width="8.7109375" style="0" customWidth="1"/>
    <col min="2" max="2" width="53.28125" style="0" customWidth="1"/>
    <col min="3" max="3" width="15.57421875" style="0" customWidth="1"/>
    <col min="4" max="4" width="14.8515625" style="0" customWidth="1"/>
    <col min="5" max="5" width="13.8515625" style="0" customWidth="1"/>
    <col min="6" max="6" width="15.57421875" style="0" customWidth="1"/>
    <col min="7" max="7" width="15.7109375" style="0" customWidth="1"/>
    <col min="8" max="8" width="11.57421875" style="0" customWidth="1"/>
    <col min="9" max="9" width="14.140625" style="0" customWidth="1"/>
    <col min="10" max="10" width="12.7109375" style="0" customWidth="1"/>
    <col min="11" max="11" width="14.57421875" style="0" customWidth="1"/>
  </cols>
  <sheetData>
    <row r="1" spans="1:11" ht="18.75">
      <c r="A1" s="2"/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8.75">
      <c r="A2" s="2"/>
      <c r="B2" s="163" t="s">
        <v>1</v>
      </c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8.75">
      <c r="A3" s="2"/>
      <c r="B3" s="164" t="s">
        <v>60</v>
      </c>
      <c r="C3" s="164"/>
      <c r="D3" s="164"/>
      <c r="E3" s="164"/>
      <c r="F3" s="164"/>
      <c r="G3" s="164"/>
      <c r="H3" s="164"/>
      <c r="I3" s="164"/>
      <c r="J3" s="164"/>
      <c r="K3" s="164"/>
    </row>
    <row r="4" spans="1:11" ht="8.25" customHeight="1" thickBot="1">
      <c r="A4" s="2"/>
      <c r="B4" s="2"/>
      <c r="C4" s="2"/>
      <c r="D4" s="2"/>
      <c r="E4" s="2"/>
      <c r="F4" s="2"/>
      <c r="G4" s="2"/>
      <c r="H4" s="2"/>
      <c r="I4" s="2"/>
      <c r="J4" s="63"/>
      <c r="K4" s="2"/>
    </row>
    <row r="5" spans="1:11" ht="96.75" customHeight="1">
      <c r="A5" s="165"/>
      <c r="B5" s="167" t="s">
        <v>2</v>
      </c>
      <c r="C5" s="157" t="s">
        <v>50</v>
      </c>
      <c r="D5" s="170" t="s">
        <v>51</v>
      </c>
      <c r="E5" s="157" t="s">
        <v>58</v>
      </c>
      <c r="F5" s="155" t="s">
        <v>61</v>
      </c>
      <c r="G5" s="157" t="s">
        <v>3</v>
      </c>
      <c r="H5" s="157"/>
      <c r="I5" s="155" t="s">
        <v>57</v>
      </c>
      <c r="J5" s="157" t="s">
        <v>52</v>
      </c>
      <c r="K5" s="158"/>
    </row>
    <row r="6" spans="1:11" ht="15" customHeight="1">
      <c r="A6" s="166"/>
      <c r="B6" s="168"/>
      <c r="C6" s="169"/>
      <c r="D6" s="171"/>
      <c r="E6" s="169"/>
      <c r="F6" s="156"/>
      <c r="G6" s="55" t="s">
        <v>4</v>
      </c>
      <c r="H6" s="54" t="s">
        <v>5</v>
      </c>
      <c r="I6" s="156"/>
      <c r="J6" s="55" t="s">
        <v>4</v>
      </c>
      <c r="K6" s="57" t="s">
        <v>5</v>
      </c>
    </row>
    <row r="7" spans="1:11" ht="14.25" customHeight="1">
      <c r="A7" s="5">
        <v>1</v>
      </c>
      <c r="B7" s="56">
        <v>2</v>
      </c>
      <c r="C7" s="7">
        <v>4</v>
      </c>
      <c r="D7" s="7">
        <v>5</v>
      </c>
      <c r="E7" s="7">
        <v>6</v>
      </c>
      <c r="F7" s="8">
        <v>7</v>
      </c>
      <c r="G7" s="51">
        <v>8</v>
      </c>
      <c r="H7" s="52">
        <v>9</v>
      </c>
      <c r="I7" s="53">
        <v>10</v>
      </c>
      <c r="J7" s="6">
        <v>11</v>
      </c>
      <c r="K7" s="9">
        <v>12</v>
      </c>
    </row>
    <row r="8" spans="1:11" ht="24" customHeight="1">
      <c r="A8" s="110">
        <v>100000</v>
      </c>
      <c r="B8" s="111" t="s">
        <v>6</v>
      </c>
      <c r="C8" s="103">
        <f>SUM(C9:C11,C12,C19)</f>
        <v>180867.7</v>
      </c>
      <c r="D8" s="103">
        <f>SUM(D12,D9:D11)</f>
        <v>180657.7</v>
      </c>
      <c r="E8" s="103">
        <f>SUM(E9:E11,E12)</f>
        <v>73202.1</v>
      </c>
      <c r="F8" s="103">
        <f>SUM(F9:F11,F12)</f>
        <v>91749.20000000001</v>
      </c>
      <c r="G8" s="103">
        <f>SUM(G9:G11,G12)</f>
        <v>18547.100000000002</v>
      </c>
      <c r="H8" s="112">
        <f>SUM(F8/E8)*100%</f>
        <v>1.2533684142941255</v>
      </c>
      <c r="I8" s="103">
        <f>SUM(I9:I11,I12)</f>
        <v>62025.7</v>
      </c>
      <c r="J8" s="103">
        <f>SUM(J50,J12,J9:J11)</f>
        <v>29676.4</v>
      </c>
      <c r="K8" s="113">
        <f>SUM(F8/I8)*100%</f>
        <v>1.4792126489503548</v>
      </c>
    </row>
    <row r="9" spans="1:11" ht="24.75" customHeight="1">
      <c r="A9" s="12">
        <v>110100</v>
      </c>
      <c r="B9" s="76" t="s">
        <v>7</v>
      </c>
      <c r="C9" s="26">
        <v>126594.1</v>
      </c>
      <c r="D9" s="26">
        <v>126594.1</v>
      </c>
      <c r="E9" s="26">
        <v>51886.4</v>
      </c>
      <c r="F9" s="104">
        <v>67855.8</v>
      </c>
      <c r="G9" s="27">
        <f>SUM(F9-E9)</f>
        <v>15969.400000000001</v>
      </c>
      <c r="H9" s="28">
        <f>SUM(F9/E9)*100%</f>
        <v>1.3077762188164914</v>
      </c>
      <c r="I9" s="104">
        <v>49415.2</v>
      </c>
      <c r="J9" s="29">
        <f>SUM(F9-I9)</f>
        <v>18440.600000000006</v>
      </c>
      <c r="K9" s="64">
        <f>SUM(F9/I9)*100%</f>
        <v>1.3731766743835907</v>
      </c>
    </row>
    <row r="10" spans="1:11" ht="24" customHeight="1">
      <c r="A10" s="15">
        <v>110200</v>
      </c>
      <c r="B10" s="77" t="s">
        <v>8</v>
      </c>
      <c r="C10" s="25">
        <v>50</v>
      </c>
      <c r="D10" s="25">
        <v>50</v>
      </c>
      <c r="E10" s="25"/>
      <c r="F10" s="105">
        <v>136.5</v>
      </c>
      <c r="G10" s="27">
        <f>SUM(F10-E10)</f>
        <v>136.5</v>
      </c>
      <c r="H10" s="28"/>
      <c r="I10" s="105">
        <v>34.5</v>
      </c>
      <c r="J10" s="29">
        <f aca="true" t="shared" si="0" ref="J10:J18">SUM(F10-I10)</f>
        <v>102</v>
      </c>
      <c r="K10" s="64">
        <f aca="true" t="shared" si="1" ref="K10:K25">SUM(F10/I10)*100%</f>
        <v>3.9565217391304346</v>
      </c>
    </row>
    <row r="11" spans="1:11" ht="35.25" customHeight="1">
      <c r="A11" s="15">
        <v>140400</v>
      </c>
      <c r="B11" s="78" t="s">
        <v>9</v>
      </c>
      <c r="C11" s="32">
        <v>7000</v>
      </c>
      <c r="D11" s="32">
        <v>7000</v>
      </c>
      <c r="E11" s="32">
        <v>2900</v>
      </c>
      <c r="F11" s="105">
        <v>3507.3</v>
      </c>
      <c r="G11" s="27">
        <f aca="true" t="shared" si="2" ref="G11:G18">SUM(F11-E11)</f>
        <v>607.3000000000002</v>
      </c>
      <c r="H11" s="28">
        <f aca="true" t="shared" si="3" ref="H11:H18">SUM(F11/E11)*100%</f>
        <v>1.2094137931034483</v>
      </c>
      <c r="I11" s="105">
        <v>2347.8</v>
      </c>
      <c r="J11" s="29">
        <f t="shared" si="0"/>
        <v>1159.5</v>
      </c>
      <c r="K11" s="64">
        <f t="shared" si="1"/>
        <v>1.4938665985177613</v>
      </c>
    </row>
    <row r="12" spans="1:11" ht="29.25" customHeight="1">
      <c r="A12" s="21">
        <v>180000</v>
      </c>
      <c r="B12" s="79" t="s">
        <v>10</v>
      </c>
      <c r="C12" s="33">
        <f>SUM(C17:C18,C13)</f>
        <v>47013.6</v>
      </c>
      <c r="D12" s="33">
        <f>SUM(D17:D18,D13)</f>
        <v>47013.6</v>
      </c>
      <c r="E12" s="33">
        <f>SUM(E17:E18,E13)</f>
        <v>18415.699999999997</v>
      </c>
      <c r="F12" s="106">
        <f>SUM(F17:F18,F13)</f>
        <v>20249.6</v>
      </c>
      <c r="G12" s="41">
        <f t="shared" si="2"/>
        <v>1833.9000000000015</v>
      </c>
      <c r="H12" s="39">
        <f t="shared" si="3"/>
        <v>1.0995835075506226</v>
      </c>
      <c r="I12" s="106">
        <f>SUM(I17:I18,I13)</f>
        <v>10228.2</v>
      </c>
      <c r="J12" s="40">
        <f t="shared" si="0"/>
        <v>10021.399999999998</v>
      </c>
      <c r="K12" s="65">
        <f t="shared" si="1"/>
        <v>1.9797813887096456</v>
      </c>
    </row>
    <row r="13" spans="1:11" ht="27" customHeight="1">
      <c r="A13" s="21">
        <v>180100</v>
      </c>
      <c r="B13" s="80" t="s">
        <v>11</v>
      </c>
      <c r="C13" s="33">
        <f>SUM(C14:C16)</f>
        <v>41306.6</v>
      </c>
      <c r="D13" s="33">
        <f>SUM(D14:D16)</f>
        <v>41306.6</v>
      </c>
      <c r="E13" s="33">
        <f>SUM(E14:E16)</f>
        <v>15789.3</v>
      </c>
      <c r="F13" s="106">
        <f>SUM(F14:F16)</f>
        <v>17374.5</v>
      </c>
      <c r="G13" s="27">
        <f t="shared" si="2"/>
        <v>1585.2000000000007</v>
      </c>
      <c r="H13" s="28">
        <f t="shared" si="3"/>
        <v>1.1003971043681482</v>
      </c>
      <c r="I13" s="106">
        <f>SUM(I14:I16)</f>
        <v>7891.8</v>
      </c>
      <c r="J13" s="29">
        <f t="shared" si="0"/>
        <v>9482.7</v>
      </c>
      <c r="K13" s="64">
        <f t="shared" si="1"/>
        <v>2.201588991104691</v>
      </c>
    </row>
    <row r="14" spans="1:11" ht="28.5" customHeight="1">
      <c r="A14" s="15"/>
      <c r="B14" s="74" t="s">
        <v>12</v>
      </c>
      <c r="C14" s="32">
        <v>1657</v>
      </c>
      <c r="D14" s="32">
        <v>1657</v>
      </c>
      <c r="E14" s="32">
        <v>495.5</v>
      </c>
      <c r="F14" s="105">
        <v>1081.4</v>
      </c>
      <c r="G14" s="27">
        <f t="shared" si="2"/>
        <v>585.9000000000001</v>
      </c>
      <c r="H14" s="28">
        <f t="shared" si="3"/>
        <v>2.182441977800202</v>
      </c>
      <c r="I14" s="105">
        <v>423.1</v>
      </c>
      <c r="J14" s="29">
        <f t="shared" si="0"/>
        <v>658.3000000000001</v>
      </c>
      <c r="K14" s="64">
        <f t="shared" si="1"/>
        <v>2.555896951075396</v>
      </c>
    </row>
    <row r="15" spans="1:11" ht="27.75" customHeight="1">
      <c r="A15" s="15"/>
      <c r="B15" s="74" t="s">
        <v>13</v>
      </c>
      <c r="C15" s="32">
        <v>39599.6</v>
      </c>
      <c r="D15" s="32">
        <v>39599.6</v>
      </c>
      <c r="E15" s="32">
        <v>15293.8</v>
      </c>
      <c r="F15" s="105">
        <v>16293.1</v>
      </c>
      <c r="G15" s="27">
        <f t="shared" si="2"/>
        <v>999.3000000000011</v>
      </c>
      <c r="H15" s="28">
        <f t="shared" si="3"/>
        <v>1.0653402032196053</v>
      </c>
      <c r="I15" s="105">
        <v>7468.7</v>
      </c>
      <c r="J15" s="29">
        <f t="shared" si="0"/>
        <v>8824.400000000001</v>
      </c>
      <c r="K15" s="64">
        <f t="shared" si="1"/>
        <v>2.18151753317177</v>
      </c>
    </row>
    <row r="16" spans="1:11" ht="26.25" customHeight="1">
      <c r="A16" s="15"/>
      <c r="B16" s="74" t="s">
        <v>14</v>
      </c>
      <c r="C16" s="32">
        <v>50</v>
      </c>
      <c r="D16" s="32">
        <v>50</v>
      </c>
      <c r="E16" s="32"/>
      <c r="F16" s="105">
        <v>0</v>
      </c>
      <c r="G16" s="27">
        <f t="shared" si="2"/>
        <v>0</v>
      </c>
      <c r="H16" s="28"/>
      <c r="I16" s="105"/>
      <c r="J16" s="29">
        <f t="shared" si="0"/>
        <v>0</v>
      </c>
      <c r="K16" s="64"/>
    </row>
    <row r="17" spans="1:11" ht="27" customHeight="1">
      <c r="A17" s="15">
        <v>180300</v>
      </c>
      <c r="B17" s="74" t="s">
        <v>15</v>
      </c>
      <c r="C17" s="32">
        <v>7</v>
      </c>
      <c r="D17" s="32">
        <v>7</v>
      </c>
      <c r="E17" s="32">
        <v>2.7</v>
      </c>
      <c r="F17" s="105">
        <v>2.4</v>
      </c>
      <c r="G17" s="27">
        <f t="shared" si="2"/>
        <v>-0.30000000000000027</v>
      </c>
      <c r="H17" s="28">
        <f t="shared" si="3"/>
        <v>0.8888888888888888</v>
      </c>
      <c r="I17" s="105">
        <v>4.5</v>
      </c>
      <c r="J17" s="29">
        <f t="shared" si="0"/>
        <v>-2.1</v>
      </c>
      <c r="K17" s="64">
        <f t="shared" si="1"/>
        <v>0.5333333333333333</v>
      </c>
    </row>
    <row r="18" spans="1:11" ht="24.75" customHeight="1">
      <c r="A18" s="15">
        <v>180500</v>
      </c>
      <c r="B18" s="74" t="s">
        <v>16</v>
      </c>
      <c r="C18" s="32">
        <v>5700</v>
      </c>
      <c r="D18" s="32">
        <v>5700</v>
      </c>
      <c r="E18" s="32">
        <v>2623.7</v>
      </c>
      <c r="F18" s="105">
        <v>2872.7</v>
      </c>
      <c r="G18" s="27">
        <f t="shared" si="2"/>
        <v>249</v>
      </c>
      <c r="H18" s="28">
        <f t="shared" si="3"/>
        <v>1.0949041430041544</v>
      </c>
      <c r="I18" s="105">
        <v>2331.9</v>
      </c>
      <c r="J18" s="29">
        <f t="shared" si="0"/>
        <v>540.7999999999997</v>
      </c>
      <c r="K18" s="64">
        <f t="shared" si="1"/>
        <v>1.2319138899609758</v>
      </c>
    </row>
    <row r="19" spans="1:11" ht="24.75" customHeight="1">
      <c r="A19" s="15">
        <v>190100</v>
      </c>
      <c r="B19" s="75" t="s">
        <v>17</v>
      </c>
      <c r="C19" s="32">
        <v>210</v>
      </c>
      <c r="D19" s="101"/>
      <c r="E19" s="101"/>
      <c r="F19" s="153"/>
      <c r="G19" s="102"/>
      <c r="H19" s="28"/>
      <c r="I19" s="153"/>
      <c r="J19" s="154"/>
      <c r="K19" s="64"/>
    </row>
    <row r="20" spans="1:11" ht="24" customHeight="1">
      <c r="A20" s="123">
        <v>200000</v>
      </c>
      <c r="B20" s="119" t="s">
        <v>18</v>
      </c>
      <c r="C20" s="107">
        <f>SUM(C21:C29)</f>
        <v>1059</v>
      </c>
      <c r="D20" s="107">
        <f>SUM(D21:D29)</f>
        <v>1059</v>
      </c>
      <c r="E20" s="107">
        <f>SUM(E21:E29)</f>
        <v>393.5</v>
      </c>
      <c r="F20" s="107">
        <f>SUM(F21:F29)</f>
        <v>823.1</v>
      </c>
      <c r="G20" s="107">
        <f>SUM(G21:G29)</f>
        <v>429.6000000000001</v>
      </c>
      <c r="H20" s="112">
        <f>SUM(F20/E20)*100%</f>
        <v>2.091740787801779</v>
      </c>
      <c r="I20" s="107">
        <f>SUM(I21:I29)</f>
        <v>397.59999999999997</v>
      </c>
      <c r="J20" s="107">
        <f>SUM(J21:J29)</f>
        <v>425.5</v>
      </c>
      <c r="K20" s="122">
        <f>SUM(F20/I20)*100%</f>
        <v>2.0701710261569417</v>
      </c>
    </row>
    <row r="21" spans="1:11" ht="49.5" customHeight="1">
      <c r="A21" s="15">
        <v>210103</v>
      </c>
      <c r="B21" s="59" t="s">
        <v>48</v>
      </c>
      <c r="C21" s="32">
        <v>54</v>
      </c>
      <c r="D21" s="32">
        <v>54</v>
      </c>
      <c r="E21" s="32">
        <v>14</v>
      </c>
      <c r="F21" s="105">
        <v>182.3</v>
      </c>
      <c r="G21" s="27">
        <f aca="true" t="shared" si="4" ref="G21:G29">SUM(F21-E21)</f>
        <v>168.3</v>
      </c>
      <c r="H21" s="28">
        <f aca="true" t="shared" si="5" ref="H21:H29">SUM(F21/E21)*100%</f>
        <v>13.021428571428572</v>
      </c>
      <c r="I21" s="105">
        <v>28.3</v>
      </c>
      <c r="J21" s="29">
        <f>SUM(F21-I21)</f>
        <v>154</v>
      </c>
      <c r="K21" s="30">
        <f t="shared" si="1"/>
        <v>6.441696113074205</v>
      </c>
    </row>
    <row r="22" spans="1:11" ht="23.25" customHeight="1">
      <c r="A22" s="12">
        <v>210811</v>
      </c>
      <c r="B22" s="81" t="s">
        <v>20</v>
      </c>
      <c r="C22" s="32">
        <v>15</v>
      </c>
      <c r="D22" s="32">
        <v>15</v>
      </c>
      <c r="E22" s="32">
        <v>4.9</v>
      </c>
      <c r="F22" s="105">
        <v>17.6</v>
      </c>
      <c r="G22" s="27">
        <f t="shared" si="4"/>
        <v>12.700000000000001</v>
      </c>
      <c r="H22" s="28">
        <f t="shared" si="5"/>
        <v>3.5918367346938775</v>
      </c>
      <c r="I22" s="105">
        <v>7.5</v>
      </c>
      <c r="J22" s="29">
        <f>SUM(F22-I22)</f>
        <v>10.100000000000001</v>
      </c>
      <c r="K22" s="30">
        <f>SUM(F22/I22)*100%</f>
        <v>2.3466666666666667</v>
      </c>
    </row>
    <row r="23" spans="1:11" ht="50.25" customHeight="1">
      <c r="A23" s="149">
        <v>210815</v>
      </c>
      <c r="B23" s="150" t="s">
        <v>55</v>
      </c>
      <c r="C23" s="32"/>
      <c r="D23" s="32"/>
      <c r="E23" s="32"/>
      <c r="F23" s="105">
        <v>20.1</v>
      </c>
      <c r="G23" s="27">
        <f t="shared" si="4"/>
        <v>20.1</v>
      </c>
      <c r="H23" s="28"/>
      <c r="I23" s="105"/>
      <c r="J23" s="29">
        <f>SUM(F23-I23)</f>
        <v>20.1</v>
      </c>
      <c r="K23" s="30"/>
    </row>
    <row r="24" spans="1:11" ht="50.25" customHeight="1">
      <c r="A24" s="148">
        <v>220103</v>
      </c>
      <c r="B24" s="147" t="s">
        <v>59</v>
      </c>
      <c r="C24" s="32"/>
      <c r="D24" s="32"/>
      <c r="E24" s="32"/>
      <c r="F24" s="105">
        <v>0.9</v>
      </c>
      <c r="G24" s="27">
        <f t="shared" si="4"/>
        <v>0.9</v>
      </c>
      <c r="H24" s="28"/>
      <c r="I24" s="105"/>
      <c r="J24" s="29">
        <f>SUM(F24-I24)</f>
        <v>0.9</v>
      </c>
      <c r="K24" s="30"/>
    </row>
    <row r="25" spans="1:11" ht="24.75" customHeight="1">
      <c r="A25" s="12">
        <v>220125</v>
      </c>
      <c r="B25" s="82" t="s">
        <v>47</v>
      </c>
      <c r="C25" s="32">
        <v>180</v>
      </c>
      <c r="D25" s="32">
        <v>180</v>
      </c>
      <c r="E25" s="32">
        <v>66.5</v>
      </c>
      <c r="F25" s="105">
        <v>100.1</v>
      </c>
      <c r="G25" s="27">
        <f t="shared" si="4"/>
        <v>33.599999999999994</v>
      </c>
      <c r="H25" s="28">
        <f t="shared" si="5"/>
        <v>1.5052631578947369</v>
      </c>
      <c r="I25" s="105">
        <v>66.3</v>
      </c>
      <c r="J25" s="29">
        <f aca="true" t="shared" si="6" ref="J25:J32">SUM(F25-I25)</f>
        <v>33.8</v>
      </c>
      <c r="K25" s="30">
        <f t="shared" si="1"/>
        <v>1.5098039215686274</v>
      </c>
    </row>
    <row r="26" spans="1:11" ht="37.5" customHeight="1">
      <c r="A26" s="12">
        <v>220126</v>
      </c>
      <c r="B26" s="100" t="s">
        <v>53</v>
      </c>
      <c r="C26" s="32"/>
      <c r="D26" s="32"/>
      <c r="E26" s="32"/>
      <c r="F26" s="105">
        <v>14.8</v>
      </c>
      <c r="G26" s="27">
        <f t="shared" si="4"/>
        <v>14.8</v>
      </c>
      <c r="H26" s="28"/>
      <c r="I26" s="105"/>
      <c r="J26" s="29">
        <f t="shared" si="6"/>
        <v>14.8</v>
      </c>
      <c r="K26" s="30"/>
    </row>
    <row r="27" spans="1:11" ht="51" customHeight="1">
      <c r="A27" s="12">
        <v>220804</v>
      </c>
      <c r="B27" s="34" t="s">
        <v>49</v>
      </c>
      <c r="C27" s="32">
        <v>470</v>
      </c>
      <c r="D27" s="32">
        <v>470</v>
      </c>
      <c r="E27" s="32">
        <v>195</v>
      </c>
      <c r="F27" s="105">
        <v>273.8</v>
      </c>
      <c r="G27" s="27">
        <f t="shared" si="4"/>
        <v>78.80000000000001</v>
      </c>
      <c r="H27" s="28">
        <f t="shared" si="5"/>
        <v>1.4041025641025642</v>
      </c>
      <c r="I27" s="105">
        <v>164.3</v>
      </c>
      <c r="J27" s="29">
        <f t="shared" si="6"/>
        <v>109.5</v>
      </c>
      <c r="K27" s="30">
        <f>SUM(F27/I27)*100%</f>
        <v>1.6664637857577602</v>
      </c>
    </row>
    <row r="28" spans="1:11" ht="24" customHeight="1">
      <c r="A28" s="12">
        <v>220900</v>
      </c>
      <c r="B28" s="76" t="s">
        <v>21</v>
      </c>
      <c r="C28" s="32">
        <v>270</v>
      </c>
      <c r="D28" s="32">
        <v>270</v>
      </c>
      <c r="E28" s="32">
        <v>84.1</v>
      </c>
      <c r="F28" s="105">
        <v>154.4</v>
      </c>
      <c r="G28" s="27">
        <f t="shared" si="4"/>
        <v>70.30000000000001</v>
      </c>
      <c r="H28" s="28">
        <f t="shared" si="5"/>
        <v>1.8359096313912011</v>
      </c>
      <c r="I28" s="105">
        <v>105</v>
      </c>
      <c r="J28" s="29">
        <f t="shared" si="6"/>
        <v>49.400000000000006</v>
      </c>
      <c r="K28" s="30">
        <f>SUM(F28/I28)*100%</f>
        <v>1.4704761904761905</v>
      </c>
    </row>
    <row r="29" spans="1:11" ht="25.5" customHeight="1">
      <c r="A29" s="12">
        <v>240603</v>
      </c>
      <c r="B29" s="83" t="s">
        <v>19</v>
      </c>
      <c r="C29" s="32">
        <v>70</v>
      </c>
      <c r="D29" s="32">
        <v>70</v>
      </c>
      <c r="E29" s="32">
        <v>29</v>
      </c>
      <c r="F29" s="105">
        <v>59.1</v>
      </c>
      <c r="G29" s="27">
        <f t="shared" si="4"/>
        <v>30.1</v>
      </c>
      <c r="H29" s="28">
        <f t="shared" si="5"/>
        <v>2.037931034482759</v>
      </c>
      <c r="I29" s="105">
        <v>26.2</v>
      </c>
      <c r="J29" s="29">
        <f t="shared" si="6"/>
        <v>32.900000000000006</v>
      </c>
      <c r="K29" s="30">
        <f>SUM(F29/I29)*100%</f>
        <v>2.2557251908396947</v>
      </c>
    </row>
    <row r="30" spans="1:11" ht="26.25" customHeight="1">
      <c r="A30" s="123">
        <v>300000</v>
      </c>
      <c r="B30" s="119" t="s">
        <v>22</v>
      </c>
      <c r="C30" s="107">
        <f>SUM(C31:C32)</f>
        <v>0</v>
      </c>
      <c r="D30" s="107">
        <f>SUM(D31:D32)</f>
        <v>0</v>
      </c>
      <c r="E30" s="107">
        <f>SUM(E31:E32)</f>
        <v>0</v>
      </c>
      <c r="F30" s="107">
        <v>0</v>
      </c>
      <c r="G30" s="107">
        <v>0</v>
      </c>
      <c r="H30" s="112"/>
      <c r="I30" s="107">
        <f>SUM(I31)</f>
        <v>0</v>
      </c>
      <c r="J30" s="107">
        <f>SUM(F30-I30)</f>
        <v>0</v>
      </c>
      <c r="K30" s="122" t="e">
        <f>SUM(F30/I30)*100%</f>
        <v>#DIV/0!</v>
      </c>
    </row>
    <row r="31" spans="1:11" ht="28.5" customHeight="1">
      <c r="A31" s="12">
        <v>310102</v>
      </c>
      <c r="B31" s="84" t="s">
        <v>23</v>
      </c>
      <c r="C31" s="25"/>
      <c r="D31" s="25"/>
      <c r="E31" s="25"/>
      <c r="F31" s="105"/>
      <c r="G31" s="27">
        <v>0</v>
      </c>
      <c r="H31" s="28"/>
      <c r="I31" s="105"/>
      <c r="J31" s="29">
        <f t="shared" si="6"/>
        <v>0</v>
      </c>
      <c r="K31" s="30"/>
    </row>
    <row r="32" spans="1:11" ht="39.75" customHeight="1">
      <c r="A32" s="12"/>
      <c r="B32" s="22" t="s">
        <v>24</v>
      </c>
      <c r="C32" s="25"/>
      <c r="D32" s="25"/>
      <c r="E32" s="25"/>
      <c r="F32" s="105">
        <v>-1</v>
      </c>
      <c r="G32" s="27">
        <f>SUM(F32-E32)</f>
        <v>-1</v>
      </c>
      <c r="H32" s="28"/>
      <c r="I32" s="105">
        <v>2.3</v>
      </c>
      <c r="J32" s="29">
        <f t="shared" si="6"/>
        <v>-3.3</v>
      </c>
      <c r="K32" s="30">
        <f>SUM(F32/I32)*100%</f>
        <v>-0.4347826086956522</v>
      </c>
    </row>
    <row r="33" spans="1:11" ht="24.75" customHeight="1">
      <c r="A33" s="124"/>
      <c r="B33" s="119" t="s">
        <v>25</v>
      </c>
      <c r="C33" s="106">
        <f>SUM(C8,C20,C30)</f>
        <v>181926.7</v>
      </c>
      <c r="D33" s="106">
        <f>SUM(D8,D20,D30)</f>
        <v>181716.7</v>
      </c>
      <c r="E33" s="106">
        <f>SUM(E8,E20,E30,E32)</f>
        <v>73595.6</v>
      </c>
      <c r="F33" s="106">
        <f>SUM(F8,F20,F30,F32)</f>
        <v>92571.30000000002</v>
      </c>
      <c r="G33" s="106">
        <f>SUM(G8,G20,G30,G32)</f>
        <v>18975.7</v>
      </c>
      <c r="H33" s="112">
        <f>SUM(F33/E33)*100%</f>
        <v>1.257837425063455</v>
      </c>
      <c r="I33" s="106">
        <f>SUM(I8,I20,I30,I32)</f>
        <v>62425.6</v>
      </c>
      <c r="J33" s="106">
        <f>SUM(J8,J20,J30,J32)</f>
        <v>30098.600000000002</v>
      </c>
      <c r="K33" s="122">
        <f aca="true" t="shared" si="7" ref="K33:K42">SUM(F33/I33)*100%</f>
        <v>1.4829060513635435</v>
      </c>
    </row>
    <row r="34" spans="1:11" ht="23.25" customHeight="1">
      <c r="A34" s="19">
        <v>400000</v>
      </c>
      <c r="B34" s="85" t="s">
        <v>26</v>
      </c>
      <c r="C34" s="37">
        <f>SUM(C35)</f>
        <v>64001.8</v>
      </c>
      <c r="D34" s="37">
        <f>SUM(D35)</f>
        <v>132079.5</v>
      </c>
      <c r="E34" s="37">
        <f>SUM(E35)</f>
        <v>53257.8</v>
      </c>
      <c r="F34" s="108">
        <f>SUM(F35)</f>
        <v>52376.1</v>
      </c>
      <c r="G34" s="41">
        <f>SUM(G35)</f>
        <v>-881.7</v>
      </c>
      <c r="H34" s="28">
        <f aca="true" t="shared" si="8" ref="H34:H42">SUM(F34/E34)*100%</f>
        <v>0.9834446785259623</v>
      </c>
      <c r="I34" s="108">
        <f>SUM(I35)</f>
        <v>50276.799999999996</v>
      </c>
      <c r="J34" s="41">
        <f>SUM(J35)</f>
        <v>2099.300000000003</v>
      </c>
      <c r="K34" s="65">
        <f t="shared" si="7"/>
        <v>1.0417548451770997</v>
      </c>
    </row>
    <row r="35" spans="1:11" ht="21" customHeight="1">
      <c r="A35" s="19">
        <v>410300</v>
      </c>
      <c r="B35" s="86" t="s">
        <v>27</v>
      </c>
      <c r="C35" s="37">
        <f>SUM(C36:C42)</f>
        <v>64001.8</v>
      </c>
      <c r="D35" s="37">
        <f>SUM(D36:D42)</f>
        <v>132079.5</v>
      </c>
      <c r="E35" s="37">
        <f>SUM(E36:E42)</f>
        <v>53257.8</v>
      </c>
      <c r="F35" s="108">
        <f>SUM(F36:F42)</f>
        <v>52376.1</v>
      </c>
      <c r="G35" s="41">
        <f>SUM(G36:G42)</f>
        <v>-881.7</v>
      </c>
      <c r="H35" s="28">
        <f t="shared" si="8"/>
        <v>0.9834446785259623</v>
      </c>
      <c r="I35" s="108">
        <f>SUM(I36:I42)</f>
        <v>50276.799999999996</v>
      </c>
      <c r="J35" s="40">
        <f aca="true" t="shared" si="9" ref="J35:J42">SUM(F35-I35)</f>
        <v>2099.300000000003</v>
      </c>
      <c r="K35" s="65">
        <f t="shared" si="7"/>
        <v>1.0417548451770997</v>
      </c>
    </row>
    <row r="36" spans="1:11" ht="64.5" customHeight="1">
      <c r="A36" s="3">
        <v>410306</v>
      </c>
      <c r="B36" s="10" t="s">
        <v>28</v>
      </c>
      <c r="C36" s="25"/>
      <c r="D36" s="25">
        <v>49069.4</v>
      </c>
      <c r="E36" s="25">
        <v>18936.3</v>
      </c>
      <c r="F36" s="105">
        <v>18936.3</v>
      </c>
      <c r="G36" s="27">
        <f aca="true" t="shared" si="10" ref="G36:G42">SUM(F36-E36)</f>
        <v>0</v>
      </c>
      <c r="H36" s="28">
        <f t="shared" si="8"/>
        <v>1</v>
      </c>
      <c r="I36" s="114">
        <v>17432.3</v>
      </c>
      <c r="J36" s="29">
        <f t="shared" si="9"/>
        <v>1504</v>
      </c>
      <c r="K36" s="64">
        <f t="shared" si="7"/>
        <v>1.0862766244270694</v>
      </c>
    </row>
    <row r="37" spans="1:11" ht="66" customHeight="1">
      <c r="A37" s="3">
        <v>410308</v>
      </c>
      <c r="B37" s="10" t="s">
        <v>29</v>
      </c>
      <c r="C37" s="25"/>
      <c r="D37" s="25">
        <v>15256.5</v>
      </c>
      <c r="E37" s="25">
        <v>6605.7</v>
      </c>
      <c r="F37" s="109">
        <v>5908.9</v>
      </c>
      <c r="G37" s="27">
        <f t="shared" si="10"/>
        <v>-696.8000000000002</v>
      </c>
      <c r="H37" s="28">
        <f t="shared" si="8"/>
        <v>0.8945153428099974</v>
      </c>
      <c r="I37" s="115">
        <v>1985.4</v>
      </c>
      <c r="J37" s="29">
        <f t="shared" si="9"/>
        <v>3923.4999999999995</v>
      </c>
      <c r="K37" s="64">
        <f t="shared" si="7"/>
        <v>2.976176085423592</v>
      </c>
    </row>
    <row r="38" spans="1:11" ht="59.25" customHeight="1">
      <c r="A38" s="3">
        <v>410309</v>
      </c>
      <c r="B38" s="11" t="s">
        <v>30</v>
      </c>
      <c r="C38" s="25"/>
      <c r="D38" s="25"/>
      <c r="E38" s="25"/>
      <c r="F38" s="105"/>
      <c r="G38" s="27">
        <f t="shared" si="10"/>
        <v>0</v>
      </c>
      <c r="H38" s="28"/>
      <c r="I38" s="114">
        <v>202</v>
      </c>
      <c r="J38" s="29">
        <f t="shared" si="9"/>
        <v>-202</v>
      </c>
      <c r="K38" s="64">
        <f t="shared" si="7"/>
        <v>0</v>
      </c>
    </row>
    <row r="39" spans="1:11" ht="48.75" customHeight="1">
      <c r="A39" s="3">
        <v>410310</v>
      </c>
      <c r="B39" s="10" t="s">
        <v>31</v>
      </c>
      <c r="C39" s="25"/>
      <c r="D39" s="25">
        <v>28.6</v>
      </c>
      <c r="E39" s="25">
        <v>10</v>
      </c>
      <c r="F39" s="109">
        <v>4.2</v>
      </c>
      <c r="G39" s="27">
        <f t="shared" si="10"/>
        <v>-5.8</v>
      </c>
      <c r="H39" s="28">
        <f t="shared" si="8"/>
        <v>0.42000000000000004</v>
      </c>
      <c r="I39" s="115">
        <v>6.2</v>
      </c>
      <c r="J39" s="29">
        <f t="shared" si="9"/>
        <v>-2</v>
      </c>
      <c r="K39" s="64">
        <f t="shared" si="7"/>
        <v>0.6774193548387097</v>
      </c>
    </row>
    <row r="40" spans="1:11" ht="33.75" customHeight="1">
      <c r="A40" s="3">
        <v>410339</v>
      </c>
      <c r="B40" s="23" t="s">
        <v>32</v>
      </c>
      <c r="C40" s="25">
        <v>38483.3</v>
      </c>
      <c r="D40" s="25">
        <v>40601.3</v>
      </c>
      <c r="E40" s="25">
        <v>16737.6</v>
      </c>
      <c r="F40" s="109">
        <v>16737.6</v>
      </c>
      <c r="G40" s="27">
        <f t="shared" si="10"/>
        <v>0</v>
      </c>
      <c r="H40" s="28">
        <f t="shared" si="8"/>
        <v>1</v>
      </c>
      <c r="I40" s="115">
        <v>18361.8</v>
      </c>
      <c r="J40" s="29">
        <f t="shared" si="9"/>
        <v>-1624.2000000000007</v>
      </c>
      <c r="K40" s="43">
        <f t="shared" si="7"/>
        <v>0.9115446198085154</v>
      </c>
    </row>
    <row r="41" spans="1:11" ht="30.75" customHeight="1">
      <c r="A41" s="3">
        <v>410342</v>
      </c>
      <c r="B41" s="23" t="s">
        <v>33</v>
      </c>
      <c r="C41" s="25">
        <v>25518.5</v>
      </c>
      <c r="D41" s="25">
        <v>25882.2</v>
      </c>
      <c r="E41" s="25">
        <v>10393.9</v>
      </c>
      <c r="F41" s="109">
        <v>10393.9</v>
      </c>
      <c r="G41" s="27">
        <f t="shared" si="10"/>
        <v>0</v>
      </c>
      <c r="H41" s="28">
        <f t="shared" si="8"/>
        <v>1</v>
      </c>
      <c r="I41" s="115">
        <v>11691.7</v>
      </c>
      <c r="J41" s="29">
        <f t="shared" si="9"/>
        <v>-1297.800000000001</v>
      </c>
      <c r="K41" s="43">
        <f t="shared" si="7"/>
        <v>0.8889981781947877</v>
      </c>
    </row>
    <row r="42" spans="1:11" ht="24.75" customHeight="1">
      <c r="A42" s="3">
        <v>410350</v>
      </c>
      <c r="B42" s="10" t="s">
        <v>34</v>
      </c>
      <c r="C42" s="25"/>
      <c r="D42" s="25">
        <v>1241.5</v>
      </c>
      <c r="E42" s="25">
        <v>574.3</v>
      </c>
      <c r="F42" s="109">
        <v>395.2</v>
      </c>
      <c r="G42" s="27">
        <f t="shared" si="10"/>
        <v>-179.09999999999997</v>
      </c>
      <c r="H42" s="28">
        <f t="shared" si="8"/>
        <v>0.6881420860177608</v>
      </c>
      <c r="I42" s="115">
        <v>597.4</v>
      </c>
      <c r="J42" s="29">
        <f t="shared" si="9"/>
        <v>-202.2</v>
      </c>
      <c r="K42" s="43">
        <f t="shared" si="7"/>
        <v>0.6615333110143957</v>
      </c>
    </row>
    <row r="43" spans="1:11" ht="50.25" hidden="1">
      <c r="A43" s="3">
        <v>410366</v>
      </c>
      <c r="B43" s="58" t="s">
        <v>35</v>
      </c>
      <c r="C43" s="25"/>
      <c r="D43" s="25"/>
      <c r="E43" s="25"/>
      <c r="F43" s="42"/>
      <c r="G43" s="27"/>
      <c r="H43" s="28"/>
      <c r="I43" s="115">
        <v>4906.9</v>
      </c>
      <c r="J43" s="29">
        <v>-4906.9</v>
      </c>
      <c r="K43" s="30">
        <v>0</v>
      </c>
    </row>
    <row r="44" spans="1:11" ht="18.75" hidden="1">
      <c r="A44" s="13"/>
      <c r="B44" s="60" t="s">
        <v>25</v>
      </c>
      <c r="C44" s="38">
        <v>254587.09999999998</v>
      </c>
      <c r="D44" s="38"/>
      <c r="E44" s="38">
        <v>0</v>
      </c>
      <c r="F44" s="38">
        <v>18426.399999999998</v>
      </c>
      <c r="G44" s="35" t="e">
        <v>#REF!</v>
      </c>
      <c r="H44" s="24" t="e">
        <v>#DIV/0!</v>
      </c>
      <c r="I44" s="116" t="e">
        <v>#REF!</v>
      </c>
      <c r="J44" s="35" t="e">
        <v>#REF!</v>
      </c>
      <c r="K44" s="36" t="e">
        <v>#REF!</v>
      </c>
    </row>
    <row r="45" spans="1:11" ht="18.75" hidden="1">
      <c r="A45" s="4"/>
      <c r="B45" s="61"/>
      <c r="C45" s="159" t="s">
        <v>36</v>
      </c>
      <c r="D45" s="159"/>
      <c r="E45" s="159"/>
      <c r="F45" s="159"/>
      <c r="G45" s="159"/>
      <c r="H45" s="159"/>
      <c r="I45" s="117"/>
      <c r="J45" s="44"/>
      <c r="K45" s="45"/>
    </row>
    <row r="46" spans="1:11" ht="66" hidden="1">
      <c r="A46" s="19">
        <v>240621</v>
      </c>
      <c r="B46" s="62" t="s">
        <v>37</v>
      </c>
      <c r="C46" s="25"/>
      <c r="D46" s="25"/>
      <c r="E46" s="25"/>
      <c r="F46" s="31">
        <v>26.6</v>
      </c>
      <c r="G46" s="27">
        <v>26.6</v>
      </c>
      <c r="H46" s="28" t="e">
        <v>#DIV/0!</v>
      </c>
      <c r="I46" s="114">
        <v>7.5</v>
      </c>
      <c r="J46" s="29">
        <v>19.1</v>
      </c>
      <c r="K46" s="30">
        <v>3.546666666666667</v>
      </c>
    </row>
    <row r="47" spans="1:11" ht="0.75" customHeight="1" hidden="1">
      <c r="A47" s="19">
        <v>250000</v>
      </c>
      <c r="B47" s="58" t="s">
        <v>38</v>
      </c>
      <c r="C47" s="25">
        <v>4304.3</v>
      </c>
      <c r="D47" s="25"/>
      <c r="E47" s="25"/>
      <c r="F47" s="31"/>
      <c r="G47" s="27">
        <v>0</v>
      </c>
      <c r="H47" s="28" t="e">
        <v>#DIV/0!</v>
      </c>
      <c r="I47" s="114">
        <v>25097.5</v>
      </c>
      <c r="J47" s="29">
        <v>-25097.5</v>
      </c>
      <c r="K47" s="30">
        <v>0</v>
      </c>
    </row>
    <row r="48" spans="1:11" ht="22.5" customHeight="1">
      <c r="A48" s="118"/>
      <c r="B48" s="119" t="s">
        <v>25</v>
      </c>
      <c r="C48" s="106">
        <f>SUM(C33:C34)</f>
        <v>245928.5</v>
      </c>
      <c r="D48" s="108">
        <f>SUM(D33:D34)</f>
        <v>313796.2</v>
      </c>
      <c r="E48" s="106">
        <f>SUM(E33:E34)</f>
        <v>126853.40000000001</v>
      </c>
      <c r="F48" s="106">
        <f>SUM(F33:F34)</f>
        <v>144947.40000000002</v>
      </c>
      <c r="G48" s="120">
        <f>SUM(G33:G34)</f>
        <v>18094</v>
      </c>
      <c r="H48" s="121">
        <f>SUM(F48/E48)*100%</f>
        <v>1.1426370913195862</v>
      </c>
      <c r="I48" s="106">
        <f>SUM(I33:I34)</f>
        <v>112702.4</v>
      </c>
      <c r="J48" s="106">
        <f>SUM(J33:J34)</f>
        <v>32197.900000000005</v>
      </c>
      <c r="K48" s="122">
        <f>SUM(F48/I48)*100%</f>
        <v>1.2861074830704584</v>
      </c>
    </row>
    <row r="49" spans="1:11" ht="21" customHeight="1">
      <c r="A49" s="160" t="s">
        <v>45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2"/>
    </row>
    <row r="50" spans="1:11" ht="23.25" customHeight="1">
      <c r="A50" s="15">
        <v>190100</v>
      </c>
      <c r="B50" s="75" t="s">
        <v>17</v>
      </c>
      <c r="C50" s="32"/>
      <c r="D50" s="32">
        <v>210</v>
      </c>
      <c r="E50" s="32">
        <v>104.9</v>
      </c>
      <c r="F50" s="105">
        <v>71.5</v>
      </c>
      <c r="G50" s="27">
        <f>SUM(F50-E50)</f>
        <v>-33.400000000000006</v>
      </c>
      <c r="H50" s="28">
        <f>SUM(F50/E50)*100%</f>
        <v>0.6816015252621545</v>
      </c>
      <c r="I50" s="105">
        <v>118.6</v>
      </c>
      <c r="J50" s="29">
        <f aca="true" t="shared" si="11" ref="J50:J56">SUM(F50-I50)</f>
        <v>-47.099999999999994</v>
      </c>
      <c r="K50" s="64">
        <f>SUM(F50/I50)*100%</f>
        <v>0.6028667790893761</v>
      </c>
    </row>
    <row r="51" spans="1:11" ht="36.75" customHeight="1">
      <c r="A51" s="144">
        <v>240616</v>
      </c>
      <c r="B51" s="151" t="s">
        <v>56</v>
      </c>
      <c r="C51" s="32"/>
      <c r="D51" s="32"/>
      <c r="E51" s="145"/>
      <c r="F51" s="105">
        <v>17.8</v>
      </c>
      <c r="G51" s="27">
        <f>SUM(F51-E51)</f>
        <v>17.8</v>
      </c>
      <c r="H51" s="28"/>
      <c r="I51" s="146"/>
      <c r="J51" s="29">
        <f t="shared" si="11"/>
        <v>17.8</v>
      </c>
      <c r="K51" s="64"/>
    </row>
    <row r="52" spans="1:11" ht="52.5" customHeight="1">
      <c r="A52" s="49">
        <v>240621</v>
      </c>
      <c r="B52" s="87" t="s">
        <v>46</v>
      </c>
      <c r="C52" s="50"/>
      <c r="D52" s="50"/>
      <c r="E52" s="143"/>
      <c r="F52" s="125">
        <v>8.3</v>
      </c>
      <c r="G52" s="27">
        <f>SUM(F52-E52)</f>
        <v>8.3</v>
      </c>
      <c r="H52" s="50"/>
      <c r="I52" s="128">
        <v>26.6</v>
      </c>
      <c r="J52" s="29">
        <f t="shared" si="11"/>
        <v>-18.3</v>
      </c>
      <c r="K52" s="64">
        <f>SUM(F52/I52)*100%</f>
        <v>0.31203007518796994</v>
      </c>
    </row>
    <row r="53" spans="1:11" ht="37.5" customHeight="1">
      <c r="A53" s="49">
        <v>250000</v>
      </c>
      <c r="B53" s="88" t="s">
        <v>38</v>
      </c>
      <c r="C53" s="142">
        <v>9363.6</v>
      </c>
      <c r="D53" s="142">
        <v>9363.6</v>
      </c>
      <c r="E53" s="66">
        <v>4184</v>
      </c>
      <c r="F53" s="126">
        <v>4184.4</v>
      </c>
      <c r="G53" s="27">
        <f>SUM(F53-E53)</f>
        <v>0.3999999999996362</v>
      </c>
      <c r="H53" s="28">
        <f>SUM(F53/E53)*100%</f>
        <v>1.000095602294455</v>
      </c>
      <c r="I53" s="152">
        <v>3359.9</v>
      </c>
      <c r="J53" s="29">
        <f t="shared" si="11"/>
        <v>824.4999999999995</v>
      </c>
      <c r="K53" s="64">
        <f>SUM(F53/I53)*100%</f>
        <v>1.245394208160957</v>
      </c>
    </row>
    <row r="54" spans="1:11" ht="29.25" customHeight="1">
      <c r="A54" s="3">
        <v>410366</v>
      </c>
      <c r="B54" s="67" t="s">
        <v>35</v>
      </c>
      <c r="C54" s="25"/>
      <c r="D54" s="25"/>
      <c r="E54" s="25"/>
      <c r="F54" s="105"/>
      <c r="G54" s="27">
        <f>SUM(F54-E54)</f>
        <v>0</v>
      </c>
      <c r="H54" s="28"/>
      <c r="I54" s="129"/>
      <c r="J54" s="29">
        <f t="shared" si="11"/>
        <v>0</v>
      </c>
      <c r="K54" s="30"/>
    </row>
    <row r="55" spans="1:11" ht="21" customHeight="1">
      <c r="A55" s="124"/>
      <c r="B55" s="130" t="s">
        <v>39</v>
      </c>
      <c r="C55" s="106">
        <v>0</v>
      </c>
      <c r="D55" s="106">
        <v>0</v>
      </c>
      <c r="E55" s="106">
        <v>0</v>
      </c>
      <c r="F55" s="106">
        <f>SUM(F56:F58)</f>
        <v>109.8</v>
      </c>
      <c r="G55" s="106">
        <f>SUM(G57:G58)</f>
        <v>109.8</v>
      </c>
      <c r="H55" s="112"/>
      <c r="I55" s="106">
        <f>SUM(I56:I58)</f>
        <v>82.4</v>
      </c>
      <c r="J55" s="106">
        <f t="shared" si="11"/>
        <v>27.39999999999999</v>
      </c>
      <c r="K55" s="122">
        <f>SUM(F55/I55)*100%</f>
        <v>1.3325242718446602</v>
      </c>
    </row>
    <row r="56" spans="1:11" ht="34.5" customHeight="1">
      <c r="A56" s="136">
        <v>241700</v>
      </c>
      <c r="B56" s="141" t="s">
        <v>54</v>
      </c>
      <c r="C56" s="137"/>
      <c r="D56" s="137"/>
      <c r="E56" s="137"/>
      <c r="F56" s="106"/>
      <c r="G56" s="137"/>
      <c r="H56" s="138"/>
      <c r="I56" s="106">
        <v>2.2</v>
      </c>
      <c r="J56" s="137">
        <f t="shared" si="11"/>
        <v>-2.2</v>
      </c>
      <c r="K56" s="139">
        <f>SUM(F56/I56)*100%</f>
        <v>0</v>
      </c>
    </row>
    <row r="57" spans="1:11" ht="36.75" customHeight="1">
      <c r="A57" s="140">
        <v>310300</v>
      </c>
      <c r="B57" s="90" t="s">
        <v>40</v>
      </c>
      <c r="C57" s="33"/>
      <c r="D57" s="33"/>
      <c r="E57" s="33"/>
      <c r="F57" s="105"/>
      <c r="G57" s="27">
        <f>SUM(F57-E57)</f>
        <v>0</v>
      </c>
      <c r="H57" s="28"/>
      <c r="I57" s="105"/>
      <c r="J57" s="29"/>
      <c r="K57" s="30"/>
    </row>
    <row r="58" spans="1:11" ht="23.25" customHeight="1">
      <c r="A58" s="14">
        <v>330100</v>
      </c>
      <c r="B58" s="89" t="s">
        <v>41</v>
      </c>
      <c r="C58" s="46"/>
      <c r="D58" s="46"/>
      <c r="E58" s="46"/>
      <c r="F58" s="105">
        <v>109.8</v>
      </c>
      <c r="G58" s="27">
        <f>SUM(F58-E58)</f>
        <v>109.8</v>
      </c>
      <c r="H58" s="28"/>
      <c r="I58" s="105">
        <v>80.2</v>
      </c>
      <c r="J58" s="29">
        <f>SUM(F58-I58)</f>
        <v>29.599999999999994</v>
      </c>
      <c r="K58" s="64">
        <f>SUM(F58/I58)*100%</f>
        <v>1.369077306733167</v>
      </c>
    </row>
    <row r="59" spans="1:11" ht="21.75" customHeight="1">
      <c r="A59" s="131"/>
      <c r="B59" s="130" t="s">
        <v>42</v>
      </c>
      <c r="C59" s="108">
        <f>SUM(C50:C55)</f>
        <v>9363.6</v>
      </c>
      <c r="D59" s="108">
        <f>SUM(D50:D55)</f>
        <v>9573.6</v>
      </c>
      <c r="E59" s="108">
        <f>SUM(E50:E55)</f>
        <v>4288.9</v>
      </c>
      <c r="F59" s="108">
        <f>SUM(F50:F55)</f>
        <v>4391.8</v>
      </c>
      <c r="G59" s="108">
        <f>SUM(G50:G55)</f>
        <v>102.89999999999964</v>
      </c>
      <c r="H59" s="112">
        <f>SUM(F59/E59)*100%</f>
        <v>1.0239921658234048</v>
      </c>
      <c r="I59" s="108">
        <f>SUM(I50:I55)</f>
        <v>3587.5</v>
      </c>
      <c r="J59" s="108">
        <f>SUM(J50:J55)</f>
        <v>804.2999999999995</v>
      </c>
      <c r="K59" s="122">
        <f>SUM(F59/I59)*100%</f>
        <v>1.2241951219512195</v>
      </c>
    </row>
    <row r="60" spans="1:11" ht="21.75" customHeight="1" thickBot="1">
      <c r="A60" s="132"/>
      <c r="B60" s="133" t="s">
        <v>43</v>
      </c>
      <c r="C60" s="127">
        <f>SUM(C48,C59)</f>
        <v>255292.1</v>
      </c>
      <c r="D60" s="127">
        <f>SUM(D48,D59)</f>
        <v>323369.8</v>
      </c>
      <c r="E60" s="127">
        <f>SUM(E48,E59)</f>
        <v>131142.30000000002</v>
      </c>
      <c r="F60" s="127">
        <f>SUM(F48,F59)</f>
        <v>149339.2</v>
      </c>
      <c r="G60" s="127">
        <f>SUM(G48,G59)</f>
        <v>18196.9</v>
      </c>
      <c r="H60" s="134">
        <f>SUM(F60/E60)*100%</f>
        <v>1.138756907572919</v>
      </c>
      <c r="I60" s="127">
        <f>SUM(I48,I59)</f>
        <v>116289.9</v>
      </c>
      <c r="J60" s="127">
        <f>SUM(J48,J59)</f>
        <v>33002.200000000004</v>
      </c>
      <c r="K60" s="135">
        <f>SUM(F60/I60)*100%</f>
        <v>1.2841975098439333</v>
      </c>
    </row>
    <row r="61" spans="1:11" ht="23.25" customHeight="1">
      <c r="A61" s="91"/>
      <c r="B61" s="92" t="s">
        <v>44</v>
      </c>
      <c r="C61" s="93"/>
      <c r="D61" s="93"/>
      <c r="E61" s="94"/>
      <c r="F61" s="95"/>
      <c r="G61" s="96"/>
      <c r="H61" s="97"/>
      <c r="I61" s="98"/>
      <c r="J61" s="99"/>
      <c r="K61" s="99"/>
    </row>
    <row r="62" spans="1:11" ht="18.75">
      <c r="A62" s="1"/>
      <c r="B62" s="1"/>
      <c r="C62" s="68"/>
      <c r="D62" s="68"/>
      <c r="E62" s="69"/>
      <c r="F62" s="70"/>
      <c r="G62" s="71"/>
      <c r="H62" s="72"/>
      <c r="I62" s="48"/>
      <c r="J62" s="47"/>
      <c r="K62" s="47"/>
    </row>
    <row r="63" spans="1:11" ht="18.75">
      <c r="A63" s="1"/>
      <c r="B63" s="1"/>
      <c r="C63" s="68"/>
      <c r="D63" s="68"/>
      <c r="E63" s="69"/>
      <c r="F63" s="73"/>
      <c r="G63" s="71"/>
      <c r="H63" s="72"/>
      <c r="I63" s="48"/>
      <c r="J63" s="47"/>
      <c r="K63" s="47"/>
    </row>
    <row r="64" spans="1:11" ht="20.25">
      <c r="A64" s="1"/>
      <c r="B64" s="1"/>
      <c r="C64" s="20"/>
      <c r="D64" s="20"/>
      <c r="E64" s="20"/>
      <c r="F64" s="16"/>
      <c r="G64" s="16"/>
      <c r="H64" s="17"/>
      <c r="I64" s="18"/>
      <c r="J64" s="1"/>
      <c r="K64" s="1"/>
    </row>
  </sheetData>
  <sheetProtection/>
  <mergeCells count="14"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  <mergeCell ref="I5:I6"/>
    <mergeCell ref="J5:K5"/>
    <mergeCell ref="C45:H45"/>
    <mergeCell ref="A49:K49"/>
  </mergeCells>
  <printOptions/>
  <pageMargins left="0.6299212598425197" right="0.2362204724409449" top="0.1968503937007874" bottom="0.15748031496062992" header="0.31496062992125984" footer="0.31496062992125984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lutay</cp:lastModifiedBy>
  <cp:lastPrinted>2016-06-06T09:45:30Z</cp:lastPrinted>
  <dcterms:created xsi:type="dcterms:W3CDTF">2015-02-12T09:02:27Z</dcterms:created>
  <dcterms:modified xsi:type="dcterms:W3CDTF">2016-06-07T05:02:03Z</dcterms:modified>
  <cp:category/>
  <cp:version/>
  <cp:contentType/>
  <cp:contentStatus/>
</cp:coreProperties>
</file>