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320" windowHeight="8115"/>
  </bookViews>
  <sheets>
    <sheet name="лютий-16 " sheetId="2" r:id="rId1"/>
  </sheets>
  <definedNames>
    <definedName name="_xlnm.Print_Area" localSheetId="0">'лютий-16 '!$A$1:$K$57</definedName>
  </definedNames>
  <calcPr calcId="124519"/>
</workbook>
</file>

<file path=xl/calcChain.xml><?xml version="1.0" encoding="utf-8"?>
<calcChain xmlns="http://schemas.openxmlformats.org/spreadsheetml/2006/main">
  <c r="K22" i="2"/>
  <c r="K20"/>
  <c r="K17"/>
  <c r="K11"/>
  <c r="E55"/>
  <c r="D55"/>
  <c r="C55"/>
  <c r="K54"/>
  <c r="J54"/>
  <c r="G54"/>
  <c r="G53"/>
  <c r="I52"/>
  <c r="I55" s="1"/>
  <c r="F52"/>
  <c r="F55" s="1"/>
  <c r="J51"/>
  <c r="G51"/>
  <c r="K50"/>
  <c r="J50"/>
  <c r="H50"/>
  <c r="G50"/>
  <c r="K49"/>
  <c r="J49"/>
  <c r="G49"/>
  <c r="K48"/>
  <c r="J48"/>
  <c r="H48"/>
  <c r="G48"/>
  <c r="J40"/>
  <c r="G40"/>
  <c r="K39"/>
  <c r="J39"/>
  <c r="H39"/>
  <c r="G39"/>
  <c r="K38"/>
  <c r="J38"/>
  <c r="H38"/>
  <c r="G38"/>
  <c r="K37"/>
  <c r="J37"/>
  <c r="H37"/>
  <c r="G37"/>
  <c r="K36"/>
  <c r="J36"/>
  <c r="H36"/>
  <c r="G36"/>
  <c r="K35"/>
  <c r="J35"/>
  <c r="G35"/>
  <c r="K34"/>
  <c r="J34"/>
  <c r="H34"/>
  <c r="G34"/>
  <c r="K33"/>
  <c r="J33"/>
  <c r="H33"/>
  <c r="G33"/>
  <c r="I32"/>
  <c r="G32"/>
  <c r="G31" s="1"/>
  <c r="F32"/>
  <c r="K32" s="1"/>
  <c r="E32"/>
  <c r="E31" s="1"/>
  <c r="D32"/>
  <c r="D31" s="1"/>
  <c r="C32"/>
  <c r="I31"/>
  <c r="C31"/>
  <c r="K29"/>
  <c r="J29"/>
  <c r="G29"/>
  <c r="J28"/>
  <c r="I27"/>
  <c r="K27" s="1"/>
  <c r="E27"/>
  <c r="D27"/>
  <c r="C27"/>
  <c r="K26"/>
  <c r="J26"/>
  <c r="H26"/>
  <c r="G26"/>
  <c r="K25"/>
  <c r="J25"/>
  <c r="H25"/>
  <c r="G25"/>
  <c r="K24"/>
  <c r="J24"/>
  <c r="H24"/>
  <c r="G24"/>
  <c r="J23"/>
  <c r="G23"/>
  <c r="J22"/>
  <c r="H22"/>
  <c r="G22"/>
  <c r="K21"/>
  <c r="J21"/>
  <c r="H21"/>
  <c r="G21"/>
  <c r="J20"/>
  <c r="G20"/>
  <c r="I19"/>
  <c r="F19"/>
  <c r="E19"/>
  <c r="D19"/>
  <c r="C19"/>
  <c r="K18"/>
  <c r="J18"/>
  <c r="H18"/>
  <c r="G18"/>
  <c r="J17"/>
  <c r="H17"/>
  <c r="G17"/>
  <c r="J16"/>
  <c r="G16"/>
  <c r="K15"/>
  <c r="J15"/>
  <c r="H15"/>
  <c r="G15"/>
  <c r="K14"/>
  <c r="J14"/>
  <c r="G14"/>
  <c r="I13"/>
  <c r="I12" s="1"/>
  <c r="I8" s="1"/>
  <c r="F13"/>
  <c r="E13"/>
  <c r="E12" s="1"/>
  <c r="E8" s="1"/>
  <c r="D13"/>
  <c r="D12" s="1"/>
  <c r="C13"/>
  <c r="C12" s="1"/>
  <c r="C8" s="1"/>
  <c r="F12"/>
  <c r="J11"/>
  <c r="H11"/>
  <c r="G11"/>
  <c r="K10"/>
  <c r="J10"/>
  <c r="G10"/>
  <c r="K9"/>
  <c r="J9"/>
  <c r="H9"/>
  <c r="G9"/>
  <c r="F31" l="1"/>
  <c r="K31" s="1"/>
  <c r="G52"/>
  <c r="D8"/>
  <c r="D30" s="1"/>
  <c r="D46" s="1"/>
  <c r="D56" s="1"/>
  <c r="C30"/>
  <c r="C46" s="1"/>
  <c r="C56" s="1"/>
  <c r="E30"/>
  <c r="E46" s="1"/>
  <c r="E56" s="1"/>
  <c r="I30"/>
  <c r="I46" s="1"/>
  <c r="I56" s="1"/>
  <c r="K19"/>
  <c r="G19"/>
  <c r="J19"/>
  <c r="K12"/>
  <c r="F8"/>
  <c r="F30" s="1"/>
  <c r="K13"/>
  <c r="G55"/>
  <c r="K55"/>
  <c r="G12"/>
  <c r="G8" s="1"/>
  <c r="G30" s="1"/>
  <c r="G46" s="1"/>
  <c r="H12"/>
  <c r="J12"/>
  <c r="J8" s="1"/>
  <c r="G13"/>
  <c r="H13"/>
  <c r="J13"/>
  <c r="H19"/>
  <c r="J27"/>
  <c r="H31"/>
  <c r="H32"/>
  <c r="J32"/>
  <c r="J31" s="1"/>
  <c r="J52"/>
  <c r="J55" s="1"/>
  <c r="K52"/>
  <c r="F46" l="1"/>
  <c r="G56"/>
  <c r="H8"/>
  <c r="K30"/>
  <c r="K8"/>
  <c r="H30"/>
  <c r="F56"/>
  <c r="K46"/>
  <c r="H46"/>
  <c r="J30"/>
  <c r="J46" s="1"/>
  <c r="J56" s="1"/>
  <c r="K56" l="1"/>
  <c r="H56"/>
</calcChain>
</file>

<file path=xl/sharedStrings.xml><?xml version="1.0" encoding="utf-8"?>
<sst xmlns="http://schemas.openxmlformats.org/spreadsheetml/2006/main" count="65" uniqueCount="59">
  <si>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</si>
  <si>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</si>
  <si>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</si>
  <si>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</si>
  <si>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</si>
  <si>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</si>
  <si>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</si>
  <si>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</si>
  <si>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</si>
  <si>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</si>
  <si>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</si>
  <si>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</si>
  <si>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</si>
  <si>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</si>
  <si>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</si>
  <si>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</si>
  <si>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</si>
  <si>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</si>
  <si>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</si>
  <si>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</si>
  <si>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</si>
  <si>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</si>
  <si>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</si>
  <si>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</si>
  <si>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</si>
  <si>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</si>
  <si>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</si>
  <si>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</si>
  <si>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</si>
  <si>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</si>
  <si>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</si>
  <si>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</si>
  <si>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</si>
  <si>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</si>
  <si>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</si>
  <si>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</si>
  <si>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</t>
  </si>
  <si>
    <t>СПЕЦІАЛЬНИЙ ФОНД</t>
  </si>
  <si>
    <t>Грошовi стягнення за шкоду, заподiяну порушенням законодавства про охорону навколишнього природного середовища внаслiдок господарської та iншої дiяльностi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</si>
  <si>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</si>
  <si>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</si>
  <si>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</si>
  <si>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</si>
  <si>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</si>
  <si>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</si>
  <si>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Начальник відділу доходів бюджету                      О.Хандучка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</si>
  <si>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</si>
  <si>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</si>
  <si>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</si>
  <si>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  <charset val="204"/>
      </rPr>
      <t>Частина чистого прибутку (доходу)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комунальних унітарних підприємств та їх об'єднань, що вилучається до бюджету </t>
    </r>
  </si>
  <si>
    <r>
      <rPr>
        <sz val="15"/>
        <rFont val="Times New Roman"/>
        <family val="1"/>
        <charset val="204"/>
      </rPr>
      <t>Надходження від орендної плати</t>
    </r>
    <r>
      <rPr>
        <sz val="14"/>
        <rFont val="Times New Roman"/>
        <family val="1"/>
        <charset val="204"/>
      </rPr>
      <t xml:space="preserve"> за </t>
    </r>
    <r>
      <rPr>
        <sz val="12"/>
        <rFont val="Times New Roman"/>
        <family val="1"/>
        <charset val="204"/>
      </rPr>
      <t xml:space="preserve">користування цілісним майновим комплексом та іншим майном, що перебуває в комунальній власності     </t>
    </r>
  </si>
  <si>
    <t xml:space="preserve">Затверджений бюджет                        на 2016 р.                  </t>
  </si>
  <si>
    <t xml:space="preserve">Бюджет                      на  2016 р.                          зі змінами                 </t>
  </si>
  <si>
    <t xml:space="preserve">Відхилення фактичних надходжень на звітну дату 2016 року до фактичних надходжень відповідного періоду 2015 року </t>
  </si>
  <si>
    <t xml:space="preserve">Адміністративний збір за  державну реєстрацію речових прав на нерухоме майно та їх обтяжень </t>
  </si>
  <si>
    <t>Затверджено кошторисом станом на 01.03.2016р.</t>
  </si>
  <si>
    <t xml:space="preserve"> Фактичні надходження до бюджету станом  на 01.03.2015р.</t>
  </si>
  <si>
    <r>
      <t xml:space="preserve">                                                                                                                            станом  на  01  березня 2016 року                                                                                </t>
    </r>
    <r>
      <rPr>
        <sz val="14"/>
        <rFont val="Times New Roman"/>
        <family val="1"/>
        <charset val="204"/>
      </rPr>
      <t xml:space="preserve"> тис.грн.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</si>
  <si>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01</t>
    </r>
    <r>
      <rPr>
        <b/>
        <sz val="12"/>
        <color indexed="10"/>
        <rFont val="Times New Roman"/>
        <family val="1"/>
        <charset val="204"/>
      </rPr>
      <t>.03.2016р.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</si>
</sst>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3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3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Continuous"/>
    </xf>
    <xf numFmtId="0" fontId="10" fillId="2" borderId="3" xfId="1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Continuous"/>
    </xf>
    <xf numFmtId="0" fontId="10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>
      <alignment vertical="top" wrapText="1"/>
    </xf>
    <xf numFmtId="0" fontId="12" fillId="0" borderId="1" xfId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166" fontId="15" fillId="0" borderId="0" xfId="1" applyNumberFormat="1" applyFont="1" applyFill="1" applyBorder="1"/>
    <xf numFmtId="165" fontId="16" fillId="0" borderId="0" xfId="1" applyNumberFormat="1" applyFont="1" applyFill="1" applyBorder="1"/>
    <xf numFmtId="0" fontId="1" fillId="0" borderId="0" xfId="1" applyFill="1"/>
    <xf numFmtId="0" fontId="17" fillId="0" borderId="1" xfId="1" applyFont="1" applyBorder="1" applyAlignment="1">
      <alignment horizontal="center"/>
    </xf>
    <xf numFmtId="0" fontId="18" fillId="0" borderId="0" xfId="1" applyFont="1"/>
    <xf numFmtId="0" fontId="9" fillId="0" borderId="1" xfId="1" applyFont="1" applyFill="1" applyBorder="1" applyAlignment="1">
      <alignment horizontal="center"/>
    </xf>
    <xf numFmtId="0" fontId="19" fillId="0" borderId="11" xfId="1" applyFont="1" applyBorder="1" applyAlignment="1">
      <alignment wrapText="1"/>
    </xf>
    <xf numFmtId="0" fontId="5" fillId="0" borderId="6" xfId="1" applyFont="1" applyBorder="1" applyAlignment="1">
      <alignment horizontal="left" wrapText="1"/>
    </xf>
    <xf numFmtId="0" fontId="12" fillId="4" borderId="16" xfId="1" applyFont="1" applyFill="1" applyBorder="1" applyAlignment="1">
      <alignment horizontal="center"/>
    </xf>
    <xf numFmtId="0" fontId="12" fillId="4" borderId="8" xfId="1" applyFont="1" applyFill="1" applyBorder="1" applyAlignment="1">
      <alignment horizontal="center"/>
    </xf>
    <xf numFmtId="166" fontId="13" fillId="4" borderId="9" xfId="1" applyNumberFormat="1" applyFont="1" applyFill="1" applyBorder="1" applyAlignment="1">
      <alignment horizontal="right" wrapText="1"/>
    </xf>
    <xf numFmtId="165" fontId="7" fillId="4" borderId="6" xfId="1" applyNumberFormat="1" applyFont="1" applyFill="1" applyBorder="1"/>
    <xf numFmtId="165" fontId="14" fillId="4" borderId="12" xfId="1" applyNumberFormat="1" applyFont="1" applyFill="1" applyBorder="1"/>
    <xf numFmtId="166" fontId="7" fillId="0" borderId="6" xfId="1" applyNumberFormat="1" applyFont="1" applyBorder="1" applyAlignment="1" applyProtection="1">
      <alignment horizontal="right"/>
      <protection locked="0"/>
    </xf>
    <xf numFmtId="166" fontId="7" fillId="0" borderId="6" xfId="1" applyNumberFormat="1" applyFont="1" applyBorder="1" applyProtection="1">
      <protection locked="0"/>
    </xf>
    <xf numFmtId="166" fontId="7" fillId="4" borderId="6" xfId="1" applyNumberFormat="1" applyFont="1" applyFill="1" applyBorder="1" applyAlignment="1" applyProtection="1">
      <alignment horizontal="right"/>
      <protection locked="0"/>
    </xf>
    <xf numFmtId="166" fontId="7" fillId="3" borderId="6" xfId="1" applyNumberFormat="1" applyFont="1" applyFill="1" applyBorder="1" applyAlignment="1">
      <alignment horizontal="right"/>
    </xf>
    <xf numFmtId="165" fontId="7" fillId="3" borderId="6" xfId="1" applyNumberFormat="1" applyFont="1" applyFill="1" applyBorder="1"/>
    <xf numFmtId="166" fontId="7" fillId="0" borderId="6" xfId="1" applyNumberFormat="1" applyFont="1" applyBorder="1"/>
    <xf numFmtId="165" fontId="7" fillId="0" borderId="7" xfId="1" applyNumberFormat="1" applyFont="1" applyBorder="1"/>
    <xf numFmtId="166" fontId="7" fillId="4" borderId="6" xfId="1" applyNumberFormat="1" applyFont="1" applyFill="1" applyBorder="1" applyProtection="1">
      <protection locked="0"/>
    </xf>
    <xf numFmtId="166" fontId="7" fillId="0" borderId="6" xfId="1" applyNumberFormat="1" applyFont="1" applyFill="1" applyBorder="1" applyProtection="1">
      <protection locked="0"/>
    </xf>
    <xf numFmtId="166" fontId="14" fillId="0" borderId="6" xfId="1" applyNumberFormat="1" applyFont="1" applyFill="1" applyBorder="1" applyProtection="1">
      <protection locked="0"/>
    </xf>
    <xf numFmtId="166" fontId="14" fillId="4" borderId="6" xfId="1" applyNumberFormat="1" applyFont="1" applyFill="1" applyBorder="1" applyProtection="1">
      <protection locked="0"/>
    </xf>
    <xf numFmtId="166" fontId="13" fillId="4" borderId="11" xfId="1" applyNumberFormat="1" applyFont="1" applyFill="1" applyBorder="1" applyAlignment="1">
      <alignment horizontal="right"/>
    </xf>
    <xf numFmtId="0" fontId="7" fillId="0" borderId="6" xfId="1" applyFont="1" applyBorder="1" applyAlignment="1" applyProtection="1">
      <alignment wrapText="1"/>
      <protection locked="0"/>
    </xf>
    <xf numFmtId="166" fontId="14" fillId="4" borderId="6" xfId="1" applyNumberFormat="1" applyFont="1" applyFill="1" applyBorder="1" applyAlignment="1">
      <alignment horizontal="right"/>
    </xf>
    <xf numFmtId="165" fontId="14" fillId="4" borderId="7" xfId="1" applyNumberFormat="1" applyFont="1" applyFill="1" applyBorder="1"/>
    <xf numFmtId="166" fontId="14" fillId="0" borderId="6" xfId="1" applyNumberFormat="1" applyFont="1" applyBorder="1" applyAlignment="1" applyProtection="1">
      <alignment horizontal="right"/>
      <protection locked="0"/>
    </xf>
    <xf numFmtId="166" fontId="14" fillId="4" borderId="6" xfId="1" applyNumberFormat="1" applyFont="1" applyFill="1" applyBorder="1" applyAlignment="1" applyProtection="1">
      <alignment horizontal="right"/>
      <protection locked="0"/>
    </xf>
    <xf numFmtId="165" fontId="14" fillId="3" borderId="6" xfId="1" applyNumberFormat="1" applyFont="1" applyFill="1" applyBorder="1"/>
    <xf numFmtId="166" fontId="14" fillId="0" borderId="6" xfId="1" applyNumberFormat="1" applyFont="1" applyBorder="1"/>
    <xf numFmtId="166" fontId="14" fillId="3" borderId="6" xfId="1" applyNumberFormat="1" applyFont="1" applyFill="1" applyBorder="1" applyAlignment="1">
      <alignment horizontal="right"/>
    </xf>
    <xf numFmtId="166" fontId="7" fillId="4" borderId="6" xfId="1" applyNumberFormat="1" applyFont="1" applyFill="1" applyBorder="1" applyAlignment="1" applyProtection="1">
      <protection locked="0"/>
    </xf>
    <xf numFmtId="165" fontId="23" fillId="3" borderId="7" xfId="1" applyNumberFormat="1" applyFont="1" applyFill="1" applyBorder="1" applyAlignment="1"/>
    <xf numFmtId="0" fontId="7" fillId="0" borderId="6" xfId="1" applyFont="1" applyBorder="1"/>
    <xf numFmtId="0" fontId="7" fillId="0" borderId="7" xfId="1" applyFont="1" applyBorder="1"/>
    <xf numFmtId="166" fontId="7" fillId="0" borderId="6" xfId="1" applyNumberFormat="1" applyFont="1" applyFill="1" applyBorder="1" applyAlignment="1" applyProtection="1">
      <alignment horizontal="right"/>
      <protection locked="0"/>
    </xf>
    <xf numFmtId="0" fontId="26" fillId="0" borderId="0" xfId="1" applyFont="1"/>
    <xf numFmtId="0" fontId="26" fillId="0" borderId="0" xfId="1" applyFont="1" applyFill="1"/>
    <xf numFmtId="164" fontId="7" fillId="4" borderId="6" xfId="1" applyNumberFormat="1" applyFont="1" applyFill="1" applyBorder="1" applyProtection="1">
      <protection locked="0"/>
    </xf>
    <xf numFmtId="164" fontId="7" fillId="4" borderId="6" xfId="1" applyNumberFormat="1" applyFont="1" applyFill="1" applyBorder="1" applyAlignment="1" applyProtection="1">
      <protection locked="0"/>
    </xf>
    <xf numFmtId="164" fontId="14" fillId="4" borderId="6" xfId="1" applyNumberFormat="1" applyFont="1" applyFill="1" applyBorder="1" applyAlignment="1" applyProtection="1">
      <alignment horizontal="right"/>
      <protection locked="0"/>
    </xf>
    <xf numFmtId="164" fontId="7" fillId="0" borderId="6" xfId="1" applyNumberFormat="1" applyFont="1" applyBorder="1"/>
    <xf numFmtId="0" fontId="17" fillId="5" borderId="1" xfId="1" applyFont="1" applyFill="1" applyBorder="1" applyAlignment="1">
      <alignment horizontal="center"/>
    </xf>
    <xf numFmtId="4" fontId="14" fillId="5" borderId="6" xfId="1" applyNumberFormat="1" applyFont="1" applyFill="1" applyBorder="1" applyProtection="1">
      <protection locked="0"/>
    </xf>
    <xf numFmtId="166" fontId="14" fillId="5" borderId="6" xfId="1" applyNumberFormat="1" applyFont="1" applyFill="1" applyBorder="1" applyProtection="1">
      <protection locked="0"/>
    </xf>
    <xf numFmtId="0" fontId="3" fillId="0" borderId="17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7" fillId="4" borderId="6" xfId="1" applyNumberFormat="1" applyFont="1" applyFill="1" applyBorder="1" applyAlignment="1" applyProtection="1">
      <alignment horizontal="right"/>
      <protection locked="0"/>
    </xf>
    <xf numFmtId="0" fontId="27" fillId="5" borderId="18" xfId="0" applyFont="1" applyFill="1" applyBorder="1" applyAlignment="1">
      <alignment horizontal="right"/>
    </xf>
    <xf numFmtId="0" fontId="10" fillId="2" borderId="22" xfId="1" applyFont="1" applyFill="1" applyBorder="1" applyAlignment="1">
      <alignment horizontal="centerContinuous"/>
    </xf>
    <xf numFmtId="0" fontId="10" fillId="2" borderId="23" xfId="1" applyFont="1" applyFill="1" applyBorder="1" applyAlignment="1">
      <alignment horizontal="centerContinuous"/>
    </xf>
    <xf numFmtId="0" fontId="10" fillId="0" borderId="4" xfId="1" applyFont="1" applyFill="1" applyBorder="1" applyAlignment="1">
      <alignment horizontal="centerContinuous"/>
    </xf>
    <xf numFmtId="0" fontId="12" fillId="0" borderId="26" xfId="1" applyFont="1" applyBorder="1" applyAlignment="1">
      <alignment horizontal="centerContinuous" vertical="center"/>
    </xf>
    <xf numFmtId="49" fontId="12" fillId="0" borderId="20" xfId="1" applyNumberFormat="1" applyFont="1" applyBorder="1" applyAlignment="1">
      <alignment horizontal="centerContinuous" vertical="center"/>
    </xf>
    <xf numFmtId="0" fontId="10" fillId="2" borderId="20" xfId="1" applyFont="1" applyFill="1" applyBorder="1" applyAlignment="1">
      <alignment horizontal="centerContinuous"/>
    </xf>
    <xf numFmtId="0" fontId="12" fillId="0" borderId="28" xfId="1" applyFont="1" applyBorder="1" applyAlignment="1">
      <alignment horizontal="centerContinuous" vertical="center"/>
    </xf>
    <xf numFmtId="0" fontId="11" fillId="4" borderId="29" xfId="1" applyFont="1" applyFill="1" applyBorder="1"/>
    <xf numFmtId="166" fontId="14" fillId="4" borderId="30" xfId="1" applyNumberFormat="1" applyFont="1" applyFill="1" applyBorder="1" applyAlignment="1">
      <alignment horizontal="right"/>
    </xf>
    <xf numFmtId="0" fontId="20" fillId="4" borderId="30" xfId="1" applyFont="1" applyFill="1" applyBorder="1" applyAlignment="1">
      <alignment horizontal="left"/>
    </xf>
    <xf numFmtId="0" fontId="27" fillId="5" borderId="6" xfId="0" applyFont="1" applyFill="1" applyBorder="1" applyAlignment="1">
      <alignment horizontal="right"/>
    </xf>
    <xf numFmtId="49" fontId="5" fillId="0" borderId="6" xfId="1" applyNumberFormat="1" applyFont="1" applyBorder="1" applyAlignment="1" applyProtection="1">
      <alignment horizontal="left" wrapText="1"/>
      <protection locked="0"/>
    </xf>
    <xf numFmtId="0" fontId="28" fillId="4" borderId="9" xfId="1" applyFont="1" applyFill="1" applyBorder="1" applyAlignment="1">
      <alignment horizontal="left" wrapText="1"/>
    </xf>
    <xf numFmtId="0" fontId="28" fillId="4" borderId="11" xfId="1" applyFont="1" applyFill="1" applyBorder="1" applyAlignment="1">
      <alignment horizontal="left" wrapText="1"/>
    </xf>
    <xf numFmtId="0" fontId="7" fillId="0" borderId="6" xfId="1" applyFont="1" applyFill="1" applyBorder="1" applyAlignment="1" applyProtection="1">
      <alignment horizontal="left" wrapText="1"/>
      <protection locked="0"/>
    </xf>
    <xf numFmtId="0" fontId="29" fillId="4" borderId="6" xfId="1" applyFont="1" applyFill="1" applyBorder="1" applyAlignment="1">
      <alignment horizontal="left" wrapText="1"/>
    </xf>
    <xf numFmtId="0" fontId="5" fillId="0" borderId="6" xfId="1" applyFont="1" applyBorder="1" applyAlignment="1">
      <alignment horizontal="justify" wrapText="1"/>
    </xf>
    <xf numFmtId="0" fontId="5" fillId="0" borderId="6" xfId="1" applyFont="1" applyBorder="1" applyAlignment="1" applyProtection="1">
      <alignment vertical="center" wrapText="1"/>
      <protection locked="0"/>
    </xf>
    <xf numFmtId="0" fontId="28" fillId="5" borderId="11" xfId="1" applyFont="1" applyFill="1" applyBorder="1" applyAlignment="1">
      <alignment horizontal="left" wrapText="1"/>
    </xf>
    <xf numFmtId="0" fontId="12" fillId="0" borderId="0" xfId="1" applyFont="1"/>
    <xf numFmtId="165" fontId="7" fillId="3" borderId="7" xfId="1" applyNumberFormat="1" applyFont="1" applyFill="1" applyBorder="1"/>
    <xf numFmtId="165" fontId="14" fillId="3" borderId="7" xfId="1" applyNumberFormat="1" applyFont="1" applyFill="1" applyBorder="1"/>
    <xf numFmtId="165" fontId="14" fillId="4" borderId="6" xfId="1" applyNumberFormat="1" applyFont="1" applyFill="1" applyBorder="1"/>
    <xf numFmtId="166" fontId="27" fillId="0" borderId="18" xfId="0" applyNumberFormat="1" applyFont="1" applyBorder="1" applyAlignment="1">
      <alignment horizontal="right"/>
    </xf>
    <xf numFmtId="0" fontId="30" fillId="0" borderId="11" xfId="1" applyFont="1" applyFill="1" applyBorder="1" applyAlignment="1">
      <alignment horizontal="left" wrapText="1"/>
    </xf>
    <xf numFmtId="165" fontId="14" fillId="4" borderId="30" xfId="1" applyNumberFormat="1" applyFont="1" applyFill="1" applyBorder="1"/>
    <xf numFmtId="0" fontId="30" fillId="0" borderId="6" xfId="1" applyFont="1" applyFill="1" applyBorder="1" applyAlignment="1">
      <alignment horizontal="left" wrapText="1"/>
    </xf>
    <xf numFmtId="0" fontId="24" fillId="0" borderId="0" xfId="1" applyFont="1" applyBorder="1"/>
    <xf numFmtId="4" fontId="24" fillId="0" borderId="0" xfId="1" applyNumberFormat="1" applyFont="1" applyBorder="1"/>
    <xf numFmtId="4" fontId="25" fillId="0" borderId="0" xfId="1" applyNumberFormat="1" applyFont="1" applyFill="1" applyBorder="1" applyAlignment="1">
      <alignment horizontal="right"/>
    </xf>
    <xf numFmtId="4" fontId="25" fillId="0" borderId="0" xfId="1" applyNumberFormat="1" applyFont="1" applyFill="1" applyBorder="1"/>
    <xf numFmtId="4" fontId="24" fillId="3" borderId="0" xfId="1" applyNumberFormat="1" applyFont="1" applyFill="1" applyBorder="1"/>
    <xf numFmtId="4" fontId="24" fillId="0" borderId="0" xfId="1" applyNumberFormat="1" applyFont="1" applyFill="1" applyBorder="1"/>
    <xf numFmtId="49" fontId="19" fillId="0" borderId="15" xfId="1" applyNumberFormat="1" applyFont="1" applyBorder="1" applyAlignment="1">
      <alignment horizontal="left" wrapText="1"/>
    </xf>
    <xf numFmtId="49" fontId="19" fillId="0" borderId="13" xfId="1" applyNumberFormat="1" applyFont="1" applyBorder="1" applyAlignment="1">
      <alignment horizontal="left" wrapText="1"/>
    </xf>
    <xf numFmtId="0" fontId="19" fillId="0" borderId="6" xfId="1" applyFont="1" applyBorder="1" applyAlignment="1" applyProtection="1">
      <protection locked="0"/>
    </xf>
    <xf numFmtId="0" fontId="19" fillId="0" borderId="6" xfId="1" applyFont="1" applyFill="1" applyBorder="1" applyAlignment="1" applyProtection="1">
      <alignment wrapText="1"/>
      <protection locked="0"/>
    </xf>
    <xf numFmtId="0" fontId="19" fillId="0" borderId="13" xfId="1" applyFont="1" applyBorder="1" applyAlignment="1">
      <alignment horizontal="left" wrapText="1"/>
    </xf>
    <xf numFmtId="0" fontId="32" fillId="0" borderId="15" xfId="1" applyFont="1" applyBorder="1" applyAlignment="1">
      <alignment horizontal="left" wrapText="1"/>
    </xf>
    <xf numFmtId="0" fontId="19" fillId="0" borderId="15" xfId="1" applyFont="1" applyBorder="1" applyAlignment="1">
      <alignment horizontal="left" wrapText="1"/>
    </xf>
    <xf numFmtId="0" fontId="19" fillId="0" borderId="6" xfId="1" applyFont="1" applyBorder="1" applyAlignment="1" applyProtection="1">
      <alignment wrapText="1"/>
      <protection locked="0"/>
    </xf>
    <xf numFmtId="49" fontId="33" fillId="0" borderId="6" xfId="1" applyNumberFormat="1" applyFont="1" applyBorder="1" applyAlignment="1" applyProtection="1">
      <alignment horizontal="left" wrapText="1"/>
      <protection locked="0"/>
    </xf>
    <xf numFmtId="0" fontId="19" fillId="0" borderId="6" xfId="1" applyFont="1" applyBorder="1"/>
    <xf numFmtId="0" fontId="19" fillId="0" borderId="6" xfId="1" applyFont="1" applyBorder="1" applyAlignment="1">
      <alignment wrapText="1"/>
    </xf>
    <xf numFmtId="0" fontId="34" fillId="0" borderId="6" xfId="1" applyFont="1" applyFill="1" applyBorder="1" applyAlignment="1">
      <alignment horizontal="left" wrapText="1"/>
    </xf>
    <xf numFmtId="0" fontId="34" fillId="0" borderId="6" xfId="1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19" fillId="0" borderId="6" xfId="1" applyFont="1" applyFill="1" applyBorder="1"/>
    <xf numFmtId="0" fontId="19" fillId="0" borderId="0" xfId="1" applyFont="1" applyFill="1" applyBorder="1" applyAlignment="1">
      <alignment wrapText="1"/>
    </xf>
    <xf numFmtId="0" fontId="34" fillId="4" borderId="6" xfId="1" applyFont="1" applyFill="1" applyBorder="1" applyAlignment="1">
      <alignment horizontal="left" wrapText="1"/>
    </xf>
    <xf numFmtId="165" fontId="14" fillId="4" borderId="31" xfId="1" applyNumberFormat="1" applyFont="1" applyFill="1" applyBorder="1"/>
    <xf numFmtId="0" fontId="27" fillId="0" borderId="18" xfId="0" applyFont="1" applyBorder="1" applyAlignment="1">
      <alignment horizontal="right"/>
    </xf>
    <xf numFmtId="166" fontId="27" fillId="5" borderId="6" xfId="0" applyNumberFormat="1" applyFont="1" applyFill="1" applyBorder="1" applyAlignment="1">
      <alignment horizontal="right"/>
    </xf>
    <xf numFmtId="166" fontId="14" fillId="5" borderId="6" xfId="1" applyNumberFormat="1" applyFont="1" applyFill="1" applyBorder="1" applyAlignment="1" applyProtection="1">
      <alignment horizontal="right"/>
      <protection locked="0"/>
    </xf>
    <xf numFmtId="0" fontId="27" fillId="0" borderId="6" xfId="0" applyFont="1" applyBorder="1" applyAlignment="1">
      <alignment horizontal="right"/>
    </xf>
    <xf numFmtId="0" fontId="4" fillId="0" borderId="27" xfId="1" applyFont="1" applyBorder="1"/>
    <xf numFmtId="0" fontId="8" fillId="0" borderId="27" xfId="1" applyFont="1" applyBorder="1"/>
    <xf numFmtId="0" fontId="24" fillId="0" borderId="27" xfId="1" applyFont="1" applyBorder="1"/>
    <xf numFmtId="4" fontId="24" fillId="0" borderId="27" xfId="1" applyNumberFormat="1" applyFont="1" applyBorder="1"/>
    <xf numFmtId="4" fontId="25" fillId="0" borderId="27" xfId="1" applyNumberFormat="1" applyFont="1" applyFill="1" applyBorder="1" applyAlignment="1">
      <alignment horizontal="right"/>
    </xf>
    <xf numFmtId="4" fontId="25" fillId="0" borderId="27" xfId="1" applyNumberFormat="1" applyFont="1" applyFill="1" applyBorder="1"/>
    <xf numFmtId="4" fontId="24" fillId="3" borderId="27" xfId="1" applyNumberFormat="1" applyFont="1" applyFill="1" applyBorder="1"/>
    <xf numFmtId="0" fontId="7" fillId="0" borderId="27" xfId="1" applyFont="1" applyFill="1" applyBorder="1"/>
    <xf numFmtId="0" fontId="7" fillId="0" borderId="27" xfId="1" applyFont="1" applyBorder="1"/>
    <xf numFmtId="49" fontId="36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1" applyFont="1" applyAlignment="1" applyProtection="1">
      <alignment horizontal="center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>
      <alignment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4" xfId="1" applyFont="1" applyBorder="1" applyAlignment="1"/>
    <xf numFmtId="0" fontId="6" fillId="0" borderId="24" xfId="1" applyFont="1" applyBorder="1" applyAlignment="1"/>
    <xf numFmtId="0" fontId="20" fillId="0" borderId="10" xfId="1" applyFont="1" applyBorder="1" applyAlignment="1">
      <alignment horizontal="center" vertical="center"/>
    </xf>
    <xf numFmtId="0" fontId="8" fillId="0" borderId="22" xfId="1" applyFont="1" applyBorder="1" applyAlignment="1">
      <alignment vertical="center"/>
    </xf>
    <xf numFmtId="0" fontId="12" fillId="0" borderId="27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K60"/>
  <sheetViews>
    <sheetView tabSelected="1" view="pageBreakPreview" topLeftCell="A13" zoomScale="60" zoomScaleNormal="51" workbookViewId="0">
      <selection activeCell="F51" sqref="F51"/>
    </sheetView>
  </sheetViews>
  <sheetFormatPr defaultRowHeight="15"/>
  <cols>
    <col min="1" max="1" width="8.7109375" customWidth="1"/>
    <col min="2" max="2" width="53.28515625" customWidth="1"/>
    <col min="3" max="3" width="15.5703125" customWidth="1"/>
    <col min="4" max="4" width="14.85546875" customWidth="1"/>
    <col min="5" max="5" width="13.85546875" customWidth="1"/>
    <col min="6" max="6" width="15.5703125" customWidth="1"/>
    <col min="7" max="7" width="15.7109375" customWidth="1"/>
    <col min="8" max="8" width="11.5703125" customWidth="1"/>
    <col min="9" max="9" width="14.140625" customWidth="1"/>
    <col min="10" max="10" width="12.7109375" customWidth="1"/>
    <col min="11" max="11" width="14.5703125" customWidth="1"/>
  </cols>
  <sheetData>
    <row r="1" spans="1:11" ht="18.75">
      <c r="A1" s="2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8.75">
      <c r="A2" s="2"/>
      <c r="B2" s="135" t="s">
        <v>1</v>
      </c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.75">
      <c r="A3" s="2"/>
      <c r="B3" s="136" t="s">
        <v>57</v>
      </c>
      <c r="C3" s="136"/>
      <c r="D3" s="136"/>
      <c r="E3" s="136"/>
      <c r="F3" s="136"/>
      <c r="G3" s="136"/>
      <c r="H3" s="136"/>
      <c r="I3" s="136"/>
      <c r="J3" s="136"/>
      <c r="K3" s="136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87"/>
      <c r="K4" s="2"/>
    </row>
    <row r="5" spans="1:11" ht="96.75" customHeight="1">
      <c r="A5" s="144"/>
      <c r="B5" s="146" t="s">
        <v>2</v>
      </c>
      <c r="C5" s="148" t="s">
        <v>51</v>
      </c>
      <c r="D5" s="139" t="s">
        <v>52</v>
      </c>
      <c r="E5" s="148" t="s">
        <v>55</v>
      </c>
      <c r="F5" s="137" t="s">
        <v>58</v>
      </c>
      <c r="G5" s="148" t="s">
        <v>3</v>
      </c>
      <c r="H5" s="148"/>
      <c r="I5" s="137" t="s">
        <v>56</v>
      </c>
      <c r="J5" s="148" t="s">
        <v>53</v>
      </c>
      <c r="K5" s="150"/>
    </row>
    <row r="6" spans="1:11" ht="15" customHeight="1">
      <c r="A6" s="145"/>
      <c r="B6" s="147"/>
      <c r="C6" s="149"/>
      <c r="D6" s="140"/>
      <c r="E6" s="149"/>
      <c r="F6" s="138"/>
      <c r="G6" s="72" t="s">
        <v>4</v>
      </c>
      <c r="H6" s="71" t="s">
        <v>5</v>
      </c>
      <c r="I6" s="138"/>
      <c r="J6" s="72" t="s">
        <v>4</v>
      </c>
      <c r="K6" s="74" t="s">
        <v>5</v>
      </c>
    </row>
    <row r="7" spans="1:11" ht="14.25" customHeight="1">
      <c r="A7" s="5">
        <v>1</v>
      </c>
      <c r="B7" s="73">
        <v>2</v>
      </c>
      <c r="C7" s="7">
        <v>4</v>
      </c>
      <c r="D7" s="7">
        <v>5</v>
      </c>
      <c r="E7" s="7">
        <v>6</v>
      </c>
      <c r="F7" s="8">
        <v>7</v>
      </c>
      <c r="G7" s="68">
        <v>8</v>
      </c>
      <c r="H7" s="69">
        <v>9</v>
      </c>
      <c r="I7" s="70">
        <v>10</v>
      </c>
      <c r="J7" s="6">
        <v>11</v>
      </c>
      <c r="K7" s="9">
        <v>12</v>
      </c>
    </row>
    <row r="8" spans="1:11" ht="24" customHeight="1">
      <c r="A8" s="26">
        <v>100000</v>
      </c>
      <c r="B8" s="80" t="s">
        <v>6</v>
      </c>
      <c r="C8" s="27">
        <f>SUM(C9:C11,C12)</f>
        <v>180657.7</v>
      </c>
      <c r="D8" s="27">
        <f>SUM(D12,D9:D11)</f>
        <v>180657.7</v>
      </c>
      <c r="E8" s="27">
        <f>SUM(E9:E11,E12)</f>
        <v>26910.3</v>
      </c>
      <c r="F8" s="27">
        <f>SUM(F9:F11,F12)</f>
        <v>31057.1</v>
      </c>
      <c r="G8" s="27">
        <f>SUM(G48,G12,G9:G11)</f>
        <v>4130.0000000000018</v>
      </c>
      <c r="H8" s="28">
        <f>SUM(F8/E8)*100%</f>
        <v>1.1540971300951679</v>
      </c>
      <c r="I8" s="27">
        <f>SUM(I9:I11,I12)</f>
        <v>21924.799999999996</v>
      </c>
      <c r="J8" s="27">
        <f>SUM(J48,J12,J9:J11)</f>
        <v>9102.4000000000015</v>
      </c>
      <c r="K8" s="29">
        <f>SUM(F8/I8)*100%</f>
        <v>1.4165283149675256</v>
      </c>
    </row>
    <row r="9" spans="1:11" ht="24.75" customHeight="1">
      <c r="A9" s="12">
        <v>110100</v>
      </c>
      <c r="B9" s="103" t="s">
        <v>7</v>
      </c>
      <c r="C9" s="31">
        <v>126594.1</v>
      </c>
      <c r="D9" s="31">
        <v>126594.1</v>
      </c>
      <c r="E9" s="31">
        <v>19600.3</v>
      </c>
      <c r="F9" s="32">
        <v>23142.2</v>
      </c>
      <c r="G9" s="33">
        <f>SUM(F9-E9)</f>
        <v>3541.9000000000015</v>
      </c>
      <c r="H9" s="34">
        <f>SUM(F9/E9)*100%</f>
        <v>1.1807064177589119</v>
      </c>
      <c r="I9" s="32">
        <v>17649.2</v>
      </c>
      <c r="J9" s="35">
        <f>SUM(F9-I9)</f>
        <v>5493</v>
      </c>
      <c r="K9" s="88">
        <f>SUM(F9/I9)*100%</f>
        <v>1.3112322371552252</v>
      </c>
    </row>
    <row r="10" spans="1:11" ht="24" customHeight="1">
      <c r="A10" s="16">
        <v>110200</v>
      </c>
      <c r="B10" s="104" t="s">
        <v>8</v>
      </c>
      <c r="C10" s="30">
        <v>50</v>
      </c>
      <c r="D10" s="30">
        <v>50</v>
      </c>
      <c r="E10" s="30"/>
      <c r="F10" s="37">
        <v>6.8</v>
      </c>
      <c r="G10" s="33">
        <f>SUM(F10-E10)</f>
        <v>6.8</v>
      </c>
      <c r="H10" s="34"/>
      <c r="I10" s="37">
        <v>33.6</v>
      </c>
      <c r="J10" s="35">
        <f t="shared" ref="J10:J18" si="0">SUM(F10-I10)</f>
        <v>-26.8</v>
      </c>
      <c r="K10" s="88">
        <f t="shared" ref="K10:K22" si="1">SUM(F10/I10)*100%</f>
        <v>0.20238095238095236</v>
      </c>
    </row>
    <row r="11" spans="1:11" ht="35.25" customHeight="1">
      <c r="A11" s="16">
        <v>140400</v>
      </c>
      <c r="B11" s="105" t="s">
        <v>9</v>
      </c>
      <c r="C11" s="38">
        <v>7000</v>
      </c>
      <c r="D11" s="38">
        <v>7000</v>
      </c>
      <c r="E11" s="38">
        <v>1160</v>
      </c>
      <c r="F11" s="37">
        <v>1027.5</v>
      </c>
      <c r="G11" s="33">
        <f t="shared" ref="G11:G18" si="2">SUM(F11-E11)</f>
        <v>-132.5</v>
      </c>
      <c r="H11" s="34">
        <f t="shared" ref="H11:H18" si="3">SUM(F11/E11)*100%</f>
        <v>0.88577586206896552</v>
      </c>
      <c r="I11" s="37">
        <v>388.1</v>
      </c>
      <c r="J11" s="35">
        <f t="shared" si="0"/>
        <v>639.4</v>
      </c>
      <c r="K11" s="88">
        <f t="shared" si="1"/>
        <v>2.6475135274413808</v>
      </c>
    </row>
    <row r="12" spans="1:11" ht="29.25" customHeight="1">
      <c r="A12" s="22">
        <v>180000</v>
      </c>
      <c r="B12" s="106" t="s">
        <v>10</v>
      </c>
      <c r="C12" s="39">
        <f t="shared" ref="C12:F12" si="4">SUM(C17:C18,C13)</f>
        <v>47013.599999999999</v>
      </c>
      <c r="D12" s="39">
        <f t="shared" si="4"/>
        <v>47013.599999999999</v>
      </c>
      <c r="E12" s="39">
        <f t="shared" si="4"/>
        <v>6150</v>
      </c>
      <c r="F12" s="40">
        <f t="shared" si="4"/>
        <v>6880.6</v>
      </c>
      <c r="G12" s="49">
        <f t="shared" si="2"/>
        <v>730.60000000000036</v>
      </c>
      <c r="H12" s="47">
        <f t="shared" si="3"/>
        <v>1.1187967479674796</v>
      </c>
      <c r="I12" s="40">
        <f>SUM(I17:I18,I13)</f>
        <v>3853.8999999999996</v>
      </c>
      <c r="J12" s="48">
        <f t="shared" si="0"/>
        <v>3026.7000000000007</v>
      </c>
      <c r="K12" s="89">
        <f t="shared" si="1"/>
        <v>1.7853602843872443</v>
      </c>
    </row>
    <row r="13" spans="1:11" ht="27" customHeight="1">
      <c r="A13" s="22">
        <v>180100</v>
      </c>
      <c r="B13" s="107" t="s">
        <v>11</v>
      </c>
      <c r="C13" s="39">
        <f t="shared" ref="C13:F13" si="5">SUM(C14:C16)</f>
        <v>41306.6</v>
      </c>
      <c r="D13" s="39">
        <f t="shared" si="5"/>
        <v>41306.6</v>
      </c>
      <c r="E13" s="39">
        <f t="shared" si="5"/>
        <v>4880.0999999999995</v>
      </c>
      <c r="F13" s="40">
        <f t="shared" si="5"/>
        <v>5466.5</v>
      </c>
      <c r="G13" s="33">
        <f t="shared" si="2"/>
        <v>586.40000000000055</v>
      </c>
      <c r="H13" s="34">
        <f t="shared" si="3"/>
        <v>1.1201614721009816</v>
      </c>
      <c r="I13" s="40">
        <f>SUM(I14:I16)</f>
        <v>2727.2</v>
      </c>
      <c r="J13" s="35">
        <f t="shared" si="0"/>
        <v>2739.3</v>
      </c>
      <c r="K13" s="88">
        <f t="shared" si="1"/>
        <v>2.0044367849809328</v>
      </c>
    </row>
    <row r="14" spans="1:11" ht="28.5" customHeight="1">
      <c r="A14" s="16"/>
      <c r="B14" s="101" t="s">
        <v>12</v>
      </c>
      <c r="C14" s="38">
        <v>1657</v>
      </c>
      <c r="D14" s="38">
        <v>1657</v>
      </c>
      <c r="E14" s="38">
        <v>2.9</v>
      </c>
      <c r="F14" s="37">
        <v>375.9</v>
      </c>
      <c r="G14" s="33">
        <f t="shared" si="2"/>
        <v>373</v>
      </c>
      <c r="H14" s="34"/>
      <c r="I14" s="37">
        <v>3.1</v>
      </c>
      <c r="J14" s="35">
        <f t="shared" si="0"/>
        <v>372.79999999999995</v>
      </c>
      <c r="K14" s="88">
        <f t="shared" si="1"/>
        <v>121.25806451612902</v>
      </c>
    </row>
    <row r="15" spans="1:11" ht="27.75" customHeight="1">
      <c r="A15" s="16"/>
      <c r="B15" s="101" t="s">
        <v>13</v>
      </c>
      <c r="C15" s="38">
        <v>39599.599999999999</v>
      </c>
      <c r="D15" s="38">
        <v>39599.599999999999</v>
      </c>
      <c r="E15" s="38">
        <v>4877.2</v>
      </c>
      <c r="F15" s="37">
        <v>5090.6000000000004</v>
      </c>
      <c r="G15" s="33">
        <f t="shared" si="2"/>
        <v>213.40000000000055</v>
      </c>
      <c r="H15" s="34">
        <f t="shared" si="3"/>
        <v>1.0437546133027147</v>
      </c>
      <c r="I15" s="37">
        <v>2724.1</v>
      </c>
      <c r="J15" s="35">
        <f t="shared" si="0"/>
        <v>2366.5000000000005</v>
      </c>
      <c r="K15" s="88">
        <f t="shared" si="1"/>
        <v>1.8687272860761355</v>
      </c>
    </row>
    <row r="16" spans="1:11" ht="26.25" customHeight="1">
      <c r="A16" s="16"/>
      <c r="B16" s="101" t="s">
        <v>14</v>
      </c>
      <c r="C16" s="38">
        <v>50</v>
      </c>
      <c r="D16" s="38">
        <v>50</v>
      </c>
      <c r="E16" s="38"/>
      <c r="F16" s="37"/>
      <c r="G16" s="33">
        <f t="shared" si="2"/>
        <v>0</v>
      </c>
      <c r="H16" s="34"/>
      <c r="I16" s="37"/>
      <c r="J16" s="35">
        <f t="shared" si="0"/>
        <v>0</v>
      </c>
      <c r="K16" s="88"/>
    </row>
    <row r="17" spans="1:11" ht="27" customHeight="1">
      <c r="A17" s="16">
        <v>180300</v>
      </c>
      <c r="B17" s="101" t="s">
        <v>15</v>
      </c>
      <c r="C17" s="38">
        <v>7</v>
      </c>
      <c r="D17" s="38">
        <v>7</v>
      </c>
      <c r="E17" s="38">
        <v>0.9</v>
      </c>
      <c r="F17" s="37">
        <v>1.4</v>
      </c>
      <c r="G17" s="33">
        <f t="shared" si="2"/>
        <v>0.49999999999999989</v>
      </c>
      <c r="H17" s="34">
        <f t="shared" si="3"/>
        <v>1.5555555555555554</v>
      </c>
      <c r="I17" s="37">
        <v>3.8</v>
      </c>
      <c r="J17" s="35">
        <f t="shared" si="0"/>
        <v>-2.4</v>
      </c>
      <c r="K17" s="88">
        <f t="shared" si="1"/>
        <v>0.36842105263157893</v>
      </c>
    </row>
    <row r="18" spans="1:11" ht="24.75" customHeight="1">
      <c r="A18" s="16">
        <v>180500</v>
      </c>
      <c r="B18" s="101" t="s">
        <v>16</v>
      </c>
      <c r="C18" s="38">
        <v>5700</v>
      </c>
      <c r="D18" s="38">
        <v>5700</v>
      </c>
      <c r="E18" s="38">
        <v>1269</v>
      </c>
      <c r="F18" s="37">
        <v>1412.7</v>
      </c>
      <c r="G18" s="33">
        <f t="shared" si="2"/>
        <v>143.70000000000005</v>
      </c>
      <c r="H18" s="34">
        <f t="shared" si="3"/>
        <v>1.1132387706855793</v>
      </c>
      <c r="I18" s="37">
        <v>1122.9000000000001</v>
      </c>
      <c r="J18" s="35">
        <f t="shared" si="0"/>
        <v>289.79999999999995</v>
      </c>
      <c r="K18" s="88">
        <f t="shared" si="1"/>
        <v>1.2580817526048624</v>
      </c>
    </row>
    <row r="19" spans="1:11" ht="24" customHeight="1">
      <c r="A19" s="25">
        <v>200000</v>
      </c>
      <c r="B19" s="81" t="s">
        <v>18</v>
      </c>
      <c r="C19" s="41">
        <f>SUM(C20:C26)</f>
        <v>1059</v>
      </c>
      <c r="D19" s="41">
        <f>SUM(D20:D26)</f>
        <v>1059</v>
      </c>
      <c r="E19" s="41">
        <f>SUM(E20:E26)</f>
        <v>112.6</v>
      </c>
      <c r="F19" s="41">
        <f>SUM(F20:F26)</f>
        <v>274.89999999999998</v>
      </c>
      <c r="G19" s="41">
        <f>SUM(G20:G26)</f>
        <v>162.30000000000001</v>
      </c>
      <c r="H19" s="28">
        <f>SUM(F19/E19)*100%</f>
        <v>2.4413854351687387</v>
      </c>
      <c r="I19" s="41">
        <f>SUM(I20:I26)</f>
        <v>83.7</v>
      </c>
      <c r="J19" s="41">
        <f>SUM(J20:J26)</f>
        <v>191.2</v>
      </c>
      <c r="K19" s="44">
        <f>SUM(F19/I19)*100%</f>
        <v>3.2843488649940258</v>
      </c>
    </row>
    <row r="20" spans="1:11" ht="49.5" customHeight="1">
      <c r="A20" s="16">
        <v>210103</v>
      </c>
      <c r="B20" s="82" t="s">
        <v>49</v>
      </c>
      <c r="C20" s="38">
        <v>54</v>
      </c>
      <c r="D20" s="38">
        <v>54</v>
      </c>
      <c r="E20" s="38"/>
      <c r="F20" s="37">
        <v>36.6</v>
      </c>
      <c r="G20" s="33">
        <f t="shared" ref="G20:G26" si="6">SUM(F20-E20)</f>
        <v>36.6</v>
      </c>
      <c r="H20" s="34"/>
      <c r="I20" s="37">
        <v>0.2</v>
      </c>
      <c r="J20" s="35">
        <f>SUM(F20-I20)</f>
        <v>36.4</v>
      </c>
      <c r="K20" s="36">
        <f t="shared" si="1"/>
        <v>183</v>
      </c>
    </row>
    <row r="21" spans="1:11" ht="23.25" customHeight="1">
      <c r="A21" s="12">
        <v>210811</v>
      </c>
      <c r="B21" s="108" t="s">
        <v>20</v>
      </c>
      <c r="C21" s="38">
        <v>15</v>
      </c>
      <c r="D21" s="38">
        <v>15</v>
      </c>
      <c r="E21" s="38">
        <v>1</v>
      </c>
      <c r="F21" s="37">
        <v>7.1</v>
      </c>
      <c r="G21" s="33">
        <f t="shared" si="6"/>
        <v>6.1</v>
      </c>
      <c r="H21" s="34">
        <f t="shared" ref="H21:H26" si="7">SUM(F21/E21)*100%</f>
        <v>7.1</v>
      </c>
      <c r="I21" s="37">
        <v>1.6</v>
      </c>
      <c r="J21" s="35">
        <f>SUM(F21-I21)</f>
        <v>5.5</v>
      </c>
      <c r="K21" s="36">
        <f>SUM(F21/I21)*100%</f>
        <v>4.4374999999999991</v>
      </c>
    </row>
    <row r="22" spans="1:11" ht="28.5" customHeight="1">
      <c r="A22" s="12">
        <v>220125</v>
      </c>
      <c r="B22" s="109" t="s">
        <v>48</v>
      </c>
      <c r="C22" s="38">
        <v>180</v>
      </c>
      <c r="D22" s="38">
        <v>180</v>
      </c>
      <c r="E22" s="38">
        <v>17.5</v>
      </c>
      <c r="F22" s="37">
        <v>40.799999999999997</v>
      </c>
      <c r="G22" s="33">
        <f t="shared" si="6"/>
        <v>23.299999999999997</v>
      </c>
      <c r="H22" s="34">
        <f t="shared" si="7"/>
        <v>2.3314285714285714</v>
      </c>
      <c r="I22" s="37">
        <v>1.9</v>
      </c>
      <c r="J22" s="35">
        <f t="shared" ref="J22:J29" si="8">SUM(F22-I22)</f>
        <v>38.9</v>
      </c>
      <c r="K22" s="36">
        <f t="shared" si="1"/>
        <v>21.473684210526315</v>
      </c>
    </row>
    <row r="23" spans="1:11" ht="37.5" customHeight="1">
      <c r="A23" s="12">
        <v>220126</v>
      </c>
      <c r="B23" s="133" t="s">
        <v>54</v>
      </c>
      <c r="C23" s="38"/>
      <c r="D23" s="38"/>
      <c r="E23" s="38"/>
      <c r="F23" s="37">
        <v>1.7</v>
      </c>
      <c r="G23" s="33">
        <f t="shared" si="6"/>
        <v>1.7</v>
      </c>
      <c r="H23" s="34"/>
      <c r="I23" s="37"/>
      <c r="J23" s="35">
        <f t="shared" si="8"/>
        <v>1.7</v>
      </c>
      <c r="K23" s="36"/>
    </row>
    <row r="24" spans="1:11" ht="51" customHeight="1">
      <c r="A24" s="12">
        <v>220804</v>
      </c>
      <c r="B24" s="42" t="s">
        <v>50</v>
      </c>
      <c r="C24" s="38">
        <v>470</v>
      </c>
      <c r="D24" s="38">
        <v>470</v>
      </c>
      <c r="E24" s="38">
        <v>78</v>
      </c>
      <c r="F24" s="37">
        <v>86.5</v>
      </c>
      <c r="G24" s="33">
        <f t="shared" si="6"/>
        <v>8.5</v>
      </c>
      <c r="H24" s="34">
        <f t="shared" si="7"/>
        <v>1.108974358974359</v>
      </c>
      <c r="I24" s="37">
        <v>64.5</v>
      </c>
      <c r="J24" s="35">
        <f t="shared" si="8"/>
        <v>22</v>
      </c>
      <c r="K24" s="36">
        <f t="shared" ref="K24:K26" si="9">SUM(F24/I24)*100%</f>
        <v>1.3410852713178294</v>
      </c>
    </row>
    <row r="25" spans="1:11" ht="24" customHeight="1">
      <c r="A25" s="12">
        <v>220900</v>
      </c>
      <c r="B25" s="103" t="s">
        <v>21</v>
      </c>
      <c r="C25" s="38">
        <v>270</v>
      </c>
      <c r="D25" s="38">
        <v>270</v>
      </c>
      <c r="E25" s="38">
        <v>5</v>
      </c>
      <c r="F25" s="37">
        <v>67.099999999999994</v>
      </c>
      <c r="G25" s="33">
        <f t="shared" si="6"/>
        <v>62.099999999999994</v>
      </c>
      <c r="H25" s="34">
        <f t="shared" si="7"/>
        <v>13.419999999999998</v>
      </c>
      <c r="I25" s="37">
        <v>4.2</v>
      </c>
      <c r="J25" s="35">
        <f t="shared" si="8"/>
        <v>62.899999999999991</v>
      </c>
      <c r="K25" s="36">
        <f t="shared" si="9"/>
        <v>15.976190476190474</v>
      </c>
    </row>
    <row r="26" spans="1:11" ht="25.5" customHeight="1">
      <c r="A26" s="12">
        <v>240603</v>
      </c>
      <c r="B26" s="110" t="s">
        <v>19</v>
      </c>
      <c r="C26" s="38">
        <v>70</v>
      </c>
      <c r="D26" s="38">
        <v>70</v>
      </c>
      <c r="E26" s="38">
        <v>11.1</v>
      </c>
      <c r="F26" s="37">
        <v>35.1</v>
      </c>
      <c r="G26" s="33">
        <f t="shared" si="6"/>
        <v>24</v>
      </c>
      <c r="H26" s="34">
        <f t="shared" si="7"/>
        <v>3.1621621621621623</v>
      </c>
      <c r="I26" s="37">
        <v>11.3</v>
      </c>
      <c r="J26" s="35">
        <f t="shared" si="8"/>
        <v>23.8</v>
      </c>
      <c r="K26" s="36">
        <f t="shared" si="9"/>
        <v>3.1061946902654864</v>
      </c>
    </row>
    <row r="27" spans="1:11" ht="26.25" customHeight="1">
      <c r="A27" s="25">
        <v>300000</v>
      </c>
      <c r="B27" s="81" t="s">
        <v>22</v>
      </c>
      <c r="C27" s="41">
        <f>SUM(C28:C29)</f>
        <v>0</v>
      </c>
      <c r="D27" s="41">
        <f t="shared" ref="D27:E27" si="10">SUM(D28:D29)</f>
        <v>0</v>
      </c>
      <c r="E27" s="41">
        <f t="shared" si="10"/>
        <v>0</v>
      </c>
      <c r="F27" s="41">
        <v>0</v>
      </c>
      <c r="G27" s="41">
        <v>0</v>
      </c>
      <c r="H27" s="28"/>
      <c r="I27" s="41">
        <f>SUM(I28)</f>
        <v>0</v>
      </c>
      <c r="J27" s="41">
        <f>SUM(F27-I27)</f>
        <v>0</v>
      </c>
      <c r="K27" s="44" t="e">
        <f>SUM(F27/I27)*100%</f>
        <v>#DIV/0!</v>
      </c>
    </row>
    <row r="28" spans="1:11" ht="28.5" customHeight="1">
      <c r="A28" s="12">
        <v>310102</v>
      </c>
      <c r="B28" s="111" t="s">
        <v>23</v>
      </c>
      <c r="C28" s="30"/>
      <c r="D28" s="30"/>
      <c r="E28" s="30"/>
      <c r="F28" s="37"/>
      <c r="G28" s="33">
        <v>0</v>
      </c>
      <c r="H28" s="34"/>
      <c r="I28" s="37"/>
      <c r="J28" s="35">
        <f t="shared" si="8"/>
        <v>0</v>
      </c>
      <c r="K28" s="36"/>
    </row>
    <row r="29" spans="1:11" ht="39.75" customHeight="1">
      <c r="A29" s="12"/>
      <c r="B29" s="23" t="s">
        <v>24</v>
      </c>
      <c r="C29" s="30"/>
      <c r="D29" s="30"/>
      <c r="E29" s="30"/>
      <c r="F29" s="37"/>
      <c r="G29" s="33">
        <f t="shared" ref="G29" si="11">SUM(F29-E29)</f>
        <v>0</v>
      </c>
      <c r="H29" s="34"/>
      <c r="I29" s="37">
        <v>5</v>
      </c>
      <c r="J29" s="35">
        <f t="shared" si="8"/>
        <v>-5</v>
      </c>
      <c r="K29" s="36">
        <f t="shared" ref="K29" si="12">SUM(F29/I29)*100%</f>
        <v>0</v>
      </c>
    </row>
    <row r="30" spans="1:11" ht="24.75" customHeight="1">
      <c r="A30" s="13"/>
      <c r="B30" s="81" t="s">
        <v>25</v>
      </c>
      <c r="C30" s="40">
        <f>SUM(C8,C19,C27)</f>
        <v>181716.7</v>
      </c>
      <c r="D30" s="40">
        <f>SUM(D8,D19,D27)</f>
        <v>181716.7</v>
      </c>
      <c r="E30" s="40">
        <f>SUM(E8,E19,E27,E29)</f>
        <v>27022.899999999998</v>
      </c>
      <c r="F30" s="40">
        <f>SUM(F8,F19,F27,F29)</f>
        <v>31332</v>
      </c>
      <c r="G30" s="40">
        <f>SUM(G8,G19,G27,G29)</f>
        <v>4292.300000000002</v>
      </c>
      <c r="H30" s="28">
        <f>SUM(F30/E30)*100%</f>
        <v>1.1594610497022897</v>
      </c>
      <c r="I30" s="40">
        <f>SUM(I8,I19,I27,I29)</f>
        <v>22013.499999999996</v>
      </c>
      <c r="J30" s="40">
        <f>SUM(J8,J19,J27,J29)</f>
        <v>9288.6000000000022</v>
      </c>
      <c r="K30" s="44">
        <f t="shared" ref="K30:K39" si="13">SUM(F30/I30)*100%</f>
        <v>1.4233084243759513</v>
      </c>
    </row>
    <row r="31" spans="1:11" ht="23.25" customHeight="1">
      <c r="A31" s="20">
        <v>400000</v>
      </c>
      <c r="B31" s="112" t="s">
        <v>26</v>
      </c>
      <c r="C31" s="45">
        <f>SUM(C32)</f>
        <v>64001.8</v>
      </c>
      <c r="D31" s="45">
        <f>SUM(D32)</f>
        <v>131478.9</v>
      </c>
      <c r="E31" s="45">
        <f>SUM(E32)</f>
        <v>20753.099999999999</v>
      </c>
      <c r="F31" s="46">
        <f>SUM(F32)</f>
        <v>18278.5</v>
      </c>
      <c r="G31" s="49">
        <f>SUM(G32)</f>
        <v>-2474.6</v>
      </c>
      <c r="H31" s="34">
        <f t="shared" ref="H31:H39" si="14">SUM(F31/E31)*100%</f>
        <v>0.88075998284593637</v>
      </c>
      <c r="I31" s="46">
        <f>SUM(I32)</f>
        <v>17351</v>
      </c>
      <c r="J31" s="49">
        <f>SUM(J32)</f>
        <v>927.5</v>
      </c>
      <c r="K31" s="89">
        <f t="shared" si="13"/>
        <v>1.0534551322690335</v>
      </c>
    </row>
    <row r="32" spans="1:11" ht="21" customHeight="1">
      <c r="A32" s="20">
        <v>410300</v>
      </c>
      <c r="B32" s="113" t="s">
        <v>27</v>
      </c>
      <c r="C32" s="45">
        <f>SUM(C33:C40)</f>
        <v>64001.8</v>
      </c>
      <c r="D32" s="45">
        <f>SUM(D33:D40)</f>
        <v>131478.9</v>
      </c>
      <c r="E32" s="45">
        <f>SUM(E33:E40)</f>
        <v>20753.099999999999</v>
      </c>
      <c r="F32" s="46">
        <f>SUM(F33:F40)</f>
        <v>18278.5</v>
      </c>
      <c r="G32" s="49">
        <f>SUM(G33:G40)</f>
        <v>-2474.6</v>
      </c>
      <c r="H32" s="34">
        <f t="shared" si="14"/>
        <v>0.88075998284593637</v>
      </c>
      <c r="I32" s="46">
        <f>SUM(I33:I40)</f>
        <v>17351</v>
      </c>
      <c r="J32" s="48">
        <f t="shared" ref="J32:J40" si="15">SUM(F32-I32)</f>
        <v>927.5</v>
      </c>
      <c r="K32" s="89">
        <f t="shared" si="13"/>
        <v>1.0534551322690335</v>
      </c>
    </row>
    <row r="33" spans="1:11" ht="64.5" customHeight="1">
      <c r="A33" s="3">
        <v>410306</v>
      </c>
      <c r="B33" s="10" t="s">
        <v>28</v>
      </c>
      <c r="C33" s="30"/>
      <c r="D33" s="30">
        <v>49069.4</v>
      </c>
      <c r="E33" s="30">
        <v>8060</v>
      </c>
      <c r="F33" s="37">
        <v>6974.3</v>
      </c>
      <c r="G33" s="33">
        <f t="shared" ref="G33:G40" si="16">SUM(F33-E33)</f>
        <v>-1085.6999999999998</v>
      </c>
      <c r="H33" s="34">
        <f t="shared" si="14"/>
        <v>0.86529776674937964</v>
      </c>
      <c r="I33" s="57">
        <v>6895.5</v>
      </c>
      <c r="J33" s="35">
        <f t="shared" si="15"/>
        <v>78.800000000000182</v>
      </c>
      <c r="K33" s="88">
        <f t="shared" si="13"/>
        <v>1.0114277427307665</v>
      </c>
    </row>
    <row r="34" spans="1:11" ht="66" customHeight="1">
      <c r="A34" s="3">
        <v>410308</v>
      </c>
      <c r="B34" s="10" t="s">
        <v>29</v>
      </c>
      <c r="C34" s="30"/>
      <c r="D34" s="30">
        <v>15256.5</v>
      </c>
      <c r="E34" s="30">
        <v>2597</v>
      </c>
      <c r="F34" s="50">
        <v>1208.0999999999999</v>
      </c>
      <c r="G34" s="33">
        <f t="shared" si="16"/>
        <v>-1388.9</v>
      </c>
      <c r="H34" s="34">
        <f t="shared" si="14"/>
        <v>0.46519060454370426</v>
      </c>
      <c r="I34" s="58">
        <v>64.8</v>
      </c>
      <c r="J34" s="35">
        <f t="shared" si="15"/>
        <v>1143.3</v>
      </c>
      <c r="K34" s="88">
        <f t="shared" si="13"/>
        <v>18.643518518518519</v>
      </c>
    </row>
    <row r="35" spans="1:11" ht="59.25" customHeight="1">
      <c r="A35" s="3">
        <v>410309</v>
      </c>
      <c r="B35" s="11" t="s">
        <v>30</v>
      </c>
      <c r="C35" s="30"/>
      <c r="D35" s="30"/>
      <c r="E35" s="30"/>
      <c r="F35" s="37"/>
      <c r="G35" s="33">
        <f t="shared" si="16"/>
        <v>0</v>
      </c>
      <c r="H35" s="34"/>
      <c r="I35" s="57">
        <v>32.5</v>
      </c>
      <c r="J35" s="35">
        <f t="shared" si="15"/>
        <v>-32.5</v>
      </c>
      <c r="K35" s="88">
        <f t="shared" si="13"/>
        <v>0</v>
      </c>
    </row>
    <row r="36" spans="1:11" ht="48.75" customHeight="1">
      <c r="A36" s="3">
        <v>410310</v>
      </c>
      <c r="B36" s="10" t="s">
        <v>31</v>
      </c>
      <c r="C36" s="30"/>
      <c r="D36" s="30">
        <v>28.6</v>
      </c>
      <c r="E36" s="30">
        <v>1.6</v>
      </c>
      <c r="F36" s="50">
        <v>1.6</v>
      </c>
      <c r="G36" s="33">
        <f t="shared" si="16"/>
        <v>0</v>
      </c>
      <c r="H36" s="34">
        <f t="shared" si="14"/>
        <v>1</v>
      </c>
      <c r="I36" s="58">
        <v>0.7</v>
      </c>
      <c r="J36" s="35">
        <f t="shared" si="15"/>
        <v>0.90000000000000013</v>
      </c>
      <c r="K36" s="88">
        <f t="shared" si="13"/>
        <v>2.285714285714286</v>
      </c>
    </row>
    <row r="37" spans="1:11" ht="33.75" customHeight="1">
      <c r="A37" s="3">
        <v>410339</v>
      </c>
      <c r="B37" s="24" t="s">
        <v>32</v>
      </c>
      <c r="C37" s="30">
        <v>38483.300000000003</v>
      </c>
      <c r="D37" s="30">
        <v>40601.300000000003</v>
      </c>
      <c r="E37" s="30">
        <v>5948.9</v>
      </c>
      <c r="F37" s="50">
        <v>5948.9</v>
      </c>
      <c r="G37" s="33">
        <f t="shared" si="16"/>
        <v>0</v>
      </c>
      <c r="H37" s="34">
        <f t="shared" si="14"/>
        <v>1</v>
      </c>
      <c r="I37" s="58">
        <v>5926.7</v>
      </c>
      <c r="J37" s="35">
        <f t="shared" si="15"/>
        <v>22.199999999999818</v>
      </c>
      <c r="K37" s="51">
        <f t="shared" si="13"/>
        <v>1.0037457607100073</v>
      </c>
    </row>
    <row r="38" spans="1:11" ht="30.75" customHeight="1">
      <c r="A38" s="3">
        <v>410342</v>
      </c>
      <c r="B38" s="24" t="s">
        <v>33</v>
      </c>
      <c r="C38" s="30">
        <v>25518.5</v>
      </c>
      <c r="D38" s="30">
        <v>25882.2</v>
      </c>
      <c r="E38" s="30">
        <v>4038.5</v>
      </c>
      <c r="F38" s="50">
        <v>4038.5</v>
      </c>
      <c r="G38" s="33">
        <f t="shared" si="16"/>
        <v>0</v>
      </c>
      <c r="H38" s="34">
        <f t="shared" si="14"/>
        <v>1</v>
      </c>
      <c r="I38" s="58">
        <v>4253</v>
      </c>
      <c r="J38" s="35">
        <f t="shared" si="15"/>
        <v>-214.5</v>
      </c>
      <c r="K38" s="51">
        <f t="shared" si="13"/>
        <v>0.94956501293204798</v>
      </c>
    </row>
    <row r="39" spans="1:11" ht="24.75" customHeight="1">
      <c r="A39" s="3">
        <v>410350</v>
      </c>
      <c r="B39" s="10" t="s">
        <v>34</v>
      </c>
      <c r="C39" s="30"/>
      <c r="D39" s="30">
        <v>640.9</v>
      </c>
      <c r="E39" s="30">
        <v>107.1</v>
      </c>
      <c r="F39" s="50">
        <v>107.1</v>
      </c>
      <c r="G39" s="33">
        <f t="shared" si="16"/>
        <v>0</v>
      </c>
      <c r="H39" s="34">
        <f t="shared" si="14"/>
        <v>1</v>
      </c>
      <c r="I39" s="58">
        <v>177.8</v>
      </c>
      <c r="J39" s="35">
        <f t="shared" si="15"/>
        <v>-70.700000000000017</v>
      </c>
      <c r="K39" s="51">
        <f t="shared" si="13"/>
        <v>0.60236220472440938</v>
      </c>
    </row>
    <row r="40" spans="1:11" ht="45.75" customHeight="1">
      <c r="A40" s="3">
        <v>410352</v>
      </c>
      <c r="B40" s="94" t="s">
        <v>35</v>
      </c>
      <c r="C40" s="30"/>
      <c r="D40" s="30"/>
      <c r="E40" s="30"/>
      <c r="F40" s="50"/>
      <c r="G40" s="33">
        <f t="shared" si="16"/>
        <v>0</v>
      </c>
      <c r="H40" s="34"/>
      <c r="I40" s="58"/>
      <c r="J40" s="35">
        <f t="shared" si="15"/>
        <v>0</v>
      </c>
      <c r="K40" s="36"/>
    </row>
    <row r="41" spans="1:11" ht="50.25" hidden="1">
      <c r="A41" s="3">
        <v>410366</v>
      </c>
      <c r="B41" s="79" t="s">
        <v>36</v>
      </c>
      <c r="C41" s="30"/>
      <c r="D41" s="30"/>
      <c r="E41" s="30"/>
      <c r="F41" s="50"/>
      <c r="G41" s="33"/>
      <c r="H41" s="34"/>
      <c r="I41" s="58">
        <v>4906.8999999999996</v>
      </c>
      <c r="J41" s="35">
        <v>-4906.8999999999996</v>
      </c>
      <c r="K41" s="36">
        <v>0</v>
      </c>
    </row>
    <row r="42" spans="1:11" ht="18.75" hidden="1">
      <c r="A42" s="14"/>
      <c r="B42" s="83" t="s">
        <v>25</v>
      </c>
      <c r="C42" s="46">
        <v>254587.09999999998</v>
      </c>
      <c r="D42" s="46"/>
      <c r="E42" s="46">
        <v>0</v>
      </c>
      <c r="F42" s="46">
        <v>18426.399999999998</v>
      </c>
      <c r="G42" s="43" t="e">
        <v>#REF!</v>
      </c>
      <c r="H42" s="28" t="e">
        <v>#DIV/0!</v>
      </c>
      <c r="I42" s="59" t="e">
        <v>#REF!</v>
      </c>
      <c r="J42" s="43" t="e">
        <v>#REF!</v>
      </c>
      <c r="K42" s="44" t="e">
        <v>#REF!</v>
      </c>
    </row>
    <row r="43" spans="1:11" ht="18.75" hidden="1">
      <c r="A43" s="4"/>
      <c r="B43" s="84"/>
      <c r="C43" s="151" t="s">
        <v>37</v>
      </c>
      <c r="D43" s="151"/>
      <c r="E43" s="151"/>
      <c r="F43" s="151"/>
      <c r="G43" s="151"/>
      <c r="H43" s="151"/>
      <c r="I43" s="60"/>
      <c r="J43" s="52"/>
      <c r="K43" s="53"/>
    </row>
    <row r="44" spans="1:11" ht="66" hidden="1">
      <c r="A44" s="20">
        <v>240621</v>
      </c>
      <c r="B44" s="85" t="s">
        <v>38</v>
      </c>
      <c r="C44" s="30"/>
      <c r="D44" s="30"/>
      <c r="E44" s="30"/>
      <c r="F44" s="37">
        <v>26.6</v>
      </c>
      <c r="G44" s="33">
        <v>26.6</v>
      </c>
      <c r="H44" s="34" t="e">
        <v>#DIV/0!</v>
      </c>
      <c r="I44" s="57">
        <v>7.5</v>
      </c>
      <c r="J44" s="35">
        <v>19.100000000000001</v>
      </c>
      <c r="K44" s="36">
        <v>3.5466666666666669</v>
      </c>
    </row>
    <row r="45" spans="1:11" ht="0.75" hidden="1" customHeight="1">
      <c r="A45" s="20">
        <v>250000</v>
      </c>
      <c r="B45" s="79" t="s">
        <v>39</v>
      </c>
      <c r="C45" s="30">
        <v>4304.3</v>
      </c>
      <c r="D45" s="30"/>
      <c r="E45" s="30"/>
      <c r="F45" s="37"/>
      <c r="G45" s="33">
        <v>0</v>
      </c>
      <c r="H45" s="34" t="e">
        <v>#DIV/0!</v>
      </c>
      <c r="I45" s="57">
        <v>25097.5</v>
      </c>
      <c r="J45" s="35">
        <v>-25097.5</v>
      </c>
      <c r="K45" s="36">
        <v>0</v>
      </c>
    </row>
    <row r="46" spans="1:11" ht="22.5" customHeight="1">
      <c r="A46" s="61"/>
      <c r="B46" s="86" t="s">
        <v>25</v>
      </c>
      <c r="C46" s="63">
        <f>SUM(C30:C31)</f>
        <v>245718.5</v>
      </c>
      <c r="D46" s="122">
        <f>SUM(D30:D31)</f>
        <v>313195.59999999998</v>
      </c>
      <c r="E46" s="63">
        <f>SUM(E30:E31)</f>
        <v>47776</v>
      </c>
      <c r="F46" s="63">
        <f>SUM(F30:F31)</f>
        <v>49610.5</v>
      </c>
      <c r="G46" s="62">
        <f>SUM(G30:G31)</f>
        <v>1817.7000000000021</v>
      </c>
      <c r="H46" s="90">
        <f>SUM(F46/E46)*100%</f>
        <v>1.0383979403884795</v>
      </c>
      <c r="I46" s="63">
        <f>SUM(I30:I31)</f>
        <v>39364.5</v>
      </c>
      <c r="J46" s="63">
        <f>SUM(J30:J31)</f>
        <v>10216.100000000002</v>
      </c>
      <c r="K46" s="44">
        <f>SUM(F46/I46)*100%</f>
        <v>1.2602852824245196</v>
      </c>
    </row>
    <row r="47" spans="1:11" ht="21" customHeight="1">
      <c r="A47" s="141" t="s">
        <v>46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customHeight="1">
      <c r="A48" s="16">
        <v>190100</v>
      </c>
      <c r="B48" s="102" t="s">
        <v>17</v>
      </c>
      <c r="C48" s="38">
        <v>210</v>
      </c>
      <c r="D48" s="38">
        <v>210</v>
      </c>
      <c r="E48" s="38">
        <v>52.5</v>
      </c>
      <c r="F48" s="37">
        <v>35.700000000000003</v>
      </c>
      <c r="G48" s="33">
        <f>SUM(F48-E48)</f>
        <v>-16.799999999999997</v>
      </c>
      <c r="H48" s="34">
        <f>SUM(F48/E48)*100%</f>
        <v>0.68</v>
      </c>
      <c r="I48" s="37">
        <v>65.599999999999994</v>
      </c>
      <c r="J48" s="35">
        <f t="shared" ref="J48:J52" si="17">SUM(F48-I48)</f>
        <v>-29.899999999999991</v>
      </c>
      <c r="K48" s="88">
        <f>SUM(F48/I48)*100%</f>
        <v>0.54420731707317083</v>
      </c>
    </row>
    <row r="49" spans="1:11" ht="52.5" customHeight="1">
      <c r="A49" s="64">
        <v>240621</v>
      </c>
      <c r="B49" s="114" t="s">
        <v>47</v>
      </c>
      <c r="C49" s="134"/>
      <c r="D49" s="65"/>
      <c r="E49" s="134"/>
      <c r="F49" s="78"/>
      <c r="G49" s="33">
        <f t="shared" ref="G49:G51" si="18">SUM(F49-E49)</f>
        <v>0</v>
      </c>
      <c r="H49" s="65"/>
      <c r="I49" s="67">
        <v>26.6</v>
      </c>
      <c r="J49" s="35">
        <f t="shared" si="17"/>
        <v>-26.6</v>
      </c>
      <c r="K49" s="88">
        <f>SUM(F49/I49)*100%</f>
        <v>0</v>
      </c>
    </row>
    <row r="50" spans="1:11" ht="37.5" customHeight="1">
      <c r="A50" s="64">
        <v>250000</v>
      </c>
      <c r="B50" s="115" t="s">
        <v>39</v>
      </c>
      <c r="C50" s="91">
        <v>9363.6</v>
      </c>
      <c r="D50" s="123">
        <v>9363.6</v>
      </c>
      <c r="E50" s="120">
        <v>1299.7</v>
      </c>
      <c r="F50" s="121">
        <v>1299.7</v>
      </c>
      <c r="G50" s="33">
        <f t="shared" si="18"/>
        <v>0</v>
      </c>
      <c r="H50" s="34">
        <f t="shared" ref="H50" si="19">SUM(F50/E50)*100%</f>
        <v>1</v>
      </c>
      <c r="I50" s="67">
        <v>1363.2</v>
      </c>
      <c r="J50" s="35">
        <f t="shared" si="17"/>
        <v>-63.5</v>
      </c>
      <c r="K50" s="88">
        <f>SUM(F50/I50)*100%</f>
        <v>0.95341842723004699</v>
      </c>
    </row>
    <row r="51" spans="1:11" ht="48.75" customHeight="1">
      <c r="A51" s="3">
        <v>410366</v>
      </c>
      <c r="B51" s="92" t="s">
        <v>36</v>
      </c>
      <c r="C51" s="30"/>
      <c r="D51" s="30"/>
      <c r="E51" s="30"/>
      <c r="F51" s="37"/>
      <c r="G51" s="33">
        <f t="shared" si="18"/>
        <v>0</v>
      </c>
      <c r="H51" s="34"/>
      <c r="I51" s="66"/>
      <c r="J51" s="35">
        <f t="shared" si="17"/>
        <v>0</v>
      </c>
      <c r="K51" s="36"/>
    </row>
    <row r="52" spans="1:11" ht="21" customHeight="1">
      <c r="A52" s="13"/>
      <c r="B52" s="118" t="s">
        <v>40</v>
      </c>
      <c r="C52" s="40">
        <v>0</v>
      </c>
      <c r="D52" s="40">
        <v>0</v>
      </c>
      <c r="E52" s="40">
        <v>0</v>
      </c>
      <c r="F52" s="40">
        <f>SUM(F53:F54)</f>
        <v>0</v>
      </c>
      <c r="G52" s="40">
        <f>SUM(G53:G54)</f>
        <v>0</v>
      </c>
      <c r="H52" s="28"/>
      <c r="I52" s="40">
        <f>SUM(I53:I54)</f>
        <v>64.099999999999994</v>
      </c>
      <c r="J52" s="40">
        <f t="shared" si="17"/>
        <v>-64.099999999999994</v>
      </c>
      <c r="K52" s="44">
        <f>SUM(F52/I52)*100%</f>
        <v>0</v>
      </c>
    </row>
    <row r="53" spans="1:11" ht="36.75" customHeight="1">
      <c r="A53" s="15">
        <v>310300</v>
      </c>
      <c r="B53" s="117" t="s">
        <v>41</v>
      </c>
      <c r="C53" s="39"/>
      <c r="D53" s="39"/>
      <c r="E53" s="39"/>
      <c r="F53" s="37"/>
      <c r="G53" s="33">
        <f t="shared" ref="G53:G54" si="20">SUM(F53-E53)</f>
        <v>0</v>
      </c>
      <c r="H53" s="34"/>
      <c r="I53" s="37"/>
      <c r="J53" s="35"/>
      <c r="K53" s="36"/>
    </row>
    <row r="54" spans="1:11" ht="23.25" customHeight="1">
      <c r="A54" s="15">
        <v>330100</v>
      </c>
      <c r="B54" s="116" t="s">
        <v>42</v>
      </c>
      <c r="C54" s="54"/>
      <c r="D54" s="54"/>
      <c r="E54" s="54"/>
      <c r="F54" s="37"/>
      <c r="G54" s="33">
        <f t="shared" si="20"/>
        <v>0</v>
      </c>
      <c r="H54" s="34"/>
      <c r="I54" s="37">
        <v>64.099999999999994</v>
      </c>
      <c r="J54" s="35">
        <f>SUM(F54-I54)</f>
        <v>-64.099999999999994</v>
      </c>
      <c r="K54" s="88">
        <f>SUM(F54/I54)*100%</f>
        <v>0</v>
      </c>
    </row>
    <row r="55" spans="1:11" ht="21.75" customHeight="1">
      <c r="A55" s="14"/>
      <c r="B55" s="118" t="s">
        <v>43</v>
      </c>
      <c r="C55" s="46">
        <f>SUM(C48:C52)</f>
        <v>9573.6</v>
      </c>
      <c r="D55" s="46">
        <f>SUM(D48:D52)</f>
        <v>9573.6</v>
      </c>
      <c r="E55" s="46">
        <f>SUM(E48:E52)</f>
        <v>1352.2</v>
      </c>
      <c r="F55" s="46">
        <f>SUM(F48:F52)</f>
        <v>1335.4</v>
      </c>
      <c r="G55" s="46">
        <f>SUM(G49:G52)</f>
        <v>0</v>
      </c>
      <c r="H55" s="28"/>
      <c r="I55" s="46">
        <f>SUM(I48:I52)</f>
        <v>1519.5</v>
      </c>
      <c r="J55" s="46">
        <f>SUM(J49:J52)</f>
        <v>-154.19999999999999</v>
      </c>
      <c r="K55" s="44">
        <f>SUM(F55/I55)*100%</f>
        <v>0.8788417242513985</v>
      </c>
    </row>
    <row r="56" spans="1:11" ht="21.75" customHeight="1" thickBot="1">
      <c r="A56" s="75"/>
      <c r="B56" s="77" t="s">
        <v>44</v>
      </c>
      <c r="C56" s="76">
        <f>SUM(C46,C55)</f>
        <v>255292.1</v>
      </c>
      <c r="D56" s="76">
        <f>SUM(D46,D55)</f>
        <v>322769.19999999995</v>
      </c>
      <c r="E56" s="76">
        <f>SUM(E46,E55)</f>
        <v>49128.2</v>
      </c>
      <c r="F56" s="76">
        <f>SUM(F46,F55)</f>
        <v>50945.9</v>
      </c>
      <c r="G56" s="76">
        <f>SUM(G46,G55)</f>
        <v>1817.7000000000021</v>
      </c>
      <c r="H56" s="93">
        <f>SUM(F56/E56)*100%</f>
        <v>1.0369991165969852</v>
      </c>
      <c r="I56" s="76">
        <f>SUM(I46,I55)</f>
        <v>40884</v>
      </c>
      <c r="J56" s="76">
        <f>SUM(J46,J55)</f>
        <v>10061.900000000001</v>
      </c>
      <c r="K56" s="119">
        <f>SUM(F56/I56)*100%</f>
        <v>1.2461085021035123</v>
      </c>
    </row>
    <row r="57" spans="1:11" ht="23.25" customHeight="1">
      <c r="A57" s="124"/>
      <c r="B57" s="125" t="s">
        <v>45</v>
      </c>
      <c r="C57" s="126"/>
      <c r="D57" s="126"/>
      <c r="E57" s="127"/>
      <c r="F57" s="128"/>
      <c r="G57" s="129"/>
      <c r="H57" s="130"/>
      <c r="I57" s="131"/>
      <c r="J57" s="132"/>
      <c r="K57" s="132"/>
    </row>
    <row r="58" spans="1:11" ht="18.75">
      <c r="A58" s="1"/>
      <c r="B58" s="1"/>
      <c r="C58" s="95"/>
      <c r="D58" s="95"/>
      <c r="E58" s="96"/>
      <c r="F58" s="97"/>
      <c r="G58" s="98"/>
      <c r="H58" s="99"/>
      <c r="I58" s="56"/>
      <c r="J58" s="55"/>
      <c r="K58" s="55"/>
    </row>
    <row r="59" spans="1:11" ht="18.75">
      <c r="A59" s="1"/>
      <c r="B59" s="1"/>
      <c r="C59" s="95"/>
      <c r="D59" s="95"/>
      <c r="E59" s="96"/>
      <c r="F59" s="100"/>
      <c r="G59" s="98"/>
      <c r="H59" s="99"/>
      <c r="I59" s="56"/>
      <c r="J59" s="55"/>
      <c r="K59" s="55"/>
    </row>
    <row r="60" spans="1:11" ht="20.25">
      <c r="A60" s="1"/>
      <c r="B60" s="1"/>
      <c r="C60" s="21"/>
      <c r="D60" s="21"/>
      <c r="E60" s="21"/>
      <c r="F60" s="17"/>
      <c r="G60" s="17"/>
      <c r="H60" s="18"/>
      <c r="I60" s="19"/>
      <c r="J60" s="1"/>
      <c r="K60" s="1"/>
    </row>
  </sheetData>
  <mergeCells count="14">
    <mergeCell ref="I5:I6"/>
    <mergeCell ref="J5:K5"/>
    <mergeCell ref="C43:H43"/>
    <mergeCell ref="A47:K47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62992125984251968" right="0.23622047244094491" top="0.19685039370078741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лютий-16 </vt:lpstr>
      <vt:lpstr>'лютий-16 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DohLuda</cp:lastModifiedBy>
  <cp:lastPrinted>2016-03-10T13:42:54Z</cp:lastPrinted>
  <dcterms:created xsi:type="dcterms:W3CDTF">2015-02-12T09:02:27Z</dcterms:created>
  <dcterms:modified xsi:type="dcterms:W3CDTF">2016-03-10T14:28:59Z</dcterms:modified>
</cp:coreProperties>
</file>