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2120" windowHeight="10305" tabRatio="351"/>
  </bookViews>
  <sheets>
    <sheet name="грудень-18" sheetId="32" r:id="rId1"/>
  </sheets>
  <definedNames>
    <definedName name="_xlnm.Print_Area" localSheetId="0">'грудень-18'!$A$1:$J$85</definedName>
  </definedNames>
  <calcPr calcId="145621"/>
</workbook>
</file>

<file path=xl/calcChain.xml><?xml version="1.0" encoding="utf-8"?>
<calcChain xmlns="http://schemas.openxmlformats.org/spreadsheetml/2006/main">
  <c r="F70" i="32" l="1"/>
  <c r="F66" i="32" l="1"/>
  <c r="I47" i="32"/>
  <c r="G47" i="32"/>
  <c r="F47" i="32"/>
  <c r="D68" i="32" l="1"/>
  <c r="D75" i="32" s="1"/>
  <c r="D43" i="32"/>
  <c r="D38" i="32"/>
  <c r="D32" i="32"/>
  <c r="D19" i="32"/>
  <c r="D13" i="32"/>
  <c r="D12" i="32" s="1"/>
  <c r="D8" i="32" s="1"/>
  <c r="D36" i="32" s="1"/>
  <c r="I74" i="32"/>
  <c r="G74" i="32"/>
  <c r="F74" i="32"/>
  <c r="I73" i="32"/>
  <c r="J72" i="32"/>
  <c r="I72" i="32"/>
  <c r="G72" i="32"/>
  <c r="F72" i="32"/>
  <c r="F71" i="32"/>
  <c r="J70" i="32"/>
  <c r="I70" i="32"/>
  <c r="I69" i="32"/>
  <c r="F69" i="32"/>
  <c r="H68" i="32"/>
  <c r="H75" i="32" s="1"/>
  <c r="E68" i="32"/>
  <c r="E75" i="32" s="1"/>
  <c r="C68" i="32"/>
  <c r="C75" i="32" s="1"/>
  <c r="I67" i="32"/>
  <c r="G67" i="32"/>
  <c r="F67" i="32"/>
  <c r="J66" i="32"/>
  <c r="I66" i="32"/>
  <c r="G66" i="32"/>
  <c r="J65" i="32"/>
  <c r="I65" i="32"/>
  <c r="F65" i="32"/>
  <c r="I64" i="32"/>
  <c r="F64" i="32"/>
  <c r="J63" i="32"/>
  <c r="I63" i="32"/>
  <c r="G63" i="32"/>
  <c r="F63" i="32"/>
  <c r="I60" i="32"/>
  <c r="I59" i="32"/>
  <c r="G59" i="32"/>
  <c r="F59" i="32"/>
  <c r="J58" i="32"/>
  <c r="I58" i="32"/>
  <c r="G58" i="32"/>
  <c r="F58" i="32"/>
  <c r="J56" i="32"/>
  <c r="I56" i="32"/>
  <c r="G56" i="32"/>
  <c r="F56" i="32"/>
  <c r="J55" i="32"/>
  <c r="I55" i="32"/>
  <c r="G55" i="32"/>
  <c r="F55" i="32"/>
  <c r="J54" i="32"/>
  <c r="I54" i="32"/>
  <c r="G54" i="32"/>
  <c r="F54" i="32"/>
  <c r="G53" i="32"/>
  <c r="F53" i="32"/>
  <c r="J52" i="32"/>
  <c r="I52" i="32"/>
  <c r="G52" i="32"/>
  <c r="F52" i="32"/>
  <c r="I51" i="32"/>
  <c r="G51" i="32"/>
  <c r="F51" i="32"/>
  <c r="I50" i="32"/>
  <c r="G50" i="32"/>
  <c r="F50" i="32"/>
  <c r="I49" i="32"/>
  <c r="G49" i="32"/>
  <c r="F49" i="32"/>
  <c r="J48" i="32"/>
  <c r="I48" i="32"/>
  <c r="G48" i="32"/>
  <c r="F48" i="32"/>
  <c r="J46" i="32"/>
  <c r="I46" i="32"/>
  <c r="G46" i="32"/>
  <c r="F46" i="32"/>
  <c r="J45" i="32"/>
  <c r="I45" i="32"/>
  <c r="G45" i="32"/>
  <c r="F45" i="32"/>
  <c r="J44" i="32"/>
  <c r="I44" i="32"/>
  <c r="G44" i="32"/>
  <c r="F44" i="32"/>
  <c r="H43" i="32"/>
  <c r="E43" i="32"/>
  <c r="C43" i="32"/>
  <c r="J42" i="32"/>
  <c r="I42" i="32"/>
  <c r="G42" i="32"/>
  <c r="F42" i="32"/>
  <c r="J41" i="32"/>
  <c r="I41" i="32"/>
  <c r="G41" i="32"/>
  <c r="F41" i="32"/>
  <c r="J40" i="32"/>
  <c r="I40" i="32"/>
  <c r="G40" i="32"/>
  <c r="F40" i="32"/>
  <c r="J39" i="32"/>
  <c r="I39" i="32"/>
  <c r="G39" i="32"/>
  <c r="F39" i="32"/>
  <c r="H38" i="32"/>
  <c r="E38" i="32"/>
  <c r="C38" i="32"/>
  <c r="C37" i="32" s="1"/>
  <c r="J35" i="32"/>
  <c r="I35" i="32"/>
  <c r="F35" i="32"/>
  <c r="I34" i="32"/>
  <c r="G34" i="32"/>
  <c r="F34" i="32"/>
  <c r="I33" i="32"/>
  <c r="E32" i="32"/>
  <c r="I32" i="32" s="1"/>
  <c r="J31" i="32"/>
  <c r="I31" i="32"/>
  <c r="G31" i="32"/>
  <c r="F31" i="32"/>
  <c r="J30" i="32"/>
  <c r="I30" i="32"/>
  <c r="G30" i="32"/>
  <c r="F30" i="32"/>
  <c r="J29" i="32"/>
  <c r="I29" i="32"/>
  <c r="G29" i="32"/>
  <c r="F29" i="32"/>
  <c r="I28" i="32"/>
  <c r="F28" i="32"/>
  <c r="J27" i="32"/>
  <c r="I27" i="32"/>
  <c r="G27" i="32"/>
  <c r="F27" i="32"/>
  <c r="J26" i="32"/>
  <c r="I26" i="32"/>
  <c r="G26" i="32"/>
  <c r="F26" i="32"/>
  <c r="J25" i="32"/>
  <c r="I25" i="32"/>
  <c r="G25" i="32"/>
  <c r="F25" i="32"/>
  <c r="J24" i="32"/>
  <c r="I24" i="32"/>
  <c r="J23" i="32"/>
  <c r="I23" i="32"/>
  <c r="G23" i="32"/>
  <c r="F23" i="32"/>
  <c r="I22" i="32"/>
  <c r="J21" i="32"/>
  <c r="I21" i="32"/>
  <c r="G21" i="32"/>
  <c r="F21" i="32"/>
  <c r="J20" i="32"/>
  <c r="I20" i="32"/>
  <c r="G20" i="32"/>
  <c r="F20" i="32"/>
  <c r="H19" i="32"/>
  <c r="E19" i="32"/>
  <c r="G19" i="32" s="1"/>
  <c r="C19" i="32"/>
  <c r="J18" i="32"/>
  <c r="I18" i="32"/>
  <c r="G18" i="32"/>
  <c r="F18" i="32"/>
  <c r="J17" i="32"/>
  <c r="I17" i="32"/>
  <c r="G17" i="32"/>
  <c r="F17" i="32"/>
  <c r="J16" i="32"/>
  <c r="I16" i="32"/>
  <c r="G16" i="32"/>
  <c r="F16" i="32"/>
  <c r="J15" i="32"/>
  <c r="I15" i="32"/>
  <c r="G15" i="32"/>
  <c r="F15" i="32"/>
  <c r="J14" i="32"/>
  <c r="I14" i="32"/>
  <c r="G14" i="32"/>
  <c r="F14" i="32"/>
  <c r="H13" i="32"/>
  <c r="H12" i="32" s="1"/>
  <c r="H8" i="32" s="1"/>
  <c r="E13" i="32"/>
  <c r="C13" i="32"/>
  <c r="C12" i="32"/>
  <c r="C8" i="32" s="1"/>
  <c r="J11" i="32"/>
  <c r="I11" i="32"/>
  <c r="G11" i="32"/>
  <c r="F11" i="32"/>
  <c r="J10" i="32"/>
  <c r="I10" i="32"/>
  <c r="G10" i="32"/>
  <c r="F10" i="32"/>
  <c r="J9" i="32"/>
  <c r="I9" i="32"/>
  <c r="G9" i="32"/>
  <c r="F9" i="32"/>
  <c r="H36" i="32" l="1"/>
  <c r="C36" i="32"/>
  <c r="C61" i="32" s="1"/>
  <c r="C76" i="32" s="1"/>
  <c r="J13" i="32"/>
  <c r="D37" i="32"/>
  <c r="D61" i="32" s="1"/>
  <c r="D76" i="32" s="1"/>
  <c r="F68" i="32"/>
  <c r="F75" i="32" s="1"/>
  <c r="F13" i="32"/>
  <c r="F12" i="32" s="1"/>
  <c r="F8" i="32" s="1"/>
  <c r="F43" i="32"/>
  <c r="H37" i="32"/>
  <c r="I43" i="32"/>
  <c r="H61" i="32"/>
  <c r="H76" i="32" s="1"/>
  <c r="J38" i="32"/>
  <c r="F19" i="32"/>
  <c r="I19" i="32"/>
  <c r="E12" i="32"/>
  <c r="J12" i="32" s="1"/>
  <c r="E37" i="32"/>
  <c r="G75" i="32"/>
  <c r="J75" i="32"/>
  <c r="G13" i="32"/>
  <c r="I13" i="32"/>
  <c r="J19" i="32"/>
  <c r="G32" i="32"/>
  <c r="G38" i="32"/>
  <c r="I38" i="32"/>
  <c r="J43" i="32"/>
  <c r="G68" i="32"/>
  <c r="I68" i="32"/>
  <c r="I75" i="32" s="1"/>
  <c r="F32" i="32"/>
  <c r="F38" i="32"/>
  <c r="G43" i="32"/>
  <c r="J68" i="32"/>
  <c r="G12" i="32" l="1"/>
  <c r="I37" i="32"/>
  <c r="J37" i="32"/>
  <c r="F36" i="32"/>
  <c r="I12" i="32"/>
  <c r="I8" i="32" s="1"/>
  <c r="I36" i="32" s="1"/>
  <c r="E8" i="32"/>
  <c r="G37" i="32"/>
  <c r="F37" i="32"/>
  <c r="I61" i="32" l="1"/>
  <c r="I76" i="32" s="1"/>
  <c r="F61" i="32"/>
  <c r="F76" i="32" s="1"/>
  <c r="J8" i="32"/>
  <c r="G8" i="32"/>
  <c r="E36" i="32"/>
  <c r="E61" i="32" l="1"/>
  <c r="G36" i="32"/>
  <c r="J36" i="32"/>
  <c r="G61" i="32" l="1"/>
  <c r="J61" i="32"/>
  <c r="E76" i="32"/>
  <c r="J76" i="32" l="1"/>
  <c r="G76" i="32"/>
</calcChain>
</file>

<file path=xl/sharedStrings.xml><?xml version="1.0" encoding="utf-8"?>
<sst xmlns="http://schemas.openxmlformats.org/spreadsheetml/2006/main" count="86" uniqueCount="80">
  <si>
    <t xml:space="preserve">                                    Аналіз</t>
  </si>
  <si>
    <t>Відхилення  фактичних надходжень до затверджених показників</t>
  </si>
  <si>
    <t>+ ; -</t>
  </si>
  <si>
    <t>%</t>
  </si>
  <si>
    <t xml:space="preserve">Податкові надходження </t>
  </si>
  <si>
    <t>Податок та збір на доходи фізичних осіб</t>
  </si>
  <si>
    <t>Податок на прибуток</t>
  </si>
  <si>
    <t>Акцизний податок з реалізації суб'єктами господарювання роздрібної торгівлі підакцизних товарів</t>
  </si>
  <si>
    <t>Місцеві податки і збори</t>
  </si>
  <si>
    <t>Податок на майно</t>
  </si>
  <si>
    <t>- податок на нерухоме майно</t>
  </si>
  <si>
    <t>- плата за землю</t>
  </si>
  <si>
    <t xml:space="preserve">- транспортний податок </t>
  </si>
  <si>
    <t>Туристичний збір</t>
  </si>
  <si>
    <t>Єдиний податок</t>
  </si>
  <si>
    <t>Екологічний податок</t>
  </si>
  <si>
    <t xml:space="preserve">Неподаткові надходження </t>
  </si>
  <si>
    <t>Інші надходження</t>
  </si>
  <si>
    <t>Адміністративні штрафи та інші санкції</t>
  </si>
  <si>
    <t>Державне мито</t>
  </si>
  <si>
    <t>Доходи від операцій з капіталом</t>
  </si>
  <si>
    <t>Кошти від реалізації безхазяйного майна</t>
  </si>
  <si>
    <t>*Податки і збори, нараховані до 1 січня 2015 року</t>
  </si>
  <si>
    <t>Разом доходів загального фонду</t>
  </si>
  <si>
    <t>Офіційні трансферти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</si>
  <si>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</si>
  <si>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</si>
  <si>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погашення заборгованості з різниці в тарифах</t>
  </si>
  <si>
    <t>Власні надходження бюджетних установ і організацій</t>
  </si>
  <si>
    <t>Бюджет розвитку</t>
  </si>
  <si>
    <t>Кошти від продажу землі</t>
  </si>
  <si>
    <t>Всього доходів</t>
  </si>
  <si>
    <t>СПЕЦІАЛЬНИЙ         ФОНД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</si>
  <si>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</si>
  <si>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 xml:space="preserve">Адміністративний збір за  державну реєстрацію речових прав на нерухоме майно та їх обтяжень </t>
  </si>
  <si>
    <t>Надходження коштів пайової участі у розвитку інфраструктури населеного пункту</t>
  </si>
  <si>
    <t>Адмiнiстративнi штрафи та штрафнi санкцiї за порушення законодавства у сферi виробництва та обiгу алкогольних напоїв та тютюнових виробiв</t>
  </si>
  <si>
    <t>Іншi надходження до фондiв охорони навколишнього природного середовища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</si>
  <si>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</si>
  <si>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Плата за розмiщення тимчасово вiльних коштiв мiсцевих бюджетiв</t>
  </si>
  <si>
    <t xml:space="preserve"> 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</si>
  <si>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</si>
  <si>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Начальник відділу доходів бюджету                                          О.Хандучка</t>
  </si>
  <si>
    <t>Всього доходів загального фонду</t>
  </si>
  <si>
    <t>Разом доходів спеціального фонду</t>
  </si>
  <si>
    <t>Код бюджетної класифікації доходів</t>
  </si>
  <si>
    <t>Найменування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</si>
  <si>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</si>
  <si>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 xml:space="preserve">Кошти від відчуження майна, що перебуває в ком. власності </t>
  </si>
  <si>
    <t xml:space="preserve">Субвенції  з державного бюджету місцевим бюджетам      </t>
  </si>
  <si>
    <t xml:space="preserve">Субвенції з місцевих бюджетів іншим  місцевим бюджетам      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</si>
  <si>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</si>
  <si>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</si>
  <si>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</si>
  <si>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Інші субвенцiї з місцевого бюджету</t>
  </si>
  <si>
    <t>Відхилення фактичних надходжень на звітну дату 2018 року до фактичних надходжень у 2017 році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</si>
  <si>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</si>
  <si>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</si>
  <si>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</si>
  <si>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 xml:space="preserve">                                       виконання  розпису доходів  бюджету м.Вараш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</si>
  <si>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</si>
  <si>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</si>
  <si>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</si>
  <si>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</si>
  <si>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</si>
  <si>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</si>
  <si>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</si>
  <si>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Частина чистого прибутку (доходу) комунальних унітарних підприємств та їх об'єднань, що вилучається до бюджету 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</si>
  <si>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які стали інвалідами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</si>
  <si>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Плата за надання інших адміністративних послуг</t>
  </si>
  <si>
    <t>Надходження коштів від Державного фонду дорогоцінних металів і дорогоцінного каміння  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</si>
  <si>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III групи відповідно до пунктів 11 - 14 частини другої статті 7 або учасниками бойових дій відповідно до пунктів 19 - 20 частини першої статті 6 Закону України  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</si>
  <si>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</si>
  <si>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</si>
  <si>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Затверджений бюджет                 на 2018 р.</t>
  </si>
  <si>
    <t>Затверджений бюджет                                                 на 2018 р.                                   зі змінами</t>
  </si>
  <si>
    <t xml:space="preserve"> Фактичні надходження до бюджету станом  на 01.01.2018р.</t>
  </si>
  <si>
    <r>
      <t>Субвенція з місцевого бюджету на виплату грошової компенсації за належні для отримання жилі приміщення для сімей загиблих осіб, визначених </t>
    </r>
    <r>
      <rPr>
        <u/>
        <sz val="14"/>
        <color rgb="FF0000FF"/>
        <rFont val="Times New Roman"/>
        <family val="1"/>
        <charset val="204"/>
      </rPr>
      <t>абзацами 5 - 8</t>
    </r>
    <r>
      <rPr>
        <sz val="14"/>
        <color rgb="FF000000"/>
        <rFont val="Times New Roman"/>
        <family val="1"/>
        <charset val="204"/>
      </rPr>
      <t> 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 </t>
    </r>
    <r>
      <rPr>
        <u/>
        <sz val="14"/>
        <color rgb="FF000099"/>
        <rFont val="Times New Roman"/>
        <family val="1"/>
        <charset val="204"/>
      </rPr>
      <t>пунктами 11 - 14</t>
    </r>
    <r>
      <rPr>
        <sz val="14"/>
        <color rgb="FF000000"/>
        <rFont val="Times New Roman"/>
        <family val="1"/>
        <charset val="204"/>
      </rPr>
      <t>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</si>
  <si>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r>
      <t xml:space="preserve">                                                                                                                 станом  на 01 січня  2019  року                                                        </t>
    </r>
    <r>
      <rPr>
        <sz val="16"/>
        <rFont val="Times New Roman"/>
        <family val="1"/>
        <charset val="204"/>
      </rPr>
      <t xml:space="preserve"> тис.грн.     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 </t>
    </r>
  </si>
  <si>
    <r>
      <t xml:space="preserve"> Фактичні надходження до бюджету станом  на </t>
    </r>
    <r>
      <rPr>
        <b/>
        <sz val="11"/>
        <color rgb="FFFF0000"/>
        <rFont val="Times New Roman"/>
        <family val="1"/>
        <charset val="204"/>
      </rPr>
      <t>01.01</t>
    </r>
    <r>
      <rPr>
        <b/>
        <sz val="11"/>
        <color indexed="10"/>
        <rFont val="Times New Roman"/>
        <family val="1"/>
        <charset val="204"/>
      </rPr>
      <t>.2019р.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</si>
</sst>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#,##0.0"/>
  </numFmts>
  <fonts count="4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name val="Arial Cyr"/>
      <charset val="204"/>
    </font>
    <font>
      <sz val="14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5"/>
      <name val="Cambria"/>
      <family val="1"/>
      <charset val="204"/>
      <scheme val="major"/>
    </font>
    <font>
      <b/>
      <sz val="16"/>
      <name val="Cambria"/>
      <family val="1"/>
      <charset val="204"/>
      <scheme val="major"/>
    </font>
    <font>
      <sz val="16"/>
      <name val="Cambria"/>
      <family val="1"/>
      <charset val="204"/>
      <scheme val="major"/>
    </font>
    <font>
      <b/>
      <i/>
      <sz val="16"/>
      <name val="Cambria"/>
      <family val="1"/>
      <charset val="204"/>
      <scheme val="major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5.5"/>
      <color indexed="8"/>
      <name val="Cambria"/>
      <family val="1"/>
      <charset val="204"/>
      <scheme val="major"/>
    </font>
    <font>
      <b/>
      <sz val="15.5"/>
      <name val="Cambria"/>
      <family val="1"/>
      <charset val="204"/>
      <scheme val="major"/>
    </font>
    <font>
      <sz val="15.5"/>
      <name val="Times New Roman"/>
      <family val="1"/>
      <charset val="204"/>
    </font>
    <font>
      <sz val="15.5"/>
      <name val="Cambria"/>
      <family val="1"/>
      <charset val="204"/>
      <scheme val="major"/>
    </font>
    <font>
      <sz val="15.5"/>
      <color indexed="8"/>
      <name val="Times New Roman"/>
      <family val="1"/>
      <charset val="204"/>
    </font>
    <font>
      <sz val="15.5"/>
      <color theme="3" tint="-0.499984740745262"/>
      <name val="Times New Roman"/>
      <family val="1"/>
      <charset val="204"/>
    </font>
    <font>
      <b/>
      <sz val="15.5"/>
      <color indexed="8"/>
      <name val="Times New Roman"/>
      <family val="1"/>
      <charset val="204"/>
    </font>
    <font>
      <sz val="15.5"/>
      <color indexed="8"/>
      <name val="Cambria"/>
      <family val="1"/>
      <charset val="204"/>
      <scheme val="major"/>
    </font>
    <font>
      <sz val="15.5"/>
      <color theme="1"/>
      <name val="Times New Roman"/>
      <family val="1"/>
      <charset val="204"/>
    </font>
    <font>
      <sz val="15.5"/>
      <color theme="1"/>
      <name val="Cambria"/>
      <family val="1"/>
      <charset val="204"/>
      <scheme val="major"/>
    </font>
    <font>
      <sz val="13.5"/>
      <name val="Cambria"/>
      <family val="1"/>
      <charset val="204"/>
      <scheme val="major"/>
    </font>
    <font>
      <sz val="13.5"/>
      <color theme="1"/>
      <name val="Cambria"/>
      <family val="1"/>
      <charset val="204"/>
      <scheme val="major"/>
    </font>
    <font>
      <sz val="12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u/>
      <sz val="14"/>
      <color rgb="FF0000FF"/>
      <name val="Times New Roman"/>
      <family val="1"/>
      <charset val="204"/>
    </font>
    <font>
      <u/>
      <sz val="14"/>
      <color rgb="FF000099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rgb="FF00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96">
    <xf numFmtId="0" fontId="0" fillId="0" borderId="0" xfId="0"/>
    <xf numFmtId="0" fontId="1" fillId="0" borderId="0" xfId="1"/>
    <xf numFmtId="0" fontId="3" fillId="0" borderId="0" xfId="1" applyFont="1"/>
    <xf numFmtId="166" fontId="7" fillId="0" borderId="0" xfId="1" applyNumberFormat="1" applyFont="1" applyFill="1" applyBorder="1"/>
    <xf numFmtId="165" fontId="8" fillId="0" borderId="0" xfId="1" applyNumberFormat="1" applyFont="1" applyFill="1" applyBorder="1"/>
    <xf numFmtId="0" fontId="1" fillId="0" borderId="0" xfId="1" applyFill="1"/>
    <xf numFmtId="0" fontId="10" fillId="0" borderId="0" xfId="1" applyFont="1"/>
    <xf numFmtId="0" fontId="14" fillId="0" borderId="0" xfId="1" applyFont="1"/>
    <xf numFmtId="0" fontId="14" fillId="0" borderId="0" xfId="1" applyFont="1" applyFill="1"/>
    <xf numFmtId="0" fontId="6" fillId="0" borderId="0" xfId="1" applyFont="1"/>
    <xf numFmtId="0" fontId="12" fillId="0" borderId="0" xfId="1" applyFont="1" applyBorder="1"/>
    <xf numFmtId="4" fontId="13" fillId="0" borderId="0" xfId="1" applyNumberFormat="1" applyFont="1" applyFill="1" applyBorder="1" applyAlignment="1">
      <alignment horizontal="right"/>
    </xf>
    <xf numFmtId="4" fontId="13" fillId="0" borderId="0" xfId="1" applyNumberFormat="1" applyFont="1" applyFill="1" applyBorder="1"/>
    <xf numFmtId="4" fontId="12" fillId="3" borderId="0" xfId="1" applyNumberFormat="1" applyFont="1" applyFill="1" applyBorder="1"/>
    <xf numFmtId="4" fontId="12" fillId="0" borderId="0" xfId="1" applyNumberFormat="1" applyFont="1" applyFill="1" applyBorder="1"/>
    <xf numFmtId="0" fontId="3" fillId="0" borderId="25" xfId="1" applyFont="1" applyBorder="1"/>
    <xf numFmtId="0" fontId="5" fillId="0" borderId="25" xfId="1" applyFont="1" applyBorder="1"/>
    <xf numFmtId="0" fontId="12" fillId="0" borderId="25" xfId="1" applyFont="1" applyBorder="1"/>
    <xf numFmtId="4" fontId="13" fillId="0" borderId="25" xfId="1" applyNumberFormat="1" applyFont="1" applyFill="1" applyBorder="1" applyAlignment="1">
      <alignment horizontal="right"/>
    </xf>
    <xf numFmtId="4" fontId="13" fillId="0" borderId="25" xfId="1" applyNumberFormat="1" applyFont="1" applyFill="1" applyBorder="1"/>
    <xf numFmtId="4" fontId="12" fillId="3" borderId="25" xfId="1" applyNumberFormat="1" applyFont="1" applyFill="1" applyBorder="1"/>
    <xf numFmtId="0" fontId="4" fillId="0" borderId="25" xfId="1" applyFont="1" applyFill="1" applyBorder="1"/>
    <xf numFmtId="0" fontId="4" fillId="0" borderId="25" xfId="1" applyFont="1" applyBorder="1"/>
    <xf numFmtId="0" fontId="16" fillId="4" borderId="11" xfId="1" applyFont="1" applyFill="1" applyBorder="1" applyAlignment="1">
      <alignment horizontal="left" wrapText="1"/>
    </xf>
    <xf numFmtId="0" fontId="11" fillId="4" borderId="28" xfId="1" applyFont="1" applyFill="1" applyBorder="1" applyAlignment="1">
      <alignment horizontal="left"/>
    </xf>
    <xf numFmtId="0" fontId="0" fillId="0" borderId="23" xfId="0" applyBorder="1"/>
    <xf numFmtId="0" fontId="4" fillId="0" borderId="0" xfId="0" applyFont="1" applyBorder="1" applyAlignment="1">
      <alignment wrapText="1"/>
    </xf>
    <xf numFmtId="49" fontId="2" fillId="0" borderId="19" xfId="1" applyNumberFormat="1" applyFont="1" applyBorder="1" applyAlignment="1">
      <alignment horizontal="centerContinuous" vertical="center"/>
    </xf>
    <xf numFmtId="0" fontId="2" fillId="0" borderId="24" xfId="1" applyFont="1" applyBorder="1" applyAlignment="1">
      <alignment horizontal="centerContinuous" vertical="center"/>
    </xf>
    <xf numFmtId="0" fontId="2" fillId="0" borderId="26" xfId="1" applyFont="1" applyBorder="1" applyAlignment="1">
      <alignment horizontal="centerContinuous" vertical="center"/>
    </xf>
    <xf numFmtId="0" fontId="20" fillId="4" borderId="8" xfId="1" applyFont="1" applyFill="1" applyBorder="1" applyAlignment="1">
      <alignment horizontal="center"/>
    </xf>
    <xf numFmtId="0" fontId="20" fillId="0" borderId="1" xfId="1" applyFont="1" applyBorder="1" applyAlignment="1">
      <alignment horizontal="center"/>
    </xf>
    <xf numFmtId="0" fontId="20" fillId="0" borderId="1" xfId="1" applyFont="1" applyFill="1" applyBorder="1" applyAlignment="1">
      <alignment horizontal="center"/>
    </xf>
    <xf numFmtId="0" fontId="19" fillId="0" borderId="1" xfId="1" applyFont="1" applyFill="1" applyBorder="1" applyAlignment="1">
      <alignment horizontal="center"/>
    </xf>
    <xf numFmtId="0" fontId="20" fillId="4" borderId="15" xfId="1" applyFont="1" applyFill="1" applyBorder="1" applyAlignment="1">
      <alignment horizontal="center"/>
    </xf>
    <xf numFmtId="0" fontId="20" fillId="0" borderId="16" xfId="1" applyFont="1" applyBorder="1" applyAlignment="1">
      <alignment horizontal="center"/>
    </xf>
    <xf numFmtId="0" fontId="20" fillId="0" borderId="15" xfId="1" applyFont="1" applyBorder="1" applyAlignment="1">
      <alignment horizontal="center"/>
    </xf>
    <xf numFmtId="0" fontId="20" fillId="4" borderId="1" xfId="1" applyFont="1" applyFill="1" applyBorder="1" applyAlignment="1">
      <alignment horizontal="center"/>
    </xf>
    <xf numFmtId="0" fontId="19" fillId="0" borderId="1" xfId="1" applyFont="1" applyBorder="1" applyAlignment="1">
      <alignment horizontal="center"/>
    </xf>
    <xf numFmtId="0" fontId="20" fillId="0" borderId="16" xfId="1" applyFont="1" applyFill="1" applyBorder="1" applyAlignment="1">
      <alignment horizontal="center"/>
    </xf>
    <xf numFmtId="0" fontId="20" fillId="5" borderId="1" xfId="1" applyFont="1" applyFill="1" applyBorder="1" applyAlignment="1">
      <alignment horizontal="center"/>
    </xf>
    <xf numFmtId="0" fontId="20" fillId="0" borderId="15" xfId="1" applyFont="1" applyFill="1" applyBorder="1" applyAlignment="1">
      <alignment horizontal="center"/>
    </xf>
    <xf numFmtId="0" fontId="21" fillId="4" borderId="27" xfId="1" applyFont="1" applyFill="1" applyBorder="1"/>
    <xf numFmtId="166" fontId="18" fillId="4" borderId="6" xfId="1" applyNumberFormat="1" applyFont="1" applyFill="1" applyBorder="1" applyAlignment="1" applyProtection="1">
      <alignment horizontal="right"/>
      <protection locked="0"/>
    </xf>
    <xf numFmtId="166" fontId="18" fillId="4" borderId="6" xfId="1" applyNumberFormat="1" applyFont="1" applyFill="1" applyBorder="1" applyProtection="1">
      <protection locked="0"/>
    </xf>
    <xf numFmtId="166" fontId="18" fillId="4" borderId="6" xfId="1" applyNumberFormat="1" applyFont="1" applyFill="1" applyBorder="1" applyAlignment="1" applyProtection="1">
      <protection locked="0"/>
    </xf>
    <xf numFmtId="0" fontId="26" fillId="2" borderId="2" xfId="1" applyFont="1" applyFill="1" applyBorder="1" applyAlignment="1">
      <alignment horizontal="center"/>
    </xf>
    <xf numFmtId="0" fontId="26" fillId="2" borderId="34" xfId="1" applyFont="1" applyFill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6" fillId="2" borderId="3" xfId="1" applyFont="1" applyFill="1" applyBorder="1" applyAlignment="1">
      <alignment horizontal="center"/>
    </xf>
    <xf numFmtId="0" fontId="26" fillId="2" borderId="4" xfId="1" applyFont="1" applyFill="1" applyBorder="1" applyAlignment="1">
      <alignment horizontal="centerContinuous"/>
    </xf>
    <xf numFmtId="0" fontId="26" fillId="2" borderId="21" xfId="1" applyFont="1" applyFill="1" applyBorder="1" applyAlignment="1">
      <alignment horizontal="centerContinuous"/>
    </xf>
    <xf numFmtId="0" fontId="26" fillId="2" borderId="22" xfId="1" applyFont="1" applyFill="1" applyBorder="1" applyAlignment="1">
      <alignment horizontal="centerContinuous"/>
    </xf>
    <xf numFmtId="0" fontId="26" fillId="0" borderId="4" xfId="1" applyFont="1" applyFill="1" applyBorder="1" applyAlignment="1">
      <alignment horizontal="centerContinuous"/>
    </xf>
    <xf numFmtId="0" fontId="26" fillId="2" borderId="0" xfId="1" applyFont="1" applyFill="1" applyBorder="1" applyAlignment="1">
      <alignment horizontal="centerContinuous"/>
    </xf>
    <xf numFmtId="0" fontId="26" fillId="2" borderId="5" xfId="1" applyFont="1" applyFill="1" applyBorder="1" applyAlignment="1">
      <alignment horizontal="centerContinuous"/>
    </xf>
    <xf numFmtId="0" fontId="5" fillId="0" borderId="6" xfId="1" applyFont="1" applyBorder="1" applyAlignment="1">
      <alignment wrapText="1"/>
    </xf>
    <xf numFmtId="0" fontId="5" fillId="0" borderId="11" xfId="1" applyFont="1" applyBorder="1" applyAlignment="1">
      <alignment wrapText="1"/>
    </xf>
    <xf numFmtId="0" fontId="28" fillId="5" borderId="6" xfId="1" applyFont="1" applyFill="1" applyBorder="1" applyAlignment="1">
      <alignment horizontal="left" wrapText="1"/>
    </xf>
    <xf numFmtId="0" fontId="30" fillId="4" borderId="9" xfId="1" applyFont="1" applyFill="1" applyBorder="1" applyAlignment="1">
      <alignment horizontal="left" wrapText="1"/>
    </xf>
    <xf numFmtId="11" fontId="4" fillId="0" borderId="6" xfId="1" applyNumberFormat="1" applyFont="1" applyBorder="1" applyAlignment="1" applyProtection="1">
      <alignment horizontal="left" wrapText="1"/>
      <protection locked="0"/>
    </xf>
    <xf numFmtId="11" fontId="4" fillId="0" borderId="17" xfId="1" applyNumberFormat="1" applyFont="1" applyBorder="1" applyAlignment="1" applyProtection="1">
      <alignment horizontal="left" wrapText="1"/>
      <protection locked="0"/>
    </xf>
    <xf numFmtId="0" fontId="5" fillId="0" borderId="6" xfId="1" applyFont="1" applyBorder="1" applyAlignment="1" applyProtection="1">
      <protection locked="0"/>
    </xf>
    <xf numFmtId="0" fontId="5" fillId="0" borderId="6" xfId="1" applyFont="1" applyFill="1" applyBorder="1" applyAlignment="1" applyProtection="1">
      <alignment wrapText="1"/>
      <protection locked="0"/>
    </xf>
    <xf numFmtId="0" fontId="5" fillId="0" borderId="13" xfId="1" applyFont="1" applyBorder="1" applyAlignment="1">
      <alignment horizontal="left" wrapText="1"/>
    </xf>
    <xf numFmtId="0" fontId="11" fillId="0" borderId="14" xfId="1" applyFont="1" applyBorder="1" applyAlignment="1">
      <alignment horizontal="left" wrapText="1"/>
    </xf>
    <xf numFmtId="0" fontId="5" fillId="0" borderId="14" xfId="1" applyFont="1" applyBorder="1" applyAlignment="1">
      <alignment horizontal="left" wrapText="1"/>
    </xf>
    <xf numFmtId="49" fontId="5" fillId="0" borderId="14" xfId="1" applyNumberFormat="1" applyFont="1" applyBorder="1" applyAlignment="1">
      <alignment horizontal="left" wrapText="1"/>
    </xf>
    <xf numFmtId="0" fontId="5" fillId="0" borderId="6" xfId="1" applyFont="1" applyFill="1" applyBorder="1" applyAlignment="1" applyProtection="1">
      <alignment horizontal="left" wrapText="1"/>
      <protection locked="0"/>
    </xf>
    <xf numFmtId="0" fontId="5" fillId="0" borderId="6" xfId="0" applyFont="1" applyBorder="1" applyAlignment="1">
      <alignment wrapText="1"/>
    </xf>
    <xf numFmtId="0" fontId="5" fillId="0" borderId="6" xfId="1" applyFont="1" applyBorder="1" applyAlignment="1"/>
    <xf numFmtId="0" fontId="5" fillId="0" borderId="6" xfId="1" applyFont="1" applyBorder="1" applyAlignment="1" applyProtection="1">
      <alignment wrapText="1"/>
      <protection locked="0"/>
    </xf>
    <xf numFmtId="0" fontId="5" fillId="3" borderId="6" xfId="0" applyFont="1" applyFill="1" applyBorder="1" applyAlignment="1" applyProtection="1">
      <alignment horizontal="left" wrapText="1"/>
    </xf>
    <xf numFmtId="49" fontId="28" fillId="0" borderId="6" xfId="1" applyNumberFormat="1" applyFont="1" applyBorder="1" applyAlignment="1" applyProtection="1">
      <alignment horizontal="left" wrapText="1"/>
      <protection locked="0"/>
    </xf>
    <xf numFmtId="11" fontId="5" fillId="0" borderId="11" xfId="1" applyNumberFormat="1" applyFont="1" applyBorder="1" applyAlignment="1">
      <alignment wrapText="1"/>
    </xf>
    <xf numFmtId="0" fontId="16" fillId="0" borderId="6" xfId="1" applyFont="1" applyFill="1" applyBorder="1" applyAlignment="1">
      <alignment horizontal="left" wrapText="1"/>
    </xf>
    <xf numFmtId="0" fontId="29" fillId="0" borderId="6" xfId="0" applyFont="1" applyBorder="1" applyAlignment="1">
      <alignment wrapText="1"/>
    </xf>
    <xf numFmtId="0" fontId="28" fillId="0" borderId="11" xfId="1" applyFont="1" applyFill="1" applyBorder="1" applyAlignment="1">
      <alignment horizontal="left" wrapText="1"/>
    </xf>
    <xf numFmtId="0" fontId="19" fillId="4" borderId="15" xfId="1" applyFont="1" applyFill="1" applyBorder="1" applyAlignment="1">
      <alignment horizontal="center"/>
    </xf>
    <xf numFmtId="49" fontId="5" fillId="0" borderId="13" xfId="1" applyNumberFormat="1" applyFont="1" applyBorder="1" applyAlignment="1">
      <alignment horizontal="left" wrapText="1"/>
    </xf>
    <xf numFmtId="0" fontId="29" fillId="0" borderId="13" xfId="0" applyFont="1" applyBorder="1" applyAlignment="1">
      <alignment horizontal="left" wrapText="1"/>
    </xf>
    <xf numFmtId="0" fontId="29" fillId="0" borderId="14" xfId="0" applyFont="1" applyBorder="1" applyAlignment="1">
      <alignment horizontal="left" wrapText="1"/>
    </xf>
    <xf numFmtId="0" fontId="16" fillId="4" borderId="6" xfId="1" applyFont="1" applyFill="1" applyBorder="1" applyAlignment="1">
      <alignment horizontal="left" wrapText="1"/>
    </xf>
    <xf numFmtId="0" fontId="5" fillId="0" borderId="0" xfId="1" applyFont="1" applyFill="1" applyBorder="1" applyAlignment="1">
      <alignment wrapText="1"/>
    </xf>
    <xf numFmtId="0" fontId="5" fillId="0" borderId="6" xfId="1" applyFont="1" applyFill="1" applyBorder="1" applyAlignment="1"/>
    <xf numFmtId="166" fontId="31" fillId="4" borderId="9" xfId="1" applyNumberFormat="1" applyFont="1" applyFill="1" applyBorder="1" applyAlignment="1">
      <alignment wrapText="1"/>
    </xf>
    <xf numFmtId="166" fontId="31" fillId="4" borderId="9" xfId="1" applyNumberFormat="1" applyFont="1" applyFill="1" applyBorder="1" applyAlignment="1">
      <alignment horizontal="right" wrapText="1"/>
    </xf>
    <xf numFmtId="165" fontId="32" fillId="4" borderId="6" xfId="1" applyNumberFormat="1" applyFont="1" applyFill="1" applyBorder="1"/>
    <xf numFmtId="165" fontId="32" fillId="4" borderId="12" xfId="1" applyNumberFormat="1" applyFont="1" applyFill="1" applyBorder="1"/>
    <xf numFmtId="166" fontId="33" fillId="0" borderId="6" xfId="1" applyNumberFormat="1" applyFont="1" applyBorder="1" applyAlignment="1" applyProtection="1">
      <protection locked="0"/>
    </xf>
    <xf numFmtId="166" fontId="34" fillId="4" borderId="6" xfId="1" applyNumberFormat="1" applyFont="1" applyFill="1" applyBorder="1" applyAlignment="1" applyProtection="1">
      <alignment horizontal="right"/>
      <protection locked="0"/>
    </xf>
    <xf numFmtId="166" fontId="34" fillId="3" borderId="6" xfId="1" applyNumberFormat="1" applyFont="1" applyFill="1" applyBorder="1" applyAlignment="1">
      <alignment horizontal="right"/>
    </xf>
    <xf numFmtId="165" fontId="34" fillId="3" borderId="6" xfId="1" applyNumberFormat="1" applyFont="1" applyFill="1" applyBorder="1"/>
    <xf numFmtId="166" fontId="34" fillId="0" borderId="6" xfId="1" applyNumberFormat="1" applyFont="1" applyBorder="1"/>
    <xf numFmtId="165" fontId="34" fillId="3" borderId="7" xfId="1" applyNumberFormat="1" applyFont="1" applyFill="1" applyBorder="1"/>
    <xf numFmtId="164" fontId="33" fillId="0" borderId="6" xfId="1" applyNumberFormat="1" applyFont="1" applyFill="1" applyBorder="1" applyAlignment="1" applyProtection="1">
      <alignment wrapText="1"/>
      <protection locked="0"/>
    </xf>
    <xf numFmtId="166" fontId="34" fillId="0" borderId="6" xfId="1" applyNumberFormat="1" applyFont="1" applyBorder="1" applyAlignment="1" applyProtection="1">
      <alignment horizontal="right"/>
      <protection locked="0"/>
    </xf>
    <xf numFmtId="166" fontId="34" fillId="4" borderId="6" xfId="1" applyNumberFormat="1" applyFont="1" applyFill="1" applyBorder="1" applyProtection="1">
      <protection locked="0"/>
    </xf>
    <xf numFmtId="166" fontId="33" fillId="0" borderId="13" xfId="1" applyNumberFormat="1" applyFont="1" applyBorder="1" applyAlignment="1">
      <alignment wrapText="1"/>
    </xf>
    <xf numFmtId="166" fontId="34" fillId="0" borderId="6" xfId="1" applyNumberFormat="1" applyFont="1" applyFill="1" applyBorder="1" applyProtection="1">
      <protection locked="0"/>
    </xf>
    <xf numFmtId="166" fontId="32" fillId="0" borderId="6" xfId="1" applyNumberFormat="1" applyFont="1" applyFill="1" applyBorder="1" applyAlignment="1" applyProtection="1">
      <protection locked="0"/>
    </xf>
    <xf numFmtId="166" fontId="32" fillId="0" borderId="6" xfId="1" applyNumberFormat="1" applyFont="1" applyFill="1" applyBorder="1" applyProtection="1">
      <protection locked="0"/>
    </xf>
    <xf numFmtId="166" fontId="32" fillId="4" borderId="6" xfId="1" applyNumberFormat="1" applyFont="1" applyFill="1" applyBorder="1" applyProtection="1">
      <protection locked="0"/>
    </xf>
    <xf numFmtId="166" fontId="32" fillId="3" borderId="6" xfId="1" applyNumberFormat="1" applyFont="1" applyFill="1" applyBorder="1" applyAlignment="1">
      <alignment horizontal="right"/>
    </xf>
    <xf numFmtId="166" fontId="32" fillId="0" borderId="6" xfId="1" applyNumberFormat="1" applyFont="1" applyBorder="1"/>
    <xf numFmtId="165" fontId="32" fillId="3" borderId="7" xfId="1" applyNumberFormat="1" applyFont="1" applyFill="1" applyBorder="1"/>
    <xf numFmtId="166" fontId="32" fillId="6" borderId="6" xfId="1" applyNumberFormat="1" applyFont="1" applyFill="1" applyBorder="1" applyProtection="1">
      <protection locked="0"/>
    </xf>
    <xf numFmtId="166" fontId="33" fillId="0" borderId="14" xfId="1" applyNumberFormat="1" applyFont="1" applyBorder="1" applyAlignment="1">
      <alignment wrapText="1"/>
    </xf>
    <xf numFmtId="166" fontId="31" fillId="4" borderId="11" xfId="1" applyNumberFormat="1" applyFont="1" applyFill="1" applyBorder="1" applyAlignment="1"/>
    <xf numFmtId="166" fontId="31" fillId="4" borderId="11" xfId="1" applyNumberFormat="1" applyFont="1" applyFill="1" applyBorder="1" applyAlignment="1">
      <alignment horizontal="right"/>
    </xf>
    <xf numFmtId="165" fontId="32" fillId="4" borderId="7" xfId="1" applyNumberFormat="1" applyFont="1" applyFill="1" applyBorder="1"/>
    <xf numFmtId="164" fontId="33" fillId="0" borderId="6" xfId="1" applyNumberFormat="1" applyFont="1" applyFill="1" applyBorder="1" applyAlignment="1" applyProtection="1">
      <alignment horizontal="right" wrapText="1"/>
      <protection locked="0"/>
    </xf>
    <xf numFmtId="165" fontId="34" fillId="0" borderId="7" xfId="1" applyNumberFormat="1" applyFont="1" applyBorder="1"/>
    <xf numFmtId="164" fontId="33" fillId="0" borderId="0" xfId="0" applyNumberFormat="1" applyFont="1" applyBorder="1" applyAlignment="1">
      <alignment horizontal="right" wrapText="1"/>
    </xf>
    <xf numFmtId="164" fontId="33" fillId="0" borderId="6" xfId="0" applyNumberFormat="1" applyFont="1" applyBorder="1" applyAlignment="1">
      <alignment horizontal="right" wrapText="1"/>
    </xf>
    <xf numFmtId="164" fontId="33" fillId="0" borderId="6" xfId="1" applyNumberFormat="1" applyFont="1" applyBorder="1" applyAlignment="1" applyProtection="1">
      <alignment horizontal="right" wrapText="1"/>
      <protection locked="0"/>
    </xf>
    <xf numFmtId="164" fontId="33" fillId="3" borderId="6" xfId="0" applyNumberFormat="1" applyFont="1" applyFill="1" applyBorder="1" applyAlignment="1" applyProtection="1">
      <alignment horizontal="right" wrapText="1"/>
    </xf>
    <xf numFmtId="164" fontId="35" fillId="0" borderId="6" xfId="1" applyNumberFormat="1" applyFont="1" applyBorder="1" applyAlignment="1" applyProtection="1">
      <alignment horizontal="right" wrapText="1"/>
      <protection locked="0"/>
    </xf>
    <xf numFmtId="164" fontId="36" fillId="0" borderId="17" xfId="0" applyNumberFormat="1" applyFont="1" applyBorder="1" applyAlignment="1" applyProtection="1">
      <alignment horizontal="right" wrapText="1"/>
      <protection locked="0"/>
    </xf>
    <xf numFmtId="164" fontId="36" fillId="0" borderId="6" xfId="0" applyNumberFormat="1" applyFont="1" applyBorder="1" applyAlignment="1" applyProtection="1">
      <alignment horizontal="right" wrapText="1"/>
      <protection locked="0"/>
    </xf>
    <xf numFmtId="164" fontId="33" fillId="0" borderId="6" xfId="1" applyNumberFormat="1" applyFont="1" applyBorder="1" applyAlignment="1" applyProtection="1">
      <alignment horizontal="right"/>
      <protection locked="0"/>
    </xf>
    <xf numFmtId="164" fontId="33" fillId="0" borderId="6" xfId="1" applyNumberFormat="1" applyFont="1" applyBorder="1" applyAlignment="1">
      <alignment horizontal="right"/>
    </xf>
    <xf numFmtId="164" fontId="33" fillId="0" borderId="11" xfId="1" applyNumberFormat="1" applyFont="1" applyBorder="1" applyAlignment="1">
      <alignment horizontal="right" wrapText="1"/>
    </xf>
    <xf numFmtId="166" fontId="34" fillId="0" borderId="11" xfId="1" applyNumberFormat="1" applyFont="1" applyFill="1" applyBorder="1" applyProtection="1">
      <protection locked="0"/>
    </xf>
    <xf numFmtId="166" fontId="34" fillId="4" borderId="11" xfId="1" applyNumberFormat="1" applyFont="1" applyFill="1" applyBorder="1" applyProtection="1">
      <protection locked="0"/>
    </xf>
    <xf numFmtId="0" fontId="37" fillId="4" borderId="11" xfId="1" applyFont="1" applyFill="1" applyBorder="1" applyAlignment="1">
      <alignment horizontal="left" wrapText="1"/>
    </xf>
    <xf numFmtId="0" fontId="33" fillId="0" borderId="6" xfId="1" applyFont="1" applyBorder="1" applyAlignment="1">
      <alignment wrapText="1"/>
    </xf>
    <xf numFmtId="0" fontId="33" fillId="0" borderId="11" xfId="1" applyFont="1" applyBorder="1" applyAlignment="1">
      <alignment wrapText="1"/>
    </xf>
    <xf numFmtId="166" fontId="32" fillId="0" borderId="6" xfId="1" applyNumberFormat="1" applyFont="1" applyBorder="1" applyAlignment="1" applyProtection="1">
      <alignment horizontal="right"/>
      <protection locked="0"/>
    </xf>
    <xf numFmtId="166" fontId="32" fillId="6" borderId="6" xfId="1" applyNumberFormat="1" applyFont="1" applyFill="1" applyBorder="1" applyAlignment="1" applyProtection="1">
      <alignment horizontal="right"/>
      <protection locked="0"/>
    </xf>
    <xf numFmtId="165" fontId="32" fillId="3" borderId="6" xfId="1" applyNumberFormat="1" applyFont="1" applyFill="1" applyBorder="1"/>
    <xf numFmtId="166" fontId="32" fillId="4" borderId="6" xfId="1" applyNumberFormat="1" applyFont="1" applyFill="1" applyBorder="1" applyAlignment="1" applyProtection="1">
      <alignment horizontal="right"/>
      <protection locked="0"/>
    </xf>
    <xf numFmtId="0" fontId="33" fillId="0" borderId="6" xfId="1" applyFont="1" applyBorder="1" applyAlignment="1">
      <alignment horizontal="right" wrapText="1"/>
    </xf>
    <xf numFmtId="166" fontId="34" fillId="4" borderId="6" xfId="1" applyNumberFormat="1" applyFont="1" applyFill="1" applyBorder="1" applyAlignment="1" applyProtection="1">
      <protection locked="0"/>
    </xf>
    <xf numFmtId="165" fontId="38" fillId="3" borderId="7" xfId="1" applyNumberFormat="1" applyFont="1" applyFill="1" applyBorder="1" applyAlignment="1"/>
    <xf numFmtId="165" fontId="31" fillId="3" borderId="7" xfId="1" applyNumberFormat="1" applyFont="1" applyFill="1" applyBorder="1" applyAlignment="1"/>
    <xf numFmtId="166" fontId="33" fillId="0" borderId="0" xfId="0" applyNumberFormat="1" applyFont="1" applyBorder="1" applyAlignment="1">
      <alignment horizontal="right" wrapText="1"/>
    </xf>
    <xf numFmtId="166" fontId="33" fillId="0" borderId="6" xfId="0" applyNumberFormat="1" applyFont="1" applyBorder="1" applyAlignment="1">
      <alignment horizontal="right" wrapText="1"/>
    </xf>
    <xf numFmtId="166" fontId="33" fillId="0" borderId="6" xfId="1" applyNumberFormat="1" applyFont="1" applyBorder="1" applyAlignment="1">
      <alignment horizontal="right" wrapText="1"/>
    </xf>
    <xf numFmtId="166" fontId="33" fillId="0" borderId="6" xfId="1" applyNumberFormat="1" applyFont="1" applyBorder="1" applyAlignment="1" applyProtection="1">
      <alignment horizontal="right" wrapText="1"/>
      <protection locked="0"/>
    </xf>
    <xf numFmtId="164" fontId="34" fillId="4" borderId="6" xfId="1" applyNumberFormat="1" applyFont="1" applyFill="1" applyBorder="1" applyAlignment="1" applyProtection="1">
      <protection locked="0"/>
    </xf>
    <xf numFmtId="164" fontId="35" fillId="0" borderId="11" xfId="1" applyNumberFormat="1" applyFont="1" applyFill="1" applyBorder="1" applyAlignment="1">
      <alignment horizontal="right" wrapText="1"/>
    </xf>
    <xf numFmtId="164" fontId="34" fillId="4" borderId="6" xfId="1" applyNumberFormat="1" applyFont="1" applyFill="1" applyBorder="1" applyProtection="1">
      <protection locked="0"/>
    </xf>
    <xf numFmtId="166" fontId="32" fillId="4" borderId="11" xfId="1" applyNumberFormat="1" applyFont="1" applyFill="1" applyBorder="1" applyProtection="1">
      <protection locked="0"/>
    </xf>
    <xf numFmtId="165" fontId="32" fillId="4" borderId="30" xfId="1" applyNumberFormat="1" applyFont="1" applyFill="1" applyBorder="1"/>
    <xf numFmtId="164" fontId="33" fillId="0" borderId="13" xfId="1" applyNumberFormat="1" applyFont="1" applyBorder="1" applyAlignment="1">
      <alignment horizontal="right" wrapText="1"/>
    </xf>
    <xf numFmtId="0" fontId="39" fillId="0" borderId="6" xfId="0" applyFont="1" applyBorder="1" applyAlignment="1">
      <alignment horizontal="right" wrapText="1"/>
    </xf>
    <xf numFmtId="0" fontId="39" fillId="0" borderId="13" xfId="0" applyFont="1" applyBorder="1" applyAlignment="1">
      <alignment horizontal="right" wrapText="1"/>
    </xf>
    <xf numFmtId="0" fontId="40" fillId="0" borderId="6" xfId="0" applyFont="1" applyBorder="1" applyAlignment="1">
      <alignment horizontal="center"/>
    </xf>
    <xf numFmtId="0" fontId="40" fillId="4" borderId="6" xfId="0" applyFont="1" applyFill="1" applyBorder="1" applyAlignment="1">
      <alignment horizontal="right"/>
    </xf>
    <xf numFmtId="166" fontId="40" fillId="0" borderId="6" xfId="0" applyNumberFormat="1" applyFont="1" applyBorder="1" applyAlignment="1">
      <alignment horizontal="right"/>
    </xf>
    <xf numFmtId="166" fontId="40" fillId="4" borderId="6" xfId="0" applyNumberFormat="1" applyFont="1" applyFill="1" applyBorder="1" applyAlignment="1">
      <alignment horizontal="right"/>
    </xf>
    <xf numFmtId="0" fontId="35" fillId="0" borderId="11" xfId="1" applyFont="1" applyFill="1" applyBorder="1" applyAlignment="1">
      <alignment horizontal="right" wrapText="1"/>
    </xf>
    <xf numFmtId="0" fontId="35" fillId="5" borderId="6" xfId="1" applyFont="1" applyFill="1" applyBorder="1" applyAlignment="1">
      <alignment horizontal="left" wrapText="1"/>
    </xf>
    <xf numFmtId="166" fontId="32" fillId="5" borderId="6" xfId="1" applyNumberFormat="1" applyFont="1" applyFill="1" applyBorder="1" applyProtection="1">
      <protection locked="0"/>
    </xf>
    <xf numFmtId="165" fontId="34" fillId="5" borderId="6" xfId="1" applyNumberFormat="1" applyFont="1" applyFill="1" applyBorder="1"/>
    <xf numFmtId="166" fontId="34" fillId="5" borderId="6" xfId="1" applyNumberFormat="1" applyFont="1" applyFill="1" applyBorder="1" applyProtection="1">
      <protection locked="0"/>
    </xf>
    <xf numFmtId="0" fontId="33" fillId="0" borderId="6" xfId="1" applyFont="1" applyFill="1" applyBorder="1" applyAlignment="1">
      <alignment wrapText="1"/>
    </xf>
    <xf numFmtId="164" fontId="33" fillId="0" borderId="6" xfId="1" applyNumberFormat="1" applyFont="1" applyFill="1" applyBorder="1" applyAlignment="1"/>
    <xf numFmtId="166" fontId="34" fillId="0" borderId="6" xfId="1" applyNumberFormat="1" applyFont="1" applyFill="1" applyBorder="1" applyAlignment="1" applyProtection="1">
      <alignment horizontal="right"/>
      <protection locked="0"/>
    </xf>
    <xf numFmtId="166" fontId="32" fillId="4" borderId="28" xfId="1" applyNumberFormat="1" applyFont="1" applyFill="1" applyBorder="1" applyAlignment="1">
      <alignment horizontal="right"/>
    </xf>
    <xf numFmtId="165" fontId="32" fillId="4" borderId="29" xfId="1" applyNumberFormat="1" applyFont="1" applyFill="1" applyBorder="1"/>
    <xf numFmtId="0" fontId="4" fillId="0" borderId="6" xfId="1" applyFont="1" applyBorder="1" applyAlignment="1">
      <alignment horizontal="left" wrapText="1"/>
    </xf>
    <xf numFmtId="0" fontId="43" fillId="0" borderId="6" xfId="0" applyFont="1" applyBorder="1" applyAlignment="1">
      <alignment wrapText="1"/>
    </xf>
    <xf numFmtId="165" fontId="32" fillId="4" borderId="11" xfId="1" applyNumberFormat="1" applyFont="1" applyFill="1" applyBorder="1"/>
    <xf numFmtId="0" fontId="33" fillId="0" borderId="6" xfId="0" applyFont="1" applyBorder="1" applyAlignment="1">
      <alignment wrapText="1"/>
    </xf>
    <xf numFmtId="0" fontId="0" fillId="0" borderId="0" xfId="0" applyBorder="1"/>
    <xf numFmtId="0" fontId="5" fillId="0" borderId="0" xfId="0" applyFont="1" applyBorder="1" applyAlignment="1">
      <alignment wrapText="1"/>
    </xf>
    <xf numFmtId="165" fontId="32" fillId="4" borderId="28" xfId="1" applyNumberFormat="1" applyFont="1" applyFill="1" applyBorder="1"/>
    <xf numFmtId="0" fontId="20" fillId="0" borderId="35" xfId="1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15" fillId="0" borderId="6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44" fillId="0" borderId="0" xfId="0" applyFont="1" applyAlignment="1">
      <alignment wrapText="1"/>
    </xf>
    <xf numFmtId="164" fontId="33" fillId="0" borderId="6" xfId="1" applyNumberFormat="1" applyFont="1" applyBorder="1" applyAlignment="1">
      <alignment horizontal="right" wrapText="1"/>
    </xf>
    <xf numFmtId="49" fontId="5" fillId="0" borderId="6" xfId="0" applyNumberFormat="1" applyFont="1" applyBorder="1" applyAlignment="1" applyProtection="1">
      <alignment horizontal="left" wrapText="1"/>
      <protection locked="0"/>
    </xf>
    <xf numFmtId="166" fontId="39" fillId="0" borderId="14" xfId="0" applyNumberFormat="1" applyFont="1" applyBorder="1" applyAlignment="1">
      <alignment horizontal="right" wrapText="1"/>
    </xf>
    <xf numFmtId="0" fontId="45" fillId="0" borderId="0" xfId="0" applyFont="1" applyAlignment="1">
      <alignment wrapText="1"/>
    </xf>
    <xf numFmtId="0" fontId="9" fillId="0" borderId="10" xfId="1" applyFont="1" applyBorder="1" applyAlignment="1" applyProtection="1">
      <alignment horizontal="center" vertical="center" wrapText="1"/>
      <protection locked="0"/>
    </xf>
    <xf numFmtId="0" fontId="9" fillId="0" borderId="21" xfId="1" applyFont="1" applyBorder="1" applyAlignment="1">
      <alignment vertical="center" wrapText="1"/>
    </xf>
    <xf numFmtId="0" fontId="9" fillId="0" borderId="25" xfId="1" applyFont="1" applyBorder="1" applyAlignment="1">
      <alignment horizontal="center" vertical="center" wrapText="1"/>
    </xf>
    <xf numFmtId="0" fontId="9" fillId="0" borderId="20" xfId="1" applyFont="1" applyBorder="1" applyAlignment="1">
      <alignment horizontal="center" vertical="center" wrapText="1"/>
    </xf>
    <xf numFmtId="0" fontId="41" fillId="0" borderId="16" xfId="1" applyFont="1" applyFill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11" fillId="0" borderId="0" xfId="1" applyFont="1" applyAlignment="1">
      <alignment horizontal="center"/>
    </xf>
    <xf numFmtId="0" fontId="11" fillId="0" borderId="0" xfId="1" applyFont="1" applyAlignment="1" applyProtection="1">
      <alignment horizontal="center"/>
      <protection locked="0"/>
    </xf>
    <xf numFmtId="0" fontId="2" fillId="0" borderId="31" xfId="1" applyFont="1" applyBorder="1" applyAlignment="1">
      <alignment horizontal="center" vertical="center" wrapText="1"/>
    </xf>
    <xf numFmtId="0" fontId="2" fillId="0" borderId="32" xfId="1" applyFont="1" applyBorder="1" applyAlignment="1">
      <alignment horizontal="center" vertical="center" wrapText="1"/>
    </xf>
    <xf numFmtId="0" fontId="22" fillId="0" borderId="10" xfId="1" applyFont="1" applyBorder="1" applyAlignment="1">
      <alignment horizontal="center" vertical="center"/>
    </xf>
    <xf numFmtId="0" fontId="23" fillId="0" borderId="21" xfId="1" applyFont="1" applyBorder="1" applyAlignment="1">
      <alignment vertical="center"/>
    </xf>
    <xf numFmtId="0" fontId="24" fillId="0" borderId="10" xfId="1" applyFont="1" applyBorder="1" applyAlignment="1">
      <alignment horizontal="center" vertical="center" wrapText="1"/>
    </xf>
    <xf numFmtId="0" fontId="24" fillId="0" borderId="21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00990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V86"/>
  <sheetViews>
    <sheetView tabSelected="1" view="pageBreakPreview" topLeftCell="A25" zoomScale="60" zoomScaleNormal="120" workbookViewId="0">
      <selection activeCell="D24" sqref="D24"/>
    </sheetView>
  </sheetViews>
  <sheetFormatPr defaultRowHeight="15" x14ac:dyDescent="0.25"/>
  <cols>
    <col min="1" max="1" width="15.7109375" customWidth="1"/>
    <col min="2" max="2" width="93.85546875" customWidth="1"/>
    <col min="3" max="3" width="16.5703125" customWidth="1"/>
    <col min="4" max="4" width="18.5703125" customWidth="1"/>
    <col min="5" max="5" width="16.7109375" customWidth="1"/>
    <col min="6" max="6" width="15.85546875" customWidth="1"/>
    <col min="7" max="7" width="14.7109375" customWidth="1"/>
    <col min="8" max="8" width="16.28515625" customWidth="1"/>
    <col min="9" max="9" width="15.5703125" customWidth="1"/>
    <col min="10" max="10" width="15.42578125" customWidth="1"/>
  </cols>
  <sheetData>
    <row r="1" spans="1:10" ht="20.25" x14ac:dyDescent="0.3">
      <c r="A1" s="2"/>
      <c r="B1" s="188" t="s">
        <v>0</v>
      </c>
      <c r="C1" s="188"/>
      <c r="D1" s="188"/>
      <c r="E1" s="188"/>
      <c r="F1" s="188"/>
      <c r="G1" s="188"/>
      <c r="H1" s="188"/>
      <c r="I1" s="188"/>
      <c r="J1" s="188"/>
    </row>
    <row r="2" spans="1:10" ht="20.25" x14ac:dyDescent="0.3">
      <c r="A2" s="2"/>
      <c r="B2" s="188" t="s">
        <v>59</v>
      </c>
      <c r="C2" s="188"/>
      <c r="D2" s="188"/>
      <c r="E2" s="188"/>
      <c r="F2" s="188"/>
      <c r="G2" s="188"/>
      <c r="H2" s="188"/>
      <c r="I2" s="188"/>
      <c r="J2" s="188"/>
    </row>
    <row r="3" spans="1:10" ht="20.25" x14ac:dyDescent="0.3">
      <c r="A3" s="2"/>
      <c r="B3" s="189" t="s">
        <v>78</v>
      </c>
      <c r="C3" s="189"/>
      <c r="D3" s="189"/>
      <c r="E3" s="189"/>
      <c r="F3" s="189"/>
      <c r="G3" s="189"/>
      <c r="H3" s="189"/>
      <c r="I3" s="189"/>
      <c r="J3" s="189"/>
    </row>
    <row r="4" spans="1:10" ht="8.25" customHeight="1" thickBot="1" x14ac:dyDescent="0.3">
      <c r="A4" s="2"/>
      <c r="B4" s="2"/>
      <c r="C4" s="2"/>
      <c r="D4" s="2"/>
      <c r="E4" s="2"/>
      <c r="F4" s="2"/>
      <c r="G4" s="2"/>
      <c r="H4" s="2"/>
      <c r="I4" s="9"/>
      <c r="J4" s="2"/>
    </row>
    <row r="5" spans="1:10" ht="15" customHeight="1" x14ac:dyDescent="0.25">
      <c r="A5" s="190" t="s">
        <v>45</v>
      </c>
      <c r="B5" s="192" t="s">
        <v>46</v>
      </c>
      <c r="C5" s="194" t="s">
        <v>74</v>
      </c>
      <c r="D5" s="194" t="s">
        <v>75</v>
      </c>
      <c r="E5" s="181" t="s">
        <v>79</v>
      </c>
      <c r="F5" s="183" t="s">
        <v>1</v>
      </c>
      <c r="G5" s="183"/>
      <c r="H5" s="181" t="s">
        <v>76</v>
      </c>
      <c r="I5" s="183" t="s">
        <v>55</v>
      </c>
      <c r="J5" s="184"/>
    </row>
    <row r="6" spans="1:10" ht="54.75" customHeight="1" x14ac:dyDescent="0.25">
      <c r="A6" s="191"/>
      <c r="B6" s="193"/>
      <c r="C6" s="195"/>
      <c r="D6" s="195"/>
      <c r="E6" s="182"/>
      <c r="F6" s="27" t="s">
        <v>2</v>
      </c>
      <c r="G6" s="28" t="s">
        <v>3</v>
      </c>
      <c r="H6" s="182"/>
      <c r="I6" s="27" t="s">
        <v>2</v>
      </c>
      <c r="J6" s="29" t="s">
        <v>3</v>
      </c>
    </row>
    <row r="7" spans="1:10" x14ac:dyDescent="0.25">
      <c r="A7" s="46">
        <v>1</v>
      </c>
      <c r="B7" s="47">
        <v>2</v>
      </c>
      <c r="C7" s="48">
        <v>3</v>
      </c>
      <c r="D7" s="49">
        <v>4</v>
      </c>
      <c r="E7" s="50">
        <v>5</v>
      </c>
      <c r="F7" s="51">
        <v>6</v>
      </c>
      <c r="G7" s="52">
        <v>7</v>
      </c>
      <c r="H7" s="53">
        <v>8</v>
      </c>
      <c r="I7" s="54">
        <v>9</v>
      </c>
      <c r="J7" s="55">
        <v>10</v>
      </c>
    </row>
    <row r="8" spans="1:10" ht="22.5" x14ac:dyDescent="0.3">
      <c r="A8" s="30">
        <v>100000</v>
      </c>
      <c r="B8" s="59" t="s">
        <v>4</v>
      </c>
      <c r="C8" s="85">
        <f>SUM(C9:C11,C12)</f>
        <v>311934.90000000002</v>
      </c>
      <c r="D8" s="86">
        <f>SUM(D9:D11,D12)</f>
        <v>330421.8</v>
      </c>
      <c r="E8" s="86">
        <f>SUM(E9:E11,E12)</f>
        <v>340446.4</v>
      </c>
      <c r="F8" s="86">
        <f>SUM(F9:F11,F12)</f>
        <v>10024.600000000002</v>
      </c>
      <c r="G8" s="87">
        <f>SUM(E8/D8)</f>
        <v>1.0303387972585345</v>
      </c>
      <c r="H8" s="86">
        <f>SUM(H9:H11,H12)</f>
        <v>280701</v>
      </c>
      <c r="I8" s="86">
        <f>SUM(I9:I12)</f>
        <v>59745.400000000009</v>
      </c>
      <c r="J8" s="88">
        <f>SUM(E8/H8)*100%</f>
        <v>1.2128435595170663</v>
      </c>
    </row>
    <row r="9" spans="1:10" ht="20.25" x14ac:dyDescent="0.3">
      <c r="A9" s="31">
        <v>110100</v>
      </c>
      <c r="B9" s="62" t="s">
        <v>5</v>
      </c>
      <c r="C9" s="89">
        <v>240033.6</v>
      </c>
      <c r="D9" s="89">
        <v>257659.5</v>
      </c>
      <c r="E9" s="90">
        <v>265953</v>
      </c>
      <c r="F9" s="91">
        <f>SUM(E9-D9)</f>
        <v>8293.5</v>
      </c>
      <c r="G9" s="92">
        <f>SUM(E9/D9)</f>
        <v>1.0321878292863256</v>
      </c>
      <c r="H9" s="43">
        <v>210900.5</v>
      </c>
      <c r="I9" s="93">
        <f>SUM(E9-H9)</f>
        <v>55052.5</v>
      </c>
      <c r="J9" s="94">
        <f>SUM(E9/H9)*100%</f>
        <v>1.2610354171753979</v>
      </c>
    </row>
    <row r="10" spans="1:10" ht="20.25" x14ac:dyDescent="0.3">
      <c r="A10" s="32">
        <v>110200</v>
      </c>
      <c r="B10" s="63" t="s">
        <v>6</v>
      </c>
      <c r="C10" s="95">
        <v>172</v>
      </c>
      <c r="D10" s="95">
        <v>286</v>
      </c>
      <c r="E10" s="97">
        <v>299.60000000000002</v>
      </c>
      <c r="F10" s="91">
        <f t="shared" ref="F10:F11" si="0">SUM(E10-D10)</f>
        <v>13.600000000000023</v>
      </c>
      <c r="G10" s="92">
        <f t="shared" ref="G10:G11" si="1">SUM(E10/D10)</f>
        <v>1.0475524475524476</v>
      </c>
      <c r="H10" s="44">
        <v>448.2</v>
      </c>
      <c r="I10" s="93">
        <f t="shared" ref="I10:I18" si="2">SUM(E10-H10)</f>
        <v>-148.59999999999997</v>
      </c>
      <c r="J10" s="94">
        <f t="shared" ref="J10:J31" si="3">SUM(E10/H10)*100%</f>
        <v>0.66845158411423478</v>
      </c>
    </row>
    <row r="11" spans="1:10" ht="40.5" x14ac:dyDescent="0.3">
      <c r="A11" s="32">
        <v>140400</v>
      </c>
      <c r="B11" s="64" t="s">
        <v>7</v>
      </c>
      <c r="C11" s="98">
        <v>11506.6</v>
      </c>
      <c r="D11" s="98">
        <v>11506.6</v>
      </c>
      <c r="E11" s="97">
        <v>10805.2</v>
      </c>
      <c r="F11" s="91">
        <f t="shared" si="0"/>
        <v>-701.39999999999964</v>
      </c>
      <c r="G11" s="92">
        <f t="shared" si="1"/>
        <v>0.93904367927971777</v>
      </c>
      <c r="H11" s="44">
        <v>9721.1</v>
      </c>
      <c r="I11" s="93">
        <f t="shared" si="2"/>
        <v>1084.1000000000004</v>
      </c>
      <c r="J11" s="94">
        <f t="shared" si="3"/>
        <v>1.1115203012004815</v>
      </c>
    </row>
    <row r="12" spans="1:10" ht="20.25" x14ac:dyDescent="0.3">
      <c r="A12" s="33">
        <v>180000</v>
      </c>
      <c r="B12" s="65" t="s">
        <v>8</v>
      </c>
      <c r="C12" s="100">
        <f t="shared" ref="C12:E12" si="4">SUM(C17:C18,C13)</f>
        <v>60222.7</v>
      </c>
      <c r="D12" s="101">
        <f t="shared" ref="D12" si="5">SUM(D17:D18,D13)</f>
        <v>60969.7</v>
      </c>
      <c r="E12" s="102">
        <f t="shared" si="4"/>
        <v>63388.600000000006</v>
      </c>
      <c r="F12" s="103">
        <f>SUM(F17:F18,F13)</f>
        <v>2418.9000000000005</v>
      </c>
      <c r="G12" s="92">
        <f t="shared" ref="G12:G18" si="6">SUM(E12/D12)</f>
        <v>1.0396738051851986</v>
      </c>
      <c r="H12" s="102">
        <f t="shared" ref="H12" si="7">SUM(H17:H18,H13)</f>
        <v>59631.199999999997</v>
      </c>
      <c r="I12" s="104">
        <f t="shared" si="2"/>
        <v>3757.4000000000087</v>
      </c>
      <c r="J12" s="105">
        <f t="shared" si="3"/>
        <v>1.0630106387260363</v>
      </c>
    </row>
    <row r="13" spans="1:10" ht="20.25" x14ac:dyDescent="0.3">
      <c r="A13" s="33">
        <v>180100</v>
      </c>
      <c r="B13" s="66" t="s">
        <v>9</v>
      </c>
      <c r="C13" s="100">
        <f t="shared" ref="C13:E13" si="8">SUM(C14:C16)</f>
        <v>49219.6</v>
      </c>
      <c r="D13" s="101">
        <f t="shared" ref="D13" si="9">SUM(D14:D16)</f>
        <v>49964.9</v>
      </c>
      <c r="E13" s="106">
        <f t="shared" si="8"/>
        <v>50907.600000000006</v>
      </c>
      <c r="F13" s="103">
        <f>SUM(F14:F16)</f>
        <v>942.70000000000073</v>
      </c>
      <c r="G13" s="92">
        <f t="shared" si="6"/>
        <v>1.0188672448058538</v>
      </c>
      <c r="H13" s="102">
        <f t="shared" ref="H13" si="10">SUM(H14:H16)</f>
        <v>48721.1</v>
      </c>
      <c r="I13" s="93">
        <f t="shared" si="2"/>
        <v>2186.5000000000073</v>
      </c>
      <c r="J13" s="94">
        <f t="shared" si="3"/>
        <v>1.0448778865830206</v>
      </c>
    </row>
    <row r="14" spans="1:10" ht="20.25" x14ac:dyDescent="0.3">
      <c r="A14" s="32"/>
      <c r="B14" s="67" t="s">
        <v>10</v>
      </c>
      <c r="C14" s="107">
        <v>3769.6</v>
      </c>
      <c r="D14" s="107">
        <v>4811.6000000000004</v>
      </c>
      <c r="E14" s="97">
        <v>5554.4</v>
      </c>
      <c r="F14" s="91">
        <f t="shared" ref="F14:F18" si="11">SUM(E14-D14)</f>
        <v>742.79999999999927</v>
      </c>
      <c r="G14" s="92">
        <f t="shared" si="6"/>
        <v>1.1543769224374427</v>
      </c>
      <c r="H14" s="44">
        <v>3579.7</v>
      </c>
      <c r="I14" s="93">
        <f t="shared" si="2"/>
        <v>1974.6999999999998</v>
      </c>
      <c r="J14" s="94">
        <f t="shared" si="3"/>
        <v>1.5516384054529708</v>
      </c>
    </row>
    <row r="15" spans="1:10" ht="20.25" x14ac:dyDescent="0.3">
      <c r="A15" s="32"/>
      <c r="B15" s="67" t="s">
        <v>11</v>
      </c>
      <c r="C15" s="107">
        <v>45400</v>
      </c>
      <c r="D15" s="107">
        <v>45070</v>
      </c>
      <c r="E15" s="97">
        <v>45264.9</v>
      </c>
      <c r="F15" s="91">
        <f t="shared" si="11"/>
        <v>194.90000000000146</v>
      </c>
      <c r="G15" s="92">
        <f t="shared" si="6"/>
        <v>1.0043243842911027</v>
      </c>
      <c r="H15" s="44">
        <v>45071.3</v>
      </c>
      <c r="I15" s="93">
        <f t="shared" si="2"/>
        <v>193.59999999999854</v>
      </c>
      <c r="J15" s="94">
        <f t="shared" si="3"/>
        <v>1.0042954163736124</v>
      </c>
    </row>
    <row r="16" spans="1:10" ht="20.25" x14ac:dyDescent="0.3">
      <c r="A16" s="32"/>
      <c r="B16" s="67" t="s">
        <v>12</v>
      </c>
      <c r="C16" s="107">
        <v>50</v>
      </c>
      <c r="D16" s="107">
        <v>83.3</v>
      </c>
      <c r="E16" s="97">
        <v>88.3</v>
      </c>
      <c r="F16" s="91">
        <f t="shared" si="11"/>
        <v>5</v>
      </c>
      <c r="G16" s="92">
        <f t="shared" si="6"/>
        <v>1.0600240096038416</v>
      </c>
      <c r="H16" s="44">
        <v>70.099999999999994</v>
      </c>
      <c r="I16" s="93">
        <f t="shared" si="2"/>
        <v>18.200000000000003</v>
      </c>
      <c r="J16" s="94">
        <f t="shared" si="3"/>
        <v>1.2596291012838803</v>
      </c>
    </row>
    <row r="17" spans="1:10" ht="20.25" x14ac:dyDescent="0.3">
      <c r="A17" s="32">
        <v>180300</v>
      </c>
      <c r="B17" s="67" t="s">
        <v>13</v>
      </c>
      <c r="C17" s="107">
        <v>3.1</v>
      </c>
      <c r="D17" s="107">
        <v>4.8</v>
      </c>
      <c r="E17" s="97">
        <v>7.1</v>
      </c>
      <c r="F17" s="91">
        <f t="shared" si="11"/>
        <v>2.2999999999999998</v>
      </c>
      <c r="G17" s="92">
        <f t="shared" si="6"/>
        <v>1.4791666666666667</v>
      </c>
      <c r="H17" s="44">
        <v>3.1</v>
      </c>
      <c r="I17" s="93">
        <f t="shared" si="2"/>
        <v>3.9999999999999996</v>
      </c>
      <c r="J17" s="94">
        <f t="shared" si="3"/>
        <v>2.290322580645161</v>
      </c>
    </row>
    <row r="18" spans="1:10" ht="20.25" x14ac:dyDescent="0.3">
      <c r="A18" s="32">
        <v>180500</v>
      </c>
      <c r="B18" s="67" t="s">
        <v>14</v>
      </c>
      <c r="C18" s="107">
        <v>11000</v>
      </c>
      <c r="D18" s="107">
        <v>11000</v>
      </c>
      <c r="E18" s="97">
        <v>12473.9</v>
      </c>
      <c r="F18" s="91">
        <f t="shared" si="11"/>
        <v>1473.8999999999996</v>
      </c>
      <c r="G18" s="92">
        <f t="shared" si="6"/>
        <v>1.133990909090909</v>
      </c>
      <c r="H18" s="44">
        <v>10907</v>
      </c>
      <c r="I18" s="93">
        <f t="shared" si="2"/>
        <v>1566.8999999999996</v>
      </c>
      <c r="J18" s="94">
        <f t="shared" si="3"/>
        <v>1.143660034840011</v>
      </c>
    </row>
    <row r="19" spans="1:10" ht="20.25" x14ac:dyDescent="0.3">
      <c r="A19" s="34">
        <v>200000</v>
      </c>
      <c r="B19" s="23" t="s">
        <v>16</v>
      </c>
      <c r="C19" s="108">
        <f>SUM(C20:C31)</f>
        <v>1420.3</v>
      </c>
      <c r="D19" s="109">
        <f>SUM(D20:D31)</f>
        <v>3569</v>
      </c>
      <c r="E19" s="109">
        <f>SUM(E20:E31)</f>
        <v>4327.2999999999993</v>
      </c>
      <c r="F19" s="109">
        <f>SUM(F20:F31)</f>
        <v>758.3</v>
      </c>
      <c r="G19" s="87">
        <f>SUM(E19/D19)</f>
        <v>1.2124684785654243</v>
      </c>
      <c r="H19" s="109">
        <f>SUM(H20:H31)</f>
        <v>8125.3</v>
      </c>
      <c r="I19" s="109">
        <f>SUM(I20:I31)</f>
        <v>-3798.0000000000005</v>
      </c>
      <c r="J19" s="110">
        <f>SUM(E19/H19)*100%</f>
        <v>0.53257110506688976</v>
      </c>
    </row>
    <row r="20" spans="1:10" ht="36" customHeight="1" x14ac:dyDescent="0.3">
      <c r="A20" s="32">
        <v>210103</v>
      </c>
      <c r="B20" s="68" t="s">
        <v>67</v>
      </c>
      <c r="C20" s="111">
        <v>130.30000000000001</v>
      </c>
      <c r="D20" s="111">
        <v>224.3</v>
      </c>
      <c r="E20" s="97">
        <v>302.5</v>
      </c>
      <c r="F20" s="91">
        <f t="shared" ref="F20:F31" si="12">SUM(E20-D20)</f>
        <v>78.199999999999989</v>
      </c>
      <c r="G20" s="92">
        <f t="shared" ref="G20:G31" si="13">SUM(E20/D20)</f>
        <v>1.3486402139991083</v>
      </c>
      <c r="H20" s="97">
        <v>168.8</v>
      </c>
      <c r="I20" s="93">
        <f t="shared" ref="I20:I35" si="14">SUM(E20-H20)</f>
        <v>133.69999999999999</v>
      </c>
      <c r="J20" s="112">
        <f t="shared" si="3"/>
        <v>1.7920616113744074</v>
      </c>
    </row>
    <row r="21" spans="1:10" ht="20.25" x14ac:dyDescent="0.3">
      <c r="A21" s="32">
        <v>210500</v>
      </c>
      <c r="B21" s="69" t="s">
        <v>39</v>
      </c>
      <c r="C21" s="113"/>
      <c r="D21" s="99">
        <v>1840</v>
      </c>
      <c r="E21" s="97">
        <v>2153.6</v>
      </c>
      <c r="F21" s="91">
        <f t="shared" si="12"/>
        <v>313.59999999999991</v>
      </c>
      <c r="G21" s="92">
        <f t="shared" si="13"/>
        <v>1.1704347826086956</v>
      </c>
      <c r="H21" s="97">
        <v>6093.2</v>
      </c>
      <c r="I21" s="93">
        <f t="shared" si="14"/>
        <v>-3939.6</v>
      </c>
      <c r="J21" s="112">
        <f t="shared" si="3"/>
        <v>0.3534431825641699</v>
      </c>
    </row>
    <row r="22" spans="1:10" ht="17.25" customHeight="1" x14ac:dyDescent="0.3">
      <c r="A22" s="32">
        <v>210805</v>
      </c>
      <c r="B22" s="70" t="s">
        <v>17</v>
      </c>
      <c r="C22" s="114"/>
      <c r="D22" s="99"/>
      <c r="E22" s="97"/>
      <c r="F22" s="91"/>
      <c r="G22" s="92"/>
      <c r="H22" s="97">
        <v>18.399999999999999</v>
      </c>
      <c r="I22" s="93">
        <f t="shared" si="14"/>
        <v>-18.399999999999999</v>
      </c>
      <c r="J22" s="112"/>
    </row>
    <row r="23" spans="1:10" ht="18.75" customHeight="1" x14ac:dyDescent="0.3">
      <c r="A23" s="31">
        <v>210811</v>
      </c>
      <c r="B23" s="71" t="s">
        <v>18</v>
      </c>
      <c r="C23" s="115">
        <v>20</v>
      </c>
      <c r="D23" s="115">
        <v>171</v>
      </c>
      <c r="E23" s="97">
        <v>206.7</v>
      </c>
      <c r="F23" s="91">
        <f t="shared" si="12"/>
        <v>35.699999999999989</v>
      </c>
      <c r="G23" s="92">
        <f t="shared" si="13"/>
        <v>1.2087719298245614</v>
      </c>
      <c r="H23" s="97">
        <v>73.599999999999994</v>
      </c>
      <c r="I23" s="93">
        <f t="shared" si="14"/>
        <v>133.1</v>
      </c>
      <c r="J23" s="112">
        <f>SUM(E23/H23)*100%</f>
        <v>2.8084239130434785</v>
      </c>
    </row>
    <row r="24" spans="1:10" ht="40.5" customHeight="1" x14ac:dyDescent="0.3">
      <c r="A24" s="35">
        <v>210815</v>
      </c>
      <c r="B24" s="72" t="s">
        <v>36</v>
      </c>
      <c r="C24" s="116"/>
      <c r="D24" s="99"/>
      <c r="E24" s="97"/>
      <c r="F24" s="91"/>
      <c r="G24" s="92"/>
      <c r="H24" s="97">
        <v>61</v>
      </c>
      <c r="I24" s="93">
        <f t="shared" si="14"/>
        <v>-61</v>
      </c>
      <c r="J24" s="112">
        <f>SUM(E24/H24)*100%</f>
        <v>0</v>
      </c>
    </row>
    <row r="25" spans="1:10" ht="39.75" customHeight="1" x14ac:dyDescent="0.3">
      <c r="A25" s="36">
        <v>220103</v>
      </c>
      <c r="B25" s="72" t="s">
        <v>38</v>
      </c>
      <c r="C25" s="116">
        <v>10</v>
      </c>
      <c r="D25" s="116">
        <v>20</v>
      </c>
      <c r="E25" s="97">
        <v>29.7</v>
      </c>
      <c r="F25" s="91">
        <f t="shared" si="12"/>
        <v>9.6999999999999993</v>
      </c>
      <c r="G25" s="92">
        <f t="shared" si="13"/>
        <v>1.4849999999999999</v>
      </c>
      <c r="H25" s="97">
        <v>34.200000000000003</v>
      </c>
      <c r="I25" s="93">
        <f t="shared" si="14"/>
        <v>-4.5000000000000036</v>
      </c>
      <c r="J25" s="112">
        <f>SUM(E25/H25)*100%</f>
        <v>0.86842105263157887</v>
      </c>
    </row>
    <row r="26" spans="1:10" ht="20.25" x14ac:dyDescent="0.3">
      <c r="A26" s="31">
        <v>220125</v>
      </c>
      <c r="B26" s="73" t="s">
        <v>69</v>
      </c>
      <c r="C26" s="117">
        <v>940</v>
      </c>
      <c r="D26" s="117">
        <v>1020</v>
      </c>
      <c r="E26" s="97">
        <v>1324.7</v>
      </c>
      <c r="F26" s="91">
        <f t="shared" si="12"/>
        <v>304.70000000000005</v>
      </c>
      <c r="G26" s="92">
        <f t="shared" si="13"/>
        <v>1.2987254901960785</v>
      </c>
      <c r="H26" s="97">
        <v>982</v>
      </c>
      <c r="I26" s="93">
        <f t="shared" si="14"/>
        <v>342.70000000000005</v>
      </c>
      <c r="J26" s="112">
        <f t="shared" si="3"/>
        <v>1.3489816700610999</v>
      </c>
    </row>
    <row r="27" spans="1:10" ht="40.5" x14ac:dyDescent="0.3">
      <c r="A27" s="31">
        <v>220126</v>
      </c>
      <c r="B27" s="178" t="s">
        <v>34</v>
      </c>
      <c r="C27" s="118">
        <v>198</v>
      </c>
      <c r="D27" s="119">
        <v>147.19999999999999</v>
      </c>
      <c r="E27" s="97">
        <v>138.4</v>
      </c>
      <c r="F27" s="91">
        <f t="shared" si="12"/>
        <v>-8.7999999999999829</v>
      </c>
      <c r="G27" s="92">
        <f t="shared" si="13"/>
        <v>0.94021739130434789</v>
      </c>
      <c r="H27" s="97">
        <v>213.8</v>
      </c>
      <c r="I27" s="93">
        <f t="shared" si="14"/>
        <v>-75.400000000000006</v>
      </c>
      <c r="J27" s="112">
        <f t="shared" si="3"/>
        <v>0.64733395696912999</v>
      </c>
    </row>
    <row r="28" spans="1:10" ht="40.5" x14ac:dyDescent="0.3">
      <c r="A28" s="31">
        <v>220804</v>
      </c>
      <c r="B28" s="176" t="s">
        <v>73</v>
      </c>
      <c r="C28" s="119"/>
      <c r="D28" s="119"/>
      <c r="E28" s="97">
        <v>11.1</v>
      </c>
      <c r="F28" s="91">
        <f t="shared" si="12"/>
        <v>11.1</v>
      </c>
      <c r="G28" s="92"/>
      <c r="H28" s="97"/>
      <c r="I28" s="93">
        <f t="shared" si="14"/>
        <v>11.1</v>
      </c>
      <c r="J28" s="112"/>
    </row>
    <row r="29" spans="1:10" ht="20.25" x14ac:dyDescent="0.3">
      <c r="A29" s="31">
        <v>220900</v>
      </c>
      <c r="B29" s="62" t="s">
        <v>19</v>
      </c>
      <c r="C29" s="120">
        <v>37</v>
      </c>
      <c r="D29" s="120">
        <v>24.2</v>
      </c>
      <c r="E29" s="97">
        <v>18.399999999999999</v>
      </c>
      <c r="F29" s="91">
        <f t="shared" si="12"/>
        <v>-5.8000000000000007</v>
      </c>
      <c r="G29" s="92">
        <f t="shared" si="13"/>
        <v>0.7603305785123966</v>
      </c>
      <c r="H29" s="97">
        <v>36.299999999999997</v>
      </c>
      <c r="I29" s="93">
        <f t="shared" si="14"/>
        <v>-17.899999999999999</v>
      </c>
      <c r="J29" s="112">
        <f t="shared" si="3"/>
        <v>0.50688705234159781</v>
      </c>
    </row>
    <row r="30" spans="1:10" ht="20.25" x14ac:dyDescent="0.3">
      <c r="A30" s="31">
        <v>240603</v>
      </c>
      <c r="B30" s="70" t="s">
        <v>17</v>
      </c>
      <c r="C30" s="121">
        <v>85</v>
      </c>
      <c r="D30" s="121">
        <v>118</v>
      </c>
      <c r="E30" s="97">
        <v>137.9</v>
      </c>
      <c r="F30" s="91">
        <f t="shared" si="12"/>
        <v>19.900000000000006</v>
      </c>
      <c r="G30" s="92">
        <f t="shared" si="13"/>
        <v>1.1686440677966101</v>
      </c>
      <c r="H30" s="97">
        <v>443.9</v>
      </c>
      <c r="I30" s="93">
        <f t="shared" si="14"/>
        <v>-306</v>
      </c>
      <c r="J30" s="112">
        <f t="shared" si="3"/>
        <v>0.31065555305248932</v>
      </c>
    </row>
    <row r="31" spans="1:10" ht="135" customHeight="1" x14ac:dyDescent="0.3">
      <c r="A31" s="36">
        <v>240622</v>
      </c>
      <c r="B31" s="74" t="s">
        <v>47</v>
      </c>
      <c r="C31" s="122"/>
      <c r="D31" s="123">
        <v>4.3</v>
      </c>
      <c r="E31" s="124">
        <v>4.3</v>
      </c>
      <c r="F31" s="91">
        <f t="shared" si="12"/>
        <v>0</v>
      </c>
      <c r="G31" s="92">
        <f t="shared" si="13"/>
        <v>1</v>
      </c>
      <c r="H31" s="124">
        <v>0.1</v>
      </c>
      <c r="I31" s="93">
        <f t="shared" si="14"/>
        <v>4.2</v>
      </c>
      <c r="J31" s="112">
        <f t="shared" si="3"/>
        <v>42.999999999999993</v>
      </c>
    </row>
    <row r="32" spans="1:10" ht="20.25" x14ac:dyDescent="0.3">
      <c r="A32" s="34">
        <v>300000</v>
      </c>
      <c r="B32" s="23" t="s">
        <v>20</v>
      </c>
      <c r="C32" s="125"/>
      <c r="D32" s="109">
        <f>SUM(D33:D35)</f>
        <v>0.9</v>
      </c>
      <c r="E32" s="109">
        <f>SUM(E34)</f>
        <v>1.2</v>
      </c>
      <c r="F32" s="109">
        <f>SUM(E32-D32)</f>
        <v>0.29999999999999993</v>
      </c>
      <c r="G32" s="87">
        <f>SUM(E32/D32)</f>
        <v>1.3333333333333333</v>
      </c>
      <c r="H32" s="109">
        <v>0.8</v>
      </c>
      <c r="I32" s="109">
        <f>SUM(E32-H32)</f>
        <v>0.39999999999999991</v>
      </c>
      <c r="J32" s="110"/>
    </row>
    <row r="33" spans="1:10" ht="20.25" x14ac:dyDescent="0.3">
      <c r="A33" s="31">
        <v>310102</v>
      </c>
      <c r="B33" s="56" t="s">
        <v>21</v>
      </c>
      <c r="C33" s="126"/>
      <c r="D33" s="96"/>
      <c r="E33" s="97"/>
      <c r="F33" s="91">
        <v>0</v>
      </c>
      <c r="G33" s="92"/>
      <c r="H33" s="97"/>
      <c r="I33" s="93">
        <f t="shared" si="14"/>
        <v>0</v>
      </c>
      <c r="J33" s="112"/>
    </row>
    <row r="34" spans="1:10" ht="20.25" x14ac:dyDescent="0.3">
      <c r="A34" s="31">
        <v>310200</v>
      </c>
      <c r="B34" s="163" t="s">
        <v>70</v>
      </c>
      <c r="C34" s="127"/>
      <c r="D34" s="96">
        <v>0.9</v>
      </c>
      <c r="E34" s="97">
        <v>1.2</v>
      </c>
      <c r="F34" s="91">
        <f t="shared" ref="F34:F35" si="15">SUM(E34-D34)</f>
        <v>0.29999999999999993</v>
      </c>
      <c r="G34" s="92">
        <f t="shared" ref="G34" si="16">SUM(E34/D34)</f>
        <v>1.3333333333333333</v>
      </c>
      <c r="H34" s="97">
        <v>0.8</v>
      </c>
      <c r="I34" s="93">
        <f t="shared" si="14"/>
        <v>0.39999999999999991</v>
      </c>
      <c r="J34" s="112"/>
    </row>
    <row r="35" spans="1:10" ht="20.25" x14ac:dyDescent="0.3">
      <c r="A35" s="31"/>
      <c r="B35" s="57" t="s">
        <v>22</v>
      </c>
      <c r="C35" s="127"/>
      <c r="D35" s="96"/>
      <c r="E35" s="97"/>
      <c r="F35" s="91">
        <f t="shared" si="15"/>
        <v>0</v>
      </c>
      <c r="G35" s="92"/>
      <c r="H35" s="97">
        <v>-1</v>
      </c>
      <c r="I35" s="93">
        <f t="shared" si="14"/>
        <v>1</v>
      </c>
      <c r="J35" s="112">
        <f t="shared" ref="J35" si="17">SUM(E35/H35)*100%</f>
        <v>0</v>
      </c>
    </row>
    <row r="36" spans="1:10" ht="20.25" x14ac:dyDescent="0.3">
      <c r="A36" s="37"/>
      <c r="B36" s="23" t="s">
        <v>23</v>
      </c>
      <c r="C36" s="102">
        <f>SUM(C8,C19,C32)</f>
        <v>313355.2</v>
      </c>
      <c r="D36" s="102">
        <f>SUM(D8,D19,D32)</f>
        <v>333991.7</v>
      </c>
      <c r="E36" s="102">
        <f>SUM(E8,E19,E32,E35)</f>
        <v>344774.9</v>
      </c>
      <c r="F36" s="102">
        <f>SUM(F8,F19,F32,F35)</f>
        <v>10783.2</v>
      </c>
      <c r="G36" s="87">
        <f>SUM(E36/D36)</f>
        <v>1.0322858322527177</v>
      </c>
      <c r="H36" s="102">
        <f>SUM(H8,H19,H32,H35)</f>
        <v>288826.09999999998</v>
      </c>
      <c r="I36" s="102">
        <f>SUM(I8,I19,I32,I35)</f>
        <v>55948.80000000001</v>
      </c>
      <c r="J36" s="110">
        <f t="shared" ref="J36:J58" si="18">SUM(E36/H36)*100%</f>
        <v>1.1937110254232566</v>
      </c>
    </row>
    <row r="37" spans="1:10" ht="20.25" x14ac:dyDescent="0.3">
      <c r="A37" s="38">
        <v>400000</v>
      </c>
      <c r="B37" s="75" t="s">
        <v>24</v>
      </c>
      <c r="C37" s="128">
        <f>SUM(C38,C43)</f>
        <v>159221.80000000005</v>
      </c>
      <c r="D37" s="128">
        <f>SUM(D38,D43)</f>
        <v>163996.5</v>
      </c>
      <c r="E37" s="129">
        <f>SUM(E38,E43)</f>
        <v>158877.20000000001</v>
      </c>
      <c r="F37" s="103">
        <f t="shared" ref="F37:F59" si="19">SUM(E37-D37)</f>
        <v>-5119.2999999999884</v>
      </c>
      <c r="G37" s="130">
        <f t="shared" ref="G37:G59" si="20">SUM(E37/D37)</f>
        <v>0.96878408990435783</v>
      </c>
      <c r="H37" s="128">
        <f>SUM(H38,H43)</f>
        <v>171951.7</v>
      </c>
      <c r="I37" s="128">
        <f>SUM(I38,I43)</f>
        <v>-13074.500000000007</v>
      </c>
      <c r="J37" s="105">
        <f t="shared" si="18"/>
        <v>0.92396411317829363</v>
      </c>
    </row>
    <row r="38" spans="1:10" ht="20.25" x14ac:dyDescent="0.3">
      <c r="A38" s="38">
        <v>410300</v>
      </c>
      <c r="B38" s="75" t="s">
        <v>49</v>
      </c>
      <c r="C38" s="128">
        <f>SUM(C39:C42)</f>
        <v>89881.300000000017</v>
      </c>
      <c r="D38" s="128">
        <f t="shared" ref="D38" si="21">SUM(D39:D42)</f>
        <v>96425.3</v>
      </c>
      <c r="E38" s="129">
        <f t="shared" ref="E38" si="22">SUM(E39:E42)</f>
        <v>95070</v>
      </c>
      <c r="F38" s="103">
        <f t="shared" si="19"/>
        <v>-1355.3000000000029</v>
      </c>
      <c r="G38" s="130">
        <f t="shared" si="20"/>
        <v>0.98594456019322729</v>
      </c>
      <c r="H38" s="131">
        <f>SUM(H39:H42)</f>
        <v>107360.30000000002</v>
      </c>
      <c r="I38" s="104">
        <f t="shared" ref="I38:I60" si="23">SUM(E38-H38)</f>
        <v>-12290.300000000017</v>
      </c>
      <c r="J38" s="105">
        <f t="shared" si="18"/>
        <v>0.88552286087129028</v>
      </c>
    </row>
    <row r="39" spans="1:10" ht="20.25" x14ac:dyDescent="0.3">
      <c r="A39" s="31">
        <v>410339</v>
      </c>
      <c r="B39" s="162" t="s">
        <v>25</v>
      </c>
      <c r="C39" s="138">
        <v>53082.3</v>
      </c>
      <c r="D39" s="138">
        <v>53082.3</v>
      </c>
      <c r="E39" s="133">
        <v>53082.3</v>
      </c>
      <c r="F39" s="91">
        <f t="shared" si="19"/>
        <v>0</v>
      </c>
      <c r="G39" s="92">
        <f t="shared" si="20"/>
        <v>1</v>
      </c>
      <c r="H39" s="45">
        <v>66937.100000000006</v>
      </c>
      <c r="I39" s="93">
        <f t="shared" si="23"/>
        <v>-13854.800000000003</v>
      </c>
      <c r="J39" s="134">
        <f t="shared" si="18"/>
        <v>0.79301762400821063</v>
      </c>
    </row>
    <row r="40" spans="1:10" ht="20.25" x14ac:dyDescent="0.3">
      <c r="A40" s="31">
        <v>410342</v>
      </c>
      <c r="B40" s="162" t="s">
        <v>26</v>
      </c>
      <c r="C40" s="138">
        <v>31910.9</v>
      </c>
      <c r="D40" s="138">
        <v>37251.1</v>
      </c>
      <c r="E40" s="133">
        <v>37251.1</v>
      </c>
      <c r="F40" s="91">
        <f t="shared" si="19"/>
        <v>0</v>
      </c>
      <c r="G40" s="92">
        <f t="shared" si="20"/>
        <v>1</v>
      </c>
      <c r="H40" s="45">
        <v>33377.300000000003</v>
      </c>
      <c r="I40" s="93">
        <f t="shared" si="23"/>
        <v>3873.7999999999956</v>
      </c>
      <c r="J40" s="134">
        <f t="shared" si="18"/>
        <v>1.1160609156522545</v>
      </c>
    </row>
    <row r="41" spans="1:10" ht="37.5" x14ac:dyDescent="0.3">
      <c r="A41" s="31">
        <v>410345</v>
      </c>
      <c r="B41" s="26" t="s">
        <v>66</v>
      </c>
      <c r="C41" s="132"/>
      <c r="D41" s="177">
        <v>1203.8</v>
      </c>
      <c r="E41" s="133">
        <v>1203.8</v>
      </c>
      <c r="F41" s="91">
        <f t="shared" si="19"/>
        <v>0</v>
      </c>
      <c r="G41" s="92">
        <f t="shared" si="20"/>
        <v>1</v>
      </c>
      <c r="H41" s="133">
        <v>2425.3000000000002</v>
      </c>
      <c r="I41" s="93">
        <f t="shared" si="23"/>
        <v>-1221.5000000000002</v>
      </c>
      <c r="J41" s="134">
        <f t="shared" si="18"/>
        <v>0.49635096689069386</v>
      </c>
    </row>
    <row r="42" spans="1:10" ht="56.25" x14ac:dyDescent="0.3">
      <c r="A42" s="31">
        <v>410351</v>
      </c>
      <c r="B42" s="162" t="s">
        <v>58</v>
      </c>
      <c r="C42" s="138">
        <v>4888.1000000000004</v>
      </c>
      <c r="D42" s="138">
        <v>4888.1000000000004</v>
      </c>
      <c r="E42" s="133">
        <v>3532.8</v>
      </c>
      <c r="F42" s="91">
        <f t="shared" si="19"/>
        <v>-1355.3000000000002</v>
      </c>
      <c r="G42" s="92">
        <f t="shared" si="20"/>
        <v>0.72273480493443254</v>
      </c>
      <c r="H42" s="133">
        <v>4620.6000000000004</v>
      </c>
      <c r="I42" s="93">
        <f t="shared" si="23"/>
        <v>-1087.8000000000002</v>
      </c>
      <c r="J42" s="134">
        <f t="shared" si="18"/>
        <v>0.76457602908713151</v>
      </c>
    </row>
    <row r="43" spans="1:10" ht="20.25" x14ac:dyDescent="0.3">
      <c r="A43" s="38">
        <v>410500</v>
      </c>
      <c r="B43" s="75" t="s">
        <v>50</v>
      </c>
      <c r="C43" s="128">
        <f>SUM(C44:C58)</f>
        <v>69340.500000000015</v>
      </c>
      <c r="D43" s="128">
        <f>SUM(D44:D58)</f>
        <v>67571.200000000012</v>
      </c>
      <c r="E43" s="128">
        <f>SUM(E44:E58)</f>
        <v>63807.200000000012</v>
      </c>
      <c r="F43" s="128">
        <f>SUM(F44:F58)</f>
        <v>-3763.9999999999955</v>
      </c>
      <c r="G43" s="92">
        <f t="shared" si="20"/>
        <v>0.94429579465807922</v>
      </c>
      <c r="H43" s="128">
        <f>SUM(H44:H60)</f>
        <v>64591.4</v>
      </c>
      <c r="I43" s="104">
        <f t="shared" si="23"/>
        <v>-784.19999999998981</v>
      </c>
      <c r="J43" s="135">
        <f t="shared" si="18"/>
        <v>0.98785906482906405</v>
      </c>
    </row>
    <row r="44" spans="1:10" ht="112.5" x14ac:dyDescent="0.3">
      <c r="A44" s="31">
        <v>410501</v>
      </c>
      <c r="B44" s="170" t="s">
        <v>51</v>
      </c>
      <c r="C44" s="136">
        <v>12580</v>
      </c>
      <c r="D44" s="137">
        <v>11730</v>
      </c>
      <c r="E44" s="133">
        <v>8883.4</v>
      </c>
      <c r="F44" s="91">
        <f t="shared" si="19"/>
        <v>-2846.6000000000004</v>
      </c>
      <c r="G44" s="92">
        <f t="shared" si="20"/>
        <v>0.75732310315430518</v>
      </c>
      <c r="H44" s="133">
        <v>12117.4</v>
      </c>
      <c r="I44" s="93">
        <f t="shared" si="23"/>
        <v>-3234</v>
      </c>
      <c r="J44" s="134">
        <f t="shared" si="18"/>
        <v>0.73311106342944854</v>
      </c>
    </row>
    <row r="45" spans="1:10" ht="56.25" x14ac:dyDescent="0.3">
      <c r="A45" s="31">
        <v>410502</v>
      </c>
      <c r="B45" s="162" t="s">
        <v>52</v>
      </c>
      <c r="C45" s="138">
        <v>29</v>
      </c>
      <c r="D45" s="138">
        <v>18.100000000000001</v>
      </c>
      <c r="E45" s="133">
        <v>18.100000000000001</v>
      </c>
      <c r="F45" s="91">
        <f t="shared" si="19"/>
        <v>0</v>
      </c>
      <c r="G45" s="92">
        <f t="shared" si="20"/>
        <v>1</v>
      </c>
      <c r="H45" s="133">
        <v>28.3</v>
      </c>
      <c r="I45" s="93">
        <f t="shared" si="23"/>
        <v>-10.199999999999999</v>
      </c>
      <c r="J45" s="134">
        <f t="shared" si="18"/>
        <v>0.63957597173144876</v>
      </c>
    </row>
    <row r="46" spans="1:10" ht="159.75" customHeight="1" x14ac:dyDescent="0.3">
      <c r="A46" s="31">
        <v>410503</v>
      </c>
      <c r="B46" s="60" t="s">
        <v>53</v>
      </c>
      <c r="C46" s="139">
        <v>54891.6</v>
      </c>
      <c r="D46" s="139">
        <v>47391.6</v>
      </c>
      <c r="E46" s="133">
        <v>46880.3</v>
      </c>
      <c r="F46" s="91">
        <f>SUM(E46-D46)</f>
        <v>-511.29999999999563</v>
      </c>
      <c r="G46" s="92">
        <f t="shared" si="20"/>
        <v>0.98921116822390476</v>
      </c>
      <c r="H46" s="97">
        <v>50434.3</v>
      </c>
      <c r="I46" s="93">
        <f t="shared" si="23"/>
        <v>-3554</v>
      </c>
      <c r="J46" s="134">
        <f t="shared" si="18"/>
        <v>0.92953208431563439</v>
      </c>
    </row>
    <row r="47" spans="1:10" ht="123.75" customHeight="1" x14ac:dyDescent="0.3">
      <c r="A47" s="31">
        <v>410504</v>
      </c>
      <c r="B47" s="180" t="s">
        <v>77</v>
      </c>
      <c r="C47" s="139"/>
      <c r="D47" s="139">
        <v>965.9</v>
      </c>
      <c r="E47" s="133">
        <v>965.9</v>
      </c>
      <c r="F47" s="91">
        <f>SUM(E47-D47)</f>
        <v>0</v>
      </c>
      <c r="G47" s="92">
        <f t="shared" si="20"/>
        <v>1</v>
      </c>
      <c r="H47" s="97"/>
      <c r="I47" s="93">
        <f t="shared" si="23"/>
        <v>965.9</v>
      </c>
      <c r="J47" s="134"/>
    </row>
    <row r="48" spans="1:10" ht="155.25" customHeight="1" x14ac:dyDescent="0.3">
      <c r="A48" s="31">
        <v>410505</v>
      </c>
      <c r="B48" s="171" t="s">
        <v>68</v>
      </c>
      <c r="C48" s="115"/>
      <c r="D48" s="115">
        <v>775.4</v>
      </c>
      <c r="E48" s="133">
        <v>775.4</v>
      </c>
      <c r="F48" s="91">
        <f>SUM(E48-D48)</f>
        <v>0</v>
      </c>
      <c r="G48" s="92">
        <f t="shared" si="20"/>
        <v>1</v>
      </c>
      <c r="H48" s="97"/>
      <c r="I48" s="93">
        <f t="shared" si="23"/>
        <v>775.4</v>
      </c>
      <c r="J48" s="134" t="e">
        <f t="shared" si="18"/>
        <v>#DIV/0!</v>
      </c>
    </row>
    <row r="49" spans="1:48" ht="187.5" customHeight="1" x14ac:dyDescent="0.3">
      <c r="A49" s="169">
        <v>410506</v>
      </c>
      <c r="B49" s="171" t="s">
        <v>71</v>
      </c>
      <c r="C49" s="115"/>
      <c r="D49" s="115">
        <v>1006.9</v>
      </c>
      <c r="E49" s="133">
        <v>853.8</v>
      </c>
      <c r="F49" s="91">
        <f>SUM(E49-D49)</f>
        <v>-153.10000000000002</v>
      </c>
      <c r="G49" s="92">
        <f t="shared" si="20"/>
        <v>0.84794915085907241</v>
      </c>
      <c r="H49" s="97"/>
      <c r="I49" s="93">
        <f t="shared" si="23"/>
        <v>853.8</v>
      </c>
      <c r="J49" s="134"/>
    </row>
    <row r="50" spans="1:48" ht="56.25" x14ac:dyDescent="0.3">
      <c r="A50" s="31">
        <v>410508</v>
      </c>
      <c r="B50" s="171" t="s">
        <v>62</v>
      </c>
      <c r="C50" s="115"/>
      <c r="D50" s="115">
        <v>199.9</v>
      </c>
      <c r="E50" s="133">
        <v>199.9</v>
      </c>
      <c r="F50" s="91">
        <f t="shared" si="19"/>
        <v>0</v>
      </c>
      <c r="G50" s="92">
        <f t="shared" si="20"/>
        <v>1</v>
      </c>
      <c r="H50" s="133"/>
      <c r="I50" s="93">
        <f t="shared" si="23"/>
        <v>199.9</v>
      </c>
      <c r="J50" s="134"/>
    </row>
    <row r="51" spans="1:48" ht="34.5" customHeight="1" x14ac:dyDescent="0.3">
      <c r="A51" s="31">
        <v>410511</v>
      </c>
      <c r="B51" s="170" t="s">
        <v>64</v>
      </c>
      <c r="C51" s="115"/>
      <c r="D51" s="115">
        <v>980.2</v>
      </c>
      <c r="E51" s="133">
        <v>980.2</v>
      </c>
      <c r="F51" s="91">
        <f t="shared" ref="F51" si="24">SUM(E51-D51)</f>
        <v>0</v>
      </c>
      <c r="G51" s="92">
        <f t="shared" si="20"/>
        <v>1</v>
      </c>
      <c r="H51" s="133"/>
      <c r="I51" s="93">
        <f t="shared" si="23"/>
        <v>980.2</v>
      </c>
      <c r="J51" s="134"/>
    </row>
    <row r="52" spans="1:48" ht="53.25" customHeight="1" x14ac:dyDescent="0.3">
      <c r="A52" s="31">
        <v>410512</v>
      </c>
      <c r="B52" s="172" t="s">
        <v>61</v>
      </c>
      <c r="C52" s="115"/>
      <c r="D52" s="115">
        <v>610</v>
      </c>
      <c r="E52" s="133">
        <v>438.9</v>
      </c>
      <c r="F52" s="91">
        <f t="shared" si="19"/>
        <v>-171.10000000000002</v>
      </c>
      <c r="G52" s="92">
        <f t="shared" si="20"/>
        <v>0.71950819672131139</v>
      </c>
      <c r="H52" s="133">
        <v>35.299999999999997</v>
      </c>
      <c r="I52" s="93">
        <f t="shared" si="23"/>
        <v>403.59999999999997</v>
      </c>
      <c r="J52" s="134">
        <f t="shared" si="18"/>
        <v>12.43342776203966</v>
      </c>
    </row>
    <row r="53" spans="1:48" ht="48.75" customHeight="1" x14ac:dyDescent="0.3">
      <c r="A53" s="31">
        <v>410514</v>
      </c>
      <c r="B53" s="173" t="s">
        <v>65</v>
      </c>
      <c r="C53" s="115"/>
      <c r="D53" s="115">
        <v>888.8</v>
      </c>
      <c r="E53" s="133">
        <v>863.7</v>
      </c>
      <c r="F53" s="91">
        <f t="shared" ref="F53" si="25">SUM(E53-D53)</f>
        <v>-25.099999999999909</v>
      </c>
      <c r="G53" s="92">
        <f t="shared" si="20"/>
        <v>0.97175967596759683</v>
      </c>
      <c r="H53" s="133"/>
      <c r="I53" s="93"/>
      <c r="J53" s="134"/>
    </row>
    <row r="54" spans="1:48" ht="33" customHeight="1" x14ac:dyDescent="0.3">
      <c r="A54" s="31">
        <v>410515</v>
      </c>
      <c r="B54" s="61" t="s">
        <v>57</v>
      </c>
      <c r="C54" s="115">
        <v>628.6</v>
      </c>
      <c r="D54" s="115">
        <v>643</v>
      </c>
      <c r="E54" s="133">
        <v>643</v>
      </c>
      <c r="F54" s="91">
        <f t="shared" si="19"/>
        <v>0</v>
      </c>
      <c r="G54" s="92">
        <f t="shared" si="20"/>
        <v>1</v>
      </c>
      <c r="H54" s="133"/>
      <c r="I54" s="93">
        <f t="shared" si="23"/>
        <v>643</v>
      </c>
      <c r="J54" s="134" t="e">
        <f t="shared" si="18"/>
        <v>#DIV/0!</v>
      </c>
    </row>
    <row r="55" spans="1:48" ht="36" customHeight="1" x14ac:dyDescent="0.3">
      <c r="A55" s="35">
        <v>410516</v>
      </c>
      <c r="B55" s="174" t="s">
        <v>60</v>
      </c>
      <c r="C55" s="115"/>
      <c r="D55" s="115">
        <v>44.3</v>
      </c>
      <c r="E55" s="133">
        <v>44.3</v>
      </c>
      <c r="F55" s="91">
        <f t="shared" si="19"/>
        <v>0</v>
      </c>
      <c r="G55" s="92">
        <f t="shared" si="20"/>
        <v>1</v>
      </c>
      <c r="H55" s="133"/>
      <c r="I55" s="93">
        <f t="shared" si="23"/>
        <v>44.3</v>
      </c>
      <c r="J55" s="134" t="e">
        <f t="shared" si="18"/>
        <v>#DIV/0!</v>
      </c>
    </row>
    <row r="56" spans="1:48" ht="56.25" x14ac:dyDescent="0.3">
      <c r="A56" s="31">
        <v>410520</v>
      </c>
      <c r="B56" s="171" t="s">
        <v>56</v>
      </c>
      <c r="C56" s="114">
        <v>911.1</v>
      </c>
      <c r="D56" s="137">
        <v>1296.0999999999999</v>
      </c>
      <c r="E56" s="133">
        <v>1239.3</v>
      </c>
      <c r="F56" s="91">
        <f t="shared" si="19"/>
        <v>-56.799999999999955</v>
      </c>
      <c r="G56" s="92">
        <f t="shared" si="20"/>
        <v>0.95617622097060417</v>
      </c>
      <c r="H56" s="133">
        <v>709.5</v>
      </c>
      <c r="I56" s="93">
        <f t="shared" si="23"/>
        <v>529.79999999999995</v>
      </c>
      <c r="J56" s="134">
        <f t="shared" si="18"/>
        <v>1.7467230443974628</v>
      </c>
    </row>
    <row r="57" spans="1:48" ht="51.75" customHeight="1" x14ac:dyDescent="0.3">
      <c r="A57" s="31">
        <v>410526</v>
      </c>
      <c r="B57" s="173" t="s">
        <v>63</v>
      </c>
      <c r="C57" s="114"/>
      <c r="D57" s="114"/>
      <c r="E57" s="133"/>
      <c r="F57" s="91"/>
      <c r="G57" s="92"/>
      <c r="H57" s="140"/>
      <c r="I57" s="93"/>
      <c r="J57" s="134"/>
    </row>
    <row r="58" spans="1:48" ht="27" customHeight="1" x14ac:dyDescent="0.3">
      <c r="A58" s="31">
        <v>410539</v>
      </c>
      <c r="B58" s="170" t="s">
        <v>54</v>
      </c>
      <c r="C58" s="114">
        <v>300.2</v>
      </c>
      <c r="D58" s="114">
        <v>1021</v>
      </c>
      <c r="E58" s="133">
        <v>1021</v>
      </c>
      <c r="F58" s="91">
        <f t="shared" si="19"/>
        <v>0</v>
      </c>
      <c r="G58" s="92">
        <f t="shared" si="20"/>
        <v>1</v>
      </c>
      <c r="H58" s="133">
        <v>1266.5999999999999</v>
      </c>
      <c r="I58" s="93">
        <f t="shared" si="23"/>
        <v>-245.59999999999991</v>
      </c>
      <c r="J58" s="112">
        <f t="shared" si="18"/>
        <v>0.80609505763461242</v>
      </c>
    </row>
    <row r="59" spans="1:48" ht="38.25" hidden="1" customHeight="1" x14ac:dyDescent="0.3">
      <c r="A59" s="31">
        <v>410366</v>
      </c>
      <c r="B59" s="77" t="s">
        <v>27</v>
      </c>
      <c r="C59" s="141"/>
      <c r="D59" s="96"/>
      <c r="E59" s="133"/>
      <c r="F59" s="91">
        <f t="shared" si="19"/>
        <v>0</v>
      </c>
      <c r="G59" s="92" t="e">
        <f t="shared" si="20"/>
        <v>#DIV/0!</v>
      </c>
      <c r="H59" s="142"/>
      <c r="I59" s="93">
        <f t="shared" si="23"/>
        <v>0</v>
      </c>
      <c r="J59" s="112"/>
    </row>
    <row r="60" spans="1:48" s="25" customFormat="1" ht="40.5" hidden="1" x14ac:dyDescent="0.3">
      <c r="A60" s="31">
        <v>410370</v>
      </c>
      <c r="B60" s="175" t="s">
        <v>41</v>
      </c>
      <c r="C60" s="165"/>
      <c r="D60" s="96"/>
      <c r="E60" s="133"/>
      <c r="F60" s="91"/>
      <c r="G60" s="92"/>
      <c r="H60" s="142"/>
      <c r="I60" s="93">
        <f t="shared" si="23"/>
        <v>0</v>
      </c>
      <c r="J60" s="112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</row>
    <row r="61" spans="1:48" ht="20.25" x14ac:dyDescent="0.3">
      <c r="A61" s="78"/>
      <c r="B61" s="23" t="s">
        <v>43</v>
      </c>
      <c r="C61" s="143">
        <f>SUM(C36:C37)</f>
        <v>472577.00000000006</v>
      </c>
      <c r="D61" s="143">
        <f>SUM(D36:D37)</f>
        <v>497988.2</v>
      </c>
      <c r="E61" s="143">
        <f>SUM(E36:E37)</f>
        <v>503652.10000000003</v>
      </c>
      <c r="F61" s="143">
        <f>SUM(F36:F37)</f>
        <v>5663.9000000000124</v>
      </c>
      <c r="G61" s="164">
        <f>SUM(E61/D61)</f>
        <v>1.0113735626667459</v>
      </c>
      <c r="H61" s="143">
        <f>SUM(H36:H37)</f>
        <v>460777.8</v>
      </c>
      <c r="I61" s="143">
        <f>SUM(I36:I37)</f>
        <v>42874.3</v>
      </c>
      <c r="J61" s="144">
        <f>SUM(E61/H61)*100%</f>
        <v>1.0930476685291697</v>
      </c>
    </row>
    <row r="62" spans="1:48" ht="17.25" x14ac:dyDescent="0.25">
      <c r="A62" s="185" t="s">
        <v>32</v>
      </c>
      <c r="B62" s="186"/>
      <c r="C62" s="186"/>
      <c r="D62" s="186"/>
      <c r="E62" s="186"/>
      <c r="F62" s="186"/>
      <c r="G62" s="186"/>
      <c r="H62" s="186"/>
      <c r="I62" s="186"/>
      <c r="J62" s="187"/>
    </row>
    <row r="63" spans="1:48" ht="20.25" x14ac:dyDescent="0.3">
      <c r="A63" s="32">
        <v>190100</v>
      </c>
      <c r="B63" s="79" t="s">
        <v>15</v>
      </c>
      <c r="C63" s="145">
        <v>100</v>
      </c>
      <c r="D63" s="145">
        <v>100</v>
      </c>
      <c r="E63" s="97">
        <v>298.89999999999998</v>
      </c>
      <c r="F63" s="91">
        <f t="shared" ref="F63:F67" si="26">SUM(E63-D63)</f>
        <v>198.89999999999998</v>
      </c>
      <c r="G63" s="92">
        <f t="shared" ref="G63" si="27">SUM(E63/D63)</f>
        <v>2.9889999999999999</v>
      </c>
      <c r="H63" s="97">
        <v>192.5</v>
      </c>
      <c r="I63" s="93">
        <f t="shared" ref="I63:I70" si="28">SUM(E63-H63)</f>
        <v>106.39999999999998</v>
      </c>
      <c r="J63" s="94">
        <f>SUM(E63/H63)*100%</f>
        <v>1.5527272727272725</v>
      </c>
    </row>
    <row r="64" spans="1:48" ht="37.5" customHeight="1" x14ac:dyDescent="0.3">
      <c r="A64" s="39">
        <v>240616</v>
      </c>
      <c r="B64" s="76" t="s">
        <v>37</v>
      </c>
      <c r="C64" s="146"/>
      <c r="D64" s="99"/>
      <c r="E64" s="97"/>
      <c r="F64" s="91">
        <f t="shared" si="26"/>
        <v>0</v>
      </c>
      <c r="G64" s="92"/>
      <c r="H64" s="97"/>
      <c r="I64" s="93">
        <f t="shared" si="28"/>
        <v>0</v>
      </c>
      <c r="J64" s="94"/>
    </row>
    <row r="65" spans="1:10" ht="57.75" customHeight="1" x14ac:dyDescent="0.3">
      <c r="A65" s="39">
        <v>240621</v>
      </c>
      <c r="B65" s="80" t="s">
        <v>33</v>
      </c>
      <c r="C65" s="147"/>
      <c r="D65" s="148"/>
      <c r="E65" s="149"/>
      <c r="F65" s="91">
        <f t="shared" si="26"/>
        <v>0</v>
      </c>
      <c r="G65" s="148"/>
      <c r="H65" s="149">
        <v>2.8</v>
      </c>
      <c r="I65" s="93">
        <f t="shared" si="28"/>
        <v>-2.8</v>
      </c>
      <c r="J65" s="94">
        <f>SUM(E65/H65)*100%</f>
        <v>0</v>
      </c>
    </row>
    <row r="66" spans="1:10" ht="20.25" x14ac:dyDescent="0.3">
      <c r="A66" s="39">
        <v>250000</v>
      </c>
      <c r="B66" s="81" t="s">
        <v>28</v>
      </c>
      <c r="C66" s="179">
        <v>9917.9</v>
      </c>
      <c r="D66" s="179">
        <v>9917.9</v>
      </c>
      <c r="E66" s="151">
        <v>15607.6</v>
      </c>
      <c r="F66" s="91">
        <f t="shared" si="26"/>
        <v>5689.7000000000007</v>
      </c>
      <c r="G66" s="92">
        <f t="shared" ref="G66:G67" si="29">SUM(E66/D66)</f>
        <v>1.5736799120781617</v>
      </c>
      <c r="H66" s="151">
        <v>16120.4</v>
      </c>
      <c r="I66" s="93">
        <f t="shared" si="28"/>
        <v>-512.79999999999927</v>
      </c>
      <c r="J66" s="94">
        <f>SUM(E66/H66)*100%</f>
        <v>0.96818937495347512</v>
      </c>
    </row>
    <row r="67" spans="1:10" ht="40.5" x14ac:dyDescent="0.3">
      <c r="A67" s="31">
        <v>410366</v>
      </c>
      <c r="B67" s="77" t="s">
        <v>27</v>
      </c>
      <c r="C67" s="152"/>
      <c r="D67" s="150"/>
      <c r="E67" s="151"/>
      <c r="F67" s="91">
        <f t="shared" si="26"/>
        <v>0</v>
      </c>
      <c r="G67" s="92" t="e">
        <f t="shared" si="29"/>
        <v>#DIV/0!</v>
      </c>
      <c r="H67" s="151">
        <v>29236.7</v>
      </c>
      <c r="I67" s="93">
        <f t="shared" si="28"/>
        <v>-29236.7</v>
      </c>
      <c r="J67" s="94"/>
    </row>
    <row r="68" spans="1:10" ht="20.25" x14ac:dyDescent="0.3">
      <c r="A68" s="37"/>
      <c r="B68" s="82" t="s">
        <v>29</v>
      </c>
      <c r="C68" s="102">
        <f>SUM(C70:C72)</f>
        <v>90</v>
      </c>
      <c r="D68" s="102">
        <f>SUM(D70:D74)</f>
        <v>1277.7</v>
      </c>
      <c r="E68" s="102">
        <f>SUM(E69:E74)</f>
        <v>7972.5000000000009</v>
      </c>
      <c r="F68" s="102">
        <f>SUM(F69:F74)</f>
        <v>6694.8000000000011</v>
      </c>
      <c r="G68" s="87">
        <f>SUM(E68/D68)</f>
        <v>6.2397276355952105</v>
      </c>
      <c r="H68" s="102">
        <f>SUM(H69:H74)</f>
        <v>2201.6</v>
      </c>
      <c r="I68" s="102">
        <f t="shared" si="28"/>
        <v>5770.9000000000015</v>
      </c>
      <c r="J68" s="110">
        <f>SUM(E68/H68)*100%</f>
        <v>3.6212300145348841</v>
      </c>
    </row>
    <row r="69" spans="1:10" ht="60.75" x14ac:dyDescent="0.3">
      <c r="A69" s="37">
        <v>241109</v>
      </c>
      <c r="B69" s="176" t="s">
        <v>72</v>
      </c>
      <c r="C69" s="102"/>
      <c r="D69" s="102"/>
      <c r="E69" s="97">
        <v>2.2999999999999998</v>
      </c>
      <c r="F69" s="91">
        <f t="shared" ref="F69:F74" si="30">SUM(E69-D69)</f>
        <v>2.2999999999999998</v>
      </c>
      <c r="G69" s="87"/>
      <c r="H69" s="97">
        <v>651.4</v>
      </c>
      <c r="I69" s="156">
        <f t="shared" si="28"/>
        <v>-649.1</v>
      </c>
      <c r="J69" s="110"/>
    </row>
    <row r="70" spans="1:10" ht="40.5" x14ac:dyDescent="0.3">
      <c r="A70" s="40">
        <v>241700</v>
      </c>
      <c r="B70" s="58" t="s">
        <v>35</v>
      </c>
      <c r="C70" s="153"/>
      <c r="D70" s="154"/>
      <c r="E70" s="97">
        <v>7619.1</v>
      </c>
      <c r="F70" s="91">
        <f t="shared" si="30"/>
        <v>7619.1</v>
      </c>
      <c r="G70" s="155"/>
      <c r="H70" s="97"/>
      <c r="I70" s="156">
        <f t="shared" si="28"/>
        <v>7619.1</v>
      </c>
      <c r="J70" s="134" t="e">
        <f t="shared" ref="J70" si="31">SUM(E70/H70)*100%</f>
        <v>#DIV/0!</v>
      </c>
    </row>
    <row r="71" spans="1:10" ht="20.25" x14ac:dyDescent="0.3">
      <c r="A71" s="41">
        <v>310300</v>
      </c>
      <c r="B71" s="83" t="s">
        <v>48</v>
      </c>
      <c r="C71" s="157"/>
      <c r="D71" s="101"/>
      <c r="E71" s="97"/>
      <c r="F71" s="91">
        <f t="shared" si="30"/>
        <v>0</v>
      </c>
      <c r="G71" s="92"/>
      <c r="H71" s="97"/>
      <c r="I71" s="93"/>
      <c r="J71" s="112"/>
    </row>
    <row r="72" spans="1:10" ht="20.25" x14ac:dyDescent="0.3">
      <c r="A72" s="32">
        <v>330100</v>
      </c>
      <c r="B72" s="84" t="s">
        <v>30</v>
      </c>
      <c r="C72" s="158">
        <v>90</v>
      </c>
      <c r="D72" s="158">
        <v>90</v>
      </c>
      <c r="E72" s="97">
        <v>101.1</v>
      </c>
      <c r="F72" s="91">
        <f t="shared" si="30"/>
        <v>11.099999999999994</v>
      </c>
      <c r="G72" s="92">
        <f t="shared" ref="G72:G76" si="32">SUM(E72/D72)</f>
        <v>1.1233333333333333</v>
      </c>
      <c r="H72" s="97">
        <v>446.1</v>
      </c>
      <c r="I72" s="93">
        <f>SUM(E72-H72)</f>
        <v>-345</v>
      </c>
      <c r="J72" s="134">
        <f t="shared" ref="J72" si="33">SUM(E72/H72)*100%</f>
        <v>0.22663080026899796</v>
      </c>
    </row>
    <row r="73" spans="1:10" ht="40.5" x14ac:dyDescent="0.3">
      <c r="A73" s="31">
        <v>410345</v>
      </c>
      <c r="B73" s="167" t="s">
        <v>66</v>
      </c>
      <c r="C73" s="157"/>
      <c r="D73" s="159"/>
      <c r="E73" s="97"/>
      <c r="F73" s="91"/>
      <c r="G73" s="92"/>
      <c r="H73" s="97">
        <v>1104.0999999999999</v>
      </c>
      <c r="I73" s="93">
        <f>SUM(E73-H73)</f>
        <v>-1104.0999999999999</v>
      </c>
      <c r="J73" s="94"/>
    </row>
    <row r="74" spans="1:10" ht="20.25" x14ac:dyDescent="0.3">
      <c r="A74" s="31">
        <v>410539</v>
      </c>
      <c r="B74" s="69" t="s">
        <v>54</v>
      </c>
      <c r="C74" s="157"/>
      <c r="D74" s="159">
        <v>1187.7</v>
      </c>
      <c r="E74" s="97">
        <v>250</v>
      </c>
      <c r="F74" s="91">
        <f t="shared" si="30"/>
        <v>-937.7</v>
      </c>
      <c r="G74" s="92">
        <f t="shared" si="32"/>
        <v>0.21049086469647216</v>
      </c>
      <c r="H74" s="97"/>
      <c r="I74" s="93">
        <f>SUM(E74-H74)</f>
        <v>250</v>
      </c>
      <c r="J74" s="94"/>
    </row>
    <row r="75" spans="1:10" ht="20.25" x14ac:dyDescent="0.3">
      <c r="A75" s="37"/>
      <c r="B75" s="82" t="s">
        <v>44</v>
      </c>
      <c r="C75" s="131">
        <f>SUM(C63:C68)</f>
        <v>10107.9</v>
      </c>
      <c r="D75" s="131">
        <f>SUM(D63:D68)</f>
        <v>11295.6</v>
      </c>
      <c r="E75" s="131">
        <f>SUM(E63:E68)</f>
        <v>23879</v>
      </c>
      <c r="F75" s="131">
        <f>SUM(F63:F68)</f>
        <v>12583.400000000001</v>
      </c>
      <c r="G75" s="87">
        <f t="shared" si="32"/>
        <v>2.1140089946527851</v>
      </c>
      <c r="H75" s="131">
        <f>SUM(H63:H68)</f>
        <v>47754</v>
      </c>
      <c r="I75" s="131">
        <f>SUM(I63:I68)</f>
        <v>-23875</v>
      </c>
      <c r="J75" s="110">
        <f>SUM(E75/H75)*100%</f>
        <v>0.50004188130837213</v>
      </c>
    </row>
    <row r="76" spans="1:10" ht="21" thickBot="1" x14ac:dyDescent="0.35">
      <c r="A76" s="42"/>
      <c r="B76" s="24" t="s">
        <v>31</v>
      </c>
      <c r="C76" s="160">
        <f>SUM(C61,C75)</f>
        <v>482684.90000000008</v>
      </c>
      <c r="D76" s="160">
        <f>SUM(D61,D75)</f>
        <v>509283.8</v>
      </c>
      <c r="E76" s="160">
        <f>SUM(E61,E75)</f>
        <v>527531.10000000009</v>
      </c>
      <c r="F76" s="160">
        <f>SUM(F61,F75)</f>
        <v>18247.300000000014</v>
      </c>
      <c r="G76" s="168">
        <f t="shared" si="32"/>
        <v>1.0358293352350891</v>
      </c>
      <c r="H76" s="160">
        <f>SUM(H61,H75)</f>
        <v>508531.8</v>
      </c>
      <c r="I76" s="160">
        <f>SUM(I61,I75)</f>
        <v>18999.300000000003</v>
      </c>
      <c r="J76" s="161">
        <f>SUM(E76/H76)*100%</f>
        <v>1.0373610853834512</v>
      </c>
    </row>
    <row r="77" spans="1:10" ht="20.25" x14ac:dyDescent="0.3">
      <c r="A77" s="15"/>
      <c r="B77" s="16" t="s">
        <v>42</v>
      </c>
      <c r="C77" s="16"/>
      <c r="D77" s="17"/>
      <c r="E77" s="18"/>
      <c r="F77" s="19"/>
      <c r="G77" s="20"/>
      <c r="H77" s="21"/>
      <c r="I77" s="22"/>
      <c r="J77" s="22"/>
    </row>
    <row r="78" spans="1:10" ht="18.75" x14ac:dyDescent="0.3">
      <c r="A78" s="1"/>
      <c r="B78" s="1"/>
      <c r="C78" s="1"/>
      <c r="D78" s="10"/>
      <c r="E78" s="11"/>
      <c r="F78" s="12"/>
      <c r="G78" s="13"/>
      <c r="H78" s="8"/>
      <c r="I78" s="7"/>
      <c r="J78" s="7"/>
    </row>
    <row r="79" spans="1:10" ht="18.75" x14ac:dyDescent="0.3">
      <c r="A79" s="1"/>
      <c r="B79" s="1"/>
      <c r="C79" s="1"/>
      <c r="D79" s="10"/>
      <c r="E79" s="14"/>
      <c r="F79" s="12"/>
      <c r="G79" s="13"/>
      <c r="H79" s="8"/>
      <c r="I79" s="7"/>
      <c r="J79" s="7"/>
    </row>
    <row r="80" spans="1:10" ht="20.25" x14ac:dyDescent="0.3">
      <c r="A80" s="1"/>
      <c r="B80" s="1"/>
      <c r="C80" s="1"/>
      <c r="D80" s="6"/>
      <c r="E80" s="3"/>
      <c r="F80" s="3"/>
      <c r="G80" s="4"/>
      <c r="H80" s="5"/>
      <c r="I80" s="1"/>
      <c r="J80" s="1"/>
    </row>
    <row r="86" spans="2:2" x14ac:dyDescent="0.25">
      <c r="B86" t="s">
        <v>40</v>
      </c>
    </row>
  </sheetData>
  <mergeCells count="12">
    <mergeCell ref="H5:H6"/>
    <mergeCell ref="I5:J5"/>
    <mergeCell ref="A62:J62"/>
    <mergeCell ref="B1:J1"/>
    <mergeCell ref="B2:J2"/>
    <mergeCell ref="B3:J3"/>
    <mergeCell ref="A5:A6"/>
    <mergeCell ref="B5:B6"/>
    <mergeCell ref="C5:C6"/>
    <mergeCell ref="D5:D6"/>
    <mergeCell ref="E5:E6"/>
    <mergeCell ref="F5:G5"/>
  </mergeCells>
  <pageMargins left="0.11811023622047245" right="0.11811023622047245" top="0" bottom="0" header="0.31496062992125984" footer="0.31496062992125984"/>
  <pageSetup paperSize="9" scale="57" orientation="landscape" r:id="rId1"/>
  <rowBreaks count="1" manualBreakCount="1">
    <brk id="3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грудень-18</vt:lpstr>
      <vt:lpstr>'грудень-18'!Область_печати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</dc:creator>
  <cp:lastModifiedBy>Пользователь Windows</cp:lastModifiedBy>
  <cp:lastPrinted>2019-01-02T13:45:38Z</cp:lastPrinted>
  <dcterms:created xsi:type="dcterms:W3CDTF">2015-02-12T09:02:27Z</dcterms:created>
  <dcterms:modified xsi:type="dcterms:W3CDTF">2019-01-18T14:02:42Z</dcterms:modified>
</cp:coreProperties>
</file>