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305" tabRatio="351"/>
  </bookViews>
  <sheets>
    <sheet name="лютий -18" sheetId="22" r:id="rId1"/>
  </sheets>
  <definedNames>
    <definedName name="_xlnm.Print_Area" localSheetId="0">'лютий -18'!$A$1:$J$64</definedName>
  </definedNames>
  <calcPr calcId="145621"/>
</workbook>
</file>

<file path=xl/calcChain.xml><?xml version="1.0" encoding="utf-8"?>
<calcChain xmlns="http://schemas.openxmlformats.org/spreadsheetml/2006/main">
  <c r="I61" i="22" l="1"/>
  <c r="G61" i="22"/>
  <c r="F61" i="22"/>
  <c r="J60" i="22"/>
  <c r="I60" i="22"/>
  <c r="G60" i="22"/>
  <c r="F60" i="22"/>
  <c r="F59" i="22"/>
  <c r="J58" i="22"/>
  <c r="I58" i="22"/>
  <c r="F58" i="22"/>
  <c r="H57" i="22"/>
  <c r="H62" i="22" s="1"/>
  <c r="E57" i="22"/>
  <c r="E62" i="22" s="1"/>
  <c r="D57" i="22"/>
  <c r="D62" i="22" s="1"/>
  <c r="C57" i="22"/>
  <c r="C62" i="22" s="1"/>
  <c r="I56" i="22"/>
  <c r="G56" i="22"/>
  <c r="F56" i="22"/>
  <c r="J55" i="22"/>
  <c r="I55" i="22"/>
  <c r="G55" i="22"/>
  <c r="F55" i="22"/>
  <c r="J54" i="22"/>
  <c r="I54" i="22"/>
  <c r="F54" i="22"/>
  <c r="I53" i="22"/>
  <c r="F53" i="22"/>
  <c r="J52" i="22"/>
  <c r="I52" i="22"/>
  <c r="G52" i="22"/>
  <c r="F52" i="22"/>
  <c r="I49" i="22"/>
  <c r="I48" i="22"/>
  <c r="G48" i="22"/>
  <c r="F48" i="22"/>
  <c r="I47" i="22"/>
  <c r="G47" i="22"/>
  <c r="F47" i="22"/>
  <c r="J46" i="22"/>
  <c r="I46" i="22"/>
  <c r="G46" i="22"/>
  <c r="F46" i="22"/>
  <c r="J45" i="22"/>
  <c r="I45" i="22"/>
  <c r="J44" i="22"/>
  <c r="I44" i="22"/>
  <c r="G44" i="22"/>
  <c r="F44" i="22"/>
  <c r="J43" i="22"/>
  <c r="I43" i="22"/>
  <c r="G43" i="22"/>
  <c r="F43" i="22"/>
  <c r="J42" i="22"/>
  <c r="I42" i="22"/>
  <c r="G42" i="22"/>
  <c r="F42" i="22"/>
  <c r="J41" i="22"/>
  <c r="I41" i="22"/>
  <c r="G41" i="22"/>
  <c r="F41" i="22"/>
  <c r="F40" i="22" s="1"/>
  <c r="H40" i="22"/>
  <c r="E40" i="22"/>
  <c r="D40" i="22"/>
  <c r="C40" i="22"/>
  <c r="J39" i="22"/>
  <c r="I39" i="22"/>
  <c r="G39" i="22"/>
  <c r="F39" i="22"/>
  <c r="J38" i="22"/>
  <c r="I38" i="22"/>
  <c r="G38" i="22"/>
  <c r="F38" i="22"/>
  <c r="H37" i="22"/>
  <c r="E37" i="22"/>
  <c r="D37" i="22"/>
  <c r="C37" i="22"/>
  <c r="H36" i="22"/>
  <c r="E36" i="22"/>
  <c r="D36" i="22"/>
  <c r="C36" i="22"/>
  <c r="J34" i="22"/>
  <c r="I34" i="22"/>
  <c r="F34" i="22"/>
  <c r="I33" i="22"/>
  <c r="I32" i="22"/>
  <c r="G32" i="22"/>
  <c r="F32" i="22"/>
  <c r="C32" i="22"/>
  <c r="I31" i="22"/>
  <c r="G31" i="22"/>
  <c r="F31" i="22"/>
  <c r="J30" i="22"/>
  <c r="I30" i="22"/>
  <c r="G30" i="22"/>
  <c r="F30" i="22"/>
  <c r="J29" i="22"/>
  <c r="I29" i="22"/>
  <c r="G29" i="22"/>
  <c r="F29" i="22"/>
  <c r="J28" i="22"/>
  <c r="I28" i="22"/>
  <c r="G28" i="22"/>
  <c r="F28" i="22"/>
  <c r="J27" i="22"/>
  <c r="I27" i="22"/>
  <c r="G27" i="22"/>
  <c r="F27" i="22"/>
  <c r="J26" i="22"/>
  <c r="I26" i="22"/>
  <c r="G26" i="22"/>
  <c r="F26" i="22"/>
  <c r="J25" i="22"/>
  <c r="I25" i="22"/>
  <c r="G25" i="22"/>
  <c r="F25" i="22"/>
  <c r="J24" i="22"/>
  <c r="I24" i="22"/>
  <c r="G24" i="22"/>
  <c r="F24" i="22"/>
  <c r="J23" i="22"/>
  <c r="I23" i="22"/>
  <c r="G23" i="22"/>
  <c r="F23" i="22"/>
  <c r="I22" i="22"/>
  <c r="G22" i="22"/>
  <c r="F22" i="22"/>
  <c r="J21" i="22"/>
  <c r="I21" i="22"/>
  <c r="G21" i="22"/>
  <c r="F21" i="22"/>
  <c r="J20" i="22"/>
  <c r="I20" i="22"/>
  <c r="G20" i="22"/>
  <c r="F20" i="22"/>
  <c r="H19" i="22"/>
  <c r="E19" i="22"/>
  <c r="D19" i="22"/>
  <c r="C19" i="22"/>
  <c r="J18" i="22"/>
  <c r="I18" i="22"/>
  <c r="G18" i="22"/>
  <c r="F18" i="22"/>
  <c r="J17" i="22"/>
  <c r="I17" i="22"/>
  <c r="G17" i="22"/>
  <c r="F17" i="22"/>
  <c r="J16" i="22"/>
  <c r="I16" i="22"/>
  <c r="G16" i="22"/>
  <c r="F16" i="22"/>
  <c r="J15" i="22"/>
  <c r="I15" i="22"/>
  <c r="G15" i="22"/>
  <c r="F15" i="22"/>
  <c r="J14" i="22"/>
  <c r="I14" i="22"/>
  <c r="G14" i="22"/>
  <c r="F14" i="22"/>
  <c r="H13" i="22"/>
  <c r="E13" i="22"/>
  <c r="D13" i="22"/>
  <c r="D12" i="22" s="1"/>
  <c r="D8" i="22" s="1"/>
  <c r="D35" i="22" s="1"/>
  <c r="D50" i="22" s="1"/>
  <c r="C13" i="22"/>
  <c r="H12" i="22"/>
  <c r="C12" i="22"/>
  <c r="J11" i="22"/>
  <c r="I11" i="22"/>
  <c r="G11" i="22"/>
  <c r="F11" i="22"/>
  <c r="J10" i="22"/>
  <c r="I10" i="22"/>
  <c r="G10" i="22"/>
  <c r="F10" i="22"/>
  <c r="J9" i="22"/>
  <c r="I9" i="22"/>
  <c r="G9" i="22"/>
  <c r="F9" i="22"/>
  <c r="H8" i="22"/>
  <c r="H35" i="22" s="1"/>
  <c r="C8" i="22"/>
  <c r="C35" i="22" s="1"/>
  <c r="C50" i="22" s="1"/>
  <c r="C63" i="22" s="1"/>
  <c r="D63" i="22" l="1"/>
  <c r="F13" i="22"/>
  <c r="F12" i="22" s="1"/>
  <c r="F57" i="22"/>
  <c r="I19" i="22"/>
  <c r="I13" i="22"/>
  <c r="G19" i="22"/>
  <c r="E12" i="22"/>
  <c r="J12" i="22" s="1"/>
  <c r="F19" i="22"/>
  <c r="G36" i="22"/>
  <c r="F37" i="22"/>
  <c r="F36" i="22" s="1"/>
  <c r="G40" i="22"/>
  <c r="F8" i="22"/>
  <c r="F35" i="22" s="1"/>
  <c r="F50" i="22" s="1"/>
  <c r="F62" i="22"/>
  <c r="H50" i="22"/>
  <c r="H63" i="22" s="1"/>
  <c r="I37" i="22"/>
  <c r="I36" i="22" s="1"/>
  <c r="J62" i="22"/>
  <c r="G62" i="22"/>
  <c r="J13" i="22"/>
  <c r="J19" i="22"/>
  <c r="J36" i="22"/>
  <c r="J37" i="22"/>
  <c r="G57" i="22"/>
  <c r="I57" i="22"/>
  <c r="I62" i="22" s="1"/>
  <c r="G13" i="22"/>
  <c r="G37" i="22"/>
  <c r="J57" i="22"/>
  <c r="F63" i="22" l="1"/>
  <c r="G12" i="22"/>
  <c r="I12" i="22"/>
  <c r="I8" i="22" s="1"/>
  <c r="I35" i="22" s="1"/>
  <c r="I50" i="22" s="1"/>
  <c r="I63" i="22" s="1"/>
  <c r="E8" i="22"/>
  <c r="E35" i="22" l="1"/>
  <c r="J8" i="22"/>
  <c r="G8" i="22"/>
  <c r="E50" i="22" l="1"/>
  <c r="G35" i="22"/>
  <c r="J35" i="22"/>
  <c r="E63" i="22" l="1"/>
  <c r="J50" i="22"/>
  <c r="G50" i="22"/>
  <c r="J63" i="22" l="1"/>
  <c r="G63" i="22"/>
</calcChain>
</file>

<file path=xl/sharedStrings.xml><?xml version="1.0" encoding="utf-8"?>
<sst xmlns="http://schemas.openxmlformats.org/spreadsheetml/2006/main" count="73" uniqueCount="69">
  <si>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</si>
  <si>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</si>
  <si>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</si>
  <si>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</si>
  <si>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</si>
  <si>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</si>
  <si>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</si>
  <si>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</si>
  <si>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</si>
  <si>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</si>
  <si>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</si>
  <si>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</si>
  <si>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</si>
  <si>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</si>
  <si>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</si>
  <si>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</si>
  <si>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</si>
  <si>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</si>
  <si>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</si>
  <si>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</si>
  <si>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</si>
  <si>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</si>
  <si>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</si>
  <si>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</si>
  <si>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</si>
  <si>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</si>
  <si>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</si>
  <si>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</si>
  <si>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</si>
  <si>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</si>
  <si>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</si>
  <si>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</si>
  <si>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</si>
  <si>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</si>
  <si>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</si>
  <si>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</si>
  <si>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</si>
  <si>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</si>
  <si>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</si>
  <si>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</si>
  <si>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</si>
  <si>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</si>
  <si>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</si>
  <si>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</si>
  <si>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</si>
  <si>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</si>
  <si>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</si>
  <si>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</si>
  <si>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</si>
  <si>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</si>
  <si>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</si>
  <si>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</si>
  <si>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</si>
  <si>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</si>
  <si>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                                       виконання  тимчасового розпису доходів  бюджету м.Вараш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</si>
  <si>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</si>
  <si>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</si>
  <si>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</si>
  <si>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</si>
  <si>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</si>
  <si>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</si>
  <si>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 xml:space="preserve">Тимчасовий розпис доходів                       на I кв. 2018 р.                  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</si>
  <si>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</si>
  <si>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</si>
  <si>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</si>
  <si>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 Фактичні надходження до бюджету станом  на 01.03.2017р.</t>
  </si>
  <si>
    <t xml:space="preserve">Тимчасовий розпис доходів на січень -лютий           2018 року                             </t>
  </si>
  <si>
    <r>
      <t xml:space="preserve">                                                                                                                            станом  на  01  березня  2018  року                                                                   </t>
    </r>
    <r>
      <rPr>
        <sz val="15"/>
        <rFont val="Times New Roman"/>
        <family val="1"/>
        <charset val="204"/>
      </rPr>
      <t xml:space="preserve"> тис.грн.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</si>
  <si>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01.03.2018р.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</si>
</sst>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5"/>
      <color theme="3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6" fillId="2" borderId="19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11" fontId="7" fillId="0" borderId="6" xfId="1" applyNumberFormat="1" applyFont="1" applyBorder="1" applyAlignment="1" applyProtection="1">
      <alignment horizontal="left" wrapText="1"/>
      <protection locked="0"/>
    </xf>
    <xf numFmtId="0" fontId="7" fillId="0" borderId="6" xfId="1" applyFont="1" applyBorder="1" applyAlignment="1">
      <alignment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7" fillId="0" borderId="11" xfId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7" fillId="0" borderId="31" xfId="1" applyFont="1" applyBorder="1" applyAlignment="1">
      <alignment horizontal="center"/>
    </xf>
    <xf numFmtId="0" fontId="28" fillId="4" borderId="15" xfId="1" applyFont="1" applyFill="1" applyBorder="1" applyAlignment="1">
      <alignment horizontal="center"/>
    </xf>
    <xf numFmtId="0" fontId="32" fillId="4" borderId="8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/>
    </xf>
    <xf numFmtId="0" fontId="32" fillId="4" borderId="15" xfId="1" applyFont="1" applyFill="1" applyBorder="1" applyAlignment="1">
      <alignment horizontal="center"/>
    </xf>
    <xf numFmtId="0" fontId="32" fillId="0" borderId="16" xfId="1" applyFont="1" applyBorder="1" applyAlignment="1">
      <alignment horizontal="center"/>
    </xf>
    <xf numFmtId="0" fontId="32" fillId="0" borderId="15" xfId="1" applyFont="1" applyBorder="1" applyAlignment="1">
      <alignment horizontal="center"/>
    </xf>
    <xf numFmtId="0" fontId="32" fillId="4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2" fillId="0" borderId="16" xfId="1" applyFont="1" applyFill="1" applyBorder="1" applyAlignment="1">
      <alignment horizontal="center"/>
    </xf>
    <xf numFmtId="0" fontId="32" fillId="5" borderId="1" xfId="1" applyFont="1" applyFill="1" applyBorder="1" applyAlignment="1">
      <alignment horizontal="center"/>
    </xf>
    <xf numFmtId="0" fontId="32" fillId="0" borderId="15" xfId="1" applyFont="1" applyFill="1" applyBorder="1" applyAlignment="1">
      <alignment horizontal="center"/>
    </xf>
    <xf numFmtId="0" fontId="33" fillId="4" borderId="27" xfId="1" applyFont="1" applyFill="1" applyBorder="1"/>
    <xf numFmtId="166" fontId="29" fillId="4" borderId="9" xfId="1" applyNumberFormat="1" applyFont="1" applyFill="1" applyBorder="1" applyAlignment="1">
      <alignment horizontal="right" wrapText="1"/>
    </xf>
    <xf numFmtId="165" fontId="25" fillId="4" borderId="6" xfId="1" applyNumberFormat="1" applyFont="1" applyFill="1" applyBorder="1"/>
    <xf numFmtId="165" fontId="25" fillId="4" borderId="12" xfId="1" applyNumberFormat="1" applyFont="1" applyFill="1" applyBorder="1"/>
    <xf numFmtId="166" fontId="24" fillId="0" borderId="6" xfId="1" applyNumberFormat="1" applyFont="1" applyBorder="1" applyProtection="1">
      <protection locked="0"/>
    </xf>
    <xf numFmtId="166" fontId="24" fillId="4" borderId="6" xfId="1" applyNumberFormat="1" applyFont="1" applyFill="1" applyBorder="1" applyAlignment="1" applyProtection="1">
      <alignment horizontal="right"/>
      <protection locked="0"/>
    </xf>
    <xf numFmtId="166" fontId="24" fillId="3" borderId="6" xfId="1" applyNumberFormat="1" applyFont="1" applyFill="1" applyBorder="1" applyAlignment="1">
      <alignment horizontal="right"/>
    </xf>
    <xf numFmtId="165" fontId="24" fillId="3" borderId="6" xfId="1" applyNumberFormat="1" applyFont="1" applyFill="1" applyBorder="1"/>
    <xf numFmtId="166" fontId="24" fillId="0" borderId="6" xfId="1" applyNumberFormat="1" applyFont="1" applyBorder="1"/>
    <xf numFmtId="165" fontId="24" fillId="3" borderId="7" xfId="1" applyNumberFormat="1" applyFont="1" applyFill="1" applyBorder="1"/>
    <xf numFmtId="166" fontId="24" fillId="0" borderId="6" xfId="1" applyNumberFormat="1" applyFont="1" applyBorder="1" applyAlignment="1" applyProtection="1">
      <alignment horizontal="right"/>
      <protection locked="0"/>
    </xf>
    <xf numFmtId="166" fontId="24" fillId="4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Protection="1">
      <protection locked="0"/>
    </xf>
    <xf numFmtId="166" fontId="25" fillId="0" borderId="6" xfId="1" applyNumberFormat="1" applyFont="1" applyFill="1" applyBorder="1" applyProtection="1">
      <protection locked="0"/>
    </xf>
    <xf numFmtId="166" fontId="25" fillId="4" borderId="6" xfId="1" applyNumberFormat="1" applyFont="1" applyFill="1" applyBorder="1" applyProtection="1">
      <protection locked="0"/>
    </xf>
    <xf numFmtId="166" fontId="25" fillId="3" borderId="6" xfId="1" applyNumberFormat="1" applyFont="1" applyFill="1" applyBorder="1" applyAlignment="1">
      <alignment horizontal="right"/>
    </xf>
    <xf numFmtId="166" fontId="25" fillId="0" borderId="6" xfId="1" applyNumberFormat="1" applyFont="1" applyBorder="1"/>
    <xf numFmtId="165" fontId="25" fillId="3" borderId="7" xfId="1" applyNumberFormat="1" applyFont="1" applyFill="1" applyBorder="1"/>
    <xf numFmtId="166" fontId="29" fillId="4" borderId="11" xfId="1" applyNumberFormat="1" applyFont="1" applyFill="1" applyBorder="1" applyAlignment="1">
      <alignment horizontal="right"/>
    </xf>
    <xf numFmtId="165" fontId="25" fillId="4" borderId="7" xfId="1" applyNumberFormat="1" applyFont="1" applyFill="1" applyBorder="1"/>
    <xf numFmtId="165" fontId="24" fillId="0" borderId="7" xfId="1" applyNumberFormat="1" applyFont="1" applyBorder="1"/>
    <xf numFmtId="166" fontId="25" fillId="0" borderId="6" xfId="1" applyNumberFormat="1" applyFont="1" applyBorder="1" applyAlignment="1" applyProtection="1">
      <alignment horizontal="right"/>
      <protection locked="0"/>
    </xf>
    <xf numFmtId="166" fontId="25" fillId="4" borderId="6" xfId="1" applyNumberFormat="1" applyFont="1" applyFill="1" applyBorder="1" applyAlignment="1" applyProtection="1">
      <alignment horizontal="right"/>
      <protection locked="0"/>
    </xf>
    <xf numFmtId="166" fontId="24" fillId="4" borderId="6" xfId="1" applyNumberFormat="1" applyFont="1" applyFill="1" applyBorder="1" applyAlignment="1" applyProtection="1">
      <protection locked="0"/>
    </xf>
    <xf numFmtId="165" fontId="26" fillId="3" borderId="7" xfId="1" applyNumberFormat="1" applyFont="1" applyFill="1" applyBorder="1" applyAlignment="1"/>
    <xf numFmtId="164" fontId="24" fillId="4" borderId="6" xfId="1" applyNumberFormat="1" applyFont="1" applyFill="1" applyBorder="1" applyAlignment="1" applyProtection="1">
      <protection locked="0"/>
    </xf>
    <xf numFmtId="164" fontId="24" fillId="4" borderId="6" xfId="1" applyNumberFormat="1" applyFont="1" applyFill="1" applyBorder="1" applyProtection="1">
      <protection locked="0"/>
    </xf>
    <xf numFmtId="166" fontId="24" fillId="0" borderId="33" xfId="1" applyNumberFormat="1" applyFont="1" applyBorder="1" applyAlignment="1" applyProtection="1">
      <alignment horizontal="right"/>
      <protection locked="0"/>
    </xf>
    <xf numFmtId="166" fontId="24" fillId="4" borderId="33" xfId="1" applyNumberFormat="1" applyFont="1" applyFill="1" applyBorder="1" applyAlignment="1" applyProtection="1">
      <protection locked="0"/>
    </xf>
    <xf numFmtId="166" fontId="24" fillId="3" borderId="33" xfId="1" applyNumberFormat="1" applyFont="1" applyFill="1" applyBorder="1" applyAlignment="1">
      <alignment horizontal="right"/>
    </xf>
    <xf numFmtId="165" fontId="24" fillId="3" borderId="33" xfId="1" applyNumberFormat="1" applyFont="1" applyFill="1" applyBorder="1"/>
    <xf numFmtId="164" fontId="24" fillId="4" borderId="33" xfId="1" applyNumberFormat="1" applyFont="1" applyFill="1" applyBorder="1" applyProtection="1">
      <protection locked="0"/>
    </xf>
    <xf numFmtId="166" fontId="24" fillId="0" borderId="33" xfId="1" applyNumberFormat="1" applyFont="1" applyBorder="1"/>
    <xf numFmtId="165" fontId="24" fillId="0" borderId="34" xfId="1" applyNumberFormat="1" applyFont="1" applyBorder="1"/>
    <xf numFmtId="166" fontId="25" fillId="4" borderId="11" xfId="1" applyNumberFormat="1" applyFont="1" applyFill="1" applyBorder="1" applyProtection="1">
      <protection locked="0"/>
    </xf>
    <xf numFmtId="165" fontId="25" fillId="4" borderId="30" xfId="1" applyNumberFormat="1" applyFont="1" applyFill="1" applyBorder="1"/>
    <xf numFmtId="0" fontId="34" fillId="0" borderId="6" xfId="0" applyFont="1" applyBorder="1" applyAlignment="1">
      <alignment horizontal="center"/>
    </xf>
    <xf numFmtId="0" fontId="34" fillId="4" borderId="6" xfId="0" applyFont="1" applyFill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166" fontId="34" fillId="4" borderId="6" xfId="0" applyNumberFormat="1" applyFont="1" applyFill="1" applyBorder="1" applyAlignment="1">
      <alignment horizontal="right"/>
    </xf>
    <xf numFmtId="166" fontId="25" fillId="5" borderId="6" xfId="1" applyNumberFormat="1" applyFont="1" applyFill="1" applyBorder="1" applyProtection="1">
      <protection locked="0"/>
    </xf>
    <xf numFmtId="165" fontId="24" fillId="5" borderId="6" xfId="1" applyNumberFormat="1" applyFont="1" applyFill="1" applyBorder="1"/>
    <xf numFmtId="166" fontId="24" fillId="5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Alignment="1" applyProtection="1">
      <alignment horizontal="right"/>
      <protection locked="0"/>
    </xf>
    <xf numFmtId="166" fontId="25" fillId="4" borderId="28" xfId="1" applyNumberFormat="1" applyFont="1" applyFill="1" applyBorder="1" applyAlignment="1">
      <alignment horizontal="right"/>
    </xf>
    <xf numFmtId="165" fontId="25" fillId="4" borderId="29" xfId="1" applyNumberFormat="1" applyFont="1" applyFill="1" applyBorder="1"/>
    <xf numFmtId="166" fontId="24" fillId="0" borderId="11" xfId="1" applyNumberFormat="1" applyFont="1" applyFill="1" applyBorder="1" applyProtection="1">
      <protection locked="0"/>
    </xf>
    <xf numFmtId="166" fontId="24" fillId="4" borderId="11" xfId="1" applyNumberFormat="1" applyFont="1" applyFill="1" applyBorder="1" applyProtection="1">
      <protection locked="0"/>
    </xf>
    <xf numFmtId="11" fontId="2" fillId="0" borderId="11" xfId="1" applyNumberFormat="1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7" fillId="3" borderId="6" xfId="0" applyFont="1" applyFill="1" applyBorder="1" applyAlignment="1" applyProtection="1">
      <alignment horizontal="left" wrapText="1"/>
    </xf>
    <xf numFmtId="0" fontId="12" fillId="0" borderId="6" xfId="1" applyFont="1" applyBorder="1" applyAlignment="1"/>
    <xf numFmtId="0" fontId="4" fillId="0" borderId="6" xfId="1" applyFont="1" applyFill="1" applyBorder="1" applyAlignment="1"/>
    <xf numFmtId="0" fontId="7" fillId="0" borderId="6" xfId="1" applyFont="1" applyFill="1" applyBorder="1" applyAlignment="1">
      <alignment wrapText="1"/>
    </xf>
    <xf numFmtId="0" fontId="37" fillId="0" borderId="13" xfId="0" applyFont="1" applyBorder="1" applyAlignment="1">
      <alignment horizontal="left" wrapText="1"/>
    </xf>
    <xf numFmtId="0" fontId="38" fillId="0" borderId="6" xfId="1" applyFont="1" applyBorder="1" applyAlignment="1">
      <alignment horizontal="left" wrapText="1"/>
    </xf>
    <xf numFmtId="165" fontId="29" fillId="3" borderId="7" xfId="1" applyNumberFormat="1" applyFont="1" applyFill="1" applyBorder="1" applyAlignment="1"/>
    <xf numFmtId="49" fontId="39" fillId="0" borderId="17" xfId="0" applyNumberFormat="1" applyFont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horizontal="left" wrapText="1"/>
    </xf>
    <xf numFmtId="0" fontId="7" fillId="0" borderId="17" xfId="0" applyFont="1" applyBorder="1" applyAlignment="1">
      <alignment wrapText="1"/>
    </xf>
    <xf numFmtId="11" fontId="7" fillId="0" borderId="17" xfId="1" applyNumberFormat="1" applyFont="1" applyBorder="1" applyAlignment="1" applyProtection="1">
      <alignment horizontal="left" wrapText="1"/>
      <protection locked="0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1" applyFont="1" applyAlignment="1" applyProtection="1">
      <alignment horizontal="center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/>
    </xf>
    <xf numFmtId="0" fontId="36" fillId="0" borderId="21" xfId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73"/>
  <sheetViews>
    <sheetView tabSelected="1" view="pageBreakPreview" topLeftCell="B14" zoomScale="70" zoomScaleNormal="70" zoomScaleSheetLayoutView="70" workbookViewId="0">
      <selection activeCell="F20" sqref="F20"/>
    </sheetView>
  </sheetViews>
  <sheetFormatPr defaultRowHeight="15" x14ac:dyDescent="0.25"/>
  <cols>
    <col min="1" max="1" width="12.5703125" customWidth="1"/>
    <col min="2" max="2" width="67.5703125" customWidth="1"/>
    <col min="3" max="3" width="15.7109375" customWidth="1"/>
    <col min="4" max="4" width="15.5703125" customWidth="1"/>
    <col min="5" max="5" width="16.28515625" customWidth="1"/>
    <col min="6" max="6" width="15.140625" customWidth="1"/>
    <col min="7" max="7" width="13" customWidth="1"/>
    <col min="8" max="8" width="16.5703125" customWidth="1"/>
    <col min="9" max="9" width="15.28515625" customWidth="1"/>
    <col min="10" max="10" width="13.5703125" customWidth="1"/>
  </cols>
  <sheetData>
    <row r="1" spans="1:10" ht="19.5" x14ac:dyDescent="0.3">
      <c r="A1" s="2"/>
      <c r="B1" s="146" t="s">
        <v>0</v>
      </c>
      <c r="C1" s="146"/>
      <c r="D1" s="146"/>
      <c r="E1" s="146"/>
      <c r="F1" s="146"/>
      <c r="G1" s="146"/>
      <c r="H1" s="146"/>
      <c r="I1" s="146"/>
      <c r="J1" s="146"/>
    </row>
    <row r="2" spans="1:10" ht="19.5" x14ac:dyDescent="0.3">
      <c r="A2" s="2"/>
      <c r="B2" s="146" t="s">
        <v>54</v>
      </c>
      <c r="C2" s="146"/>
      <c r="D2" s="146"/>
      <c r="E2" s="146"/>
      <c r="F2" s="146"/>
      <c r="G2" s="146"/>
      <c r="H2" s="146"/>
      <c r="I2" s="146"/>
      <c r="J2" s="146"/>
    </row>
    <row r="3" spans="1:10" ht="19.5" x14ac:dyDescent="0.3">
      <c r="A3" s="2"/>
      <c r="B3" s="147" t="s">
        <v>67</v>
      </c>
      <c r="C3" s="147"/>
      <c r="D3" s="147"/>
      <c r="E3" s="147"/>
      <c r="F3" s="147"/>
      <c r="G3" s="147"/>
      <c r="H3" s="147"/>
      <c r="I3" s="147"/>
      <c r="J3" s="147"/>
    </row>
    <row r="4" spans="1:10" ht="2.25" customHeight="1" thickBot="1" x14ac:dyDescent="0.3">
      <c r="A4" s="2"/>
      <c r="B4" s="2"/>
      <c r="C4" s="2"/>
      <c r="D4" s="2"/>
      <c r="E4" s="2"/>
      <c r="F4" s="2"/>
      <c r="G4" s="2"/>
      <c r="H4" s="2"/>
      <c r="I4" s="19"/>
      <c r="J4" s="2"/>
    </row>
    <row r="5" spans="1:10" ht="63.75" customHeight="1" x14ac:dyDescent="0.25">
      <c r="A5" s="148" t="s">
        <v>50</v>
      </c>
      <c r="B5" s="150" t="s">
        <v>51</v>
      </c>
      <c r="C5" s="152" t="s">
        <v>61</v>
      </c>
      <c r="D5" s="152" t="s">
        <v>66</v>
      </c>
      <c r="E5" s="154" t="s">
        <v>68</v>
      </c>
      <c r="F5" s="141" t="s">
        <v>1</v>
      </c>
      <c r="G5" s="141"/>
      <c r="H5" s="154" t="s">
        <v>65</v>
      </c>
      <c r="I5" s="141" t="s">
        <v>62</v>
      </c>
      <c r="J5" s="142"/>
    </row>
    <row r="6" spans="1:10" ht="15" customHeight="1" x14ac:dyDescent="0.25">
      <c r="A6" s="149"/>
      <c r="B6" s="151"/>
      <c r="C6" s="153"/>
      <c r="D6" s="153"/>
      <c r="E6" s="155"/>
      <c r="F6" s="63" t="s">
        <v>2</v>
      </c>
      <c r="G6" s="64" t="s">
        <v>3</v>
      </c>
      <c r="H6" s="155"/>
      <c r="I6" s="63" t="s">
        <v>2</v>
      </c>
      <c r="J6" s="65" t="s">
        <v>3</v>
      </c>
    </row>
    <row r="7" spans="1:10" ht="14.25" customHeight="1" x14ac:dyDescent="0.25">
      <c r="A7" s="3">
        <v>1</v>
      </c>
      <c r="B7" s="17">
        <v>2</v>
      </c>
      <c r="C7" s="5">
        <v>3</v>
      </c>
      <c r="D7" s="5">
        <v>4</v>
      </c>
      <c r="E7" s="6">
        <v>5</v>
      </c>
      <c r="F7" s="14">
        <v>6</v>
      </c>
      <c r="G7" s="15">
        <v>7</v>
      </c>
      <c r="H7" s="16">
        <v>8</v>
      </c>
      <c r="I7" s="4">
        <v>9</v>
      </c>
      <c r="J7" s="7">
        <v>10</v>
      </c>
    </row>
    <row r="8" spans="1:10" ht="24" customHeight="1" x14ac:dyDescent="0.3">
      <c r="A8" s="68">
        <v>100000</v>
      </c>
      <c r="B8" s="44" t="s">
        <v>4</v>
      </c>
      <c r="C8" s="81">
        <f>SUM(C9:C11,C12)</f>
        <v>63319.9</v>
      </c>
      <c r="D8" s="81">
        <f>SUM(D9:D11,D12)</f>
        <v>42565.2</v>
      </c>
      <c r="E8" s="81">
        <f>SUM(E9:E11,E12)</f>
        <v>55772.4</v>
      </c>
      <c r="F8" s="81">
        <f>SUM(F9:F11,F12)</f>
        <v>13207.200000000003</v>
      </c>
      <c r="G8" s="82">
        <f>SUM(E8/D8)</f>
        <v>1.3102816385216094</v>
      </c>
      <c r="H8" s="81">
        <f>SUM(H9:H11,H12)</f>
        <v>46185.5</v>
      </c>
      <c r="I8" s="81">
        <f>SUM(I9:I11,I12)</f>
        <v>9586.9000000000033</v>
      </c>
      <c r="J8" s="83">
        <f>SUM(E8/H8)*100%</f>
        <v>1.2075738056316376</v>
      </c>
    </row>
    <row r="9" spans="1:10" ht="27.75" customHeight="1" x14ac:dyDescent="0.3">
      <c r="A9" s="69">
        <v>110100</v>
      </c>
      <c r="B9" s="27" t="s">
        <v>5</v>
      </c>
      <c r="C9" s="84">
        <v>49710.5</v>
      </c>
      <c r="D9" s="84">
        <v>32993.199999999997</v>
      </c>
      <c r="E9" s="85">
        <v>43742</v>
      </c>
      <c r="F9" s="86">
        <f>SUM(E9-D9)</f>
        <v>10748.800000000003</v>
      </c>
      <c r="G9" s="87">
        <f>SUM(E9/D9)</f>
        <v>1.325788344264879</v>
      </c>
      <c r="H9" s="85">
        <v>34671.199999999997</v>
      </c>
      <c r="I9" s="88">
        <f>SUM(E9-H9)</f>
        <v>9070.8000000000029</v>
      </c>
      <c r="J9" s="89">
        <f>SUM(E9/H9)*100%</f>
        <v>1.2616234800064607</v>
      </c>
    </row>
    <row r="10" spans="1:10" ht="24" customHeight="1" x14ac:dyDescent="0.3">
      <c r="A10" s="70">
        <v>110200</v>
      </c>
      <c r="B10" s="28" t="s">
        <v>6</v>
      </c>
      <c r="C10" s="90">
        <v>50</v>
      </c>
      <c r="D10" s="90"/>
      <c r="E10" s="91"/>
      <c r="F10" s="86">
        <f t="shared" ref="F10:F11" si="0">SUM(E10-D10)</f>
        <v>0</v>
      </c>
      <c r="G10" s="87" t="e">
        <f t="shared" ref="G10:G11" si="1">SUM(E10/D10)</f>
        <v>#DIV/0!</v>
      </c>
      <c r="H10" s="91"/>
      <c r="I10" s="88">
        <f t="shared" ref="I10:I18" si="2">SUM(E10-H10)</f>
        <v>0</v>
      </c>
      <c r="J10" s="89" t="e">
        <f t="shared" ref="J10:J30" si="3">SUM(E10/H10)*100%</f>
        <v>#DIV/0!</v>
      </c>
    </row>
    <row r="11" spans="1:10" ht="35.25" customHeight="1" x14ac:dyDescent="0.3">
      <c r="A11" s="70">
        <v>140400</v>
      </c>
      <c r="B11" s="29" t="s">
        <v>7</v>
      </c>
      <c r="C11" s="92">
        <v>1404</v>
      </c>
      <c r="D11" s="92">
        <v>1104</v>
      </c>
      <c r="E11" s="91">
        <v>739.9</v>
      </c>
      <c r="F11" s="86">
        <f t="shared" si="0"/>
        <v>-364.1</v>
      </c>
      <c r="G11" s="87">
        <f t="shared" si="1"/>
        <v>0.67019927536231882</v>
      </c>
      <c r="H11" s="91">
        <v>933.3</v>
      </c>
      <c r="I11" s="88">
        <f t="shared" si="2"/>
        <v>-193.39999999999998</v>
      </c>
      <c r="J11" s="89">
        <f t="shared" si="3"/>
        <v>0.79277831351119687</v>
      </c>
    </row>
    <row r="12" spans="1:10" ht="26.25" customHeight="1" x14ac:dyDescent="0.3">
      <c r="A12" s="71">
        <v>180000</v>
      </c>
      <c r="B12" s="30" t="s">
        <v>8</v>
      </c>
      <c r="C12" s="93">
        <f t="shared" ref="C12:E12" si="4">SUM(C17:C18,C13)</f>
        <v>12155.4</v>
      </c>
      <c r="D12" s="93">
        <f t="shared" si="4"/>
        <v>8468</v>
      </c>
      <c r="E12" s="94">
        <f t="shared" si="4"/>
        <v>11290.5</v>
      </c>
      <c r="F12" s="95">
        <f>SUM(F17:F18,F13)</f>
        <v>2822.5000000000005</v>
      </c>
      <c r="G12" s="87">
        <f t="shared" ref="G12:G18" si="5">SUM(E12/D12)</f>
        <v>1.3333136513934813</v>
      </c>
      <c r="H12" s="94">
        <f t="shared" ref="H12" si="6">SUM(H17:H18,H13)</f>
        <v>10581</v>
      </c>
      <c r="I12" s="96">
        <f t="shared" si="2"/>
        <v>709.5</v>
      </c>
      <c r="J12" s="97">
        <f t="shared" si="3"/>
        <v>1.0670541536716756</v>
      </c>
    </row>
    <row r="13" spans="1:10" ht="24" customHeight="1" x14ac:dyDescent="0.3">
      <c r="A13" s="71">
        <v>180100</v>
      </c>
      <c r="B13" s="31" t="s">
        <v>9</v>
      </c>
      <c r="C13" s="93">
        <f t="shared" ref="C13:E13" si="7">SUM(C14:C16)</f>
        <v>10413</v>
      </c>
      <c r="D13" s="93">
        <f t="shared" si="7"/>
        <v>6943</v>
      </c>
      <c r="E13" s="94">
        <f t="shared" si="7"/>
        <v>8409.5</v>
      </c>
      <c r="F13" s="95">
        <f>SUM(F14:F16)</f>
        <v>1466.5000000000005</v>
      </c>
      <c r="G13" s="87">
        <f t="shared" si="5"/>
        <v>1.2112199337462193</v>
      </c>
      <c r="H13" s="94">
        <f t="shared" ref="H13" si="8">SUM(H14:H16)</f>
        <v>7989.2999999999993</v>
      </c>
      <c r="I13" s="88">
        <f t="shared" si="2"/>
        <v>420.20000000000073</v>
      </c>
      <c r="J13" s="89">
        <f t="shared" si="3"/>
        <v>1.0525953462756437</v>
      </c>
    </row>
    <row r="14" spans="1:10" ht="24" customHeight="1" x14ac:dyDescent="0.3">
      <c r="A14" s="70"/>
      <c r="B14" s="26" t="s">
        <v>10</v>
      </c>
      <c r="C14" s="92"/>
      <c r="D14" s="92"/>
      <c r="E14" s="91">
        <v>785.4</v>
      </c>
      <c r="F14" s="86">
        <f t="shared" ref="F14:F18" si="9">SUM(E14-D14)</f>
        <v>785.4</v>
      </c>
      <c r="G14" s="87" t="e">
        <f t="shared" si="5"/>
        <v>#DIV/0!</v>
      </c>
      <c r="H14" s="91">
        <v>642.9</v>
      </c>
      <c r="I14" s="88">
        <f t="shared" si="2"/>
        <v>142.5</v>
      </c>
      <c r="J14" s="89">
        <f t="shared" si="3"/>
        <v>1.2216518898740083</v>
      </c>
    </row>
    <row r="15" spans="1:10" ht="21.75" customHeight="1" x14ac:dyDescent="0.3">
      <c r="A15" s="70"/>
      <c r="B15" s="26" t="s">
        <v>11</v>
      </c>
      <c r="C15" s="92">
        <v>10413</v>
      </c>
      <c r="D15" s="92">
        <v>6943</v>
      </c>
      <c r="E15" s="91">
        <v>7619.1</v>
      </c>
      <c r="F15" s="86">
        <f t="shared" si="9"/>
        <v>676.10000000000036</v>
      </c>
      <c r="G15" s="87">
        <f t="shared" si="5"/>
        <v>1.0973786547601903</v>
      </c>
      <c r="H15" s="91">
        <v>7346.4</v>
      </c>
      <c r="I15" s="88">
        <f t="shared" si="2"/>
        <v>272.70000000000073</v>
      </c>
      <c r="J15" s="89">
        <f t="shared" si="3"/>
        <v>1.0371202221496245</v>
      </c>
    </row>
    <row r="16" spans="1:10" ht="21.75" customHeight="1" x14ac:dyDescent="0.3">
      <c r="A16" s="70"/>
      <c r="B16" s="26" t="s">
        <v>12</v>
      </c>
      <c r="C16" s="92"/>
      <c r="D16" s="92"/>
      <c r="E16" s="91">
        <v>5</v>
      </c>
      <c r="F16" s="86">
        <f t="shared" si="9"/>
        <v>5</v>
      </c>
      <c r="G16" s="87" t="e">
        <f t="shared" si="5"/>
        <v>#DIV/0!</v>
      </c>
      <c r="H16" s="91">
        <v>0</v>
      </c>
      <c r="I16" s="88">
        <f t="shared" si="2"/>
        <v>5</v>
      </c>
      <c r="J16" s="89" t="e">
        <f t="shared" si="3"/>
        <v>#DIV/0!</v>
      </c>
    </row>
    <row r="17" spans="1:10" ht="20.25" customHeight="1" x14ac:dyDescent="0.3">
      <c r="A17" s="70">
        <v>180300</v>
      </c>
      <c r="B17" s="26" t="s">
        <v>13</v>
      </c>
      <c r="C17" s="92"/>
      <c r="D17" s="92"/>
      <c r="E17" s="91">
        <v>1.5</v>
      </c>
      <c r="F17" s="86">
        <f t="shared" si="9"/>
        <v>1.5</v>
      </c>
      <c r="G17" s="87" t="e">
        <f t="shared" si="5"/>
        <v>#DIV/0!</v>
      </c>
      <c r="H17" s="91">
        <v>0.7</v>
      </c>
      <c r="I17" s="88">
        <f t="shared" si="2"/>
        <v>0.8</v>
      </c>
      <c r="J17" s="89">
        <f t="shared" si="3"/>
        <v>2.1428571428571428</v>
      </c>
    </row>
    <row r="18" spans="1:10" ht="21" customHeight="1" x14ac:dyDescent="0.3">
      <c r="A18" s="70">
        <v>180500</v>
      </c>
      <c r="B18" s="26" t="s">
        <v>14</v>
      </c>
      <c r="C18" s="92">
        <v>1742.4</v>
      </c>
      <c r="D18" s="92">
        <v>1525</v>
      </c>
      <c r="E18" s="91">
        <v>2879.5</v>
      </c>
      <c r="F18" s="86">
        <f t="shared" si="9"/>
        <v>1354.5</v>
      </c>
      <c r="G18" s="87">
        <f t="shared" si="5"/>
        <v>1.8881967213114754</v>
      </c>
      <c r="H18" s="91">
        <v>2591</v>
      </c>
      <c r="I18" s="88">
        <f t="shared" si="2"/>
        <v>288.5</v>
      </c>
      <c r="J18" s="89">
        <f t="shared" si="3"/>
        <v>1.1113469702817445</v>
      </c>
    </row>
    <row r="19" spans="1:10" ht="24" customHeight="1" x14ac:dyDescent="0.3">
      <c r="A19" s="72">
        <v>200000</v>
      </c>
      <c r="B19" s="45" t="s">
        <v>16</v>
      </c>
      <c r="C19" s="98">
        <f>SUM(C20:C30)</f>
        <v>0</v>
      </c>
      <c r="D19" s="98">
        <f>SUM(D20:D31)</f>
        <v>0</v>
      </c>
      <c r="E19" s="98">
        <f>SUM(E20:E31)</f>
        <v>293.8</v>
      </c>
      <c r="F19" s="98">
        <f>SUM(F20:F31)</f>
        <v>293.8</v>
      </c>
      <c r="G19" s="82" t="e">
        <f>SUM(E19/D19)</f>
        <v>#DIV/0!</v>
      </c>
      <c r="H19" s="98">
        <f>SUM(H20:H30)</f>
        <v>213.3</v>
      </c>
      <c r="I19" s="98">
        <f>SUM(I20:I31)</f>
        <v>80.499999999999986</v>
      </c>
      <c r="J19" s="99">
        <f>SUM(E19/H19)*100%</f>
        <v>1.377402719174871</v>
      </c>
    </row>
    <row r="20" spans="1:10" ht="37.5" customHeight="1" x14ac:dyDescent="0.3">
      <c r="A20" s="70">
        <v>210103</v>
      </c>
      <c r="B20" s="18" t="s">
        <v>35</v>
      </c>
      <c r="C20" s="92"/>
      <c r="D20" s="92"/>
      <c r="E20" s="91"/>
      <c r="F20" s="86">
        <f t="shared" ref="F20:F31" si="10">SUM(E20-D20)</f>
        <v>0</v>
      </c>
      <c r="G20" s="87" t="e">
        <f t="shared" ref="G20:G31" si="11">SUM(E20/D20)</f>
        <v>#DIV/0!</v>
      </c>
      <c r="H20" s="91">
        <v>1.6</v>
      </c>
      <c r="I20" s="88">
        <f t="shared" ref="I20:I34" si="12">SUM(E20-H20)</f>
        <v>-1.6</v>
      </c>
      <c r="J20" s="100">
        <f t="shared" si="3"/>
        <v>0</v>
      </c>
    </row>
    <row r="21" spans="1:10" ht="36.75" customHeight="1" x14ac:dyDescent="0.3">
      <c r="A21" s="70">
        <v>210500</v>
      </c>
      <c r="B21" s="59" t="s">
        <v>41</v>
      </c>
      <c r="C21" s="92"/>
      <c r="D21" s="92"/>
      <c r="E21" s="91"/>
      <c r="F21" s="86">
        <f t="shared" si="10"/>
        <v>0</v>
      </c>
      <c r="G21" s="87" t="e">
        <f t="shared" si="11"/>
        <v>#DIV/0!</v>
      </c>
      <c r="H21" s="91">
        <v>0</v>
      </c>
      <c r="I21" s="88">
        <f t="shared" si="12"/>
        <v>0</v>
      </c>
      <c r="J21" s="100" t="e">
        <f t="shared" si="3"/>
        <v>#DIV/0!</v>
      </c>
    </row>
    <row r="22" spans="1:10" ht="24" customHeight="1" x14ac:dyDescent="0.3">
      <c r="A22" s="70">
        <v>210805</v>
      </c>
      <c r="B22" s="62" t="s">
        <v>17</v>
      </c>
      <c r="C22" s="92"/>
      <c r="D22" s="92"/>
      <c r="E22" s="91"/>
      <c r="F22" s="86">
        <f t="shared" si="10"/>
        <v>0</v>
      </c>
      <c r="G22" s="87" t="e">
        <f t="shared" si="11"/>
        <v>#DIV/0!</v>
      </c>
      <c r="H22" s="91">
        <v>0</v>
      </c>
      <c r="I22" s="88">
        <f t="shared" si="12"/>
        <v>0</v>
      </c>
      <c r="J22" s="100"/>
    </row>
    <row r="23" spans="1:10" ht="23.25" customHeight="1" x14ac:dyDescent="0.3">
      <c r="A23" s="69">
        <v>210811</v>
      </c>
      <c r="B23" s="32" t="s">
        <v>18</v>
      </c>
      <c r="C23" s="92"/>
      <c r="D23" s="92"/>
      <c r="E23" s="91">
        <v>29.1</v>
      </c>
      <c r="F23" s="86">
        <f t="shared" si="10"/>
        <v>29.1</v>
      </c>
      <c r="G23" s="87" t="e">
        <f t="shared" si="11"/>
        <v>#DIV/0!</v>
      </c>
      <c r="H23" s="91">
        <v>4.2</v>
      </c>
      <c r="I23" s="88">
        <f t="shared" si="12"/>
        <v>24.900000000000002</v>
      </c>
      <c r="J23" s="100">
        <f>SUM(E23/H23)*100%</f>
        <v>6.9285714285714288</v>
      </c>
    </row>
    <row r="24" spans="1:10" ht="40.5" customHeight="1" x14ac:dyDescent="0.3">
      <c r="A24" s="73">
        <v>210815</v>
      </c>
      <c r="B24" s="130" t="s">
        <v>38</v>
      </c>
      <c r="C24" s="92"/>
      <c r="D24" s="92"/>
      <c r="E24" s="91"/>
      <c r="F24" s="86">
        <f t="shared" si="10"/>
        <v>0</v>
      </c>
      <c r="G24" s="87" t="e">
        <f t="shared" si="11"/>
        <v>#DIV/0!</v>
      </c>
      <c r="H24" s="91">
        <v>22</v>
      </c>
      <c r="I24" s="88">
        <f t="shared" si="12"/>
        <v>-22</v>
      </c>
      <c r="J24" s="100">
        <f>SUM(E24/H24)*100%</f>
        <v>0</v>
      </c>
    </row>
    <row r="25" spans="1:10" ht="53.25" customHeight="1" x14ac:dyDescent="0.3">
      <c r="A25" s="74">
        <v>220103</v>
      </c>
      <c r="B25" s="138" t="s">
        <v>40</v>
      </c>
      <c r="C25" s="92"/>
      <c r="D25" s="92"/>
      <c r="E25" s="91">
        <v>4.8</v>
      </c>
      <c r="F25" s="86">
        <f t="shared" si="10"/>
        <v>4.8</v>
      </c>
      <c r="G25" s="87" t="e">
        <f t="shared" si="11"/>
        <v>#DIV/0!</v>
      </c>
      <c r="H25" s="91">
        <v>7.2</v>
      </c>
      <c r="I25" s="88">
        <f t="shared" si="12"/>
        <v>-2.4000000000000004</v>
      </c>
      <c r="J25" s="100">
        <f>SUM(E25/H25)*100%</f>
        <v>0.66666666666666663</v>
      </c>
    </row>
    <row r="26" spans="1:10" ht="21.75" customHeight="1" x14ac:dyDescent="0.3">
      <c r="A26" s="69">
        <v>220125</v>
      </c>
      <c r="B26" s="33" t="s">
        <v>34</v>
      </c>
      <c r="C26" s="92"/>
      <c r="D26" s="92"/>
      <c r="E26" s="91">
        <v>190.5</v>
      </c>
      <c r="F26" s="86">
        <f t="shared" si="10"/>
        <v>190.5</v>
      </c>
      <c r="G26" s="87" t="e">
        <f t="shared" si="11"/>
        <v>#DIV/0!</v>
      </c>
      <c r="H26" s="91">
        <v>134.80000000000001</v>
      </c>
      <c r="I26" s="88">
        <f t="shared" si="12"/>
        <v>55.699999999999989</v>
      </c>
      <c r="J26" s="100">
        <f t="shared" si="3"/>
        <v>1.4132047477744807</v>
      </c>
    </row>
    <row r="27" spans="1:10" ht="39.75" customHeight="1" x14ac:dyDescent="0.3">
      <c r="A27" s="69">
        <v>220126</v>
      </c>
      <c r="B27" s="137" t="s">
        <v>36</v>
      </c>
      <c r="C27" s="92"/>
      <c r="D27" s="92"/>
      <c r="E27" s="91">
        <v>27.2</v>
      </c>
      <c r="F27" s="86">
        <f t="shared" si="10"/>
        <v>27.2</v>
      </c>
      <c r="G27" s="87" t="e">
        <f t="shared" si="11"/>
        <v>#DIV/0!</v>
      </c>
      <c r="H27" s="91">
        <v>26.3</v>
      </c>
      <c r="I27" s="88">
        <f t="shared" si="12"/>
        <v>0.89999999999999858</v>
      </c>
      <c r="J27" s="100">
        <f t="shared" si="3"/>
        <v>1.0342205323193916</v>
      </c>
    </row>
    <row r="28" spans="1:10" ht="30.75" hidden="1" customHeight="1" x14ac:dyDescent="0.3">
      <c r="A28" s="69">
        <v>220804</v>
      </c>
      <c r="B28" s="50" t="s">
        <v>42</v>
      </c>
      <c r="C28" s="92"/>
      <c r="D28" s="92"/>
      <c r="E28" s="91"/>
      <c r="F28" s="86">
        <f t="shared" si="10"/>
        <v>0</v>
      </c>
      <c r="G28" s="87" t="e">
        <f t="shared" si="11"/>
        <v>#DIV/0!</v>
      </c>
      <c r="H28" s="91"/>
      <c r="I28" s="88">
        <f t="shared" si="12"/>
        <v>0</v>
      </c>
      <c r="J28" s="100" t="e">
        <f t="shared" si="3"/>
        <v>#DIV/0!</v>
      </c>
    </row>
    <row r="29" spans="1:10" ht="24" customHeight="1" x14ac:dyDescent="0.3">
      <c r="A29" s="69">
        <v>220900</v>
      </c>
      <c r="B29" s="27" t="s">
        <v>19</v>
      </c>
      <c r="C29" s="92"/>
      <c r="D29" s="92"/>
      <c r="E29" s="91">
        <v>3.1</v>
      </c>
      <c r="F29" s="86">
        <f t="shared" si="10"/>
        <v>3.1</v>
      </c>
      <c r="G29" s="87" t="e">
        <f t="shared" si="11"/>
        <v>#DIV/0!</v>
      </c>
      <c r="H29" s="91">
        <v>5.5</v>
      </c>
      <c r="I29" s="88">
        <f t="shared" si="12"/>
        <v>-2.4</v>
      </c>
      <c r="J29" s="100">
        <f t="shared" si="3"/>
        <v>0.5636363636363636</v>
      </c>
    </row>
    <row r="30" spans="1:10" ht="20.25" customHeight="1" x14ac:dyDescent="0.3">
      <c r="A30" s="69">
        <v>240603</v>
      </c>
      <c r="B30" s="131" t="s">
        <v>17</v>
      </c>
      <c r="C30" s="92"/>
      <c r="D30" s="92"/>
      <c r="E30" s="91">
        <v>35.299999999999997</v>
      </c>
      <c r="F30" s="86">
        <f t="shared" si="10"/>
        <v>35.299999999999997</v>
      </c>
      <c r="G30" s="87" t="e">
        <f t="shared" si="11"/>
        <v>#DIV/0!</v>
      </c>
      <c r="H30" s="91">
        <v>11.7</v>
      </c>
      <c r="I30" s="88">
        <f t="shared" si="12"/>
        <v>23.599999999999998</v>
      </c>
      <c r="J30" s="100">
        <f t="shared" si="3"/>
        <v>3.017094017094017</v>
      </c>
    </row>
    <row r="31" spans="1:10" ht="37.5" customHeight="1" x14ac:dyDescent="0.3">
      <c r="A31" s="74">
        <v>240622</v>
      </c>
      <c r="B31" s="128" t="s">
        <v>52</v>
      </c>
      <c r="C31" s="126"/>
      <c r="D31" s="126"/>
      <c r="E31" s="127">
        <v>3.8</v>
      </c>
      <c r="F31" s="86">
        <f t="shared" si="10"/>
        <v>3.8</v>
      </c>
      <c r="G31" s="87" t="e">
        <f t="shared" si="11"/>
        <v>#DIV/0!</v>
      </c>
      <c r="H31" s="127"/>
      <c r="I31" s="88">
        <f t="shared" si="12"/>
        <v>3.8</v>
      </c>
      <c r="J31" s="100"/>
    </row>
    <row r="32" spans="1:10" ht="26.25" customHeight="1" x14ac:dyDescent="0.3">
      <c r="A32" s="72">
        <v>300000</v>
      </c>
      <c r="B32" s="45" t="s">
        <v>20</v>
      </c>
      <c r="C32" s="98">
        <f>SUM(C33:C34)</f>
        <v>0</v>
      </c>
      <c r="D32" s="98"/>
      <c r="E32" s="98"/>
      <c r="F32" s="98">
        <f>SUM(E32-D32)</f>
        <v>0</v>
      </c>
      <c r="G32" s="82" t="e">
        <f>SUM(E32/D32)</f>
        <v>#DIV/0!</v>
      </c>
      <c r="H32" s="98">
        <v>0.3</v>
      </c>
      <c r="I32" s="98">
        <f>SUM(E32-H32)</f>
        <v>-0.3</v>
      </c>
      <c r="J32" s="99"/>
    </row>
    <row r="33" spans="1:10" ht="28.5" hidden="1" customHeight="1" x14ac:dyDescent="0.3">
      <c r="A33" s="69">
        <v>310102</v>
      </c>
      <c r="B33" s="34" t="s">
        <v>21</v>
      </c>
      <c r="C33" s="90"/>
      <c r="D33" s="90"/>
      <c r="E33" s="91"/>
      <c r="F33" s="86">
        <v>0</v>
      </c>
      <c r="G33" s="87"/>
      <c r="H33" s="91"/>
      <c r="I33" s="88">
        <f t="shared" si="12"/>
        <v>0</v>
      </c>
      <c r="J33" s="100"/>
    </row>
    <row r="34" spans="1:10" ht="15.75" customHeight="1" x14ac:dyDescent="0.3">
      <c r="A34" s="69"/>
      <c r="B34" s="55" t="s">
        <v>22</v>
      </c>
      <c r="C34" s="90"/>
      <c r="D34" s="90"/>
      <c r="E34" s="91"/>
      <c r="F34" s="86">
        <f t="shared" ref="F34" si="13">SUM(E34-D34)</f>
        <v>0</v>
      </c>
      <c r="G34" s="87"/>
      <c r="H34" s="91">
        <v>-1</v>
      </c>
      <c r="I34" s="88">
        <f t="shared" si="12"/>
        <v>1</v>
      </c>
      <c r="J34" s="100">
        <f t="shared" ref="J34" si="14">SUM(E34/H34)*100%</f>
        <v>0</v>
      </c>
    </row>
    <row r="35" spans="1:10" ht="24.75" customHeight="1" x14ac:dyDescent="0.3">
      <c r="A35" s="75"/>
      <c r="B35" s="45" t="s">
        <v>23</v>
      </c>
      <c r="C35" s="94">
        <f>SUM(C8,C19,C32)</f>
        <v>63319.9</v>
      </c>
      <c r="D35" s="94">
        <f>SUM(D8,D19,D32)</f>
        <v>42565.2</v>
      </c>
      <c r="E35" s="94">
        <f>SUM(E8,E19,E32,E34)</f>
        <v>56066.200000000004</v>
      </c>
      <c r="F35" s="94">
        <f>SUM(F8,F19,F32,F34)</f>
        <v>13501.000000000002</v>
      </c>
      <c r="G35" s="82">
        <f>SUM(E35/D35)</f>
        <v>1.3171839906778309</v>
      </c>
      <c r="H35" s="94">
        <f>SUM(H8,H19,H32,H34)</f>
        <v>46398.100000000006</v>
      </c>
      <c r="I35" s="94">
        <f>SUM(I8,I19,I32,I34)</f>
        <v>9668.100000000004</v>
      </c>
      <c r="J35" s="99">
        <f t="shared" ref="J35:J46" si="15">SUM(E35/H35)*100%</f>
        <v>1.2083727566430522</v>
      </c>
    </row>
    <row r="36" spans="1:10" ht="23.25" customHeight="1" x14ac:dyDescent="0.3">
      <c r="A36" s="76">
        <v>400000</v>
      </c>
      <c r="B36" s="35" t="s">
        <v>24</v>
      </c>
      <c r="C36" s="101">
        <f>SUM(C37,C40)</f>
        <v>38583.599999999999</v>
      </c>
      <c r="D36" s="101">
        <f>SUM(D37,D40)</f>
        <v>25805.1</v>
      </c>
      <c r="E36" s="101">
        <f>SUM(E37,E40)</f>
        <v>23685.599999999999</v>
      </c>
      <c r="F36" s="95">
        <f>SUM(F37)</f>
        <v>-4239</v>
      </c>
      <c r="G36" s="87">
        <f t="shared" ref="G36:G48" si="16">SUM(E36/D36)</f>
        <v>0.91786507318320798</v>
      </c>
      <c r="H36" s="101">
        <f>SUM(H37,H40)</f>
        <v>26085.5</v>
      </c>
      <c r="I36" s="95">
        <f>SUM(I37)</f>
        <v>-1435.5</v>
      </c>
      <c r="J36" s="97">
        <f t="shared" si="15"/>
        <v>0.9079986965938931</v>
      </c>
    </row>
    <row r="37" spans="1:10" ht="38.25" customHeight="1" x14ac:dyDescent="0.3">
      <c r="A37" s="76">
        <v>410300</v>
      </c>
      <c r="B37" s="35" t="s">
        <v>55</v>
      </c>
      <c r="C37" s="101">
        <f>SUM(C38:C39)</f>
        <v>21248.3</v>
      </c>
      <c r="D37" s="101">
        <f>SUM(D38:D39)</f>
        <v>14383</v>
      </c>
      <c r="E37" s="102">
        <f>SUM(E38:E39)</f>
        <v>14383</v>
      </c>
      <c r="F37" s="95">
        <f>SUM(F38:F48)</f>
        <v>-4239</v>
      </c>
      <c r="G37" s="87">
        <f t="shared" si="16"/>
        <v>1</v>
      </c>
      <c r="H37" s="102">
        <f>SUM(H38:H39)</f>
        <v>15818.5</v>
      </c>
      <c r="I37" s="96">
        <f t="shared" ref="I37:I49" si="17">SUM(E37-H37)</f>
        <v>-1435.5</v>
      </c>
      <c r="J37" s="97">
        <f t="shared" si="15"/>
        <v>0.90925182539431681</v>
      </c>
    </row>
    <row r="38" spans="1:10" ht="22.5" customHeight="1" x14ac:dyDescent="0.3">
      <c r="A38" s="69">
        <v>410339</v>
      </c>
      <c r="B38" s="135" t="s">
        <v>25</v>
      </c>
      <c r="C38" s="90">
        <v>13270.6</v>
      </c>
      <c r="D38" s="90">
        <v>8174.6</v>
      </c>
      <c r="E38" s="103">
        <v>8174.6</v>
      </c>
      <c r="F38" s="86">
        <f t="shared" ref="F38:F48" si="18">SUM(E38-D38)</f>
        <v>0</v>
      </c>
      <c r="G38" s="87">
        <f t="shared" si="16"/>
        <v>1</v>
      </c>
      <c r="H38" s="103">
        <v>10303.200000000001</v>
      </c>
      <c r="I38" s="88">
        <f t="shared" si="17"/>
        <v>-2128.6000000000004</v>
      </c>
      <c r="J38" s="104">
        <f t="shared" si="15"/>
        <v>0.79340399099308956</v>
      </c>
    </row>
    <row r="39" spans="1:10" ht="24.75" customHeight="1" x14ac:dyDescent="0.3">
      <c r="A39" s="69">
        <v>410342</v>
      </c>
      <c r="B39" s="135" t="s">
        <v>26</v>
      </c>
      <c r="C39" s="90">
        <v>7977.7</v>
      </c>
      <c r="D39" s="90">
        <v>6208.4</v>
      </c>
      <c r="E39" s="103">
        <v>6208.4</v>
      </c>
      <c r="F39" s="86">
        <f t="shared" si="18"/>
        <v>0</v>
      </c>
      <c r="G39" s="87">
        <f t="shared" si="16"/>
        <v>1</v>
      </c>
      <c r="H39" s="103">
        <v>5515.3</v>
      </c>
      <c r="I39" s="88">
        <f t="shared" si="17"/>
        <v>693.09999999999945</v>
      </c>
      <c r="J39" s="104">
        <f t="shared" si="15"/>
        <v>1.1256685946367377</v>
      </c>
    </row>
    <row r="40" spans="1:10" ht="40.5" customHeight="1" x14ac:dyDescent="0.3">
      <c r="A40" s="76">
        <v>410500</v>
      </c>
      <c r="B40" s="35" t="s">
        <v>56</v>
      </c>
      <c r="C40" s="101">
        <f>SUM(C41:C46)</f>
        <v>17335.3</v>
      </c>
      <c r="D40" s="101">
        <f>SUM(D41:D46)</f>
        <v>11422.099999999999</v>
      </c>
      <c r="E40" s="101">
        <f>SUM(E41:E46)</f>
        <v>9302.5999999999985</v>
      </c>
      <c r="F40" s="101">
        <f>SUM(F41:F46)</f>
        <v>-2119.5</v>
      </c>
      <c r="G40" s="87">
        <f t="shared" si="16"/>
        <v>0.81443867590022845</v>
      </c>
      <c r="H40" s="101">
        <f>SUM(H41:H46)</f>
        <v>10267</v>
      </c>
      <c r="I40" s="96"/>
      <c r="J40" s="136"/>
    </row>
    <row r="41" spans="1:10" ht="92.25" customHeight="1" x14ac:dyDescent="0.3">
      <c r="A41" s="69">
        <v>410501</v>
      </c>
      <c r="B41" s="60" t="s">
        <v>57</v>
      </c>
      <c r="C41" s="90">
        <v>3145</v>
      </c>
      <c r="D41" s="90">
        <v>2714.1</v>
      </c>
      <c r="E41" s="105">
        <v>1024.4000000000001</v>
      </c>
      <c r="F41" s="86">
        <f t="shared" si="18"/>
        <v>-1689.6999999999998</v>
      </c>
      <c r="G41" s="87">
        <f t="shared" si="16"/>
        <v>0.37743635090822009</v>
      </c>
      <c r="H41" s="103">
        <v>1818</v>
      </c>
      <c r="I41" s="88">
        <f t="shared" si="17"/>
        <v>-793.59999999999991</v>
      </c>
      <c r="J41" s="104">
        <f t="shared" si="15"/>
        <v>0.56347634763476351</v>
      </c>
    </row>
    <row r="42" spans="1:10" ht="63.75" customHeight="1" x14ac:dyDescent="0.3">
      <c r="A42" s="69">
        <v>410502</v>
      </c>
      <c r="B42" s="52" t="s">
        <v>58</v>
      </c>
      <c r="C42" s="90">
        <v>7.2</v>
      </c>
      <c r="D42" s="90">
        <v>1.3</v>
      </c>
      <c r="E42" s="103">
        <v>0.5</v>
      </c>
      <c r="F42" s="86">
        <f t="shared" si="18"/>
        <v>-0.8</v>
      </c>
      <c r="G42" s="87">
        <f t="shared" si="16"/>
        <v>0.38461538461538458</v>
      </c>
      <c r="H42" s="103">
        <v>0</v>
      </c>
      <c r="I42" s="88">
        <f t="shared" si="17"/>
        <v>0.5</v>
      </c>
      <c r="J42" s="104" t="e">
        <f t="shared" si="15"/>
        <v>#DIV/0!</v>
      </c>
    </row>
    <row r="43" spans="1:10" ht="138.75" customHeight="1" x14ac:dyDescent="0.3">
      <c r="A43" s="69">
        <v>410503</v>
      </c>
      <c r="B43" s="51" t="s">
        <v>59</v>
      </c>
      <c r="C43" s="90">
        <v>13722.9</v>
      </c>
      <c r="D43" s="90">
        <v>8400</v>
      </c>
      <c r="E43" s="103">
        <v>7971</v>
      </c>
      <c r="F43" s="86">
        <f t="shared" si="18"/>
        <v>-429</v>
      </c>
      <c r="G43" s="87">
        <f t="shared" si="16"/>
        <v>0.94892857142857145</v>
      </c>
      <c r="H43" s="103">
        <v>8369.2000000000007</v>
      </c>
      <c r="I43" s="88">
        <f t="shared" si="17"/>
        <v>-398.20000000000073</v>
      </c>
      <c r="J43" s="104">
        <f t="shared" si="15"/>
        <v>0.95242078095875349</v>
      </c>
    </row>
    <row r="44" spans="1:10" ht="34.5" customHeight="1" x14ac:dyDescent="0.3">
      <c r="A44" s="69">
        <v>410515</v>
      </c>
      <c r="B44" s="140" t="s">
        <v>64</v>
      </c>
      <c r="C44" s="90">
        <v>157.19999999999999</v>
      </c>
      <c r="D44" s="90">
        <v>104.8</v>
      </c>
      <c r="E44" s="103">
        <v>104.8</v>
      </c>
      <c r="F44" s="86">
        <f t="shared" si="18"/>
        <v>0</v>
      </c>
      <c r="G44" s="87">
        <f t="shared" si="16"/>
        <v>1</v>
      </c>
      <c r="H44" s="103">
        <v>0</v>
      </c>
      <c r="I44" s="88">
        <f t="shared" si="17"/>
        <v>104.8</v>
      </c>
      <c r="J44" s="104" t="e">
        <f t="shared" si="15"/>
        <v>#DIV/0!</v>
      </c>
    </row>
    <row r="45" spans="1:10" ht="53.25" customHeight="1" x14ac:dyDescent="0.3">
      <c r="A45" s="69">
        <v>410520</v>
      </c>
      <c r="B45" s="139" t="s">
        <v>63</v>
      </c>
      <c r="C45" s="90">
        <v>227.9</v>
      </c>
      <c r="D45" s="90">
        <v>151.9</v>
      </c>
      <c r="E45" s="103">
        <v>151.9</v>
      </c>
      <c r="F45" s="86"/>
      <c r="G45" s="87"/>
      <c r="H45" s="103">
        <v>0</v>
      </c>
      <c r="I45" s="88">
        <f t="shared" si="17"/>
        <v>151.9</v>
      </c>
      <c r="J45" s="104" t="e">
        <f t="shared" si="15"/>
        <v>#DIV/0!</v>
      </c>
    </row>
    <row r="46" spans="1:10" ht="21.75" customHeight="1" x14ac:dyDescent="0.3">
      <c r="A46" s="69">
        <v>410539</v>
      </c>
      <c r="B46" s="56" t="s">
        <v>60</v>
      </c>
      <c r="C46" s="90">
        <v>75.099999999999994</v>
      </c>
      <c r="D46" s="90">
        <v>50</v>
      </c>
      <c r="E46" s="103">
        <v>50</v>
      </c>
      <c r="F46" s="86">
        <f t="shared" si="18"/>
        <v>0</v>
      </c>
      <c r="G46" s="87">
        <f t="shared" si="16"/>
        <v>1</v>
      </c>
      <c r="H46" s="106">
        <v>79.8</v>
      </c>
      <c r="I46" s="88">
        <f t="shared" si="17"/>
        <v>-29.799999999999997</v>
      </c>
      <c r="J46" s="100">
        <f t="shared" si="15"/>
        <v>0.62656641604010033</v>
      </c>
    </row>
    <row r="47" spans="1:10" ht="32.25" customHeight="1" x14ac:dyDescent="0.3">
      <c r="A47" s="69">
        <v>410354</v>
      </c>
      <c r="B47" s="61" t="s">
        <v>47</v>
      </c>
      <c r="C47" s="90"/>
      <c r="D47" s="90"/>
      <c r="E47" s="103"/>
      <c r="F47" s="86">
        <f t="shared" si="18"/>
        <v>0</v>
      </c>
      <c r="G47" s="87" t="e">
        <f t="shared" si="16"/>
        <v>#DIV/0!</v>
      </c>
      <c r="H47" s="106"/>
      <c r="I47" s="88">
        <f t="shared" si="17"/>
        <v>0</v>
      </c>
      <c r="J47" s="100"/>
    </row>
    <row r="48" spans="1:10" ht="34.5" customHeight="1" x14ac:dyDescent="0.3">
      <c r="A48" s="69">
        <v>410366</v>
      </c>
      <c r="B48" s="20" t="s">
        <v>27</v>
      </c>
      <c r="C48" s="90"/>
      <c r="D48" s="90"/>
      <c r="E48" s="103"/>
      <c r="F48" s="86">
        <f t="shared" si="18"/>
        <v>0</v>
      </c>
      <c r="G48" s="87" t="e">
        <f t="shared" si="16"/>
        <v>#DIV/0!</v>
      </c>
      <c r="H48" s="106"/>
      <c r="I48" s="88">
        <f t="shared" si="17"/>
        <v>0</v>
      </c>
      <c r="J48" s="100"/>
    </row>
    <row r="49" spans="1:10" s="58" customFormat="1" ht="36" hidden="1" customHeight="1" x14ac:dyDescent="0.25">
      <c r="A49" s="66">
        <v>410370</v>
      </c>
      <c r="B49" s="57" t="s">
        <v>45</v>
      </c>
      <c r="C49" s="107"/>
      <c r="D49" s="107"/>
      <c r="E49" s="108"/>
      <c r="F49" s="109"/>
      <c r="G49" s="110"/>
      <c r="H49" s="111"/>
      <c r="I49" s="112">
        <f t="shared" si="17"/>
        <v>0</v>
      </c>
      <c r="J49" s="113"/>
    </row>
    <row r="50" spans="1:10" ht="22.5" customHeight="1" x14ac:dyDescent="0.3">
      <c r="A50" s="67"/>
      <c r="B50" s="45" t="s">
        <v>48</v>
      </c>
      <c r="C50" s="114">
        <f>SUM(C35:C36)</f>
        <v>101903.5</v>
      </c>
      <c r="D50" s="114">
        <f>SUM(D35:D36)</f>
        <v>68370.299999999988</v>
      </c>
      <c r="E50" s="114">
        <f>SUM(E35:E36)</f>
        <v>79751.8</v>
      </c>
      <c r="F50" s="114">
        <f>SUM(F35:F36)</f>
        <v>9262.0000000000018</v>
      </c>
      <c r="G50" s="82">
        <f>SUM(E50/D50)</f>
        <v>1.1664684811972452</v>
      </c>
      <c r="H50" s="114">
        <f>SUM(H35:H36)</f>
        <v>72483.600000000006</v>
      </c>
      <c r="I50" s="114">
        <f>SUM(I35:I36)</f>
        <v>8232.600000000004</v>
      </c>
      <c r="J50" s="115">
        <f>SUM(E50/H50)*100%</f>
        <v>1.100273717089107</v>
      </c>
    </row>
    <row r="51" spans="1:10" ht="19.5" customHeight="1" x14ac:dyDescent="0.25">
      <c r="A51" s="143" t="s">
        <v>32</v>
      </c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0" ht="24.75" customHeight="1" x14ac:dyDescent="0.3">
      <c r="A52" s="70">
        <v>190100</v>
      </c>
      <c r="B52" s="53" t="s">
        <v>15</v>
      </c>
      <c r="C52" s="92"/>
      <c r="D52" s="92"/>
      <c r="E52" s="91">
        <v>60.6</v>
      </c>
      <c r="F52" s="86">
        <f t="shared" ref="F52:F56" si="19">SUM(E52-D52)</f>
        <v>60.6</v>
      </c>
      <c r="G52" s="87" t="e">
        <f t="shared" ref="G52" si="20">SUM(E52/D52)</f>
        <v>#DIV/0!</v>
      </c>
      <c r="H52" s="91">
        <v>29.6</v>
      </c>
      <c r="I52" s="88">
        <f t="shared" ref="I52:I58" si="21">SUM(E52-H52)</f>
        <v>31</v>
      </c>
      <c r="J52" s="89">
        <f>SUM(E52/H52)*100%</f>
        <v>2.0472972972972974</v>
      </c>
    </row>
    <row r="53" spans="1:10" ht="38.25" customHeight="1" x14ac:dyDescent="0.3">
      <c r="A53" s="77">
        <v>240616</v>
      </c>
      <c r="B53" s="49" t="s">
        <v>39</v>
      </c>
      <c r="C53" s="92"/>
      <c r="D53" s="92"/>
      <c r="E53" s="91"/>
      <c r="F53" s="86">
        <f t="shared" si="19"/>
        <v>0</v>
      </c>
      <c r="G53" s="87"/>
      <c r="H53" s="91"/>
      <c r="I53" s="88">
        <f t="shared" si="21"/>
        <v>0</v>
      </c>
      <c r="J53" s="89"/>
    </row>
    <row r="54" spans="1:10" ht="30" customHeight="1" x14ac:dyDescent="0.3">
      <c r="A54" s="77">
        <v>240621</v>
      </c>
      <c r="B54" s="134" t="s">
        <v>33</v>
      </c>
      <c r="C54" s="116"/>
      <c r="D54" s="116"/>
      <c r="E54" s="117"/>
      <c r="F54" s="86">
        <f t="shared" si="19"/>
        <v>0</v>
      </c>
      <c r="G54" s="116"/>
      <c r="H54" s="117"/>
      <c r="I54" s="88">
        <f t="shared" si="21"/>
        <v>0</v>
      </c>
      <c r="J54" s="89" t="e">
        <f>SUM(E54/H54)*100%</f>
        <v>#DIV/0!</v>
      </c>
    </row>
    <row r="55" spans="1:10" ht="20.25" customHeight="1" x14ac:dyDescent="0.3">
      <c r="A55" s="77">
        <v>250000</v>
      </c>
      <c r="B55" s="54" t="s">
        <v>28</v>
      </c>
      <c r="C55" s="118">
        <v>2192.8000000000002</v>
      </c>
      <c r="D55" s="118">
        <v>1774.4</v>
      </c>
      <c r="E55" s="119">
        <v>1774.4</v>
      </c>
      <c r="F55" s="86">
        <f t="shared" si="19"/>
        <v>0</v>
      </c>
      <c r="G55" s="87">
        <f t="shared" ref="G55:G56" si="22">SUM(E55/D55)</f>
        <v>1</v>
      </c>
      <c r="H55" s="119">
        <v>1446.4</v>
      </c>
      <c r="I55" s="88">
        <f t="shared" si="21"/>
        <v>328</v>
      </c>
      <c r="J55" s="89">
        <f>SUM(E55/H55)*100%</f>
        <v>1.2267699115044248</v>
      </c>
    </row>
    <row r="56" spans="1:10" ht="24.75" customHeight="1" x14ac:dyDescent="0.3">
      <c r="A56" s="69">
        <v>410366</v>
      </c>
      <c r="B56" s="20" t="s">
        <v>27</v>
      </c>
      <c r="C56" s="118"/>
      <c r="D56" s="118"/>
      <c r="E56" s="119"/>
      <c r="F56" s="86">
        <f t="shared" si="19"/>
        <v>0</v>
      </c>
      <c r="G56" s="87" t="e">
        <f t="shared" si="22"/>
        <v>#DIV/0!</v>
      </c>
      <c r="H56" s="119"/>
      <c r="I56" s="88">
        <f t="shared" si="21"/>
        <v>0</v>
      </c>
      <c r="J56" s="89"/>
    </row>
    <row r="57" spans="1:10" ht="21" customHeight="1" x14ac:dyDescent="0.3">
      <c r="A57" s="75"/>
      <c r="B57" s="46" t="s">
        <v>29</v>
      </c>
      <c r="C57" s="94">
        <f>SUM(C60)</f>
        <v>0</v>
      </c>
      <c r="D57" s="94">
        <f>SUM(D58:D61)</f>
        <v>0</v>
      </c>
      <c r="E57" s="94">
        <f>SUM(E58:E61)</f>
        <v>1127.3</v>
      </c>
      <c r="F57" s="94">
        <f>SUM(F58:F61)</f>
        <v>1127.3</v>
      </c>
      <c r="G57" s="82" t="e">
        <f>SUM(E57/D57)</f>
        <v>#DIV/0!</v>
      </c>
      <c r="H57" s="94">
        <f>SUM(H58:H61)</f>
        <v>0</v>
      </c>
      <c r="I57" s="94">
        <f t="shared" si="21"/>
        <v>1127.3</v>
      </c>
      <c r="J57" s="99" t="e">
        <f>SUM(E57/H57)*100%</f>
        <v>#DIV/0!</v>
      </c>
    </row>
    <row r="58" spans="1:10" ht="34.5" customHeight="1" x14ac:dyDescent="0.3">
      <c r="A58" s="78">
        <v>241700</v>
      </c>
      <c r="B58" s="48" t="s">
        <v>37</v>
      </c>
      <c r="C58" s="120"/>
      <c r="D58" s="120"/>
      <c r="E58" s="91">
        <v>1112.5999999999999</v>
      </c>
      <c r="F58" s="86">
        <f t="shared" ref="F58:F61" si="23">SUM(E58-D58)</f>
        <v>1112.5999999999999</v>
      </c>
      <c r="G58" s="121"/>
      <c r="H58" s="91"/>
      <c r="I58" s="122">
        <f t="shared" si="21"/>
        <v>1112.5999999999999</v>
      </c>
      <c r="J58" s="104" t="e">
        <f t="shared" ref="J58" si="24">SUM(E58/H58)*100%</f>
        <v>#DIV/0!</v>
      </c>
    </row>
    <row r="59" spans="1:10" ht="19.5" customHeight="1" x14ac:dyDescent="0.3">
      <c r="A59" s="79">
        <v>310300</v>
      </c>
      <c r="B59" s="129" t="s">
        <v>53</v>
      </c>
      <c r="C59" s="93"/>
      <c r="D59" s="93"/>
      <c r="E59" s="91"/>
      <c r="F59" s="86">
        <f t="shared" si="23"/>
        <v>0</v>
      </c>
      <c r="G59" s="87"/>
      <c r="H59" s="91"/>
      <c r="I59" s="88"/>
      <c r="J59" s="100"/>
    </row>
    <row r="60" spans="1:10" ht="21" customHeight="1" x14ac:dyDescent="0.3">
      <c r="A60" s="70">
        <v>330100</v>
      </c>
      <c r="B60" s="132" t="s">
        <v>30</v>
      </c>
      <c r="C60" s="123"/>
      <c r="D60" s="123"/>
      <c r="E60" s="91">
        <v>14.7</v>
      </c>
      <c r="F60" s="86">
        <f t="shared" si="23"/>
        <v>14.7</v>
      </c>
      <c r="G60" s="87" t="e">
        <f t="shared" ref="G60:G61" si="25">SUM(E60/D60)</f>
        <v>#DIV/0!</v>
      </c>
      <c r="H60" s="91"/>
      <c r="I60" s="88">
        <f>SUM(E60-H60)</f>
        <v>14.7</v>
      </c>
      <c r="J60" s="104" t="e">
        <f t="shared" ref="J60" si="26">SUM(E60/H60)*100%</f>
        <v>#DIV/0!</v>
      </c>
    </row>
    <row r="61" spans="1:10" ht="27" customHeight="1" x14ac:dyDescent="0.3">
      <c r="A61" s="70">
        <v>410345</v>
      </c>
      <c r="B61" s="133" t="s">
        <v>43</v>
      </c>
      <c r="C61" s="123"/>
      <c r="D61" s="123"/>
      <c r="E61" s="91"/>
      <c r="F61" s="86">
        <f t="shared" si="23"/>
        <v>0</v>
      </c>
      <c r="G61" s="87" t="e">
        <f t="shared" si="25"/>
        <v>#DIV/0!</v>
      </c>
      <c r="H61" s="91"/>
      <c r="I61" s="88">
        <f>SUM(E61-H61)</f>
        <v>0</v>
      </c>
      <c r="J61" s="89"/>
    </row>
    <row r="62" spans="1:10" ht="21.75" customHeight="1" x14ac:dyDescent="0.3">
      <c r="A62" s="75"/>
      <c r="B62" s="46" t="s">
        <v>49</v>
      </c>
      <c r="C62" s="102">
        <f>SUM(C52:C57)</f>
        <v>2192.8000000000002</v>
      </c>
      <c r="D62" s="102">
        <f>SUM(D52:D57)</f>
        <v>1774.4</v>
      </c>
      <c r="E62" s="102">
        <f>SUM(E52:E57)</f>
        <v>2962.3</v>
      </c>
      <c r="F62" s="102">
        <f>SUM(F52:F57)</f>
        <v>1187.8999999999999</v>
      </c>
      <c r="G62" s="82">
        <f t="shared" ref="G62:G63" si="27">SUM(E62/D62)</f>
        <v>1.6694657348963029</v>
      </c>
      <c r="H62" s="102">
        <f>SUM(H52:H57)</f>
        <v>1476</v>
      </c>
      <c r="I62" s="102">
        <f>SUM(I52:I57)</f>
        <v>1486.3</v>
      </c>
      <c r="J62" s="99">
        <f>SUM(E62/H62)*100%</f>
        <v>2.0069783197831979</v>
      </c>
    </row>
    <row r="63" spans="1:10" ht="21.75" customHeight="1" thickBot="1" x14ac:dyDescent="0.35">
      <c r="A63" s="80"/>
      <c r="B63" s="47" t="s">
        <v>31</v>
      </c>
      <c r="C63" s="124">
        <f>SUM(C50,C62)</f>
        <v>104096.3</v>
      </c>
      <c r="D63" s="124">
        <f>SUM(D50,D62)</f>
        <v>70144.699999999983</v>
      </c>
      <c r="E63" s="124">
        <f>SUM(E50,E62)</f>
        <v>82714.100000000006</v>
      </c>
      <c r="F63" s="124">
        <f>SUM(F50,F62)</f>
        <v>10449.900000000001</v>
      </c>
      <c r="G63" s="82">
        <f t="shared" si="27"/>
        <v>1.1791924407688681</v>
      </c>
      <c r="H63" s="124">
        <f>SUM(H50,H62)</f>
        <v>73959.600000000006</v>
      </c>
      <c r="I63" s="124">
        <f>SUM(I50,I62)</f>
        <v>9718.9000000000033</v>
      </c>
      <c r="J63" s="125">
        <f>SUM(E63/H63)*100%</f>
        <v>1.1183686769533636</v>
      </c>
    </row>
    <row r="64" spans="1:10" ht="23.25" customHeight="1" x14ac:dyDescent="0.3">
      <c r="A64" s="36"/>
      <c r="B64" s="37" t="s">
        <v>46</v>
      </c>
      <c r="C64" s="38"/>
      <c r="D64" s="38"/>
      <c r="E64" s="39"/>
      <c r="F64" s="40"/>
      <c r="G64" s="41"/>
      <c r="H64" s="42"/>
      <c r="I64" s="43"/>
      <c r="J64" s="43"/>
    </row>
    <row r="65" spans="1:10" ht="18.75" x14ac:dyDescent="0.3">
      <c r="A65" s="1"/>
      <c r="B65" s="1"/>
      <c r="C65" s="21"/>
      <c r="D65" s="21"/>
      <c r="E65" s="22"/>
      <c r="F65" s="23"/>
      <c r="G65" s="24"/>
      <c r="H65" s="13"/>
      <c r="I65" s="12"/>
      <c r="J65" s="12"/>
    </row>
    <row r="66" spans="1:10" ht="18.75" x14ac:dyDescent="0.3">
      <c r="A66" s="1"/>
      <c r="B66" s="1"/>
      <c r="C66" s="21"/>
      <c r="D66" s="21"/>
      <c r="E66" s="25"/>
      <c r="F66" s="23"/>
      <c r="G66" s="24"/>
      <c r="H66" s="13"/>
      <c r="I66" s="12"/>
      <c r="J66" s="12"/>
    </row>
    <row r="67" spans="1:10" ht="20.25" x14ac:dyDescent="0.3">
      <c r="A67" s="1"/>
      <c r="B67" s="1"/>
      <c r="C67" s="11"/>
      <c r="D67" s="11"/>
      <c r="E67" s="8"/>
      <c r="F67" s="8"/>
      <c r="G67" s="9"/>
      <c r="H67" s="10"/>
      <c r="I67" s="1"/>
      <c r="J67" s="1"/>
    </row>
    <row r="73" spans="1:10" x14ac:dyDescent="0.25">
      <c r="B73" t="s">
        <v>44</v>
      </c>
    </row>
  </sheetData>
  <mergeCells count="12">
    <mergeCell ref="I5:J5"/>
    <mergeCell ref="A51:J51"/>
    <mergeCell ref="B1:J1"/>
    <mergeCell ref="B2:J2"/>
    <mergeCell ref="B3:J3"/>
    <mergeCell ref="A5:A6"/>
    <mergeCell ref="B5:B6"/>
    <mergeCell ref="C5:C6"/>
    <mergeCell ref="D5:D6"/>
    <mergeCell ref="E5:E6"/>
    <mergeCell ref="F5:G5"/>
    <mergeCell ref="H5:H6"/>
  </mergeCells>
  <pageMargins left="0.70866141732283472" right="0" top="0" bottom="0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-18</vt:lpstr>
      <vt:lpstr>'лютий -18'!Область_печати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2018-03-21T09:25:45Z</cp:lastPrinted>
  <dcterms:created xsi:type="dcterms:W3CDTF">2015-02-12T09:02:27Z</dcterms:created>
  <dcterms:modified xsi:type="dcterms:W3CDTF">2018-03-22T07:21:41Z</dcterms:modified>
</cp:coreProperties>
</file>