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65" yWindow="45" windowWidth="10080" windowHeight="7875" tabRatio="351"/>
  </bookViews>
  <sheets>
    <sheet name="травень-18" sheetId="24" r:id="rId1"/>
  </sheets>
  <definedNames>
    <definedName name="_xlnm.Print_Area" localSheetId="0">'травень-18'!$A$1:$K$69</definedName>
  </definedNames>
  <calcPr calcId="145621"/>
</workbook>
</file>

<file path=xl/calcChain.xml><?xml version="1.0" encoding="utf-8"?>
<calcChain xmlns="http://schemas.openxmlformats.org/spreadsheetml/2006/main">
  <c r="K33" i="24" l="1"/>
  <c r="G48" i="24" l="1"/>
  <c r="H48" i="24"/>
  <c r="J41" i="24"/>
  <c r="J64" i="24" l="1"/>
  <c r="H64" i="24"/>
  <c r="G64" i="24"/>
  <c r="J63" i="24"/>
  <c r="G63" i="24"/>
  <c r="K61" i="24"/>
  <c r="J61" i="24"/>
  <c r="G61" i="24"/>
  <c r="I60" i="24"/>
  <c r="I65" i="24" s="1"/>
  <c r="G60" i="24"/>
  <c r="F60" i="24"/>
  <c r="F65" i="24" s="1"/>
  <c r="E60" i="24"/>
  <c r="E65" i="24" s="1"/>
  <c r="D60" i="24"/>
  <c r="D65" i="24" s="1"/>
  <c r="C60" i="24"/>
  <c r="C65" i="24" s="1"/>
  <c r="J59" i="24"/>
  <c r="H59" i="24"/>
  <c r="G59" i="24"/>
  <c r="K58" i="24"/>
  <c r="J58" i="24"/>
  <c r="H58" i="24"/>
  <c r="G58" i="24"/>
  <c r="K57" i="24"/>
  <c r="J57" i="24"/>
  <c r="G57" i="24"/>
  <c r="J56" i="24"/>
  <c r="G56" i="24"/>
  <c r="K55" i="24"/>
  <c r="J55" i="24"/>
  <c r="H55" i="24"/>
  <c r="G55" i="24"/>
  <c r="J52" i="24"/>
  <c r="J51" i="24"/>
  <c r="H51" i="24"/>
  <c r="G51" i="24"/>
  <c r="K50" i="24"/>
  <c r="J50" i="24"/>
  <c r="H50" i="24"/>
  <c r="G50" i="24"/>
  <c r="K49" i="24"/>
  <c r="J49" i="24"/>
  <c r="H49" i="24"/>
  <c r="G49" i="24"/>
  <c r="J48" i="24"/>
  <c r="J47" i="24"/>
  <c r="H47" i="24"/>
  <c r="G47" i="24"/>
  <c r="K46" i="24"/>
  <c r="J46" i="24"/>
  <c r="G46" i="24"/>
  <c r="K45" i="24"/>
  <c r="J45" i="24"/>
  <c r="H45" i="24"/>
  <c r="G45" i="24"/>
  <c r="J44" i="24"/>
  <c r="H44" i="24"/>
  <c r="G44" i="24"/>
  <c r="K43" i="24"/>
  <c r="J43" i="24"/>
  <c r="H43" i="24"/>
  <c r="G43" i="24"/>
  <c r="I42" i="24"/>
  <c r="F42" i="24"/>
  <c r="J42" i="24" s="1"/>
  <c r="E42" i="24"/>
  <c r="D42" i="24"/>
  <c r="C42" i="24"/>
  <c r="H41" i="24"/>
  <c r="G41" i="24"/>
  <c r="K40" i="24"/>
  <c r="J40" i="24"/>
  <c r="H40" i="24"/>
  <c r="G40" i="24"/>
  <c r="K39" i="24"/>
  <c r="J39" i="24"/>
  <c r="H39" i="24"/>
  <c r="G39" i="24"/>
  <c r="I38" i="24"/>
  <c r="F38" i="24"/>
  <c r="E38" i="24"/>
  <c r="D38" i="24"/>
  <c r="C38" i="24"/>
  <c r="C37" i="24" s="1"/>
  <c r="K35" i="24"/>
  <c r="J35" i="24"/>
  <c r="G35" i="24"/>
  <c r="J34" i="24"/>
  <c r="J33" i="24"/>
  <c r="G33" i="24"/>
  <c r="D33" i="24"/>
  <c r="J32" i="24"/>
  <c r="G32" i="24"/>
  <c r="K31" i="24"/>
  <c r="J31" i="24"/>
  <c r="H31" i="24"/>
  <c r="G31" i="24"/>
  <c r="K30" i="24"/>
  <c r="J30" i="24"/>
  <c r="H30" i="24"/>
  <c r="G30" i="24"/>
  <c r="K29" i="24"/>
  <c r="J29" i="24"/>
  <c r="H29" i="24"/>
  <c r="G29" i="24"/>
  <c r="K28" i="24"/>
  <c r="J28" i="24"/>
  <c r="H28" i="24"/>
  <c r="G28" i="24"/>
  <c r="K27" i="24"/>
  <c r="J27" i="24"/>
  <c r="H27" i="24"/>
  <c r="G27" i="24"/>
  <c r="K26" i="24"/>
  <c r="J26" i="24"/>
  <c r="H26" i="24"/>
  <c r="G26" i="24"/>
  <c r="K25" i="24"/>
  <c r="J25" i="24"/>
  <c r="K24" i="24"/>
  <c r="J24" i="24"/>
  <c r="H24" i="24"/>
  <c r="G24" i="24"/>
  <c r="J22" i="24"/>
  <c r="H22" i="24"/>
  <c r="G22" i="24"/>
  <c r="J21" i="24"/>
  <c r="K20" i="24"/>
  <c r="J20" i="24"/>
  <c r="G20" i="24"/>
  <c r="I19" i="24"/>
  <c r="F19" i="24"/>
  <c r="E19" i="24"/>
  <c r="D19" i="24"/>
  <c r="C19" i="24"/>
  <c r="K18" i="24"/>
  <c r="J18" i="24"/>
  <c r="H18" i="24"/>
  <c r="G18" i="24"/>
  <c r="K17" i="24"/>
  <c r="J17" i="24"/>
  <c r="H17" i="24"/>
  <c r="G17" i="24"/>
  <c r="J16" i="24"/>
  <c r="H16" i="24"/>
  <c r="G16" i="24"/>
  <c r="K15" i="24"/>
  <c r="J15" i="24"/>
  <c r="H15" i="24"/>
  <c r="G15" i="24"/>
  <c r="K14" i="24"/>
  <c r="J14" i="24"/>
  <c r="H14" i="24"/>
  <c r="G14" i="24"/>
  <c r="I13" i="24"/>
  <c r="I12" i="24" s="1"/>
  <c r="I8" i="24" s="1"/>
  <c r="F13" i="24"/>
  <c r="E13" i="24"/>
  <c r="E12" i="24" s="1"/>
  <c r="E8" i="24" s="1"/>
  <c r="D13" i="24"/>
  <c r="C13" i="24"/>
  <c r="D12" i="24"/>
  <c r="C12" i="24"/>
  <c r="K11" i="24"/>
  <c r="J11" i="24"/>
  <c r="H11" i="24"/>
  <c r="G11" i="24"/>
  <c r="K10" i="24"/>
  <c r="J10" i="24"/>
  <c r="H10" i="24"/>
  <c r="G10" i="24"/>
  <c r="K9" i="24"/>
  <c r="J9" i="24"/>
  <c r="H9" i="24"/>
  <c r="G9" i="24"/>
  <c r="D8" i="24"/>
  <c r="C8" i="24"/>
  <c r="C36" i="24" s="1"/>
  <c r="C53" i="24" l="1"/>
  <c r="C66" i="24" s="1"/>
  <c r="D37" i="24"/>
  <c r="K38" i="24"/>
  <c r="G42" i="24"/>
  <c r="G13" i="24"/>
  <c r="G12" i="24" s="1"/>
  <c r="G8" i="24" s="1"/>
  <c r="D36" i="24"/>
  <c r="D53" i="24" s="1"/>
  <c r="D66" i="24" s="1"/>
  <c r="K42" i="24"/>
  <c r="K19" i="24"/>
  <c r="E37" i="24"/>
  <c r="G19" i="24"/>
  <c r="I37" i="24"/>
  <c r="I36" i="24"/>
  <c r="J19" i="24"/>
  <c r="K13" i="24"/>
  <c r="G65" i="24"/>
  <c r="E36" i="24"/>
  <c r="H19" i="24"/>
  <c r="H65" i="24"/>
  <c r="K65" i="24"/>
  <c r="H13" i="24"/>
  <c r="J13" i="24"/>
  <c r="H38" i="24"/>
  <c r="J38" i="24"/>
  <c r="J37" i="24" s="1"/>
  <c r="K60" i="24"/>
  <c r="F12" i="24"/>
  <c r="F37" i="24"/>
  <c r="G38" i="24"/>
  <c r="H42" i="24"/>
  <c r="J60" i="24"/>
  <c r="J65" i="24" s="1"/>
  <c r="G36" i="24" l="1"/>
  <c r="E53" i="24"/>
  <c r="E66" i="24" s="1"/>
  <c r="I53" i="24"/>
  <c r="I66" i="24" s="1"/>
  <c r="J12" i="24"/>
  <c r="J8" i="24" s="1"/>
  <c r="J36" i="24" s="1"/>
  <c r="J53" i="24" s="1"/>
  <c r="J66" i="24" s="1"/>
  <c r="H12" i="24"/>
  <c r="K12" i="24"/>
  <c r="F8" i="24"/>
  <c r="H37" i="24"/>
  <c r="K37" i="24"/>
  <c r="G37" i="24"/>
  <c r="G53" i="24" l="1"/>
  <c r="G66" i="24" s="1"/>
  <c r="K8" i="24"/>
  <c r="F36" i="24"/>
  <c r="H8" i="24"/>
  <c r="K36" i="24" l="1"/>
  <c r="F53" i="24"/>
  <c r="H36" i="24"/>
  <c r="K53" i="24" l="1"/>
  <c r="F66" i="24"/>
  <c r="H53" i="24"/>
  <c r="K66" i="24" l="1"/>
  <c r="H66" i="24"/>
</calcChain>
</file>

<file path=xl/sharedStrings.xml><?xml version="1.0" encoding="utf-8"?>
<sst xmlns="http://schemas.openxmlformats.org/spreadsheetml/2006/main" count="77" uniqueCount="72">
  <si>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</si>
  <si>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</si>
  <si>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</si>
  <si>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</si>
  <si>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</si>
  <si>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</si>
  <si>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</si>
  <si>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</si>
  <si>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</si>
  <si>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</si>
  <si>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</si>
  <si>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</si>
  <si>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</si>
  <si>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</si>
  <si>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</si>
  <si>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</si>
  <si>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</si>
  <si>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</si>
  <si>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</si>
  <si>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</si>
  <si>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</si>
  <si>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</si>
  <si>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</si>
  <si>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</si>
  <si>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</si>
  <si>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</si>
  <si>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</si>
  <si>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</si>
  <si>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</si>
  <si>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</si>
  <si>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</si>
  <si>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</si>
  <si>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</si>
  <si>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</si>
  <si>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</si>
  <si>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</si>
  <si>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</si>
  <si>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</si>
  <si>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</si>
  <si>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</si>
  <si>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</si>
  <si>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</si>
  <si>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</si>
  <si>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</si>
  <si>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</si>
  <si>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</si>
  <si>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</si>
  <si>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</si>
  <si>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</si>
  <si>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</si>
  <si>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</si>
  <si>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</si>
  <si>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</si>
  <si>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</si>
  <si>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</si>
  <si>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</si>
  <si>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</si>
  <si>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</si>
  <si>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</si>
  <si>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</si>
  <si>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Затверджений бюджет на 2018 р.</t>
  </si>
  <si>
    <t>Затверджений бюджет на 2018р. зі змінами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</si>
  <si>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</si>
  <si>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</si>
  <si>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</si>
  <si>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</si>
  <si>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Фактичні надходження до бюджету станом  на 01.05.2017р.</t>
  </si>
  <si>
    <t xml:space="preserve">Затверджено розписом станом на  01.05.2018 р.                             </t>
  </si>
  <si>
    <r>
      <t xml:space="preserve">                                                                                                                 станом  на  01 травня  2018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</si>
  <si>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 </t>
    </r>
    <r>
      <rPr>
        <b/>
        <sz val="11"/>
        <color rgb="FFFF0000"/>
        <rFont val="Times New Roman"/>
        <family val="1"/>
        <charset val="204"/>
      </rPr>
      <t>01.</t>
    </r>
    <r>
      <rPr>
        <b/>
        <sz val="11"/>
        <color indexed="10"/>
        <rFont val="Times New Roman"/>
        <family val="1"/>
        <charset val="204"/>
      </rPr>
      <t>05.2018р.</t>
    </r>
  </si>
  <si>
    <t>Внутрішні податки на товари та послуги (акцизний податок)</t>
  </si>
  <si>
    <t>Головний спеціаліст відділу доходів бюджету                                          Ю.Якуш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</si>
</sst>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indexed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5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5"/>
      <color theme="3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1" fillId="0" borderId="0" xfId="1"/>
    <xf numFmtId="0" fontId="3" fillId="0" borderId="0" xfId="1" applyFont="1"/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Continuous"/>
    </xf>
    <xf numFmtId="166" fontId="8" fillId="0" borderId="0" xfId="1" applyNumberFormat="1" applyFont="1" applyFill="1" applyBorder="1"/>
    <xf numFmtId="165" fontId="9" fillId="0" borderId="0" xfId="1" applyNumberFormat="1" applyFont="1" applyFill="1" applyBorder="1"/>
    <xf numFmtId="0" fontId="1" fillId="0" borderId="0" xfId="1" applyFill="1"/>
    <xf numFmtId="0" fontId="11" fillId="0" borderId="0" xfId="1" applyFont="1"/>
    <xf numFmtId="0" fontId="17" fillId="0" borderId="0" xfId="1" applyFont="1"/>
    <xf numFmtId="0" fontId="17" fillId="0" borderId="0" xfId="1" applyFont="1" applyFill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0" borderId="4" xfId="1" applyFont="1" applyFill="1" applyBorder="1" applyAlignment="1">
      <alignment horizontal="centerContinuous"/>
    </xf>
    <xf numFmtId="0" fontId="6" fillId="2" borderId="19" xfId="1" applyFont="1" applyFill="1" applyBorder="1" applyAlignment="1">
      <alignment horizontal="centerContinuous"/>
    </xf>
    <xf numFmtId="0" fontId="4" fillId="0" borderId="6" xfId="1" applyFont="1" applyFill="1" applyBorder="1" applyAlignment="1" applyProtection="1">
      <alignment horizontal="left" wrapText="1"/>
      <protection locked="0"/>
    </xf>
    <xf numFmtId="0" fontId="7" fillId="0" borderId="0" xfId="1" applyFont="1"/>
    <xf numFmtId="0" fontId="20" fillId="0" borderId="11" xfId="1" applyFont="1" applyFill="1" applyBorder="1" applyAlignment="1">
      <alignment horizontal="left" wrapText="1"/>
    </xf>
    <xf numFmtId="0" fontId="15" fillId="0" borderId="0" xfId="1" applyFont="1" applyBorder="1"/>
    <xf numFmtId="4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/>
    <xf numFmtId="4" fontId="15" fillId="3" borderId="0" xfId="1" applyNumberFormat="1" applyFont="1" applyFill="1" applyBorder="1"/>
    <xf numFmtId="4" fontId="15" fillId="0" borderId="0" xfId="1" applyNumberFormat="1" applyFont="1" applyFill="1" applyBorder="1"/>
    <xf numFmtId="49" fontId="12" fillId="0" borderId="14" xfId="1" applyNumberFormat="1" applyFont="1" applyBorder="1" applyAlignment="1">
      <alignment horizontal="left" wrapText="1"/>
    </xf>
    <xf numFmtId="0" fontId="12" fillId="0" borderId="6" xfId="1" applyFont="1" applyBorder="1" applyAlignment="1" applyProtection="1">
      <protection locked="0"/>
    </xf>
    <xf numFmtId="0" fontId="12" fillId="0" borderId="6" xfId="1" applyFont="1" applyFill="1" applyBorder="1" applyAlignment="1" applyProtection="1">
      <alignment wrapText="1"/>
      <protection locked="0"/>
    </xf>
    <xf numFmtId="0" fontId="12" fillId="0" borderId="13" xfId="1" applyFont="1" applyBorder="1" applyAlignment="1">
      <alignment horizontal="left" wrapText="1"/>
    </xf>
    <xf numFmtId="0" fontId="21" fillId="0" borderId="14" xfId="1" applyFont="1" applyBorder="1" applyAlignment="1">
      <alignment horizontal="left" wrapText="1"/>
    </xf>
    <xf numFmtId="0" fontId="12" fillId="0" borderId="14" xfId="1" applyFont="1" applyBorder="1" applyAlignment="1">
      <alignment horizontal="left" wrapText="1"/>
    </xf>
    <xf numFmtId="0" fontId="12" fillId="0" borderId="6" xfId="1" applyFont="1" applyBorder="1" applyAlignment="1" applyProtection="1">
      <alignment wrapText="1"/>
      <protection locked="0"/>
    </xf>
    <xf numFmtId="49" fontId="22" fillId="0" borderId="6" xfId="1" applyNumberFormat="1" applyFont="1" applyBorder="1" applyAlignment="1" applyProtection="1">
      <alignment horizontal="left" wrapText="1"/>
      <protection locked="0"/>
    </xf>
    <xf numFmtId="0" fontId="12" fillId="0" borderId="6" xfId="1" applyFont="1" applyBorder="1" applyAlignment="1">
      <alignment wrapText="1"/>
    </xf>
    <xf numFmtId="0" fontId="23" fillId="0" borderId="6" xfId="1" applyFont="1" applyFill="1" applyBorder="1" applyAlignment="1">
      <alignment horizontal="left" wrapText="1"/>
    </xf>
    <xf numFmtId="0" fontId="3" fillId="0" borderId="25" xfId="1" applyFont="1" applyBorder="1"/>
    <xf numFmtId="0" fontId="5" fillId="0" borderId="25" xfId="1" applyFont="1" applyBorder="1"/>
    <xf numFmtId="0" fontId="15" fillId="0" borderId="25" xfId="1" applyFont="1" applyBorder="1"/>
    <xf numFmtId="4" fontId="16" fillId="0" borderId="25" xfId="1" applyNumberFormat="1" applyFont="1" applyFill="1" applyBorder="1" applyAlignment="1">
      <alignment horizontal="right"/>
    </xf>
    <xf numFmtId="4" fontId="16" fillId="0" borderId="25" xfId="1" applyNumberFormat="1" applyFont="1" applyFill="1" applyBorder="1"/>
    <xf numFmtId="4" fontId="15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9" fillId="4" borderId="9" xfId="1" applyFont="1" applyFill="1" applyBorder="1" applyAlignment="1">
      <alignment horizontal="left" wrapText="1"/>
    </xf>
    <xf numFmtId="0" fontId="19" fillId="4" borderId="11" xfId="1" applyFont="1" applyFill="1" applyBorder="1" applyAlignment="1">
      <alignment horizontal="left" wrapText="1"/>
    </xf>
    <xf numFmtId="0" fontId="23" fillId="4" borderId="6" xfId="1" applyFont="1" applyFill="1" applyBorder="1" applyAlignment="1">
      <alignment horizontal="left" wrapText="1"/>
    </xf>
    <xf numFmtId="0" fontId="13" fillId="4" borderId="28" xfId="1" applyFont="1" applyFill="1" applyBorder="1" applyAlignment="1">
      <alignment horizontal="left"/>
    </xf>
    <xf numFmtId="0" fontId="14" fillId="5" borderId="6" xfId="1" applyFont="1" applyFill="1" applyBorder="1" applyAlignment="1">
      <alignment horizontal="left" wrapText="1"/>
    </xf>
    <xf numFmtId="0" fontId="18" fillId="0" borderId="6" xfId="0" applyFont="1" applyBorder="1" applyAlignment="1">
      <alignment wrapText="1"/>
    </xf>
    <xf numFmtId="0" fontId="7" fillId="0" borderId="6" xfId="1" applyFont="1" applyBorder="1" applyAlignment="1" applyProtection="1">
      <alignment wrapText="1"/>
      <protection locked="0"/>
    </xf>
    <xf numFmtId="11" fontId="7" fillId="0" borderId="6" xfId="1" applyNumberFormat="1" applyFont="1" applyBorder="1" applyAlignment="1" applyProtection="1">
      <alignment horizontal="left" wrapText="1"/>
      <protection locked="0"/>
    </xf>
    <xf numFmtId="0" fontId="7" fillId="0" borderId="6" xfId="1" applyFont="1" applyBorder="1" applyAlignment="1">
      <alignment wrapText="1"/>
    </xf>
    <xf numFmtId="49" fontId="4" fillId="0" borderId="13" xfId="1" applyNumberFormat="1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7" fillId="0" borderId="11" xfId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0" fillId="0" borderId="23" xfId="0" applyBorder="1"/>
    <xf numFmtId="0" fontId="4" fillId="0" borderId="6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8" fillId="0" borderId="31" xfId="1" applyFont="1" applyBorder="1" applyAlignment="1">
      <alignment horizontal="center"/>
    </xf>
    <xf numFmtId="0" fontId="33" fillId="4" borderId="8" xfId="1" applyFont="1" applyFill="1" applyBorder="1" applyAlignment="1">
      <alignment horizontal="center"/>
    </xf>
    <xf numFmtId="0" fontId="33" fillId="0" borderId="1" xfId="1" applyFont="1" applyBorder="1" applyAlignment="1">
      <alignment horizontal="center"/>
    </xf>
    <xf numFmtId="0" fontId="33" fillId="0" borderId="1" xfId="1" applyFont="1" applyFill="1" applyBorder="1" applyAlignment="1">
      <alignment horizontal="center"/>
    </xf>
    <xf numFmtId="0" fontId="32" fillId="0" borderId="1" xfId="1" applyFont="1" applyFill="1" applyBorder="1" applyAlignment="1">
      <alignment horizontal="center"/>
    </xf>
    <xf numFmtId="0" fontId="33" fillId="4" borderId="15" xfId="1" applyFont="1" applyFill="1" applyBorder="1" applyAlignment="1">
      <alignment horizontal="center"/>
    </xf>
    <xf numFmtId="0" fontId="33" fillId="0" borderId="16" xfId="1" applyFont="1" applyBorder="1" applyAlignment="1">
      <alignment horizontal="center"/>
    </xf>
    <xf numFmtId="0" fontId="33" fillId="0" borderId="15" xfId="1" applyFont="1" applyBorder="1" applyAlignment="1">
      <alignment horizontal="center"/>
    </xf>
    <xf numFmtId="0" fontId="33" fillId="4" borderId="1" xfId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33" fillId="0" borderId="16" xfId="1" applyFont="1" applyFill="1" applyBorder="1" applyAlignment="1">
      <alignment horizontal="center"/>
    </xf>
    <xf numFmtId="0" fontId="33" fillId="5" borderId="1" xfId="1" applyFont="1" applyFill="1" applyBorder="1" applyAlignment="1">
      <alignment horizontal="center"/>
    </xf>
    <xf numFmtId="0" fontId="33" fillId="0" borderId="15" xfId="1" applyFont="1" applyFill="1" applyBorder="1" applyAlignment="1">
      <alignment horizontal="center"/>
    </xf>
    <xf numFmtId="0" fontId="34" fillId="4" borderId="27" xfId="1" applyFont="1" applyFill="1" applyBorder="1"/>
    <xf numFmtId="165" fontId="26" fillId="4" borderId="6" xfId="1" applyNumberFormat="1" applyFont="1" applyFill="1" applyBorder="1"/>
    <xf numFmtId="166" fontId="25" fillId="0" borderId="6" xfId="1" applyNumberFormat="1" applyFont="1" applyBorder="1" applyProtection="1">
      <protection locked="0"/>
    </xf>
    <xf numFmtId="166" fontId="25" fillId="4" borderId="6" xfId="1" applyNumberFormat="1" applyFont="1" applyFill="1" applyBorder="1" applyAlignment="1" applyProtection="1">
      <alignment horizontal="right"/>
      <protection locked="0"/>
    </xf>
    <xf numFmtId="166" fontId="25" fillId="3" borderId="6" xfId="1" applyNumberFormat="1" applyFont="1" applyFill="1" applyBorder="1" applyAlignment="1">
      <alignment horizontal="right"/>
    </xf>
    <xf numFmtId="165" fontId="25" fillId="3" borderId="6" xfId="1" applyNumberFormat="1" applyFont="1" applyFill="1" applyBorder="1"/>
    <xf numFmtId="166" fontId="25" fillId="0" borderId="6" xfId="1" applyNumberFormat="1" applyFont="1" applyBorder="1"/>
    <xf numFmtId="165" fontId="25" fillId="3" borderId="7" xfId="1" applyNumberFormat="1" applyFont="1" applyFill="1" applyBorder="1"/>
    <xf numFmtId="166" fontId="25" fillId="0" borderId="6" xfId="1" applyNumberFormat="1" applyFont="1" applyBorder="1" applyAlignment="1" applyProtection="1">
      <alignment horizontal="right"/>
      <protection locked="0"/>
    </xf>
    <xf numFmtId="166" fontId="25" fillId="4" borderId="6" xfId="1" applyNumberFormat="1" applyFont="1" applyFill="1" applyBorder="1" applyProtection="1">
      <protection locked="0"/>
    </xf>
    <xf numFmtId="166" fontId="25" fillId="0" borderId="6" xfId="1" applyNumberFormat="1" applyFont="1" applyFill="1" applyBorder="1" applyProtection="1">
      <protection locked="0"/>
    </xf>
    <xf numFmtId="166" fontId="26" fillId="0" borderId="6" xfId="1" applyNumberFormat="1" applyFont="1" applyFill="1" applyBorder="1" applyProtection="1">
      <protection locked="0"/>
    </xf>
    <xf numFmtId="166" fontId="26" fillId="4" borderId="6" xfId="1" applyNumberFormat="1" applyFont="1" applyFill="1" applyBorder="1" applyProtection="1">
      <protection locked="0"/>
    </xf>
    <xf numFmtId="166" fontId="26" fillId="3" borderId="6" xfId="1" applyNumberFormat="1" applyFont="1" applyFill="1" applyBorder="1" applyAlignment="1">
      <alignment horizontal="right"/>
    </xf>
    <xf numFmtId="166" fontId="26" fillId="0" borderId="6" xfId="1" applyNumberFormat="1" applyFont="1" applyBorder="1"/>
    <xf numFmtId="165" fontId="26" fillId="3" borderId="7" xfId="1" applyNumberFormat="1" applyFont="1" applyFill="1" applyBorder="1"/>
    <xf numFmtId="166" fontId="30" fillId="4" borderId="11" xfId="1" applyNumberFormat="1" applyFont="1" applyFill="1" applyBorder="1" applyAlignment="1">
      <alignment horizontal="right"/>
    </xf>
    <xf numFmtId="165" fontId="26" fillId="4" borderId="7" xfId="1" applyNumberFormat="1" applyFont="1" applyFill="1" applyBorder="1"/>
    <xf numFmtId="165" fontId="25" fillId="0" borderId="7" xfId="1" applyNumberFormat="1" applyFont="1" applyBorder="1"/>
    <xf numFmtId="166" fontId="26" fillId="0" borderId="6" xfId="1" applyNumberFormat="1" applyFont="1" applyBorder="1" applyAlignment="1" applyProtection="1">
      <alignment horizontal="right"/>
      <protection locked="0"/>
    </xf>
    <xf numFmtId="166" fontId="26" fillId="4" borderId="6" xfId="1" applyNumberFormat="1" applyFont="1" applyFill="1" applyBorder="1" applyAlignment="1" applyProtection="1">
      <alignment horizontal="right"/>
      <protection locked="0"/>
    </xf>
    <xf numFmtId="166" fontId="25" fillId="4" borderId="6" xfId="1" applyNumberFormat="1" applyFont="1" applyFill="1" applyBorder="1" applyAlignment="1" applyProtection="1">
      <protection locked="0"/>
    </xf>
    <xf numFmtId="165" fontId="27" fillId="3" borderId="7" xfId="1" applyNumberFormat="1" applyFont="1" applyFill="1" applyBorder="1" applyAlignment="1"/>
    <xf numFmtId="164" fontId="25" fillId="4" borderId="6" xfId="1" applyNumberFormat="1" applyFont="1" applyFill="1" applyBorder="1" applyAlignment="1" applyProtection="1">
      <protection locked="0"/>
    </xf>
    <xf numFmtId="164" fontId="25" fillId="4" borderId="6" xfId="1" applyNumberFormat="1" applyFont="1" applyFill="1" applyBorder="1" applyProtection="1">
      <protection locked="0"/>
    </xf>
    <xf numFmtId="166" fontId="25" fillId="0" borderId="33" xfId="1" applyNumberFormat="1" applyFont="1" applyBorder="1" applyAlignment="1" applyProtection="1">
      <alignment horizontal="right"/>
      <protection locked="0"/>
    </xf>
    <xf numFmtId="166" fontId="25" fillId="4" borderId="33" xfId="1" applyNumberFormat="1" applyFont="1" applyFill="1" applyBorder="1" applyAlignment="1" applyProtection="1">
      <protection locked="0"/>
    </xf>
    <xf numFmtId="166" fontId="25" fillId="3" borderId="33" xfId="1" applyNumberFormat="1" applyFont="1" applyFill="1" applyBorder="1" applyAlignment="1">
      <alignment horizontal="right"/>
    </xf>
    <xf numFmtId="165" fontId="25" fillId="3" borderId="33" xfId="1" applyNumberFormat="1" applyFont="1" applyFill="1" applyBorder="1"/>
    <xf numFmtId="164" fontId="25" fillId="4" borderId="33" xfId="1" applyNumberFormat="1" applyFont="1" applyFill="1" applyBorder="1" applyProtection="1">
      <protection locked="0"/>
    </xf>
    <xf numFmtId="166" fontId="25" fillId="0" borderId="33" xfId="1" applyNumberFormat="1" applyFont="1" applyBorder="1"/>
    <xf numFmtId="165" fontId="25" fillId="0" borderId="34" xfId="1" applyNumberFormat="1" applyFont="1" applyBorder="1"/>
    <xf numFmtId="0" fontId="35" fillId="0" borderId="6" xfId="0" applyFont="1" applyBorder="1" applyAlignment="1">
      <alignment horizontal="center"/>
    </xf>
    <xf numFmtId="0" fontId="35" fillId="4" borderId="6" xfId="0" applyFont="1" applyFill="1" applyBorder="1" applyAlignment="1">
      <alignment horizontal="right"/>
    </xf>
    <xf numFmtId="166" fontId="35" fillId="0" borderId="6" xfId="0" applyNumberFormat="1" applyFont="1" applyBorder="1" applyAlignment="1">
      <alignment horizontal="right"/>
    </xf>
    <xf numFmtId="166" fontId="35" fillId="4" borderId="6" xfId="0" applyNumberFormat="1" applyFont="1" applyFill="1" applyBorder="1" applyAlignment="1">
      <alignment horizontal="right"/>
    </xf>
    <xf numFmtId="166" fontId="26" fillId="5" borderId="6" xfId="1" applyNumberFormat="1" applyFont="1" applyFill="1" applyBorder="1" applyProtection="1">
      <protection locked="0"/>
    </xf>
    <xf numFmtId="165" fontId="25" fillId="5" borderId="6" xfId="1" applyNumberFormat="1" applyFont="1" applyFill="1" applyBorder="1"/>
    <xf numFmtId="166" fontId="25" fillId="5" borderId="6" xfId="1" applyNumberFormat="1" applyFont="1" applyFill="1" applyBorder="1" applyProtection="1">
      <protection locked="0"/>
    </xf>
    <xf numFmtId="166" fontId="25" fillId="0" borderId="6" xfId="1" applyNumberFormat="1" applyFont="1" applyFill="1" applyBorder="1" applyAlignment="1" applyProtection="1">
      <alignment horizontal="right"/>
      <protection locked="0"/>
    </xf>
    <xf numFmtId="166" fontId="25" fillId="0" borderId="11" xfId="1" applyNumberFormat="1" applyFont="1" applyFill="1" applyBorder="1" applyProtection="1">
      <protection locked="0"/>
    </xf>
    <xf numFmtId="166" fontId="25" fillId="4" borderId="11" xfId="1" applyNumberFormat="1" applyFont="1" applyFill="1" applyBorder="1" applyProtection="1">
      <protection locked="0"/>
    </xf>
    <xf numFmtId="0" fontId="7" fillId="0" borderId="0" xfId="1" applyFont="1" applyFill="1" applyBorder="1" applyAlignment="1">
      <alignment wrapText="1"/>
    </xf>
    <xf numFmtId="0" fontId="12" fillId="0" borderId="6" xfId="1" applyFont="1" applyBorder="1" applyAlignment="1"/>
    <xf numFmtId="0" fontId="4" fillId="0" borderId="6" xfId="1" applyFont="1" applyFill="1" applyBorder="1" applyAlignment="1"/>
    <xf numFmtId="0" fontId="7" fillId="0" borderId="6" xfId="1" applyFont="1" applyFill="1" applyBorder="1" applyAlignment="1">
      <alignment wrapText="1"/>
    </xf>
    <xf numFmtId="0" fontId="38" fillId="0" borderId="13" xfId="0" applyFont="1" applyBorder="1" applyAlignment="1">
      <alignment horizontal="left" wrapText="1"/>
    </xf>
    <xf numFmtId="0" fontId="39" fillId="0" borderId="6" xfId="1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11" fontId="7" fillId="0" borderId="17" xfId="1" applyNumberFormat="1" applyFont="1" applyBorder="1" applyAlignment="1" applyProtection="1">
      <alignment horizontal="left" wrapText="1"/>
      <protection locked="0"/>
    </xf>
    <xf numFmtId="0" fontId="6" fillId="2" borderId="3" xfId="1" applyFont="1" applyFill="1" applyBorder="1" applyAlignment="1">
      <alignment horizontal="centerContinuous"/>
    </xf>
    <xf numFmtId="164" fontId="12" fillId="0" borderId="6" xfId="1" applyNumberFormat="1" applyFont="1" applyFill="1" applyBorder="1" applyAlignment="1" applyProtection="1">
      <alignment wrapText="1"/>
      <protection locked="0"/>
    </xf>
    <xf numFmtId="164" fontId="12" fillId="0" borderId="6" xfId="1" applyNumberFormat="1" applyFont="1" applyBorder="1" applyAlignment="1" applyProtection="1">
      <alignment horizontal="right" wrapText="1"/>
      <protection locked="0"/>
    </xf>
    <xf numFmtId="164" fontId="22" fillId="0" borderId="6" xfId="1" applyNumberFormat="1" applyFont="1" applyBorder="1" applyAlignment="1" applyProtection="1">
      <alignment horizontal="right" wrapText="1"/>
      <protection locked="0"/>
    </xf>
    <xf numFmtId="164" fontId="40" fillId="0" borderId="17" xfId="0" applyNumberFormat="1" applyFont="1" applyBorder="1" applyAlignment="1" applyProtection="1">
      <alignment horizontal="right" wrapText="1"/>
      <protection locked="0"/>
    </xf>
    <xf numFmtId="164" fontId="12" fillId="0" borderId="6" xfId="1" applyNumberFormat="1" applyFont="1" applyBorder="1" applyAlignment="1" applyProtection="1">
      <alignment horizontal="right"/>
      <protection locked="0"/>
    </xf>
    <xf numFmtId="164" fontId="12" fillId="0" borderId="6" xfId="1" applyNumberFormat="1" applyFont="1" applyBorder="1" applyAlignment="1">
      <alignment horizontal="right"/>
    </xf>
    <xf numFmtId="166" fontId="26" fillId="0" borderId="6" xfId="1" applyNumberFormat="1" applyFont="1" applyFill="1" applyBorder="1" applyAlignment="1" applyProtection="1">
      <protection locked="0"/>
    </xf>
    <xf numFmtId="164" fontId="20" fillId="0" borderId="11" xfId="1" applyNumberFormat="1" applyFont="1" applyFill="1" applyBorder="1" applyAlignment="1">
      <alignment horizontal="right" wrapText="1"/>
    </xf>
    <xf numFmtId="164" fontId="4" fillId="0" borderId="13" xfId="1" applyNumberFormat="1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38" fillId="0" borderId="13" xfId="0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20" fillId="0" borderId="11" xfId="1" applyFont="1" applyFill="1" applyBorder="1" applyAlignment="1">
      <alignment horizontal="right" wrapText="1"/>
    </xf>
    <xf numFmtId="164" fontId="4" fillId="0" borderId="6" xfId="1" applyNumberFormat="1" applyFont="1" applyFill="1" applyBorder="1" applyAlignment="1"/>
    <xf numFmtId="49" fontId="40" fillId="0" borderId="6" xfId="0" applyNumberFormat="1" applyFont="1" applyBorder="1" applyAlignment="1" applyProtection="1">
      <alignment horizontal="left" wrapText="1"/>
      <protection locked="0"/>
    </xf>
    <xf numFmtId="164" fontId="12" fillId="3" borderId="6" xfId="0" applyNumberFormat="1" applyFont="1" applyFill="1" applyBorder="1" applyAlignment="1" applyProtection="1">
      <alignment horizontal="right" wrapText="1"/>
    </xf>
    <xf numFmtId="164" fontId="12" fillId="0" borderId="6" xfId="1" applyNumberFormat="1" applyFont="1" applyFill="1" applyBorder="1" applyAlignment="1" applyProtection="1">
      <alignment horizontal="right" wrapText="1"/>
      <protection locked="0"/>
    </xf>
    <xf numFmtId="164" fontId="12" fillId="0" borderId="0" xfId="0" applyNumberFormat="1" applyFont="1" applyBorder="1" applyAlignment="1">
      <alignment horizontal="right" wrapText="1"/>
    </xf>
    <xf numFmtId="164" fontId="12" fillId="0" borderId="6" xfId="0" applyNumberFormat="1" applyFont="1" applyBorder="1" applyAlignment="1">
      <alignment horizontal="right" wrapText="1"/>
    </xf>
    <xf numFmtId="164" fontId="12" fillId="0" borderId="11" xfId="1" applyNumberFormat="1" applyFont="1" applyBorder="1" applyAlignment="1">
      <alignment horizontal="right" wrapText="1"/>
    </xf>
    <xf numFmtId="0" fontId="23" fillId="4" borderId="11" xfId="1" applyFont="1" applyFill="1" applyBorder="1" applyAlignment="1">
      <alignment horizontal="left" wrapText="1"/>
    </xf>
    <xf numFmtId="0" fontId="12" fillId="0" borderId="11" xfId="1" applyFont="1" applyBorder="1" applyAlignment="1">
      <alignment wrapText="1"/>
    </xf>
    <xf numFmtId="0" fontId="12" fillId="0" borderId="6" xfId="1" applyFont="1" applyBorder="1" applyAlignment="1">
      <alignment horizontal="right" wrapText="1"/>
    </xf>
    <xf numFmtId="164" fontId="12" fillId="0" borderId="6" xfId="1" applyNumberFormat="1" applyFont="1" applyBorder="1" applyAlignment="1">
      <alignment horizontal="right" wrapText="1"/>
    </xf>
    <xf numFmtId="0" fontId="38" fillId="0" borderId="0" xfId="0" applyFont="1" applyAlignment="1">
      <alignment wrapText="1"/>
    </xf>
    <xf numFmtId="0" fontId="4" fillId="3" borderId="6" xfId="0" applyFont="1" applyFill="1" applyBorder="1" applyAlignment="1" applyProtection="1">
      <alignment horizontal="left" wrapText="1"/>
    </xf>
    <xf numFmtId="11" fontId="4" fillId="0" borderId="11" xfId="1" applyNumberFormat="1" applyFont="1" applyBorder="1" applyAlignment="1">
      <alignment wrapText="1"/>
    </xf>
    <xf numFmtId="0" fontId="7" fillId="0" borderId="37" xfId="0" applyFont="1" applyBorder="1" applyAlignment="1">
      <alignment vertical="center" wrapText="1"/>
    </xf>
    <xf numFmtId="4" fontId="12" fillId="0" borderId="6" xfId="1" applyNumberFormat="1" applyFont="1" applyBorder="1" applyAlignment="1" applyProtection="1">
      <protection locked="0"/>
    </xf>
    <xf numFmtId="4" fontId="12" fillId="0" borderId="13" xfId="1" applyNumberFormat="1" applyFont="1" applyBorder="1" applyAlignment="1">
      <alignment wrapText="1"/>
    </xf>
    <xf numFmtId="4" fontId="12" fillId="0" borderId="14" xfId="1" applyNumberFormat="1" applyFont="1" applyBorder="1" applyAlignment="1">
      <alignment wrapText="1"/>
    </xf>
    <xf numFmtId="0" fontId="32" fillId="4" borderId="15" xfId="1" applyFont="1" applyFill="1" applyBorder="1" applyAlignment="1">
      <alignment horizontal="center"/>
    </xf>
    <xf numFmtId="166" fontId="32" fillId="4" borderId="11" xfId="1" applyNumberFormat="1" applyFont="1" applyFill="1" applyBorder="1" applyProtection="1">
      <protection locked="0"/>
    </xf>
    <xf numFmtId="165" fontId="32" fillId="4" borderId="6" xfId="1" applyNumberFormat="1" applyFont="1" applyFill="1" applyBorder="1"/>
    <xf numFmtId="165" fontId="32" fillId="4" borderId="30" xfId="1" applyNumberFormat="1" applyFont="1" applyFill="1" applyBorder="1"/>
    <xf numFmtId="0" fontId="43" fillId="0" borderId="0" xfId="0" applyFont="1"/>
    <xf numFmtId="166" fontId="32" fillId="4" borderId="28" xfId="1" applyNumberFormat="1" applyFont="1" applyFill="1" applyBorder="1" applyAlignment="1">
      <alignment horizontal="right"/>
    </xf>
    <xf numFmtId="165" fontId="32" fillId="4" borderId="29" xfId="1" applyNumberFormat="1" applyFont="1" applyFill="1" applyBorder="1"/>
    <xf numFmtId="166" fontId="44" fillId="4" borderId="9" xfId="1" applyNumberFormat="1" applyFont="1" applyFill="1" applyBorder="1" applyAlignment="1">
      <alignment wrapText="1"/>
    </xf>
    <xf numFmtId="166" fontId="44" fillId="4" borderId="9" xfId="1" applyNumberFormat="1" applyFont="1" applyFill="1" applyBorder="1" applyAlignment="1">
      <alignment horizontal="right" wrapText="1"/>
    </xf>
    <xf numFmtId="165" fontId="32" fillId="4" borderId="12" xfId="1" applyNumberFormat="1" applyFont="1" applyFill="1" applyBorder="1"/>
    <xf numFmtId="166" fontId="44" fillId="4" borderId="11" xfId="1" applyNumberFormat="1" applyFont="1" applyFill="1" applyBorder="1" applyAlignment="1"/>
    <xf numFmtId="166" fontId="44" fillId="4" borderId="11" xfId="1" applyNumberFormat="1" applyFont="1" applyFill="1" applyBorder="1" applyAlignment="1">
      <alignment horizontal="right"/>
    </xf>
    <xf numFmtId="165" fontId="32" fillId="4" borderId="7" xfId="1" applyNumberFormat="1" applyFont="1" applyFill="1" applyBorder="1"/>
    <xf numFmtId="166" fontId="32" fillId="4" borderId="6" xfId="1" applyNumberFormat="1" applyFont="1" applyFill="1" applyBorder="1" applyProtection="1">
      <protection locked="0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0" fillId="0" borderId="21" xfId="1" applyFont="1" applyBorder="1" applyAlignment="1">
      <alignment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29" fillId="0" borderId="16" xfId="1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 applyAlignment="1" applyProtection="1">
      <alignment horizontal="center"/>
      <protection locked="0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36" fillId="0" borderId="10" xfId="1" applyFont="1" applyBorder="1" applyAlignment="1">
      <alignment horizontal="center" vertical="center"/>
    </xf>
    <xf numFmtId="0" fontId="37" fillId="0" borderId="21" xfId="1" applyFont="1" applyBorder="1" applyAlignment="1">
      <alignment vertical="center"/>
    </xf>
    <xf numFmtId="0" fontId="41" fillId="0" borderId="10" xfId="1" applyFont="1" applyBorder="1" applyAlignment="1">
      <alignment horizontal="center" vertical="center" wrapText="1"/>
    </xf>
    <xf numFmtId="0" fontId="41" fillId="0" borderId="2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tabSelected="1" view="pageBreakPreview" zoomScale="70" zoomScaleNormal="70" zoomScaleSheetLayoutView="70" workbookViewId="0">
      <selection activeCell="E83" sqref="E83"/>
    </sheetView>
  </sheetViews>
  <sheetFormatPr defaultRowHeight="15" x14ac:dyDescent="0.25"/>
  <cols>
    <col min="1" max="1" width="12.5703125" customWidth="1"/>
    <col min="2" max="2" width="67.5703125" customWidth="1"/>
    <col min="3" max="3" width="17" customWidth="1"/>
    <col min="4" max="4" width="15.7109375" customWidth="1"/>
    <col min="5" max="5" width="15.5703125" customWidth="1"/>
    <col min="6" max="6" width="16.28515625" customWidth="1"/>
    <col min="7" max="7" width="15.140625" customWidth="1"/>
    <col min="8" max="8" width="13" customWidth="1"/>
    <col min="9" max="9" width="16.5703125" customWidth="1"/>
    <col min="10" max="10" width="15.28515625" customWidth="1"/>
    <col min="11" max="11" width="15.5703125" customWidth="1"/>
  </cols>
  <sheetData>
    <row r="1" spans="1:11" ht="20.25" x14ac:dyDescent="0.3">
      <c r="A1" s="2"/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8" customHeight="1" x14ac:dyDescent="0.3">
      <c r="A2" s="2"/>
      <c r="B2" s="179" t="s">
        <v>63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7.25" customHeight="1" x14ac:dyDescent="0.3">
      <c r="A3" s="2"/>
      <c r="B3" s="180" t="s">
        <v>68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1:11" ht="2.2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19"/>
      <c r="K4" s="2"/>
    </row>
    <row r="5" spans="1:11" ht="63.75" customHeight="1" x14ac:dyDescent="0.25">
      <c r="A5" s="181" t="s">
        <v>47</v>
      </c>
      <c r="B5" s="183" t="s">
        <v>48</v>
      </c>
      <c r="C5" s="185" t="s">
        <v>60</v>
      </c>
      <c r="D5" s="185" t="s">
        <v>61</v>
      </c>
      <c r="E5" s="187" t="s">
        <v>67</v>
      </c>
      <c r="F5" s="172" t="s">
        <v>69</v>
      </c>
      <c r="G5" s="174" t="s">
        <v>1</v>
      </c>
      <c r="H5" s="174"/>
      <c r="I5" s="172" t="s">
        <v>66</v>
      </c>
      <c r="J5" s="174" t="s">
        <v>57</v>
      </c>
      <c r="K5" s="175"/>
    </row>
    <row r="6" spans="1:11" ht="15" customHeight="1" x14ac:dyDescent="0.25">
      <c r="A6" s="182"/>
      <c r="B6" s="184"/>
      <c r="C6" s="186"/>
      <c r="D6" s="186"/>
      <c r="E6" s="188"/>
      <c r="F6" s="173"/>
      <c r="G6" s="60" t="s">
        <v>2</v>
      </c>
      <c r="H6" s="61" t="s">
        <v>3</v>
      </c>
      <c r="I6" s="173"/>
      <c r="J6" s="60" t="s">
        <v>2</v>
      </c>
      <c r="K6" s="62" t="s">
        <v>3</v>
      </c>
    </row>
    <row r="7" spans="1:11" ht="14.25" customHeight="1" x14ac:dyDescent="0.25">
      <c r="A7" s="3">
        <v>1</v>
      </c>
      <c r="B7" s="17">
        <v>2</v>
      </c>
      <c r="C7" s="126"/>
      <c r="D7" s="5">
        <v>3</v>
      </c>
      <c r="E7" s="5">
        <v>4</v>
      </c>
      <c r="F7" s="6">
        <v>5</v>
      </c>
      <c r="G7" s="14">
        <v>6</v>
      </c>
      <c r="H7" s="15">
        <v>7</v>
      </c>
      <c r="I7" s="16">
        <v>8</v>
      </c>
      <c r="J7" s="4">
        <v>9</v>
      </c>
      <c r="K7" s="7">
        <v>10</v>
      </c>
    </row>
    <row r="8" spans="1:11" s="162" customFormat="1" ht="24" customHeight="1" x14ac:dyDescent="0.35">
      <c r="A8" s="64">
        <v>100000</v>
      </c>
      <c r="B8" s="44" t="s">
        <v>4</v>
      </c>
      <c r="C8" s="165">
        <f>SUM(C9:C11,C12)</f>
        <v>311934.90000000002</v>
      </c>
      <c r="D8" s="166">
        <f>SUM(D9:D11,D12)</f>
        <v>311934.90000000002</v>
      </c>
      <c r="E8" s="166">
        <f>SUM(E9:E11,E12)</f>
        <v>108296.9</v>
      </c>
      <c r="F8" s="166">
        <f>SUM(F9:F11,F12)</f>
        <v>115810.19999999998</v>
      </c>
      <c r="G8" s="166">
        <f>SUM(G9:G11,G12)</f>
        <v>7513.2999999999993</v>
      </c>
      <c r="H8" s="160">
        <f>SUM(F8/E8)</f>
        <v>1.0693768704367346</v>
      </c>
      <c r="I8" s="166">
        <f>SUM(I9:I11,I12)</f>
        <v>96995.900000000009</v>
      </c>
      <c r="J8" s="166">
        <f>SUM(J9:J11,J12)</f>
        <v>18814.299999999985</v>
      </c>
      <c r="K8" s="167">
        <f>SUM(F8/I8)*100%</f>
        <v>1.1939700544043612</v>
      </c>
    </row>
    <row r="9" spans="1:11" ht="27.75" customHeight="1" x14ac:dyDescent="0.3">
      <c r="A9" s="65">
        <v>110100</v>
      </c>
      <c r="B9" s="27" t="s">
        <v>5</v>
      </c>
      <c r="C9" s="155">
        <v>240033.6</v>
      </c>
      <c r="D9" s="155">
        <v>240033.6</v>
      </c>
      <c r="E9" s="78">
        <v>84172.9</v>
      </c>
      <c r="F9" s="79">
        <v>91070.399999999994</v>
      </c>
      <c r="G9" s="80">
        <f>SUM(F9-E9)</f>
        <v>6897.5</v>
      </c>
      <c r="H9" s="81">
        <f>SUM(F9/E9)</f>
        <v>1.0819444262939735</v>
      </c>
      <c r="I9" s="79">
        <v>73695.600000000006</v>
      </c>
      <c r="J9" s="82">
        <f>SUM(F9-I9)</f>
        <v>17374.799999999988</v>
      </c>
      <c r="K9" s="83">
        <f>SUM(F9/I9)*100%</f>
        <v>1.2357644147004705</v>
      </c>
    </row>
    <row r="10" spans="1:11" ht="24" customHeight="1" x14ac:dyDescent="0.3">
      <c r="A10" s="66">
        <v>110200</v>
      </c>
      <c r="B10" s="28" t="s">
        <v>6</v>
      </c>
      <c r="C10" s="127">
        <v>172</v>
      </c>
      <c r="D10" s="127">
        <v>172</v>
      </c>
      <c r="E10" s="84">
        <v>22</v>
      </c>
      <c r="F10" s="85">
        <v>246.3</v>
      </c>
      <c r="G10" s="80">
        <f t="shared" ref="G10:G11" si="0">SUM(F10-E10)</f>
        <v>224.3</v>
      </c>
      <c r="H10" s="81">
        <f t="shared" ref="H10:H11" si="1">SUM(F10/E10)</f>
        <v>11.195454545454545</v>
      </c>
      <c r="I10" s="85">
        <v>385.3</v>
      </c>
      <c r="J10" s="82">
        <f t="shared" ref="J10:J18" si="2">SUM(F10-I10)</f>
        <v>-139</v>
      </c>
      <c r="K10" s="83">
        <f t="shared" ref="K10:K31" si="3">SUM(F10/I10)*100%</f>
        <v>0.63924214897482479</v>
      </c>
    </row>
    <row r="11" spans="1:11" ht="35.25" customHeight="1" x14ac:dyDescent="0.3">
      <c r="A11" s="66">
        <v>140400</v>
      </c>
      <c r="B11" s="29" t="s">
        <v>70</v>
      </c>
      <c r="C11" s="156">
        <v>11506.6</v>
      </c>
      <c r="D11" s="156">
        <v>11506.6</v>
      </c>
      <c r="E11" s="86">
        <v>3135.9</v>
      </c>
      <c r="F11" s="85">
        <v>3090.9</v>
      </c>
      <c r="G11" s="80">
        <f t="shared" si="0"/>
        <v>-45</v>
      </c>
      <c r="H11" s="81">
        <f t="shared" si="1"/>
        <v>0.98565005261647376</v>
      </c>
      <c r="I11" s="85">
        <v>2841.3</v>
      </c>
      <c r="J11" s="82">
        <f t="shared" si="2"/>
        <v>249.59999999999991</v>
      </c>
      <c r="K11" s="83">
        <f t="shared" si="3"/>
        <v>1.0878471122373561</v>
      </c>
    </row>
    <row r="12" spans="1:11" ht="21.75" customHeight="1" x14ac:dyDescent="0.3">
      <c r="A12" s="67">
        <v>180000</v>
      </c>
      <c r="B12" s="30" t="s">
        <v>7</v>
      </c>
      <c r="C12" s="133">
        <f t="shared" ref="C12:F12" si="4">SUM(C17:C18,C13)</f>
        <v>60222.7</v>
      </c>
      <c r="D12" s="87">
        <f t="shared" si="4"/>
        <v>60222.7</v>
      </c>
      <c r="E12" s="87">
        <f t="shared" si="4"/>
        <v>20966.100000000002</v>
      </c>
      <c r="F12" s="88">
        <f t="shared" si="4"/>
        <v>21402.6</v>
      </c>
      <c r="G12" s="89">
        <f>SUM(G17:G18,G13)</f>
        <v>436.49999999999864</v>
      </c>
      <c r="H12" s="81">
        <f t="shared" ref="H12:H18" si="5">SUM(F12/E12)</f>
        <v>1.020819322620802</v>
      </c>
      <c r="I12" s="88">
        <f t="shared" ref="I12" si="6">SUM(I17:I18,I13)</f>
        <v>20073.7</v>
      </c>
      <c r="J12" s="90">
        <f t="shared" si="2"/>
        <v>1328.8999999999978</v>
      </c>
      <c r="K12" s="91">
        <f t="shared" si="3"/>
        <v>1.0662010491339413</v>
      </c>
    </row>
    <row r="13" spans="1:11" ht="24" customHeight="1" x14ac:dyDescent="0.3">
      <c r="A13" s="67">
        <v>180100</v>
      </c>
      <c r="B13" s="31" t="s">
        <v>8</v>
      </c>
      <c r="C13" s="133">
        <f t="shared" ref="C13:F13" si="7">SUM(C14:C16)</f>
        <v>49219.6</v>
      </c>
      <c r="D13" s="87">
        <f t="shared" si="7"/>
        <v>49219.6</v>
      </c>
      <c r="E13" s="87">
        <f t="shared" si="7"/>
        <v>16766.100000000002</v>
      </c>
      <c r="F13" s="88">
        <f t="shared" si="7"/>
        <v>16989</v>
      </c>
      <c r="G13" s="89">
        <f>SUM(G14:G16)</f>
        <v>222.89999999999827</v>
      </c>
      <c r="H13" s="81">
        <f t="shared" si="5"/>
        <v>1.0132946839157584</v>
      </c>
      <c r="I13" s="88">
        <f t="shared" ref="I13" si="8">SUM(I14:I16)</f>
        <v>16271</v>
      </c>
      <c r="J13" s="82">
        <f t="shared" si="2"/>
        <v>718</v>
      </c>
      <c r="K13" s="83">
        <f t="shared" si="3"/>
        <v>1.0441275889619568</v>
      </c>
    </row>
    <row r="14" spans="1:11" ht="24" customHeight="1" x14ac:dyDescent="0.3">
      <c r="A14" s="66"/>
      <c r="B14" s="26" t="s">
        <v>9</v>
      </c>
      <c r="C14" s="157">
        <v>3769.6</v>
      </c>
      <c r="D14" s="157">
        <v>3769.6</v>
      </c>
      <c r="E14" s="86">
        <v>1585.4</v>
      </c>
      <c r="F14" s="85">
        <v>2113.1999999999998</v>
      </c>
      <c r="G14" s="80">
        <f t="shared" ref="G14:G18" si="9">SUM(F14-E14)</f>
        <v>527.79999999999973</v>
      </c>
      <c r="H14" s="81">
        <f t="shared" si="5"/>
        <v>1.3329128295698245</v>
      </c>
      <c r="I14" s="85">
        <v>1412.5</v>
      </c>
      <c r="J14" s="82">
        <f t="shared" si="2"/>
        <v>700.69999999999982</v>
      </c>
      <c r="K14" s="83">
        <f t="shared" si="3"/>
        <v>1.4960707964601769</v>
      </c>
    </row>
    <row r="15" spans="1:11" ht="21.75" customHeight="1" x14ac:dyDescent="0.3">
      <c r="A15" s="66"/>
      <c r="B15" s="26" t="s">
        <v>10</v>
      </c>
      <c r="C15" s="157">
        <v>45400</v>
      </c>
      <c r="D15" s="157">
        <v>45400</v>
      </c>
      <c r="E15" s="86">
        <v>15175.7</v>
      </c>
      <c r="F15" s="85">
        <v>14870.8</v>
      </c>
      <c r="G15" s="80">
        <f t="shared" si="9"/>
        <v>-304.90000000000146</v>
      </c>
      <c r="H15" s="81">
        <f t="shared" si="5"/>
        <v>0.97990866978129498</v>
      </c>
      <c r="I15" s="85">
        <v>14858.5</v>
      </c>
      <c r="J15" s="82">
        <f t="shared" si="2"/>
        <v>12.299999999999272</v>
      </c>
      <c r="K15" s="83">
        <f t="shared" si="3"/>
        <v>1.0008278089982166</v>
      </c>
    </row>
    <row r="16" spans="1:11" ht="21.75" customHeight="1" x14ac:dyDescent="0.3">
      <c r="A16" s="66"/>
      <c r="B16" s="26" t="s">
        <v>11</v>
      </c>
      <c r="C16" s="157">
        <v>50</v>
      </c>
      <c r="D16" s="157">
        <v>50</v>
      </c>
      <c r="E16" s="86">
        <v>5</v>
      </c>
      <c r="F16" s="85">
        <v>5</v>
      </c>
      <c r="G16" s="80">
        <f t="shared" si="9"/>
        <v>0</v>
      </c>
      <c r="H16" s="81">
        <f t="shared" si="5"/>
        <v>1</v>
      </c>
      <c r="I16" s="85">
        <v>0</v>
      </c>
      <c r="J16" s="82">
        <f t="shared" si="2"/>
        <v>5</v>
      </c>
      <c r="K16" s="83"/>
    </row>
    <row r="17" spans="1:11" ht="20.25" customHeight="1" x14ac:dyDescent="0.3">
      <c r="A17" s="66">
        <v>180300</v>
      </c>
      <c r="B17" s="26" t="s">
        <v>12</v>
      </c>
      <c r="C17" s="157">
        <v>3.1</v>
      </c>
      <c r="D17" s="157">
        <v>3.1</v>
      </c>
      <c r="E17" s="86">
        <v>1.5</v>
      </c>
      <c r="F17" s="85">
        <v>1.5</v>
      </c>
      <c r="G17" s="80">
        <f t="shared" si="9"/>
        <v>0</v>
      </c>
      <c r="H17" s="81">
        <f t="shared" si="5"/>
        <v>1</v>
      </c>
      <c r="I17" s="85">
        <v>0.7</v>
      </c>
      <c r="J17" s="82">
        <f t="shared" si="2"/>
        <v>0.8</v>
      </c>
      <c r="K17" s="83">
        <f t="shared" si="3"/>
        <v>2.1428571428571428</v>
      </c>
    </row>
    <row r="18" spans="1:11" ht="21" customHeight="1" x14ac:dyDescent="0.3">
      <c r="A18" s="66">
        <v>180500</v>
      </c>
      <c r="B18" s="26" t="s">
        <v>13</v>
      </c>
      <c r="C18" s="157">
        <v>11000</v>
      </c>
      <c r="D18" s="157">
        <v>11000</v>
      </c>
      <c r="E18" s="86">
        <v>4198.5</v>
      </c>
      <c r="F18" s="85">
        <v>4412.1000000000004</v>
      </c>
      <c r="G18" s="80">
        <f t="shared" si="9"/>
        <v>213.60000000000036</v>
      </c>
      <c r="H18" s="81">
        <f t="shared" si="5"/>
        <v>1.050875312611647</v>
      </c>
      <c r="I18" s="85">
        <v>3802</v>
      </c>
      <c r="J18" s="82">
        <f t="shared" si="2"/>
        <v>610.10000000000036</v>
      </c>
      <c r="K18" s="83">
        <f t="shared" si="3"/>
        <v>1.1604681746449239</v>
      </c>
    </row>
    <row r="19" spans="1:11" s="162" customFormat="1" ht="24" customHeight="1" x14ac:dyDescent="0.35">
      <c r="A19" s="68">
        <v>200000</v>
      </c>
      <c r="B19" s="45" t="s">
        <v>15</v>
      </c>
      <c r="C19" s="168">
        <f>SUM(C20:C31)</f>
        <v>1420.3</v>
      </c>
      <c r="D19" s="169">
        <f>SUM(D20:D31)</f>
        <v>1420.3</v>
      </c>
      <c r="E19" s="169">
        <f>SUM(E20:E32)</f>
        <v>480.50000000000006</v>
      </c>
      <c r="F19" s="169">
        <f>SUM(F20:F32)</f>
        <v>598.4</v>
      </c>
      <c r="G19" s="169">
        <f>SUM(G20:G32)</f>
        <v>117.89999999999999</v>
      </c>
      <c r="H19" s="160">
        <f>SUM(F19/E19)</f>
        <v>1.2453694068678458</v>
      </c>
      <c r="I19" s="169">
        <f>SUM(I20:I31)</f>
        <v>1279.2</v>
      </c>
      <c r="J19" s="169">
        <f>SUM(J20:J32)</f>
        <v>-662.4000000000002</v>
      </c>
      <c r="K19" s="170">
        <f>SUM(F19/I19)*100%</f>
        <v>0.46779237023139458</v>
      </c>
    </row>
    <row r="20" spans="1:11" ht="37.5" customHeight="1" x14ac:dyDescent="0.3">
      <c r="A20" s="66">
        <v>210103</v>
      </c>
      <c r="B20" s="18" t="s">
        <v>34</v>
      </c>
      <c r="C20" s="143">
        <v>130.30000000000001</v>
      </c>
      <c r="D20" s="143">
        <v>130.30000000000001</v>
      </c>
      <c r="E20" s="86"/>
      <c r="F20" s="85">
        <v>31.7</v>
      </c>
      <c r="G20" s="80">
        <f t="shared" ref="G20:G32" si="10">SUM(F20-E20)</f>
        <v>31.7</v>
      </c>
      <c r="H20" s="81"/>
      <c r="I20" s="85">
        <v>1.8</v>
      </c>
      <c r="J20" s="82">
        <f t="shared" ref="J20:J35" si="11">SUM(F20-I20)</f>
        <v>29.9</v>
      </c>
      <c r="K20" s="94">
        <f t="shared" si="3"/>
        <v>17.611111111111111</v>
      </c>
    </row>
    <row r="21" spans="1:11" ht="36.75" customHeight="1" x14ac:dyDescent="0.3">
      <c r="A21" s="66">
        <v>210500</v>
      </c>
      <c r="B21" s="59" t="s">
        <v>40</v>
      </c>
      <c r="C21" s="144"/>
      <c r="D21" s="86"/>
      <c r="E21" s="86"/>
      <c r="F21" s="85"/>
      <c r="G21" s="80"/>
      <c r="H21" s="81"/>
      <c r="I21" s="85">
        <v>839.1</v>
      </c>
      <c r="J21" s="82">
        <f t="shared" si="11"/>
        <v>-839.1</v>
      </c>
      <c r="K21" s="94"/>
    </row>
    <row r="22" spans="1:11" ht="24" hidden="1" customHeight="1" x14ac:dyDescent="0.3">
      <c r="A22" s="66">
        <v>210805</v>
      </c>
      <c r="B22" s="59" t="s">
        <v>16</v>
      </c>
      <c r="C22" s="145"/>
      <c r="D22" s="86"/>
      <c r="E22" s="86"/>
      <c r="F22" s="85"/>
      <c r="G22" s="80">
        <f t="shared" si="10"/>
        <v>0</v>
      </c>
      <c r="H22" s="81" t="e">
        <f t="shared" ref="H22:H31" si="12">SUM(F22/E22)</f>
        <v>#DIV/0!</v>
      </c>
      <c r="I22" s="85"/>
      <c r="J22" s="82">
        <f t="shared" si="11"/>
        <v>0</v>
      </c>
      <c r="K22" s="94"/>
    </row>
    <row r="23" spans="1:11" ht="24" customHeight="1" x14ac:dyDescent="0.3">
      <c r="A23" s="66">
        <v>210805</v>
      </c>
      <c r="B23" s="119" t="s">
        <v>16</v>
      </c>
      <c r="C23" s="145"/>
      <c r="D23" s="86"/>
      <c r="E23" s="86"/>
      <c r="F23" s="85"/>
      <c r="G23" s="80"/>
      <c r="H23" s="81"/>
      <c r="I23" s="85">
        <v>18.399999999999999</v>
      </c>
      <c r="J23" s="82"/>
      <c r="K23" s="94"/>
    </row>
    <row r="24" spans="1:11" ht="18.75" customHeight="1" x14ac:dyDescent="0.3">
      <c r="A24" s="65">
        <v>210811</v>
      </c>
      <c r="B24" s="32" t="s">
        <v>17</v>
      </c>
      <c r="C24" s="128">
        <v>20</v>
      </c>
      <c r="D24" s="128">
        <v>20</v>
      </c>
      <c r="E24" s="86">
        <v>20</v>
      </c>
      <c r="F24" s="85">
        <v>83.1</v>
      </c>
      <c r="G24" s="80">
        <f t="shared" si="10"/>
        <v>63.099999999999994</v>
      </c>
      <c r="H24" s="81">
        <f t="shared" si="12"/>
        <v>4.1549999999999994</v>
      </c>
      <c r="I24" s="85">
        <v>10.199999999999999</v>
      </c>
      <c r="J24" s="82">
        <f t="shared" si="11"/>
        <v>72.899999999999991</v>
      </c>
      <c r="K24" s="94">
        <f>SUM(F24/I24)*100%</f>
        <v>8.1470588235294112</v>
      </c>
    </row>
    <row r="25" spans="1:11" ht="33" customHeight="1" x14ac:dyDescent="0.3">
      <c r="A25" s="69">
        <v>210815</v>
      </c>
      <c r="B25" s="152" t="s">
        <v>37</v>
      </c>
      <c r="C25" s="142"/>
      <c r="D25" s="86"/>
      <c r="E25" s="86"/>
      <c r="F25" s="85"/>
      <c r="G25" s="80"/>
      <c r="H25" s="81"/>
      <c r="I25" s="85">
        <v>37</v>
      </c>
      <c r="J25" s="82">
        <f t="shared" si="11"/>
        <v>-37</v>
      </c>
      <c r="K25" s="94">
        <f>SUM(F25/I25)*100%</f>
        <v>0</v>
      </c>
    </row>
    <row r="26" spans="1:11" ht="51.75" customHeight="1" x14ac:dyDescent="0.3">
      <c r="A26" s="70">
        <v>220103</v>
      </c>
      <c r="B26" s="152" t="s">
        <v>39</v>
      </c>
      <c r="C26" s="142">
        <v>10</v>
      </c>
      <c r="D26" s="142">
        <v>10</v>
      </c>
      <c r="E26" s="86">
        <v>5.8</v>
      </c>
      <c r="F26" s="85">
        <v>11.1</v>
      </c>
      <c r="G26" s="80">
        <f t="shared" si="10"/>
        <v>5.3</v>
      </c>
      <c r="H26" s="81">
        <f t="shared" si="12"/>
        <v>1.9137931034482758</v>
      </c>
      <c r="I26" s="85">
        <v>13.1</v>
      </c>
      <c r="J26" s="82">
        <f t="shared" si="11"/>
        <v>-2</v>
      </c>
      <c r="K26" s="94">
        <f>SUM(F26/I26)*100%</f>
        <v>0.84732824427480913</v>
      </c>
    </row>
    <row r="27" spans="1:11" ht="21.75" customHeight="1" x14ac:dyDescent="0.3">
      <c r="A27" s="65">
        <v>220125</v>
      </c>
      <c r="B27" s="33" t="s">
        <v>33</v>
      </c>
      <c r="C27" s="129">
        <v>940</v>
      </c>
      <c r="D27" s="129">
        <v>940</v>
      </c>
      <c r="E27" s="86">
        <v>340.6</v>
      </c>
      <c r="F27" s="85">
        <v>364.1</v>
      </c>
      <c r="G27" s="80">
        <f t="shared" si="10"/>
        <v>23.5</v>
      </c>
      <c r="H27" s="81">
        <f t="shared" si="12"/>
        <v>1.0689958896065765</v>
      </c>
      <c r="I27" s="85">
        <v>274.10000000000002</v>
      </c>
      <c r="J27" s="82">
        <f t="shared" si="11"/>
        <v>90</v>
      </c>
      <c r="K27" s="94">
        <f t="shared" si="3"/>
        <v>1.328347318496899</v>
      </c>
    </row>
    <row r="28" spans="1:11" ht="39.75" customHeight="1" x14ac:dyDescent="0.3">
      <c r="A28" s="65">
        <v>220126</v>
      </c>
      <c r="B28" s="141" t="s">
        <v>35</v>
      </c>
      <c r="C28" s="130">
        <v>198</v>
      </c>
      <c r="D28" s="130">
        <v>198</v>
      </c>
      <c r="E28" s="86">
        <v>61.2</v>
      </c>
      <c r="F28" s="85">
        <v>48.5</v>
      </c>
      <c r="G28" s="80">
        <f t="shared" si="10"/>
        <v>-12.700000000000003</v>
      </c>
      <c r="H28" s="81">
        <f t="shared" si="12"/>
        <v>0.79248366013071891</v>
      </c>
      <c r="I28" s="85">
        <v>48.7</v>
      </c>
      <c r="J28" s="82">
        <f t="shared" si="11"/>
        <v>-0.20000000000000284</v>
      </c>
      <c r="K28" s="94">
        <f t="shared" si="3"/>
        <v>0.99589322381930179</v>
      </c>
    </row>
    <row r="29" spans="1:11" ht="30.75" hidden="1" customHeight="1" x14ac:dyDescent="0.3">
      <c r="A29" s="65">
        <v>220804</v>
      </c>
      <c r="B29" s="50" t="s">
        <v>41</v>
      </c>
      <c r="C29" s="128"/>
      <c r="D29" s="86"/>
      <c r="E29" s="86"/>
      <c r="F29" s="85"/>
      <c r="G29" s="80">
        <f t="shared" si="10"/>
        <v>0</v>
      </c>
      <c r="H29" s="81" t="e">
        <f t="shared" si="12"/>
        <v>#DIV/0!</v>
      </c>
      <c r="I29" s="85"/>
      <c r="J29" s="82">
        <f t="shared" si="11"/>
        <v>0</v>
      </c>
      <c r="K29" s="94" t="e">
        <f t="shared" si="3"/>
        <v>#DIV/0!</v>
      </c>
    </row>
    <row r="30" spans="1:11" ht="20.25" customHeight="1" x14ac:dyDescent="0.3">
      <c r="A30" s="65">
        <v>220900</v>
      </c>
      <c r="B30" s="27" t="s">
        <v>18</v>
      </c>
      <c r="C30" s="131">
        <v>37</v>
      </c>
      <c r="D30" s="131">
        <v>37</v>
      </c>
      <c r="E30" s="86">
        <v>7.6</v>
      </c>
      <c r="F30" s="85">
        <v>6</v>
      </c>
      <c r="G30" s="80">
        <f t="shared" si="10"/>
        <v>-1.5999999999999996</v>
      </c>
      <c r="H30" s="81">
        <f t="shared" si="12"/>
        <v>0.78947368421052633</v>
      </c>
      <c r="I30" s="85">
        <v>11</v>
      </c>
      <c r="J30" s="82">
        <f t="shared" si="11"/>
        <v>-5</v>
      </c>
      <c r="K30" s="94">
        <f t="shared" si="3"/>
        <v>0.54545454545454541</v>
      </c>
    </row>
    <row r="31" spans="1:11" ht="19.5" customHeight="1" x14ac:dyDescent="0.3">
      <c r="A31" s="65">
        <v>240603</v>
      </c>
      <c r="B31" s="119" t="s">
        <v>16</v>
      </c>
      <c r="C31" s="132">
        <v>85</v>
      </c>
      <c r="D31" s="132">
        <v>85</v>
      </c>
      <c r="E31" s="86">
        <v>45.3</v>
      </c>
      <c r="F31" s="85">
        <v>50.1</v>
      </c>
      <c r="G31" s="80">
        <f t="shared" si="10"/>
        <v>4.8000000000000043</v>
      </c>
      <c r="H31" s="81">
        <f t="shared" si="12"/>
        <v>1.1059602649006623</v>
      </c>
      <c r="I31" s="85">
        <v>25.8</v>
      </c>
      <c r="J31" s="82">
        <f t="shared" si="11"/>
        <v>24.3</v>
      </c>
      <c r="K31" s="94">
        <f t="shared" si="3"/>
        <v>1.941860465116279</v>
      </c>
    </row>
    <row r="32" spans="1:11" ht="33" customHeight="1" x14ac:dyDescent="0.3">
      <c r="A32" s="70">
        <v>240622</v>
      </c>
      <c r="B32" s="153" t="s">
        <v>49</v>
      </c>
      <c r="C32" s="146"/>
      <c r="D32" s="116"/>
      <c r="E32" s="116"/>
      <c r="F32" s="117">
        <v>3.8</v>
      </c>
      <c r="G32" s="80">
        <f t="shared" si="10"/>
        <v>3.8</v>
      </c>
      <c r="H32" s="81"/>
      <c r="I32" s="117"/>
      <c r="J32" s="82">
        <f t="shared" si="11"/>
        <v>3.8</v>
      </c>
      <c r="K32" s="94"/>
    </row>
    <row r="33" spans="1:11" ht="21.75" customHeight="1" x14ac:dyDescent="0.3">
      <c r="A33" s="68">
        <v>300000</v>
      </c>
      <c r="B33" s="45" t="s">
        <v>19</v>
      </c>
      <c r="C33" s="147"/>
      <c r="D33" s="92">
        <f>SUM(D34:D35)</f>
        <v>0</v>
      </c>
      <c r="E33" s="92"/>
      <c r="F33" s="92">
        <v>0.3</v>
      </c>
      <c r="G33" s="92">
        <f>SUM(F33-E33)</f>
        <v>0.3</v>
      </c>
      <c r="H33" s="77"/>
      <c r="I33" s="92">
        <v>0.3</v>
      </c>
      <c r="J33" s="92">
        <f>SUM(F33-I33)</f>
        <v>0</v>
      </c>
      <c r="K33" s="93">
        <f t="shared" ref="K33" si="13">SUM(F33/I33)*100%</f>
        <v>1</v>
      </c>
    </row>
    <row r="34" spans="1:11" ht="28.5" hidden="1" customHeight="1" x14ac:dyDescent="0.3">
      <c r="A34" s="65">
        <v>310102</v>
      </c>
      <c r="B34" s="34" t="s">
        <v>20</v>
      </c>
      <c r="C34" s="34"/>
      <c r="D34" s="84"/>
      <c r="E34" s="84"/>
      <c r="F34" s="85"/>
      <c r="G34" s="80">
        <v>0</v>
      </c>
      <c r="H34" s="81"/>
      <c r="I34" s="85"/>
      <c r="J34" s="82">
        <f t="shared" si="11"/>
        <v>0</v>
      </c>
      <c r="K34" s="94"/>
    </row>
    <row r="35" spans="1:11" ht="15.75" customHeight="1" x14ac:dyDescent="0.3">
      <c r="A35" s="65"/>
      <c r="B35" s="55" t="s">
        <v>21</v>
      </c>
      <c r="C35" s="148"/>
      <c r="D35" s="84"/>
      <c r="E35" s="84"/>
      <c r="F35" s="85"/>
      <c r="G35" s="80">
        <f t="shared" ref="G35" si="14">SUM(F35-E35)</f>
        <v>0</v>
      </c>
      <c r="H35" s="81"/>
      <c r="I35" s="85">
        <v>-1</v>
      </c>
      <c r="J35" s="82">
        <f t="shared" si="11"/>
        <v>1</v>
      </c>
      <c r="K35" s="94">
        <f t="shared" ref="K35" si="15">SUM(F35/I35)*100%</f>
        <v>0</v>
      </c>
    </row>
    <row r="36" spans="1:11" s="162" customFormat="1" ht="24.75" customHeight="1" x14ac:dyDescent="0.35">
      <c r="A36" s="71"/>
      <c r="B36" s="45" t="s">
        <v>22</v>
      </c>
      <c r="C36" s="171">
        <f>SUM(C8,C19,C33)</f>
        <v>313355.2</v>
      </c>
      <c r="D36" s="171">
        <f>SUM(D8,D19,D33)</f>
        <v>313355.2</v>
      </c>
      <c r="E36" s="171">
        <f>SUM(E8,E19,E33)</f>
        <v>108777.4</v>
      </c>
      <c r="F36" s="171">
        <f>SUM(F8,F19,F33,F35)</f>
        <v>116408.89999999998</v>
      </c>
      <c r="G36" s="171">
        <f>SUM(G8,G19,G33,G35)</f>
        <v>7631.4999999999991</v>
      </c>
      <c r="H36" s="160">
        <f>SUM(F36/E36)</f>
        <v>1.0701570362961423</v>
      </c>
      <c r="I36" s="171">
        <f>SUM(I8,I19,I33,I35)</f>
        <v>98274.400000000009</v>
      </c>
      <c r="J36" s="171">
        <f>SUM(J8,J19,J33,J35)</f>
        <v>18152.899999999983</v>
      </c>
      <c r="K36" s="170">
        <f t="shared" ref="K36:K50" si="16">SUM(F36/I36)*100%</f>
        <v>1.1845292365051323</v>
      </c>
    </row>
    <row r="37" spans="1:11" ht="23.25" customHeight="1" x14ac:dyDescent="0.3">
      <c r="A37" s="72">
        <v>400000</v>
      </c>
      <c r="B37" s="35" t="s">
        <v>23</v>
      </c>
      <c r="C37" s="95">
        <f>SUM(C38,C42)</f>
        <v>159221.80000000005</v>
      </c>
      <c r="D37" s="95">
        <f>SUM(D38,D42)</f>
        <v>159266.10000000003</v>
      </c>
      <c r="E37" s="95">
        <f>SUM(E38,E42)</f>
        <v>50747.899999999994</v>
      </c>
      <c r="F37" s="95">
        <f>SUM(F38,F42)</f>
        <v>49638.100000000006</v>
      </c>
      <c r="G37" s="80">
        <f t="shared" ref="G37:G51" si="17">SUM(F37-E37)</f>
        <v>-1109.7999999999884</v>
      </c>
      <c r="H37" s="81">
        <f t="shared" ref="H37:H51" si="18">SUM(F37/E37)</f>
        <v>0.97813111478504555</v>
      </c>
      <c r="I37" s="95">
        <f>SUM(I38,I42)</f>
        <v>52206.8</v>
      </c>
      <c r="J37" s="89">
        <f>SUM(J38)</f>
        <v>-2336.7000000000007</v>
      </c>
      <c r="K37" s="91">
        <f t="shared" si="16"/>
        <v>0.95079759724786816</v>
      </c>
    </row>
    <row r="38" spans="1:11" ht="38.25" customHeight="1" x14ac:dyDescent="0.3">
      <c r="A38" s="72">
        <v>410300</v>
      </c>
      <c r="B38" s="35" t="s">
        <v>51</v>
      </c>
      <c r="C38" s="95">
        <f>SUM(C39:C41)</f>
        <v>89881.300000000017</v>
      </c>
      <c r="D38" s="95">
        <f t="shared" ref="D38:F38" si="19">SUM(D39:D41)</f>
        <v>89881.300000000017</v>
      </c>
      <c r="E38" s="95">
        <f t="shared" si="19"/>
        <v>29309.3</v>
      </c>
      <c r="F38" s="95">
        <f t="shared" si="19"/>
        <v>29309.3</v>
      </c>
      <c r="G38" s="80">
        <f t="shared" si="17"/>
        <v>0</v>
      </c>
      <c r="H38" s="81">
        <f t="shared" si="18"/>
        <v>1</v>
      </c>
      <c r="I38" s="96">
        <f>SUM(I39:I40)</f>
        <v>31646</v>
      </c>
      <c r="J38" s="90">
        <f t="shared" ref="J38:J52" si="20">SUM(F38-I38)</f>
        <v>-2336.7000000000007</v>
      </c>
      <c r="K38" s="91">
        <f t="shared" si="16"/>
        <v>0.92616128420653476</v>
      </c>
    </row>
    <row r="39" spans="1:11" ht="19.5" customHeight="1" x14ac:dyDescent="0.3">
      <c r="A39" s="65">
        <v>410339</v>
      </c>
      <c r="B39" s="123" t="s">
        <v>24</v>
      </c>
      <c r="C39" s="149">
        <v>53082.3</v>
      </c>
      <c r="D39" s="149">
        <v>53082.3</v>
      </c>
      <c r="E39" s="84">
        <v>16349.2</v>
      </c>
      <c r="F39" s="97">
        <v>16349.2</v>
      </c>
      <c r="G39" s="80">
        <f t="shared" si="17"/>
        <v>0</v>
      </c>
      <c r="H39" s="81">
        <f t="shared" si="18"/>
        <v>1</v>
      </c>
      <c r="I39" s="97">
        <v>20611.599999999999</v>
      </c>
      <c r="J39" s="82">
        <f t="shared" si="20"/>
        <v>-4262.3999999999978</v>
      </c>
      <c r="K39" s="98">
        <f t="shared" si="16"/>
        <v>0.79320382697122016</v>
      </c>
    </row>
    <row r="40" spans="1:11" ht="20.25" customHeight="1" x14ac:dyDescent="0.3">
      <c r="A40" s="65">
        <v>410342</v>
      </c>
      <c r="B40" s="123" t="s">
        <v>25</v>
      </c>
      <c r="C40" s="149">
        <v>31910.9</v>
      </c>
      <c r="D40" s="149">
        <v>31910.9</v>
      </c>
      <c r="E40" s="84">
        <v>12417</v>
      </c>
      <c r="F40" s="97">
        <v>12417</v>
      </c>
      <c r="G40" s="80">
        <f t="shared" si="17"/>
        <v>0</v>
      </c>
      <c r="H40" s="81">
        <f t="shared" si="18"/>
        <v>1</v>
      </c>
      <c r="I40" s="97">
        <v>11034.4</v>
      </c>
      <c r="J40" s="82">
        <f t="shared" si="20"/>
        <v>1382.6000000000004</v>
      </c>
      <c r="K40" s="98">
        <f t="shared" si="16"/>
        <v>1.1252990647429857</v>
      </c>
    </row>
    <row r="41" spans="1:11" ht="50.25" customHeight="1" x14ac:dyDescent="0.3">
      <c r="A41" s="65">
        <v>410351</v>
      </c>
      <c r="B41" s="123" t="s">
        <v>62</v>
      </c>
      <c r="C41" s="149">
        <v>4888.1000000000004</v>
      </c>
      <c r="D41" s="149">
        <v>4888.1000000000004</v>
      </c>
      <c r="E41" s="84">
        <v>543.1</v>
      </c>
      <c r="F41" s="97">
        <v>543.1</v>
      </c>
      <c r="G41" s="80">
        <f t="shared" si="17"/>
        <v>0</v>
      </c>
      <c r="H41" s="81">
        <f t="shared" si="18"/>
        <v>1</v>
      </c>
      <c r="I41" s="97"/>
      <c r="J41" s="82">
        <f t="shared" si="20"/>
        <v>543.1</v>
      </c>
      <c r="K41" s="98"/>
    </row>
    <row r="42" spans="1:11" ht="40.5" customHeight="1" x14ac:dyDescent="0.3">
      <c r="A42" s="72">
        <v>410500</v>
      </c>
      <c r="B42" s="35" t="s">
        <v>52</v>
      </c>
      <c r="C42" s="95">
        <f>SUM(C43:C50)</f>
        <v>69340.500000000015</v>
      </c>
      <c r="D42" s="95">
        <f>SUM(D43:D50)</f>
        <v>69384.800000000017</v>
      </c>
      <c r="E42" s="95">
        <f>SUM(E43:E50)</f>
        <v>21438.6</v>
      </c>
      <c r="F42" s="95">
        <f>SUM(F43:F50)</f>
        <v>20328.800000000003</v>
      </c>
      <c r="G42" s="95">
        <f>SUM(G43:G50)</f>
        <v>-1109.7999999999993</v>
      </c>
      <c r="H42" s="81">
        <f t="shared" si="18"/>
        <v>0.9482335600272408</v>
      </c>
      <c r="I42" s="95">
        <f>SUM(I43:I50)</f>
        <v>20560.800000000003</v>
      </c>
      <c r="J42" s="82">
        <f t="shared" si="20"/>
        <v>-232</v>
      </c>
      <c r="K42" s="98">
        <f t="shared" si="16"/>
        <v>0.98871639235827402</v>
      </c>
    </row>
    <row r="43" spans="1:11" ht="92.25" customHeight="1" x14ac:dyDescent="0.3">
      <c r="A43" s="65">
        <v>410501</v>
      </c>
      <c r="B43" s="56" t="s">
        <v>53</v>
      </c>
      <c r="C43" s="144">
        <v>12580</v>
      </c>
      <c r="D43" s="145">
        <v>12580</v>
      </c>
      <c r="E43" s="84">
        <v>3480.2</v>
      </c>
      <c r="F43" s="99">
        <v>3480.2</v>
      </c>
      <c r="G43" s="80">
        <f t="shared" si="17"/>
        <v>0</v>
      </c>
      <c r="H43" s="81">
        <f t="shared" si="18"/>
        <v>1</v>
      </c>
      <c r="I43" s="97">
        <v>3426.3</v>
      </c>
      <c r="J43" s="82">
        <f t="shared" si="20"/>
        <v>53.899999999999636</v>
      </c>
      <c r="K43" s="98">
        <f t="shared" si="16"/>
        <v>1.0157312552899629</v>
      </c>
    </row>
    <row r="44" spans="1:11" ht="59.25" customHeight="1" x14ac:dyDescent="0.3">
      <c r="A44" s="65">
        <v>410502</v>
      </c>
      <c r="B44" s="52" t="s">
        <v>54</v>
      </c>
      <c r="C44" s="150">
        <v>29</v>
      </c>
      <c r="D44" s="150">
        <v>29</v>
      </c>
      <c r="E44" s="84">
        <v>0.5</v>
      </c>
      <c r="F44" s="97">
        <v>0.5</v>
      </c>
      <c r="G44" s="80">
        <f t="shared" si="17"/>
        <v>0</v>
      </c>
      <c r="H44" s="81">
        <f t="shared" si="18"/>
        <v>1</v>
      </c>
      <c r="I44" s="97"/>
      <c r="J44" s="82">
        <f t="shared" si="20"/>
        <v>0.5</v>
      </c>
      <c r="K44" s="98"/>
    </row>
    <row r="45" spans="1:11" ht="75.75" customHeight="1" x14ac:dyDescent="0.3">
      <c r="A45" s="65">
        <v>410503</v>
      </c>
      <c r="B45" s="51" t="s">
        <v>55</v>
      </c>
      <c r="C45" s="128">
        <v>54891.6</v>
      </c>
      <c r="D45" s="128">
        <v>54891.6</v>
      </c>
      <c r="E45" s="84">
        <v>17300</v>
      </c>
      <c r="F45" s="97">
        <v>15983.7</v>
      </c>
      <c r="G45" s="80">
        <f t="shared" si="17"/>
        <v>-1316.2999999999993</v>
      </c>
      <c r="H45" s="81">
        <f t="shared" si="18"/>
        <v>0.92391329479768791</v>
      </c>
      <c r="I45" s="97">
        <v>16812.400000000001</v>
      </c>
      <c r="J45" s="82">
        <f t="shared" si="20"/>
        <v>-828.70000000000073</v>
      </c>
      <c r="K45" s="98">
        <f t="shared" si="16"/>
        <v>0.95070900049963114</v>
      </c>
    </row>
    <row r="46" spans="1:11" ht="46.5" customHeight="1" x14ac:dyDescent="0.3">
      <c r="A46" s="65">
        <v>410512</v>
      </c>
      <c r="B46" s="151" t="s">
        <v>65</v>
      </c>
      <c r="C46" s="128"/>
      <c r="D46" s="128"/>
      <c r="E46" s="84"/>
      <c r="F46" s="97">
        <v>179.9</v>
      </c>
      <c r="G46" s="80">
        <f t="shared" si="17"/>
        <v>179.9</v>
      </c>
      <c r="H46" s="81"/>
      <c r="I46" s="97">
        <v>77.900000000000006</v>
      </c>
      <c r="J46" s="82">
        <f t="shared" si="20"/>
        <v>102</v>
      </c>
      <c r="K46" s="98">
        <f t="shared" si="16"/>
        <v>2.3093709884467266</v>
      </c>
    </row>
    <row r="47" spans="1:11" ht="34.5" customHeight="1" x14ac:dyDescent="0.3">
      <c r="A47" s="65">
        <v>410515</v>
      </c>
      <c r="B47" s="125" t="s">
        <v>59</v>
      </c>
      <c r="C47" s="128">
        <v>628.6</v>
      </c>
      <c r="D47" s="128">
        <v>628.6</v>
      </c>
      <c r="E47" s="84">
        <v>209.6</v>
      </c>
      <c r="F47" s="97">
        <v>209.6</v>
      </c>
      <c r="G47" s="80">
        <f t="shared" si="17"/>
        <v>0</v>
      </c>
      <c r="H47" s="81">
        <f t="shared" si="18"/>
        <v>1</v>
      </c>
      <c r="I47" s="97"/>
      <c r="J47" s="82">
        <f t="shared" si="20"/>
        <v>209.6</v>
      </c>
      <c r="K47" s="98"/>
    </row>
    <row r="48" spans="1:11" ht="34.5" customHeight="1" x14ac:dyDescent="0.3">
      <c r="A48" s="69">
        <v>410516</v>
      </c>
      <c r="B48" s="154" t="s">
        <v>64</v>
      </c>
      <c r="C48" s="128"/>
      <c r="D48" s="128">
        <v>44.3</v>
      </c>
      <c r="E48" s="84">
        <v>44.3</v>
      </c>
      <c r="F48" s="97">
        <v>44.3</v>
      </c>
      <c r="G48" s="80">
        <f t="shared" si="17"/>
        <v>0</v>
      </c>
      <c r="H48" s="81">
        <f t="shared" si="18"/>
        <v>1</v>
      </c>
      <c r="I48" s="97"/>
      <c r="J48" s="82">
        <f t="shared" si="20"/>
        <v>44.3</v>
      </c>
      <c r="K48" s="98"/>
    </row>
    <row r="49" spans="1:11" ht="53.25" customHeight="1" x14ac:dyDescent="0.3">
      <c r="A49" s="65">
        <v>410520</v>
      </c>
      <c r="B49" s="124" t="s">
        <v>58</v>
      </c>
      <c r="C49" s="145">
        <v>911.1</v>
      </c>
      <c r="D49" s="145">
        <v>911.1</v>
      </c>
      <c r="E49" s="84">
        <v>303.89999999999998</v>
      </c>
      <c r="F49" s="97">
        <v>303.89999999999998</v>
      </c>
      <c r="G49" s="80">
        <f t="shared" si="17"/>
        <v>0</v>
      </c>
      <c r="H49" s="81">
        <f t="shared" si="18"/>
        <v>1</v>
      </c>
      <c r="I49" s="97">
        <v>56.3</v>
      </c>
      <c r="J49" s="82">
        <f t="shared" si="20"/>
        <v>247.59999999999997</v>
      </c>
      <c r="K49" s="98">
        <f t="shared" si="16"/>
        <v>5.3978685612788633</v>
      </c>
    </row>
    <row r="50" spans="1:11" ht="21.75" customHeight="1" x14ac:dyDescent="0.3">
      <c r="A50" s="65">
        <v>410539</v>
      </c>
      <c r="B50" s="56" t="s">
        <v>56</v>
      </c>
      <c r="C50" s="145">
        <v>300.2</v>
      </c>
      <c r="D50" s="145">
        <v>300.2</v>
      </c>
      <c r="E50" s="84">
        <v>100.1</v>
      </c>
      <c r="F50" s="97">
        <v>126.7</v>
      </c>
      <c r="G50" s="80">
        <f t="shared" si="17"/>
        <v>26.600000000000009</v>
      </c>
      <c r="H50" s="81">
        <f t="shared" si="18"/>
        <v>1.2657342657342658</v>
      </c>
      <c r="I50" s="100">
        <v>187.9</v>
      </c>
      <c r="J50" s="82">
        <f t="shared" si="20"/>
        <v>-61.2</v>
      </c>
      <c r="K50" s="94">
        <f t="shared" si="16"/>
        <v>0.67429483767961684</v>
      </c>
    </row>
    <row r="51" spans="1:11" ht="34.5" hidden="1" customHeight="1" x14ac:dyDescent="0.3">
      <c r="A51" s="65">
        <v>410366</v>
      </c>
      <c r="B51" s="20" t="s">
        <v>26</v>
      </c>
      <c r="C51" s="134"/>
      <c r="D51" s="84"/>
      <c r="E51" s="84"/>
      <c r="F51" s="97"/>
      <c r="G51" s="80">
        <f t="shared" si="17"/>
        <v>0</v>
      </c>
      <c r="H51" s="81" t="e">
        <f t="shared" si="18"/>
        <v>#DIV/0!</v>
      </c>
      <c r="I51" s="100"/>
      <c r="J51" s="82">
        <f t="shared" si="20"/>
        <v>0</v>
      </c>
      <c r="K51" s="94"/>
    </row>
    <row r="52" spans="1:11" s="58" customFormat="1" ht="36" hidden="1" customHeight="1" x14ac:dyDescent="0.25">
      <c r="A52" s="63">
        <v>410370</v>
      </c>
      <c r="B52" s="57" t="s">
        <v>44</v>
      </c>
      <c r="C52" s="57"/>
      <c r="D52" s="101"/>
      <c r="E52" s="101"/>
      <c r="F52" s="102"/>
      <c r="G52" s="103"/>
      <c r="H52" s="104"/>
      <c r="I52" s="105"/>
      <c r="J52" s="106">
        <f t="shared" si="20"/>
        <v>0</v>
      </c>
      <c r="K52" s="107"/>
    </row>
    <row r="53" spans="1:11" s="162" customFormat="1" ht="22.5" customHeight="1" x14ac:dyDescent="0.35">
      <c r="A53" s="158"/>
      <c r="B53" s="45" t="s">
        <v>45</v>
      </c>
      <c r="C53" s="159">
        <f>SUM(C36:C37)</f>
        <v>472577.00000000006</v>
      </c>
      <c r="D53" s="159">
        <f>SUM(D36:D37)</f>
        <v>472621.30000000005</v>
      </c>
      <c r="E53" s="159">
        <f>SUM(E36:E37)</f>
        <v>159525.29999999999</v>
      </c>
      <c r="F53" s="159">
        <f>SUM(F36:F37)</f>
        <v>166047</v>
      </c>
      <c r="G53" s="159">
        <f>SUM(G36:G37)</f>
        <v>6521.7000000000107</v>
      </c>
      <c r="H53" s="160">
        <f>SUM(F53/E53)</f>
        <v>1.0408819165361232</v>
      </c>
      <c r="I53" s="159">
        <f>SUM(I36:I37)</f>
        <v>150481.20000000001</v>
      </c>
      <c r="J53" s="159">
        <f>SUM(J36:J37)</f>
        <v>15816.199999999983</v>
      </c>
      <c r="K53" s="161">
        <f>SUM(F53/I53)*100%</f>
        <v>1.1034401639540354</v>
      </c>
    </row>
    <row r="54" spans="1:11" ht="19.5" customHeight="1" x14ac:dyDescent="0.25">
      <c r="A54" s="176" t="s">
        <v>31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8"/>
    </row>
    <row r="55" spans="1:11" ht="21.75" customHeight="1" x14ac:dyDescent="0.3">
      <c r="A55" s="66">
        <v>190100</v>
      </c>
      <c r="B55" s="53" t="s">
        <v>14</v>
      </c>
      <c r="C55" s="135">
        <v>100</v>
      </c>
      <c r="D55" s="135">
        <v>100</v>
      </c>
      <c r="E55" s="86">
        <v>60.6</v>
      </c>
      <c r="F55" s="85">
        <v>60.6</v>
      </c>
      <c r="G55" s="80">
        <f t="shared" ref="G55:G59" si="21">SUM(F55-E55)</f>
        <v>0</v>
      </c>
      <c r="H55" s="81">
        <f t="shared" ref="H55" si="22">SUM(F55/E55)</f>
        <v>1</v>
      </c>
      <c r="I55" s="85">
        <v>29.6</v>
      </c>
      <c r="J55" s="82">
        <f t="shared" ref="J55:J61" si="23">SUM(F55-I55)</f>
        <v>31</v>
      </c>
      <c r="K55" s="83">
        <f>SUM(F55/I55)*100%</f>
        <v>2.0472972972972974</v>
      </c>
    </row>
    <row r="56" spans="1:11" ht="38.25" hidden="1" customHeight="1" x14ac:dyDescent="0.3">
      <c r="A56" s="73">
        <v>240616</v>
      </c>
      <c r="B56" s="49" t="s">
        <v>38</v>
      </c>
      <c r="C56" s="136"/>
      <c r="D56" s="86"/>
      <c r="E56" s="86"/>
      <c r="F56" s="85"/>
      <c r="G56" s="80">
        <f t="shared" si="21"/>
        <v>0</v>
      </c>
      <c r="H56" s="81"/>
      <c r="I56" s="85"/>
      <c r="J56" s="82">
        <f t="shared" si="23"/>
        <v>0</v>
      </c>
      <c r="K56" s="83"/>
    </row>
    <row r="57" spans="1:11" ht="30" hidden="1" customHeight="1" x14ac:dyDescent="0.3">
      <c r="A57" s="73">
        <v>240621</v>
      </c>
      <c r="B57" s="122" t="s">
        <v>32</v>
      </c>
      <c r="C57" s="137"/>
      <c r="D57" s="108"/>
      <c r="E57" s="108"/>
      <c r="F57" s="109"/>
      <c r="G57" s="80">
        <f t="shared" si="21"/>
        <v>0</v>
      </c>
      <c r="H57" s="108"/>
      <c r="I57" s="109"/>
      <c r="J57" s="82">
        <f t="shared" si="23"/>
        <v>0</v>
      </c>
      <c r="K57" s="83" t="e">
        <f>SUM(F57/I57)*100%</f>
        <v>#DIV/0!</v>
      </c>
    </row>
    <row r="58" spans="1:11" ht="20.25" customHeight="1" x14ac:dyDescent="0.3">
      <c r="A58" s="73">
        <v>250000</v>
      </c>
      <c r="B58" s="54" t="s">
        <v>27</v>
      </c>
      <c r="C58" s="138">
        <v>9917.9</v>
      </c>
      <c r="D58" s="138">
        <v>9917.9</v>
      </c>
      <c r="E58" s="110">
        <v>4010.4</v>
      </c>
      <c r="F58" s="111">
        <v>4010.4</v>
      </c>
      <c r="G58" s="80">
        <f t="shared" si="21"/>
        <v>0</v>
      </c>
      <c r="H58" s="81">
        <f t="shared" ref="H58:H59" si="24">SUM(F58/E58)</f>
        <v>1</v>
      </c>
      <c r="I58" s="111">
        <v>3349.4</v>
      </c>
      <c r="J58" s="82">
        <f t="shared" si="23"/>
        <v>661</v>
      </c>
      <c r="K58" s="83">
        <f>SUM(F58/I58)*100%</f>
        <v>1.1973487788857706</v>
      </c>
    </row>
    <row r="59" spans="1:11" ht="24.75" hidden="1" customHeight="1" x14ac:dyDescent="0.3">
      <c r="A59" s="65">
        <v>410366</v>
      </c>
      <c r="B59" s="20" t="s">
        <v>26</v>
      </c>
      <c r="C59" s="139"/>
      <c r="D59" s="110"/>
      <c r="E59" s="110"/>
      <c r="F59" s="111"/>
      <c r="G59" s="80">
        <f t="shared" si="21"/>
        <v>0</v>
      </c>
      <c r="H59" s="81" t="e">
        <f t="shared" si="24"/>
        <v>#DIV/0!</v>
      </c>
      <c r="I59" s="111"/>
      <c r="J59" s="82">
        <f t="shared" si="23"/>
        <v>0</v>
      </c>
      <c r="K59" s="83"/>
    </row>
    <row r="60" spans="1:11" ht="21" customHeight="1" x14ac:dyDescent="0.3">
      <c r="A60" s="71"/>
      <c r="B60" s="46" t="s">
        <v>28</v>
      </c>
      <c r="C60" s="88">
        <f t="shared" ref="C60:D60" si="25">SUM(C61:C64)</f>
        <v>90</v>
      </c>
      <c r="D60" s="88">
        <f t="shared" si="25"/>
        <v>90</v>
      </c>
      <c r="E60" s="88">
        <f>SUM(E61:E64)</f>
        <v>0</v>
      </c>
      <c r="F60" s="88">
        <f>SUM(F61:F64)</f>
        <v>1217.2</v>
      </c>
      <c r="G60" s="88">
        <f>SUM(G61:G64)</f>
        <v>1217.2</v>
      </c>
      <c r="H60" s="77"/>
      <c r="I60" s="88">
        <f>SUM(I61:I64)</f>
        <v>93.399999999999991</v>
      </c>
      <c r="J60" s="88">
        <f t="shared" si="23"/>
        <v>1123.8</v>
      </c>
      <c r="K60" s="93">
        <f>SUM(F60/I60)*100%</f>
        <v>13.032119914346897</v>
      </c>
    </row>
    <row r="61" spans="1:11" ht="34.5" customHeight="1" x14ac:dyDescent="0.3">
      <c r="A61" s="74">
        <v>241700</v>
      </c>
      <c r="B61" s="48" t="s">
        <v>36</v>
      </c>
      <c r="C61" s="48"/>
      <c r="D61" s="112"/>
      <c r="E61" s="112"/>
      <c r="F61" s="85">
        <v>1202.5</v>
      </c>
      <c r="G61" s="80">
        <f t="shared" ref="G61:G64" si="26">SUM(F61-E61)</f>
        <v>1202.5</v>
      </c>
      <c r="H61" s="113"/>
      <c r="I61" s="85">
        <v>2.1</v>
      </c>
      <c r="J61" s="114">
        <f t="shared" si="23"/>
        <v>1200.4000000000001</v>
      </c>
      <c r="K61" s="98">
        <f t="shared" ref="K61" si="27">SUM(F61/I61)*100%</f>
        <v>572.61904761904759</v>
      </c>
    </row>
    <row r="62" spans="1:11" ht="19.5" customHeight="1" x14ac:dyDescent="0.3">
      <c r="A62" s="75">
        <v>310300</v>
      </c>
      <c r="B62" s="118" t="s">
        <v>50</v>
      </c>
      <c r="C62" s="121"/>
      <c r="D62" s="87"/>
      <c r="E62" s="87"/>
      <c r="F62" s="85"/>
      <c r="G62" s="80"/>
      <c r="H62" s="81"/>
      <c r="I62" s="85">
        <v>91.3</v>
      </c>
      <c r="J62" s="82"/>
      <c r="K62" s="94"/>
    </row>
    <row r="63" spans="1:11" ht="21" customHeight="1" x14ac:dyDescent="0.3">
      <c r="A63" s="66">
        <v>330100</v>
      </c>
      <c r="B63" s="120" t="s">
        <v>29</v>
      </c>
      <c r="C63" s="140">
        <v>90</v>
      </c>
      <c r="D63" s="140">
        <v>90</v>
      </c>
      <c r="E63" s="115">
        <v>0</v>
      </c>
      <c r="F63" s="85">
        <v>14.7</v>
      </c>
      <c r="G63" s="80">
        <f t="shared" si="26"/>
        <v>14.7</v>
      </c>
      <c r="H63" s="81"/>
      <c r="I63" s="85"/>
      <c r="J63" s="82">
        <f>SUM(F63-I63)</f>
        <v>14.7</v>
      </c>
      <c r="K63" s="98"/>
    </row>
    <row r="64" spans="1:11" ht="27" hidden="1" customHeight="1" x14ac:dyDescent="0.3">
      <c r="A64" s="66">
        <v>410345</v>
      </c>
      <c r="B64" s="121" t="s">
        <v>42</v>
      </c>
      <c r="C64" s="121"/>
      <c r="D64" s="115"/>
      <c r="E64" s="115"/>
      <c r="F64" s="85"/>
      <c r="G64" s="80">
        <f t="shared" si="26"/>
        <v>0</v>
      </c>
      <c r="H64" s="81" t="e">
        <f t="shared" ref="H64:H66" si="28">SUM(F64/E64)</f>
        <v>#DIV/0!</v>
      </c>
      <c r="I64" s="85"/>
      <c r="J64" s="82">
        <f>SUM(F64-I64)</f>
        <v>0</v>
      </c>
      <c r="K64" s="83"/>
    </row>
    <row r="65" spans="1:11" ht="27" customHeight="1" x14ac:dyDescent="0.3">
      <c r="A65" s="71"/>
      <c r="B65" s="46" t="s">
        <v>46</v>
      </c>
      <c r="C65" s="96">
        <f>SUM(C55:C60)</f>
        <v>10107.9</v>
      </c>
      <c r="D65" s="96">
        <f>SUM(D55:D60)</f>
        <v>10107.9</v>
      </c>
      <c r="E65" s="96">
        <f>SUM(E55:E60)</f>
        <v>4071</v>
      </c>
      <c r="F65" s="96">
        <f>SUM(F55:F60)</f>
        <v>5288.2</v>
      </c>
      <c r="G65" s="96">
        <f>SUM(G55:G60)</f>
        <v>1217.2</v>
      </c>
      <c r="H65" s="77">
        <f t="shared" si="28"/>
        <v>1.2989928764431342</v>
      </c>
      <c r="I65" s="96">
        <f>SUM(I55:I60)</f>
        <v>3472.4</v>
      </c>
      <c r="J65" s="96">
        <f>SUM(J55:J60)</f>
        <v>1815.8</v>
      </c>
      <c r="K65" s="93">
        <f>SUM(F65/I65)*100%</f>
        <v>1.5229236263103327</v>
      </c>
    </row>
    <row r="66" spans="1:11" s="162" customFormat="1" ht="29.25" customHeight="1" thickBot="1" x14ac:dyDescent="0.4">
      <c r="A66" s="76"/>
      <c r="B66" s="47" t="s">
        <v>30</v>
      </c>
      <c r="C66" s="163">
        <f>SUM(C53,C65)</f>
        <v>482684.90000000008</v>
      </c>
      <c r="D66" s="163">
        <f>SUM(D53,D65)</f>
        <v>482729.20000000007</v>
      </c>
      <c r="E66" s="163">
        <f>SUM(E53,E65)</f>
        <v>163596.29999999999</v>
      </c>
      <c r="F66" s="163">
        <f>SUM(F53,F65)</f>
        <v>171335.2</v>
      </c>
      <c r="G66" s="163">
        <f>SUM(G53,G65)</f>
        <v>7738.9000000000106</v>
      </c>
      <c r="H66" s="160">
        <f t="shared" si="28"/>
        <v>1.0473048595842327</v>
      </c>
      <c r="I66" s="163">
        <f>SUM(I53,I65)</f>
        <v>153953.60000000001</v>
      </c>
      <c r="J66" s="163">
        <f>SUM(J53,J65)</f>
        <v>17631.999999999982</v>
      </c>
      <c r="K66" s="164">
        <f>SUM(F66/I66)*100%</f>
        <v>1.112901549557789</v>
      </c>
    </row>
    <row r="67" spans="1:11" ht="49.5" customHeight="1" x14ac:dyDescent="0.3">
      <c r="A67" s="36"/>
      <c r="B67" s="37" t="s">
        <v>71</v>
      </c>
      <c r="C67" s="37"/>
      <c r="D67" s="38"/>
      <c r="E67" s="38"/>
      <c r="F67" s="39"/>
      <c r="G67" s="40"/>
      <c r="H67" s="41"/>
      <c r="I67" s="42"/>
      <c r="J67" s="43"/>
      <c r="K67" s="43"/>
    </row>
    <row r="68" spans="1:11" ht="18.75" hidden="1" x14ac:dyDescent="0.3">
      <c r="A68" s="1"/>
      <c r="B68" s="1"/>
      <c r="C68" s="1"/>
      <c r="D68" s="21"/>
      <c r="E68" s="21"/>
      <c r="F68" s="22"/>
      <c r="G68" s="23"/>
      <c r="H68" s="24"/>
      <c r="I68" s="13"/>
      <c r="J68" s="12"/>
      <c r="K68" s="12"/>
    </row>
    <row r="69" spans="1:11" ht="18.75" x14ac:dyDescent="0.3">
      <c r="A69" s="1"/>
      <c r="B69" s="1"/>
      <c r="C69" s="1"/>
      <c r="D69" s="21"/>
      <c r="E69" s="21"/>
      <c r="F69" s="25"/>
      <c r="G69" s="23"/>
      <c r="H69" s="24"/>
      <c r="I69" s="13"/>
      <c r="J69" s="12"/>
      <c r="K69" s="12"/>
    </row>
    <row r="70" spans="1:11" ht="20.25" x14ac:dyDescent="0.3">
      <c r="A70" s="1"/>
      <c r="B70" s="1"/>
      <c r="C70" s="1"/>
      <c r="D70" s="11"/>
      <c r="E70" s="11"/>
      <c r="F70" s="8"/>
      <c r="G70" s="8"/>
      <c r="H70" s="9"/>
      <c r="I70" s="10"/>
      <c r="J70" s="1"/>
      <c r="K70" s="1"/>
    </row>
    <row r="76" spans="1:11" x14ac:dyDescent="0.25">
      <c r="B76" t="s">
        <v>43</v>
      </c>
    </row>
  </sheetData>
  <mergeCells count="13">
    <mergeCell ref="I5:I6"/>
    <mergeCell ref="J5:K5"/>
    <mergeCell ref="A54:K54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23622047244094491" right="0.23622047244094491" top="0.35433070866141736" bottom="0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травень-18</vt:lpstr>
      <vt:lpstr>'травень-18'!Область_печати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2018-05-11T07:51:09Z</cp:lastPrinted>
  <dcterms:created xsi:type="dcterms:W3CDTF">2015-02-12T09:02:27Z</dcterms:created>
  <dcterms:modified xsi:type="dcterms:W3CDTF">2018-05-14T04:47:18Z</dcterms:modified>
</cp:coreProperties>
</file>