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120" windowHeight="10305" tabRatio="351"/>
  </bookViews>
  <sheets>
    <sheet name="травень-18" sheetId="25" r:id="rId1"/>
  </sheets>
  <definedNames>
    <definedName name="_xlnm.Print_Area" localSheetId="0">'травень-18'!$A$1:$K$71</definedName>
  </definedNames>
  <calcPr calcId="125725" refMode="R1C1"/>
</workbook>
</file>

<file path=xl/calcChain.xml><?xml version="1.0" encoding="utf-8"?>
<calcChain xmlns="http://schemas.openxmlformats.org/spreadsheetml/2006/main">
  <c r="K41" i="25"/>
  <c r="J46" l="1"/>
  <c r="J37" l="1"/>
  <c r="K28"/>
  <c r="J23" l="1"/>
  <c r="F13" l="1"/>
  <c r="J28" l="1"/>
  <c r="G46"/>
  <c r="K49" l="1"/>
  <c r="H47"/>
  <c r="I38" l="1"/>
  <c r="K21"/>
  <c r="J65"/>
  <c r="H65"/>
  <c r="G65"/>
  <c r="K64"/>
  <c r="J64"/>
  <c r="H64"/>
  <c r="G64"/>
  <c r="G63"/>
  <c r="K62"/>
  <c r="J62"/>
  <c r="G62"/>
  <c r="I61"/>
  <c r="I66" s="1"/>
  <c r="F61"/>
  <c r="F66" s="1"/>
  <c r="E61"/>
  <c r="E66" s="1"/>
  <c r="D61"/>
  <c r="D66" s="1"/>
  <c r="C61"/>
  <c r="C66" s="1"/>
  <c r="J60"/>
  <c r="H60"/>
  <c r="G60"/>
  <c r="K59"/>
  <c r="J59"/>
  <c r="H59"/>
  <c r="G59"/>
  <c r="K58"/>
  <c r="J58"/>
  <c r="G58"/>
  <c r="J57"/>
  <c r="G57"/>
  <c r="K56"/>
  <c r="J56"/>
  <c r="H56"/>
  <c r="G56"/>
  <c r="J53"/>
  <c r="J52"/>
  <c r="H52"/>
  <c r="G52"/>
  <c r="K51"/>
  <c r="J51"/>
  <c r="H51"/>
  <c r="G51"/>
  <c r="K50"/>
  <c r="J50"/>
  <c r="H50"/>
  <c r="G50"/>
  <c r="J49"/>
  <c r="H49"/>
  <c r="G49"/>
  <c r="K48"/>
  <c r="J48"/>
  <c r="H48"/>
  <c r="G48"/>
  <c r="K47"/>
  <c r="J47"/>
  <c r="G47"/>
  <c r="K45"/>
  <c r="J45"/>
  <c r="H45"/>
  <c r="G45"/>
  <c r="K44"/>
  <c r="J44"/>
  <c r="H44"/>
  <c r="G44"/>
  <c r="K43"/>
  <c r="J43"/>
  <c r="H43"/>
  <c r="G43"/>
  <c r="I42"/>
  <c r="F42"/>
  <c r="E42"/>
  <c r="D42"/>
  <c r="C42"/>
  <c r="J41"/>
  <c r="H41"/>
  <c r="G41"/>
  <c r="K40"/>
  <c r="J40"/>
  <c r="H40"/>
  <c r="G40"/>
  <c r="K39"/>
  <c r="J39"/>
  <c r="H39"/>
  <c r="G39"/>
  <c r="F38"/>
  <c r="E38"/>
  <c r="D38"/>
  <c r="C38"/>
  <c r="D37"/>
  <c r="K35"/>
  <c r="J35"/>
  <c r="G35"/>
  <c r="J34"/>
  <c r="J33"/>
  <c r="H33"/>
  <c r="G33"/>
  <c r="D33"/>
  <c r="K32"/>
  <c r="J32"/>
  <c r="H32"/>
  <c r="G32"/>
  <c r="K31"/>
  <c r="J31"/>
  <c r="H31"/>
  <c r="G31"/>
  <c r="K30"/>
  <c r="J30"/>
  <c r="H30"/>
  <c r="G30"/>
  <c r="K29"/>
  <c r="J29"/>
  <c r="H29"/>
  <c r="G29"/>
  <c r="H28"/>
  <c r="G28"/>
  <c r="K27"/>
  <c r="J27"/>
  <c r="H27"/>
  <c r="G27"/>
  <c r="K26"/>
  <c r="J26"/>
  <c r="H26"/>
  <c r="G26"/>
  <c r="K25"/>
  <c r="J25"/>
  <c r="K24"/>
  <c r="J24"/>
  <c r="H24"/>
  <c r="G24"/>
  <c r="J22"/>
  <c r="H22"/>
  <c r="G22"/>
  <c r="J21"/>
  <c r="K20"/>
  <c r="J20"/>
  <c r="H20"/>
  <c r="G20"/>
  <c r="I19"/>
  <c r="F19"/>
  <c r="E19"/>
  <c r="D19"/>
  <c r="C19"/>
  <c r="K18"/>
  <c r="J18"/>
  <c r="H18"/>
  <c r="G18"/>
  <c r="K17"/>
  <c r="J17"/>
  <c r="H17"/>
  <c r="G17"/>
  <c r="K16"/>
  <c r="J16"/>
  <c r="H16"/>
  <c r="G16"/>
  <c r="K15"/>
  <c r="J15"/>
  <c r="H15"/>
  <c r="G15"/>
  <c r="K14"/>
  <c r="J14"/>
  <c r="H14"/>
  <c r="G14"/>
  <c r="I13"/>
  <c r="I12" s="1"/>
  <c r="I8" s="1"/>
  <c r="G13"/>
  <c r="G12" s="1"/>
  <c r="F12"/>
  <c r="F8" s="1"/>
  <c r="E13"/>
  <c r="E12" s="1"/>
  <c r="E8" s="1"/>
  <c r="E36" s="1"/>
  <c r="D13"/>
  <c r="D12" s="1"/>
  <c r="D8" s="1"/>
  <c r="D36" s="1"/>
  <c r="D54" s="1"/>
  <c r="C13"/>
  <c r="C12" s="1"/>
  <c r="C8" s="1"/>
  <c r="C36" s="1"/>
  <c r="K11"/>
  <c r="J11"/>
  <c r="H11"/>
  <c r="G11"/>
  <c r="K10"/>
  <c r="J10"/>
  <c r="H10"/>
  <c r="G10"/>
  <c r="K9"/>
  <c r="J9"/>
  <c r="H9"/>
  <c r="G9"/>
  <c r="G61" l="1"/>
  <c r="C54"/>
  <c r="C67" s="1"/>
  <c r="C37"/>
  <c r="F37"/>
  <c r="H37" s="1"/>
  <c r="E37"/>
  <c r="G42"/>
  <c r="J19"/>
  <c r="F36"/>
  <c r="H36" s="1"/>
  <c r="G19"/>
  <c r="J42"/>
  <c r="K19"/>
  <c r="J13"/>
  <c r="G66"/>
  <c r="K42"/>
  <c r="E54"/>
  <c r="E67" s="1"/>
  <c r="G8"/>
  <c r="K8"/>
  <c r="I36"/>
  <c r="K12"/>
  <c r="H66"/>
  <c r="K66"/>
  <c r="D67"/>
  <c r="H12"/>
  <c r="J12"/>
  <c r="J8" s="1"/>
  <c r="K13"/>
  <c r="H19"/>
  <c r="G38"/>
  <c r="K61"/>
  <c r="H8"/>
  <c r="H13"/>
  <c r="H38"/>
  <c r="H42"/>
  <c r="H61"/>
  <c r="J61"/>
  <c r="J66" s="1"/>
  <c r="J36" l="1"/>
  <c r="G37"/>
  <c r="F54"/>
  <c r="H54" s="1"/>
  <c r="G36"/>
  <c r="K36"/>
  <c r="F67" l="1"/>
  <c r="H67" s="1"/>
  <c r="G54"/>
  <c r="G67" s="1"/>
  <c r="K38" l="1"/>
  <c r="J38"/>
  <c r="J54" s="1"/>
  <c r="J67" s="1"/>
  <c r="I37"/>
  <c r="K37" s="1"/>
  <c r="I54" l="1"/>
  <c r="K54" s="1"/>
  <c r="I67" l="1"/>
  <c r="K67" s="1"/>
</calcChain>
</file>

<file path=xl/sharedStrings.xml><?xml version="1.0" encoding="utf-8"?>
<sst xmlns="http://schemas.openxmlformats.org/spreadsheetml/2006/main" count="78" uniqueCount="73">
  <si>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</si>
  <si>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</si>
  <si>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</si>
  <si>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</si>
  <si>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</si>
  <si>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</si>
  <si>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</si>
  <si>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</si>
  <si>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</si>
  <si>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</si>
  <si>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</si>
  <si>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</si>
  <si>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</si>
  <si>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</si>
  <si>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</si>
  <si>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</si>
  <si>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</si>
  <si>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</si>
  <si>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</si>
  <si>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</si>
  <si>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</si>
  <si>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</si>
  <si>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</si>
  <si>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</si>
  <si>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</si>
  <si>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</si>
  <si>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</si>
  <si>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</si>
  <si>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</si>
  <si>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</si>
  <si>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</si>
  <si>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</si>
  <si>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</si>
  <si>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</si>
  <si>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</si>
  <si>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r>
      <rPr>
        <sz val="15"/>
        <rFont val="Times New Roman"/>
        <family val="1"/>
        <charset val="204"/>
      </rPr>
      <t>Частина чистого прибутку (доходу)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комунальних унітарних підприємств та їх об'єднань, що вилучається до бюджету </t>
    </r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</si>
  <si>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</si>
  <si>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</si>
  <si>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</si>
  <si>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</si>
  <si>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</si>
  <si>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</si>
  <si>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</t>
  </si>
  <si>
    <t>Субвенцiя з державного бюджету мiсцевим бюджетам на здiйснення заходiв щодо соцiально-економiчного розвитку окремих територiй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</si>
  <si>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</si>
  <si>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</si>
  <si>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</si>
  <si>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</si>
  <si>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</si>
  <si>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</si>
  <si>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</si>
  <si>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</si>
  <si>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</si>
  <si>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</si>
  <si>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</si>
  <si>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</si>
  <si>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</si>
  <si>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</si>
  <si>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</si>
  <si>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</si>
  <si>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</si>
  <si>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</si>
  <si>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Затверджений бюджет на 2018 р.</t>
  </si>
  <si>
    <t>Затверджений бюджет на 2018р. зі змінами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</si>
  <si>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</si>
  <si>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</si>
  <si>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</si>
  <si>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</si>
  <si>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Затверджено розписом станом на  01.06.2018 р.                             </t>
  </si>
  <si>
    <t xml:space="preserve"> Фактичні надходження до бюджету станом  на 01.06.2017р.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</si>
  <si>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</si>
  <si>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r>
      <t xml:space="preserve">                                                                                                                 станом  на  01  червня  2018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</si>
  <si>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01.06.2018р.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</si>
</sst>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4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5"/>
      <name val="Cambria"/>
      <family val="1"/>
      <charset val="204"/>
      <scheme val="major"/>
    </font>
    <font>
      <sz val="15"/>
      <color indexed="8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5"/>
      <color indexed="8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5"/>
      <color theme="3" tint="-0.499984740745262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1" fillId="0" borderId="0" xfId="1"/>
    <xf numFmtId="0" fontId="3" fillId="0" borderId="0" xfId="1" applyFont="1"/>
    <xf numFmtId="0" fontId="6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Continuous"/>
    </xf>
    <xf numFmtId="0" fontId="6" fillId="2" borderId="5" xfId="1" applyFont="1" applyFill="1" applyBorder="1" applyAlignment="1">
      <alignment horizontal="centerContinuous"/>
    </xf>
    <xf numFmtId="166" fontId="8" fillId="0" borderId="0" xfId="1" applyNumberFormat="1" applyFont="1" applyFill="1" applyBorder="1"/>
    <xf numFmtId="165" fontId="9" fillId="0" borderId="0" xfId="1" applyNumberFormat="1" applyFont="1" applyFill="1" applyBorder="1"/>
    <xf numFmtId="0" fontId="1" fillId="0" borderId="0" xfId="1" applyFill="1"/>
    <xf numFmtId="0" fontId="11" fillId="0" borderId="0" xfId="1" applyFont="1"/>
    <xf numFmtId="0" fontId="17" fillId="0" borderId="0" xfId="1" applyFont="1"/>
    <xf numFmtId="0" fontId="17" fillId="0" borderId="0" xfId="1" applyFont="1" applyFill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0" borderId="4" xfId="1" applyFont="1" applyFill="1" applyBorder="1" applyAlignment="1">
      <alignment horizontal="centerContinuous"/>
    </xf>
    <xf numFmtId="0" fontId="4" fillId="0" borderId="6" xfId="1" applyFont="1" applyFill="1" applyBorder="1" applyAlignment="1" applyProtection="1">
      <alignment horizontal="left" wrapText="1"/>
      <protection locked="0"/>
    </xf>
    <xf numFmtId="0" fontId="7" fillId="0" borderId="0" xfId="1" applyFont="1"/>
    <xf numFmtId="0" fontId="20" fillId="0" borderId="11" xfId="1" applyFont="1" applyFill="1" applyBorder="1" applyAlignment="1">
      <alignment horizontal="left" wrapText="1"/>
    </xf>
    <xf numFmtId="0" fontId="15" fillId="0" borderId="0" xfId="1" applyFont="1" applyBorder="1"/>
    <xf numFmtId="4" fontId="16" fillId="0" borderId="0" xfId="1" applyNumberFormat="1" applyFont="1" applyFill="1" applyBorder="1" applyAlignment="1">
      <alignment horizontal="right"/>
    </xf>
    <xf numFmtId="4" fontId="16" fillId="0" borderId="0" xfId="1" applyNumberFormat="1" applyFont="1" applyFill="1" applyBorder="1"/>
    <xf numFmtId="4" fontId="15" fillId="3" borderId="0" xfId="1" applyNumberFormat="1" applyFont="1" applyFill="1" applyBorder="1"/>
    <xf numFmtId="4" fontId="15" fillId="0" borderId="0" xfId="1" applyNumberFormat="1" applyFont="1" applyFill="1" applyBorder="1"/>
    <xf numFmtId="49" fontId="12" fillId="0" borderId="14" xfId="1" applyNumberFormat="1" applyFont="1" applyBorder="1" applyAlignment="1">
      <alignment horizontal="left" wrapText="1"/>
    </xf>
    <xf numFmtId="0" fontId="12" fillId="0" borderId="6" xfId="1" applyFont="1" applyBorder="1" applyAlignment="1" applyProtection="1">
      <protection locked="0"/>
    </xf>
    <xf numFmtId="0" fontId="12" fillId="0" borderId="6" xfId="1" applyFont="1" applyFill="1" applyBorder="1" applyAlignment="1" applyProtection="1">
      <alignment wrapText="1"/>
      <protection locked="0"/>
    </xf>
    <xf numFmtId="0" fontId="12" fillId="0" borderId="13" xfId="1" applyFont="1" applyBorder="1" applyAlignment="1">
      <alignment horizontal="left" wrapText="1"/>
    </xf>
    <xf numFmtId="0" fontId="21" fillId="0" borderId="14" xfId="1" applyFont="1" applyBorder="1" applyAlignment="1">
      <alignment horizontal="left" wrapText="1"/>
    </xf>
    <xf numFmtId="0" fontId="12" fillId="0" borderId="14" xfId="1" applyFont="1" applyBorder="1" applyAlignment="1">
      <alignment horizontal="left" wrapText="1"/>
    </xf>
    <xf numFmtId="0" fontId="12" fillId="0" borderId="6" xfId="1" applyFont="1" applyBorder="1" applyAlignment="1" applyProtection="1">
      <alignment wrapText="1"/>
      <protection locked="0"/>
    </xf>
    <xf numFmtId="49" fontId="22" fillId="0" borderId="6" xfId="1" applyNumberFormat="1" applyFont="1" applyBorder="1" applyAlignment="1" applyProtection="1">
      <alignment horizontal="left" wrapText="1"/>
      <protection locked="0"/>
    </xf>
    <xf numFmtId="0" fontId="12" fillId="0" borderId="6" xfId="1" applyFont="1" applyBorder="1" applyAlignment="1">
      <alignment wrapText="1"/>
    </xf>
    <xf numFmtId="0" fontId="23" fillId="0" borderId="6" xfId="1" applyFont="1" applyFill="1" applyBorder="1" applyAlignment="1">
      <alignment horizontal="left" wrapText="1"/>
    </xf>
    <xf numFmtId="0" fontId="3" fillId="0" borderId="25" xfId="1" applyFont="1" applyBorder="1"/>
    <xf numFmtId="0" fontId="5" fillId="0" borderId="25" xfId="1" applyFont="1" applyBorder="1"/>
    <xf numFmtId="0" fontId="15" fillId="0" borderId="25" xfId="1" applyFont="1" applyBorder="1"/>
    <xf numFmtId="4" fontId="16" fillId="0" borderId="25" xfId="1" applyNumberFormat="1" applyFont="1" applyFill="1" applyBorder="1" applyAlignment="1">
      <alignment horizontal="right"/>
    </xf>
    <xf numFmtId="4" fontId="16" fillId="0" borderId="25" xfId="1" applyNumberFormat="1" applyFont="1" applyFill="1" applyBorder="1"/>
    <xf numFmtId="4" fontId="15" fillId="3" borderId="25" xfId="1" applyNumberFormat="1" applyFont="1" applyFill="1" applyBorder="1"/>
    <xf numFmtId="0" fontId="4" fillId="0" borderId="25" xfId="1" applyFont="1" applyFill="1" applyBorder="1"/>
    <xf numFmtId="0" fontId="4" fillId="0" borderId="25" xfId="1" applyFont="1" applyBorder="1"/>
    <xf numFmtId="0" fontId="19" fillId="4" borderId="9" xfId="1" applyFont="1" applyFill="1" applyBorder="1" applyAlignment="1">
      <alignment horizontal="left" wrapText="1"/>
    </xf>
    <xf numFmtId="0" fontId="19" fillId="4" borderId="11" xfId="1" applyFont="1" applyFill="1" applyBorder="1" applyAlignment="1">
      <alignment horizontal="left" wrapText="1"/>
    </xf>
    <xf numFmtId="0" fontId="23" fillId="4" borderId="6" xfId="1" applyFont="1" applyFill="1" applyBorder="1" applyAlignment="1">
      <alignment horizontal="left" wrapText="1"/>
    </xf>
    <xf numFmtId="0" fontId="13" fillId="4" borderId="28" xfId="1" applyFont="1" applyFill="1" applyBorder="1" applyAlignment="1">
      <alignment horizontal="left"/>
    </xf>
    <xf numFmtId="0" fontId="14" fillId="5" borderId="6" xfId="1" applyFont="1" applyFill="1" applyBorder="1" applyAlignment="1">
      <alignment horizontal="left" wrapText="1"/>
    </xf>
    <xf numFmtId="0" fontId="18" fillId="0" borderId="6" xfId="0" applyFont="1" applyBorder="1" applyAlignment="1">
      <alignment wrapText="1"/>
    </xf>
    <xf numFmtId="0" fontId="7" fillId="0" borderId="6" xfId="1" applyFont="1" applyBorder="1" applyAlignment="1" applyProtection="1">
      <alignment wrapText="1"/>
      <protection locked="0"/>
    </xf>
    <xf numFmtId="11" fontId="7" fillId="0" borderId="6" xfId="1" applyNumberFormat="1" applyFont="1" applyBorder="1" applyAlignment="1" applyProtection="1">
      <alignment horizontal="left" wrapText="1"/>
      <protection locked="0"/>
    </xf>
    <xf numFmtId="0" fontId="7" fillId="0" borderId="6" xfId="1" applyFont="1" applyBorder="1" applyAlignment="1">
      <alignment wrapText="1"/>
    </xf>
    <xf numFmtId="49" fontId="4" fillId="0" borderId="13" xfId="1" applyNumberFormat="1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7" fillId="0" borderId="11" xfId="1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0" fillId="0" borderId="23" xfId="0" applyBorder="1"/>
    <xf numFmtId="0" fontId="4" fillId="0" borderId="6" xfId="0" applyFont="1" applyBorder="1" applyAlignment="1">
      <alignment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27" fillId="0" borderId="31" xfId="1" applyFont="1" applyBorder="1" applyAlignment="1">
      <alignment horizontal="center"/>
    </xf>
    <xf numFmtId="0" fontId="28" fillId="4" borderId="15" xfId="1" applyFont="1" applyFill="1" applyBorder="1" applyAlignment="1">
      <alignment horizontal="center"/>
    </xf>
    <xf numFmtId="0" fontId="32" fillId="4" borderId="8" xfId="1" applyFont="1" applyFill="1" applyBorder="1" applyAlignment="1">
      <alignment horizontal="center"/>
    </xf>
    <xf numFmtId="0" fontId="32" fillId="0" borderId="1" xfId="1" applyFont="1" applyBorder="1" applyAlignment="1">
      <alignment horizontal="center"/>
    </xf>
    <xf numFmtId="0" fontId="32" fillId="0" borderId="1" xfId="1" applyFont="1" applyFill="1" applyBorder="1" applyAlignment="1">
      <alignment horizontal="center"/>
    </xf>
    <xf numFmtId="0" fontId="31" fillId="0" borderId="1" xfId="1" applyFont="1" applyFill="1" applyBorder="1" applyAlignment="1">
      <alignment horizontal="center"/>
    </xf>
    <xf numFmtId="0" fontId="32" fillId="4" borderId="15" xfId="1" applyFont="1" applyFill="1" applyBorder="1" applyAlignment="1">
      <alignment horizontal="center"/>
    </xf>
    <xf numFmtId="0" fontId="32" fillId="0" borderId="16" xfId="1" applyFont="1" applyBorder="1" applyAlignment="1">
      <alignment horizontal="center"/>
    </xf>
    <xf numFmtId="0" fontId="32" fillId="0" borderId="15" xfId="1" applyFont="1" applyBorder="1" applyAlignment="1">
      <alignment horizontal="center"/>
    </xf>
    <xf numFmtId="0" fontId="32" fillId="4" borderId="1" xfId="1" applyFont="1" applyFill="1" applyBorder="1" applyAlignment="1">
      <alignment horizontal="center"/>
    </xf>
    <xf numFmtId="0" fontId="31" fillId="0" borderId="1" xfId="1" applyFont="1" applyBorder="1" applyAlignment="1">
      <alignment horizontal="center"/>
    </xf>
    <xf numFmtId="0" fontId="32" fillId="0" borderId="16" xfId="1" applyFont="1" applyFill="1" applyBorder="1" applyAlignment="1">
      <alignment horizontal="center"/>
    </xf>
    <xf numFmtId="0" fontId="32" fillId="5" borderId="1" xfId="1" applyFont="1" applyFill="1" applyBorder="1" applyAlignment="1">
      <alignment horizontal="center"/>
    </xf>
    <xf numFmtId="0" fontId="32" fillId="0" borderId="15" xfId="1" applyFont="1" applyFill="1" applyBorder="1" applyAlignment="1">
      <alignment horizontal="center"/>
    </xf>
    <xf numFmtId="0" fontId="33" fillId="4" borderId="27" xfId="1" applyFont="1" applyFill="1" applyBorder="1"/>
    <xf numFmtId="166" fontId="29" fillId="4" borderId="9" xfId="1" applyNumberFormat="1" applyFont="1" applyFill="1" applyBorder="1" applyAlignment="1">
      <alignment horizontal="right" wrapText="1"/>
    </xf>
    <xf numFmtId="165" fontId="25" fillId="4" borderId="6" xfId="1" applyNumberFormat="1" applyFont="1" applyFill="1" applyBorder="1"/>
    <xf numFmtId="165" fontId="25" fillId="4" borderId="12" xfId="1" applyNumberFormat="1" applyFont="1" applyFill="1" applyBorder="1"/>
    <xf numFmtId="166" fontId="24" fillId="0" borderId="6" xfId="1" applyNumberFormat="1" applyFont="1" applyBorder="1" applyProtection="1">
      <protection locked="0"/>
    </xf>
    <xf numFmtId="166" fontId="24" fillId="4" borderId="6" xfId="1" applyNumberFormat="1" applyFont="1" applyFill="1" applyBorder="1" applyAlignment="1" applyProtection="1">
      <alignment horizontal="right"/>
      <protection locked="0"/>
    </xf>
    <xf numFmtId="166" fontId="24" fillId="3" borderId="6" xfId="1" applyNumberFormat="1" applyFont="1" applyFill="1" applyBorder="1" applyAlignment="1">
      <alignment horizontal="right"/>
    </xf>
    <xf numFmtId="165" fontId="24" fillId="3" borderId="6" xfId="1" applyNumberFormat="1" applyFont="1" applyFill="1" applyBorder="1"/>
    <xf numFmtId="166" fontId="24" fillId="0" borderId="6" xfId="1" applyNumberFormat="1" applyFont="1" applyBorder="1"/>
    <xf numFmtId="165" fontId="24" fillId="3" borderId="7" xfId="1" applyNumberFormat="1" applyFont="1" applyFill="1" applyBorder="1"/>
    <xf numFmtId="166" fontId="24" fillId="0" borderId="6" xfId="1" applyNumberFormat="1" applyFont="1" applyBorder="1" applyAlignment="1" applyProtection="1">
      <alignment horizontal="right"/>
      <protection locked="0"/>
    </xf>
    <xf numFmtId="166" fontId="24" fillId="4" borderId="6" xfId="1" applyNumberFormat="1" applyFont="1" applyFill="1" applyBorder="1" applyProtection="1">
      <protection locked="0"/>
    </xf>
    <xf numFmtId="166" fontId="24" fillId="0" borderId="6" xfId="1" applyNumberFormat="1" applyFont="1" applyFill="1" applyBorder="1" applyProtection="1">
      <protection locked="0"/>
    </xf>
    <xf numFmtId="166" fontId="25" fillId="0" borderId="6" xfId="1" applyNumberFormat="1" applyFont="1" applyFill="1" applyBorder="1" applyProtection="1">
      <protection locked="0"/>
    </xf>
    <xf numFmtId="166" fontId="25" fillId="4" borderId="6" xfId="1" applyNumberFormat="1" applyFont="1" applyFill="1" applyBorder="1" applyProtection="1">
      <protection locked="0"/>
    </xf>
    <xf numFmtId="166" fontId="25" fillId="3" borderId="6" xfId="1" applyNumberFormat="1" applyFont="1" applyFill="1" applyBorder="1" applyAlignment="1">
      <alignment horizontal="right"/>
    </xf>
    <xf numFmtId="166" fontId="25" fillId="0" borderId="6" xfId="1" applyNumberFormat="1" applyFont="1" applyBorder="1"/>
    <xf numFmtId="165" fontId="25" fillId="3" borderId="7" xfId="1" applyNumberFormat="1" applyFont="1" applyFill="1" applyBorder="1"/>
    <xf numFmtId="166" fontId="29" fillId="4" borderId="11" xfId="1" applyNumberFormat="1" applyFont="1" applyFill="1" applyBorder="1" applyAlignment="1">
      <alignment horizontal="right"/>
    </xf>
    <xf numFmtId="165" fontId="25" fillId="4" borderId="7" xfId="1" applyNumberFormat="1" applyFont="1" applyFill="1" applyBorder="1"/>
    <xf numFmtId="165" fontId="24" fillId="0" borderId="7" xfId="1" applyNumberFormat="1" applyFont="1" applyBorder="1"/>
    <xf numFmtId="166" fontId="25" fillId="0" borderId="6" xfId="1" applyNumberFormat="1" applyFont="1" applyBorder="1" applyAlignment="1" applyProtection="1">
      <alignment horizontal="right"/>
      <protection locked="0"/>
    </xf>
    <xf numFmtId="166" fontId="25" fillId="4" borderId="6" xfId="1" applyNumberFormat="1" applyFont="1" applyFill="1" applyBorder="1" applyAlignment="1" applyProtection="1">
      <alignment horizontal="right"/>
      <protection locked="0"/>
    </xf>
    <xf numFmtId="166" fontId="24" fillId="4" borderId="6" xfId="1" applyNumberFormat="1" applyFont="1" applyFill="1" applyBorder="1" applyAlignment="1" applyProtection="1">
      <protection locked="0"/>
    </xf>
    <xf numFmtId="165" fontId="26" fillId="3" borderId="7" xfId="1" applyNumberFormat="1" applyFont="1" applyFill="1" applyBorder="1" applyAlignment="1"/>
    <xf numFmtId="164" fontId="24" fillId="4" borderId="6" xfId="1" applyNumberFormat="1" applyFont="1" applyFill="1" applyBorder="1" applyProtection="1">
      <protection locked="0"/>
    </xf>
    <xf numFmtId="166" fontId="24" fillId="0" borderId="33" xfId="1" applyNumberFormat="1" applyFont="1" applyBorder="1" applyAlignment="1" applyProtection="1">
      <alignment horizontal="right"/>
      <protection locked="0"/>
    </xf>
    <xf numFmtId="166" fontId="24" fillId="4" borderId="33" xfId="1" applyNumberFormat="1" applyFont="1" applyFill="1" applyBorder="1" applyAlignment="1" applyProtection="1">
      <protection locked="0"/>
    </xf>
    <xf numFmtId="166" fontId="24" fillId="3" borderId="33" xfId="1" applyNumberFormat="1" applyFont="1" applyFill="1" applyBorder="1" applyAlignment="1">
      <alignment horizontal="right"/>
    </xf>
    <xf numFmtId="165" fontId="24" fillId="3" borderId="33" xfId="1" applyNumberFormat="1" applyFont="1" applyFill="1" applyBorder="1"/>
    <xf numFmtId="164" fontId="24" fillId="4" borderId="33" xfId="1" applyNumberFormat="1" applyFont="1" applyFill="1" applyBorder="1" applyProtection="1">
      <protection locked="0"/>
    </xf>
    <xf numFmtId="166" fontId="24" fillId="0" borderId="33" xfId="1" applyNumberFormat="1" applyFont="1" applyBorder="1"/>
    <xf numFmtId="165" fontId="24" fillId="0" borderId="34" xfId="1" applyNumberFormat="1" applyFont="1" applyBorder="1"/>
    <xf numFmtId="166" fontId="25" fillId="4" borderId="11" xfId="1" applyNumberFormat="1" applyFont="1" applyFill="1" applyBorder="1" applyProtection="1">
      <protection locked="0"/>
    </xf>
    <xf numFmtId="165" fontId="25" fillId="4" borderId="30" xfId="1" applyNumberFormat="1" applyFont="1" applyFill="1" applyBorder="1"/>
    <xf numFmtId="0" fontId="34" fillId="0" borderId="6" xfId="0" applyFont="1" applyBorder="1" applyAlignment="1">
      <alignment horizontal="center"/>
    </xf>
    <xf numFmtId="0" fontId="34" fillId="4" borderId="6" xfId="0" applyFont="1" applyFill="1" applyBorder="1" applyAlignment="1">
      <alignment horizontal="right"/>
    </xf>
    <xf numFmtId="166" fontId="34" fillId="0" borderId="6" xfId="0" applyNumberFormat="1" applyFont="1" applyBorder="1" applyAlignment="1">
      <alignment horizontal="right"/>
    </xf>
    <xf numFmtId="166" fontId="34" fillId="4" borderId="6" xfId="0" applyNumberFormat="1" applyFont="1" applyFill="1" applyBorder="1" applyAlignment="1">
      <alignment horizontal="right"/>
    </xf>
    <xf numFmtId="166" fontId="25" fillId="5" borderId="6" xfId="1" applyNumberFormat="1" applyFont="1" applyFill="1" applyBorder="1" applyProtection="1">
      <protection locked="0"/>
    </xf>
    <xf numFmtId="165" fontId="24" fillId="5" borderId="6" xfId="1" applyNumberFormat="1" applyFont="1" applyFill="1" applyBorder="1"/>
    <xf numFmtId="166" fontId="24" fillId="5" borderId="6" xfId="1" applyNumberFormat="1" applyFont="1" applyFill="1" applyBorder="1" applyProtection="1">
      <protection locked="0"/>
    </xf>
    <xf numFmtId="166" fontId="24" fillId="0" borderId="6" xfId="1" applyNumberFormat="1" applyFont="1" applyFill="1" applyBorder="1" applyAlignment="1" applyProtection="1">
      <alignment horizontal="right"/>
      <protection locked="0"/>
    </xf>
    <xf numFmtId="166" fontId="25" fillId="4" borderId="28" xfId="1" applyNumberFormat="1" applyFont="1" applyFill="1" applyBorder="1" applyAlignment="1">
      <alignment horizontal="right"/>
    </xf>
    <xf numFmtId="165" fontId="25" fillId="4" borderId="29" xfId="1" applyNumberFormat="1" applyFont="1" applyFill="1" applyBorder="1"/>
    <xf numFmtId="166" fontId="24" fillId="0" borderId="11" xfId="1" applyNumberFormat="1" applyFont="1" applyFill="1" applyBorder="1" applyProtection="1">
      <protection locked="0"/>
    </xf>
    <xf numFmtId="166" fontId="24" fillId="4" borderId="11" xfId="1" applyNumberFormat="1" applyFont="1" applyFill="1" applyBorder="1" applyProtection="1">
      <protection locked="0"/>
    </xf>
    <xf numFmtId="0" fontId="7" fillId="0" borderId="0" xfId="1" applyFont="1" applyFill="1" applyBorder="1" applyAlignment="1">
      <alignment wrapText="1"/>
    </xf>
    <xf numFmtId="0" fontId="12" fillId="0" borderId="6" xfId="1" applyFont="1" applyBorder="1" applyAlignment="1"/>
    <xf numFmtId="0" fontId="4" fillId="0" borderId="6" xfId="1" applyFont="1" applyFill="1" applyBorder="1" applyAlignment="1"/>
    <xf numFmtId="0" fontId="7" fillId="0" borderId="6" xfId="1" applyFont="1" applyFill="1" applyBorder="1" applyAlignment="1">
      <alignment wrapText="1"/>
    </xf>
    <xf numFmtId="0" fontId="37" fillId="0" borderId="13" xfId="0" applyFont="1" applyBorder="1" applyAlignment="1">
      <alignment horizontal="left" wrapText="1"/>
    </xf>
    <xf numFmtId="0" fontId="38" fillId="0" borderId="6" xfId="1" applyFont="1" applyBorder="1" applyAlignment="1">
      <alignment horizontal="left" wrapText="1"/>
    </xf>
    <xf numFmtId="165" fontId="29" fillId="3" borderId="7" xfId="1" applyNumberFormat="1" applyFont="1" applyFill="1" applyBorder="1" applyAlignment="1"/>
    <xf numFmtId="0" fontId="7" fillId="0" borderId="17" xfId="0" applyFont="1" applyBorder="1" applyAlignment="1">
      <alignment wrapText="1"/>
    </xf>
    <xf numFmtId="11" fontId="7" fillId="0" borderId="17" xfId="1" applyNumberFormat="1" applyFont="1" applyBorder="1" applyAlignment="1" applyProtection="1">
      <alignment horizontal="left" wrapText="1"/>
      <protection locked="0"/>
    </xf>
    <xf numFmtId="164" fontId="12" fillId="0" borderId="6" xfId="1" applyNumberFormat="1" applyFont="1" applyFill="1" applyBorder="1" applyAlignment="1" applyProtection="1">
      <alignment wrapText="1"/>
      <protection locked="0"/>
    </xf>
    <xf numFmtId="164" fontId="12" fillId="0" borderId="6" xfId="1" applyNumberFormat="1" applyFont="1" applyBorder="1" applyAlignment="1" applyProtection="1">
      <alignment horizontal="right" wrapText="1"/>
      <protection locked="0"/>
    </xf>
    <xf numFmtId="164" fontId="22" fillId="0" borderId="6" xfId="1" applyNumberFormat="1" applyFont="1" applyBorder="1" applyAlignment="1" applyProtection="1">
      <alignment horizontal="right" wrapText="1"/>
      <protection locked="0"/>
    </xf>
    <xf numFmtId="164" fontId="39" fillId="0" borderId="17" xfId="0" applyNumberFormat="1" applyFont="1" applyBorder="1" applyAlignment="1" applyProtection="1">
      <alignment horizontal="right" wrapText="1"/>
      <protection locked="0"/>
    </xf>
    <xf numFmtId="164" fontId="12" fillId="0" borderId="6" xfId="1" applyNumberFormat="1" applyFont="1" applyBorder="1" applyAlignment="1" applyProtection="1">
      <alignment horizontal="right"/>
      <protection locked="0"/>
    </xf>
    <xf numFmtId="164" fontId="12" fillId="0" borderId="6" xfId="1" applyNumberFormat="1" applyFont="1" applyBorder="1" applyAlignment="1">
      <alignment horizontal="right"/>
    </xf>
    <xf numFmtId="166" fontId="29" fillId="4" borderId="9" xfId="1" applyNumberFormat="1" applyFont="1" applyFill="1" applyBorder="1" applyAlignment="1">
      <alignment wrapText="1"/>
    </xf>
    <xf numFmtId="166" fontId="25" fillId="0" borderId="6" xfId="1" applyNumberFormat="1" applyFont="1" applyFill="1" applyBorder="1" applyAlignment="1" applyProtection="1">
      <protection locked="0"/>
    </xf>
    <xf numFmtId="166" fontId="29" fillId="4" borderId="11" xfId="1" applyNumberFormat="1" applyFont="1" applyFill="1" applyBorder="1" applyAlignment="1"/>
    <xf numFmtId="164" fontId="20" fillId="0" borderId="11" xfId="1" applyNumberFormat="1" applyFont="1" applyFill="1" applyBorder="1" applyAlignment="1">
      <alignment horizontal="right" wrapText="1"/>
    </xf>
    <xf numFmtId="164" fontId="4" fillId="0" borderId="13" xfId="1" applyNumberFormat="1" applyFont="1" applyBorder="1" applyAlignment="1">
      <alignment horizontal="right" wrapText="1"/>
    </xf>
    <xf numFmtId="0" fontId="18" fillId="0" borderId="6" xfId="0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20" fillId="0" borderId="11" xfId="1" applyFont="1" applyFill="1" applyBorder="1" applyAlignment="1">
      <alignment horizontal="right" wrapText="1"/>
    </xf>
    <xf numFmtId="164" fontId="4" fillId="0" borderId="6" xfId="1" applyNumberFormat="1" applyFont="1" applyFill="1" applyBorder="1" applyAlignment="1"/>
    <xf numFmtId="49" fontId="39" fillId="0" borderId="6" xfId="0" applyNumberFormat="1" applyFont="1" applyBorder="1" applyAlignment="1" applyProtection="1">
      <alignment horizontal="left" wrapText="1"/>
      <protection locked="0"/>
    </xf>
    <xf numFmtId="164" fontId="12" fillId="3" borderId="6" xfId="0" applyNumberFormat="1" applyFont="1" applyFill="1" applyBorder="1" applyAlignment="1" applyProtection="1">
      <alignment horizontal="right" wrapText="1"/>
    </xf>
    <xf numFmtId="164" fontId="12" fillId="0" borderId="6" xfId="1" applyNumberFormat="1" applyFont="1" applyFill="1" applyBorder="1" applyAlignment="1" applyProtection="1">
      <alignment horizontal="right" wrapText="1"/>
      <protection locked="0"/>
    </xf>
    <xf numFmtId="164" fontId="12" fillId="0" borderId="0" xfId="0" applyNumberFormat="1" applyFont="1" applyBorder="1" applyAlignment="1">
      <alignment horizontal="right" wrapText="1"/>
    </xf>
    <xf numFmtId="164" fontId="12" fillId="0" borderId="6" xfId="0" applyNumberFormat="1" applyFont="1" applyBorder="1" applyAlignment="1">
      <alignment horizontal="right" wrapText="1"/>
    </xf>
    <xf numFmtId="164" fontId="12" fillId="0" borderId="11" xfId="1" applyNumberFormat="1" applyFont="1" applyBorder="1" applyAlignment="1">
      <alignment horizontal="right" wrapText="1"/>
    </xf>
    <xf numFmtId="0" fontId="23" fillId="4" borderId="11" xfId="1" applyFont="1" applyFill="1" applyBorder="1" applyAlignment="1">
      <alignment horizontal="left" wrapText="1"/>
    </xf>
    <xf numFmtId="0" fontId="12" fillId="0" borderId="11" xfId="1" applyFont="1" applyBorder="1" applyAlignment="1">
      <alignment wrapText="1"/>
    </xf>
    <xf numFmtId="0" fontId="12" fillId="0" borderId="6" xfId="1" applyFont="1" applyBorder="1" applyAlignment="1">
      <alignment horizontal="right" wrapText="1"/>
    </xf>
    <xf numFmtId="164" fontId="12" fillId="0" borderId="6" xfId="1" applyNumberFormat="1" applyFont="1" applyBorder="1" applyAlignment="1">
      <alignment horizontal="right" wrapText="1"/>
    </xf>
    <xf numFmtId="0" fontId="37" fillId="0" borderId="0" xfId="0" applyFont="1" applyAlignment="1">
      <alignment wrapText="1"/>
    </xf>
    <xf numFmtId="0" fontId="4" fillId="3" borderId="6" xfId="0" applyFont="1" applyFill="1" applyBorder="1" applyAlignment="1" applyProtection="1">
      <alignment horizontal="left" wrapText="1"/>
    </xf>
    <xf numFmtId="11" fontId="4" fillId="0" borderId="11" xfId="1" applyNumberFormat="1" applyFont="1" applyBorder="1" applyAlignment="1">
      <alignment wrapText="1"/>
    </xf>
    <xf numFmtId="0" fontId="7" fillId="0" borderId="37" xfId="0" applyFont="1" applyBorder="1" applyAlignment="1">
      <alignment vertical="center" wrapText="1"/>
    </xf>
    <xf numFmtId="4" fontId="12" fillId="0" borderId="6" xfId="1" applyNumberFormat="1" applyFont="1" applyBorder="1" applyAlignment="1" applyProtection="1">
      <protection locked="0"/>
    </xf>
    <xf numFmtId="4" fontId="12" fillId="0" borderId="13" xfId="1" applyNumberFormat="1" applyFont="1" applyBorder="1" applyAlignment="1">
      <alignment wrapText="1"/>
    </xf>
    <xf numFmtId="4" fontId="12" fillId="0" borderId="14" xfId="1" applyNumberFormat="1" applyFont="1" applyBorder="1" applyAlignment="1">
      <alignment wrapText="1"/>
    </xf>
    <xf numFmtId="0" fontId="6" fillId="2" borderId="3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39" fillId="0" borderId="6" xfId="0" applyNumberFormat="1" applyFont="1" applyBorder="1" applyAlignment="1" applyProtection="1">
      <alignment horizontal="right" wrapText="1"/>
      <protection locked="0"/>
    </xf>
    <xf numFmtId="166" fontId="25" fillId="6" borderId="6" xfId="1" applyNumberFormat="1" applyFont="1" applyFill="1" applyBorder="1" applyProtection="1">
      <protection locked="0"/>
    </xf>
    <xf numFmtId="166" fontId="25" fillId="6" borderId="6" xfId="1" applyNumberFormat="1" applyFont="1" applyFill="1" applyBorder="1" applyAlignment="1" applyProtection="1">
      <alignment horizontal="right"/>
      <protection locked="0"/>
    </xf>
    <xf numFmtId="0" fontId="10" fillId="0" borderId="10" xfId="1" applyFont="1" applyBorder="1" applyAlignment="1" applyProtection="1">
      <alignment horizontal="center" vertical="center" wrapText="1"/>
      <protection locked="0"/>
    </xf>
    <xf numFmtId="0" fontId="10" fillId="0" borderId="21" xfId="1" applyFont="1" applyBorder="1" applyAlignment="1">
      <alignment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28" fillId="0" borderId="16" xfId="1" applyFont="1" applyFill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" fillId="0" borderId="35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35" fillId="0" borderId="10" xfId="1" applyFont="1" applyBorder="1" applyAlignment="1">
      <alignment horizontal="center" vertical="center"/>
    </xf>
    <xf numFmtId="0" fontId="36" fillId="0" borderId="21" xfId="1" applyFont="1" applyBorder="1" applyAlignment="1">
      <alignment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40" fillId="0" borderId="10" xfId="1" applyFont="1" applyBorder="1" applyAlignment="1">
      <alignment horizontal="center" vertical="center" wrapText="1"/>
    </xf>
    <xf numFmtId="0" fontId="40" fillId="0" borderId="21" xfId="1" applyFont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3" fillId="0" borderId="0" xfId="1" applyFont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K77"/>
  <sheetViews>
    <sheetView tabSelected="1" view="pageBreakPreview" topLeftCell="A41" zoomScale="70" zoomScaleNormal="70" zoomScaleSheetLayoutView="70" workbookViewId="0">
      <selection activeCell="L50" sqref="L50"/>
    </sheetView>
  </sheetViews>
  <sheetFormatPr defaultRowHeight="15"/>
  <cols>
    <col min="1" max="1" width="15.7109375" customWidth="1"/>
    <col min="2" max="2" width="62.140625" customWidth="1"/>
    <col min="3" max="3" width="16.140625" customWidth="1"/>
    <col min="4" max="4" width="15.7109375" customWidth="1"/>
    <col min="5" max="5" width="15.5703125" customWidth="1"/>
    <col min="6" max="6" width="16.28515625" customWidth="1"/>
    <col min="7" max="7" width="15.140625" customWidth="1"/>
    <col min="8" max="8" width="13" customWidth="1"/>
    <col min="9" max="9" width="16.5703125" customWidth="1"/>
    <col min="10" max="10" width="15.28515625" customWidth="1"/>
    <col min="11" max="11" width="15.5703125" customWidth="1"/>
  </cols>
  <sheetData>
    <row r="1" spans="1:11" ht="20.25">
      <c r="A1" s="2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8" customHeight="1">
      <c r="A2" s="2"/>
      <c r="B2" s="185" t="s">
        <v>65</v>
      </c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7.25" customHeight="1">
      <c r="A3" s="2"/>
      <c r="B3" s="186" t="s">
        <v>71</v>
      </c>
      <c r="C3" s="186"/>
      <c r="D3" s="186"/>
      <c r="E3" s="186"/>
      <c r="F3" s="186"/>
      <c r="G3" s="186"/>
      <c r="H3" s="186"/>
      <c r="I3" s="186"/>
      <c r="J3" s="186"/>
      <c r="K3" s="186"/>
    </row>
    <row r="4" spans="1:11" ht="2.25" customHeight="1" thickBot="1">
      <c r="A4" s="2"/>
      <c r="B4" s="2"/>
      <c r="C4" s="2"/>
      <c r="D4" s="2"/>
      <c r="E4" s="2"/>
      <c r="F4" s="2"/>
      <c r="G4" s="2"/>
      <c r="H4" s="2"/>
      <c r="I4" s="2"/>
      <c r="J4" s="18"/>
      <c r="K4" s="2"/>
    </row>
    <row r="5" spans="1:11" ht="63.75" customHeight="1">
      <c r="A5" s="177" t="s">
        <v>49</v>
      </c>
      <c r="B5" s="179" t="s">
        <v>50</v>
      </c>
      <c r="C5" s="183" t="s">
        <v>62</v>
      </c>
      <c r="D5" s="183" t="s">
        <v>63</v>
      </c>
      <c r="E5" s="181" t="s">
        <v>68</v>
      </c>
      <c r="F5" s="170" t="s">
        <v>72</v>
      </c>
      <c r="G5" s="172" t="s">
        <v>1</v>
      </c>
      <c r="H5" s="172"/>
      <c r="I5" s="170" t="s">
        <v>69</v>
      </c>
      <c r="J5" s="172" t="s">
        <v>59</v>
      </c>
      <c r="K5" s="173"/>
    </row>
    <row r="6" spans="1:11" ht="15" customHeight="1">
      <c r="A6" s="178"/>
      <c r="B6" s="180"/>
      <c r="C6" s="184"/>
      <c r="D6" s="184"/>
      <c r="E6" s="182"/>
      <c r="F6" s="171"/>
      <c r="G6" s="59" t="s">
        <v>2</v>
      </c>
      <c r="H6" s="60" t="s">
        <v>3</v>
      </c>
      <c r="I6" s="171"/>
      <c r="J6" s="59" t="s">
        <v>2</v>
      </c>
      <c r="K6" s="61" t="s">
        <v>3</v>
      </c>
    </row>
    <row r="7" spans="1:11" ht="14.25" customHeight="1">
      <c r="A7" s="3">
        <v>1</v>
      </c>
      <c r="B7" s="165">
        <v>2</v>
      </c>
      <c r="C7" s="166">
        <v>3</v>
      </c>
      <c r="D7" s="5">
        <v>4</v>
      </c>
      <c r="E7" s="5">
        <v>5</v>
      </c>
      <c r="F7" s="6">
        <v>6</v>
      </c>
      <c r="G7" s="14">
        <v>7</v>
      </c>
      <c r="H7" s="15">
        <v>8</v>
      </c>
      <c r="I7" s="16">
        <v>9</v>
      </c>
      <c r="J7" s="4">
        <v>10</v>
      </c>
      <c r="K7" s="7">
        <v>11</v>
      </c>
    </row>
    <row r="8" spans="1:11" ht="24" customHeight="1">
      <c r="A8" s="64">
        <v>100000</v>
      </c>
      <c r="B8" s="43" t="s">
        <v>4</v>
      </c>
      <c r="C8" s="138">
        <f>SUM(C9:C11,C12)</f>
        <v>311934.90000000002</v>
      </c>
      <c r="D8" s="77">
        <f>SUM(D9:D11,D12)</f>
        <v>311934.90000000002</v>
      </c>
      <c r="E8" s="77">
        <f>SUM(E9:E11,E12)</f>
        <v>132403</v>
      </c>
      <c r="F8" s="77">
        <f>SUM(F9:F11,F12)</f>
        <v>142462.69999999998</v>
      </c>
      <c r="G8" s="77">
        <f>SUM(G9:G11,G12)</f>
        <v>10059.699999999997</v>
      </c>
      <c r="H8" s="78">
        <f>SUM(F8/E8)</f>
        <v>1.0759778856974538</v>
      </c>
      <c r="I8" s="77">
        <f>SUM(I9:I11,I12)</f>
        <v>118527.10000000002</v>
      </c>
      <c r="J8" s="77">
        <f>SUM(J9:J12)</f>
        <v>23935.599999999991</v>
      </c>
      <c r="K8" s="79">
        <f>SUM(F8/I8)*100%</f>
        <v>1.2019420031368351</v>
      </c>
    </row>
    <row r="9" spans="1:11" ht="27.75" customHeight="1">
      <c r="A9" s="65">
        <v>110100</v>
      </c>
      <c r="B9" s="26" t="s">
        <v>5</v>
      </c>
      <c r="C9" s="162">
        <v>240033.6</v>
      </c>
      <c r="D9" s="162">
        <v>240033.6</v>
      </c>
      <c r="E9" s="80">
        <v>102887.6</v>
      </c>
      <c r="F9" s="81">
        <v>111068.5</v>
      </c>
      <c r="G9" s="82">
        <f>SUM(F9-E9)</f>
        <v>8180.8999999999942</v>
      </c>
      <c r="H9" s="83">
        <f>SUM(F9/E9)</f>
        <v>1.0795129831000043</v>
      </c>
      <c r="I9" s="81">
        <v>89554.8</v>
      </c>
      <c r="J9" s="84">
        <f>SUM(F9-I9)</f>
        <v>21513.699999999997</v>
      </c>
      <c r="K9" s="85">
        <f>SUM(F9/I9)*100%</f>
        <v>1.240229446104508</v>
      </c>
    </row>
    <row r="10" spans="1:11" ht="24" customHeight="1">
      <c r="A10" s="66">
        <v>110200</v>
      </c>
      <c r="B10" s="27" t="s">
        <v>6</v>
      </c>
      <c r="C10" s="132">
        <v>172</v>
      </c>
      <c r="D10" s="132">
        <v>172</v>
      </c>
      <c r="E10" s="86">
        <v>72</v>
      </c>
      <c r="F10" s="87">
        <v>272.7</v>
      </c>
      <c r="G10" s="82">
        <f t="shared" ref="G10:G11" si="0">SUM(F10-E10)</f>
        <v>200.7</v>
      </c>
      <c r="H10" s="83">
        <f t="shared" ref="H10:H11" si="1">SUM(F10/E10)</f>
        <v>3.7874999999999996</v>
      </c>
      <c r="I10" s="87">
        <v>446.1</v>
      </c>
      <c r="J10" s="84">
        <f t="shared" ref="J10:J18" si="2">SUM(F10-I10)</f>
        <v>-173.40000000000003</v>
      </c>
      <c r="K10" s="85">
        <f t="shared" ref="K10:K32" si="3">SUM(F10/I10)*100%</f>
        <v>0.61129791526563548</v>
      </c>
    </row>
    <row r="11" spans="1:11" ht="35.25" customHeight="1">
      <c r="A11" s="66">
        <v>140400</v>
      </c>
      <c r="B11" s="28" t="s">
        <v>7</v>
      </c>
      <c r="C11" s="163">
        <v>11506.6</v>
      </c>
      <c r="D11" s="163">
        <v>11506.6</v>
      </c>
      <c r="E11" s="88">
        <v>4053.9</v>
      </c>
      <c r="F11" s="87">
        <v>4063.4</v>
      </c>
      <c r="G11" s="82">
        <f t="shared" si="0"/>
        <v>9.5</v>
      </c>
      <c r="H11" s="83">
        <f t="shared" si="1"/>
        <v>1.0023434223833838</v>
      </c>
      <c r="I11" s="87">
        <v>3608.6</v>
      </c>
      <c r="J11" s="84">
        <f t="shared" si="2"/>
        <v>454.80000000000018</v>
      </c>
      <c r="K11" s="85">
        <f t="shared" si="3"/>
        <v>1.1260322562766725</v>
      </c>
    </row>
    <row r="12" spans="1:11" ht="21.75" customHeight="1">
      <c r="A12" s="67">
        <v>180000</v>
      </c>
      <c r="B12" s="29" t="s">
        <v>8</v>
      </c>
      <c r="C12" s="139">
        <f t="shared" ref="C12:F12" si="4">SUM(C17:C18,C13)</f>
        <v>60222.7</v>
      </c>
      <c r="D12" s="89">
        <f t="shared" si="4"/>
        <v>60222.7</v>
      </c>
      <c r="E12" s="89">
        <f t="shared" si="4"/>
        <v>25389.5</v>
      </c>
      <c r="F12" s="90">
        <f t="shared" si="4"/>
        <v>27058.1</v>
      </c>
      <c r="G12" s="91">
        <f>SUM(G17:G18,G13)</f>
        <v>1668.6000000000017</v>
      </c>
      <c r="H12" s="83">
        <f t="shared" ref="H12:H18" si="5">SUM(F12/E12)</f>
        <v>1.0657200811359027</v>
      </c>
      <c r="I12" s="90">
        <f t="shared" ref="I12" si="6">SUM(I17:I18,I13)</f>
        <v>24917.600000000002</v>
      </c>
      <c r="J12" s="92">
        <f t="shared" si="2"/>
        <v>2140.4999999999964</v>
      </c>
      <c r="K12" s="93">
        <f t="shared" si="3"/>
        <v>1.0859031367386907</v>
      </c>
    </row>
    <row r="13" spans="1:11" ht="24" customHeight="1">
      <c r="A13" s="67">
        <v>180100</v>
      </c>
      <c r="B13" s="30" t="s">
        <v>9</v>
      </c>
      <c r="C13" s="139">
        <f t="shared" ref="C13:F13" si="7">SUM(C14:C16)</f>
        <v>49219.6</v>
      </c>
      <c r="D13" s="89">
        <f t="shared" si="7"/>
        <v>49219.6</v>
      </c>
      <c r="E13" s="89">
        <f t="shared" si="7"/>
        <v>20555.2</v>
      </c>
      <c r="F13" s="168">
        <f t="shared" si="7"/>
        <v>21255.1</v>
      </c>
      <c r="G13" s="91">
        <f>SUM(G14:G16)</f>
        <v>699.90000000000202</v>
      </c>
      <c r="H13" s="83">
        <f t="shared" si="5"/>
        <v>1.0340497781583249</v>
      </c>
      <c r="I13" s="90">
        <f t="shared" ref="I13" si="8">SUM(I14:I16)</f>
        <v>19972.900000000001</v>
      </c>
      <c r="J13" s="84">
        <f t="shared" si="2"/>
        <v>1282.1999999999971</v>
      </c>
      <c r="K13" s="85">
        <f t="shared" si="3"/>
        <v>1.0641969869172727</v>
      </c>
    </row>
    <row r="14" spans="1:11" ht="24" customHeight="1">
      <c r="A14" s="66"/>
      <c r="B14" s="25" t="s">
        <v>10</v>
      </c>
      <c r="C14" s="164">
        <v>3769.6</v>
      </c>
      <c r="D14" s="164">
        <v>3769.6</v>
      </c>
      <c r="E14" s="88">
        <v>1596.4</v>
      </c>
      <c r="F14" s="87">
        <v>2144.1</v>
      </c>
      <c r="G14" s="82">
        <f t="shared" ref="G14:G18" si="9">SUM(F14-E14)</f>
        <v>547.69999999999982</v>
      </c>
      <c r="H14" s="83">
        <f t="shared" si="5"/>
        <v>1.3430844399899773</v>
      </c>
      <c r="I14" s="87">
        <v>1428.4</v>
      </c>
      <c r="J14" s="84">
        <f t="shared" si="2"/>
        <v>715.69999999999982</v>
      </c>
      <c r="K14" s="85">
        <f t="shared" si="3"/>
        <v>1.5010501260151217</v>
      </c>
    </row>
    <row r="15" spans="1:11" ht="21.75" customHeight="1">
      <c r="A15" s="66"/>
      <c r="B15" s="25" t="s">
        <v>11</v>
      </c>
      <c r="C15" s="164">
        <v>45400</v>
      </c>
      <c r="D15" s="164">
        <v>45400</v>
      </c>
      <c r="E15" s="88">
        <v>18953.8</v>
      </c>
      <c r="F15" s="87">
        <v>19103.900000000001</v>
      </c>
      <c r="G15" s="82">
        <f t="shared" si="9"/>
        <v>150.10000000000218</v>
      </c>
      <c r="H15" s="83">
        <f t="shared" si="5"/>
        <v>1.0079192562968904</v>
      </c>
      <c r="I15" s="87">
        <v>18544.5</v>
      </c>
      <c r="J15" s="84">
        <f t="shared" si="2"/>
        <v>559.40000000000146</v>
      </c>
      <c r="K15" s="85">
        <f t="shared" si="3"/>
        <v>1.030165278114805</v>
      </c>
    </row>
    <row r="16" spans="1:11" ht="21.75" customHeight="1">
      <c r="A16" s="66"/>
      <c r="B16" s="25" t="s">
        <v>12</v>
      </c>
      <c r="C16" s="164">
        <v>50</v>
      </c>
      <c r="D16" s="164">
        <v>50</v>
      </c>
      <c r="E16" s="88">
        <v>5</v>
      </c>
      <c r="F16" s="87">
        <v>7.1</v>
      </c>
      <c r="G16" s="82">
        <f t="shared" si="9"/>
        <v>2.0999999999999996</v>
      </c>
      <c r="H16" s="83">
        <f t="shared" si="5"/>
        <v>1.42</v>
      </c>
      <c r="I16" s="87">
        <v>0</v>
      </c>
      <c r="J16" s="84">
        <f t="shared" si="2"/>
        <v>7.1</v>
      </c>
      <c r="K16" s="85" t="e">
        <f t="shared" si="3"/>
        <v>#DIV/0!</v>
      </c>
    </row>
    <row r="17" spans="1:11" ht="20.25" customHeight="1">
      <c r="A17" s="66">
        <v>180300</v>
      </c>
      <c r="B17" s="25" t="s">
        <v>13</v>
      </c>
      <c r="C17" s="164">
        <v>3.1</v>
      </c>
      <c r="D17" s="164">
        <v>3.1</v>
      </c>
      <c r="E17" s="88">
        <v>2.2000000000000002</v>
      </c>
      <c r="F17" s="87">
        <v>3</v>
      </c>
      <c r="G17" s="82">
        <f t="shared" si="9"/>
        <v>0.79999999999999982</v>
      </c>
      <c r="H17" s="83">
        <f t="shared" si="5"/>
        <v>1.3636363636363635</v>
      </c>
      <c r="I17" s="87">
        <v>1.5</v>
      </c>
      <c r="J17" s="84">
        <f t="shared" si="2"/>
        <v>1.5</v>
      </c>
      <c r="K17" s="85">
        <f t="shared" si="3"/>
        <v>2</v>
      </c>
    </row>
    <row r="18" spans="1:11" ht="21" customHeight="1">
      <c r="A18" s="66">
        <v>180500</v>
      </c>
      <c r="B18" s="25" t="s">
        <v>14</v>
      </c>
      <c r="C18" s="164">
        <v>11000</v>
      </c>
      <c r="D18" s="164">
        <v>11000</v>
      </c>
      <c r="E18" s="88">
        <v>4832.1000000000004</v>
      </c>
      <c r="F18" s="87">
        <v>5800</v>
      </c>
      <c r="G18" s="82">
        <f t="shared" si="9"/>
        <v>967.89999999999964</v>
      </c>
      <c r="H18" s="83">
        <f t="shared" si="5"/>
        <v>1.2003062850520476</v>
      </c>
      <c r="I18" s="87">
        <v>4943.2</v>
      </c>
      <c r="J18" s="84">
        <f t="shared" si="2"/>
        <v>856.80000000000018</v>
      </c>
      <c r="K18" s="85">
        <f t="shared" si="3"/>
        <v>1.173329017640395</v>
      </c>
    </row>
    <row r="19" spans="1:11" ht="24" customHeight="1">
      <c r="A19" s="68">
        <v>200000</v>
      </c>
      <c r="B19" s="44" t="s">
        <v>16</v>
      </c>
      <c r="C19" s="140">
        <f>SUM(C20:C31)</f>
        <v>1420.3</v>
      </c>
      <c r="D19" s="94">
        <f>SUM(D20:D31)</f>
        <v>1420.3</v>
      </c>
      <c r="E19" s="94">
        <f>SUM(E20:E32)</f>
        <v>620.5</v>
      </c>
      <c r="F19" s="94">
        <f>SUM(F20:F32)</f>
        <v>917.1</v>
      </c>
      <c r="G19" s="94">
        <f>SUM(G20:G32)</f>
        <v>296.59999999999997</v>
      </c>
      <c r="H19" s="78">
        <f>SUM(F19/E19)</f>
        <v>1.4780016116035455</v>
      </c>
      <c r="I19" s="94">
        <f>SUM(I20:I31)</f>
        <v>2155.9</v>
      </c>
      <c r="J19" s="94">
        <f>SUM(J20:J32)</f>
        <v>-1238.8000000000004</v>
      </c>
      <c r="K19" s="95">
        <f>SUM(F19/I19)*100%</f>
        <v>0.42539078806994757</v>
      </c>
    </row>
    <row r="20" spans="1:11" ht="37.5" customHeight="1">
      <c r="A20" s="66">
        <v>210103</v>
      </c>
      <c r="B20" s="17" t="s">
        <v>35</v>
      </c>
      <c r="C20" s="150">
        <v>130.30000000000001</v>
      </c>
      <c r="D20" s="150">
        <v>130.30000000000001</v>
      </c>
      <c r="E20" s="88">
        <v>40</v>
      </c>
      <c r="F20" s="87">
        <v>156.4</v>
      </c>
      <c r="G20" s="82">
        <f t="shared" ref="G20:G32" si="10">SUM(F20-E20)</f>
        <v>116.4</v>
      </c>
      <c r="H20" s="83">
        <f t="shared" ref="H20:H32" si="11">SUM(F20/E20)</f>
        <v>3.91</v>
      </c>
      <c r="I20" s="87">
        <v>149.80000000000001</v>
      </c>
      <c r="J20" s="84">
        <f t="shared" ref="J20:J35" si="12">SUM(F20-I20)</f>
        <v>6.5999999999999943</v>
      </c>
      <c r="K20" s="96">
        <f t="shared" si="3"/>
        <v>1.0440587449933243</v>
      </c>
    </row>
    <row r="21" spans="1:11" ht="36.75" customHeight="1">
      <c r="A21" s="66">
        <v>210500</v>
      </c>
      <c r="B21" s="58" t="s">
        <v>41</v>
      </c>
      <c r="C21" s="151"/>
      <c r="D21" s="88"/>
      <c r="E21" s="88"/>
      <c r="F21" s="87"/>
      <c r="G21" s="82"/>
      <c r="H21" s="83"/>
      <c r="I21" s="87">
        <v>1438.4</v>
      </c>
      <c r="J21" s="84">
        <f t="shared" si="12"/>
        <v>-1438.4</v>
      </c>
      <c r="K21" s="96">
        <f t="shared" si="3"/>
        <v>0</v>
      </c>
    </row>
    <row r="22" spans="1:11" ht="24" hidden="1" customHeight="1">
      <c r="A22" s="66">
        <v>210805</v>
      </c>
      <c r="B22" s="58" t="s">
        <v>17</v>
      </c>
      <c r="C22" s="152"/>
      <c r="D22" s="88"/>
      <c r="E22" s="88"/>
      <c r="F22" s="87"/>
      <c r="G22" s="82">
        <f t="shared" si="10"/>
        <v>0</v>
      </c>
      <c r="H22" s="83" t="e">
        <f t="shared" si="11"/>
        <v>#DIV/0!</v>
      </c>
      <c r="I22" s="87"/>
      <c r="J22" s="84">
        <f t="shared" si="12"/>
        <v>0</v>
      </c>
      <c r="K22" s="96"/>
    </row>
    <row r="23" spans="1:11" ht="24" customHeight="1">
      <c r="A23" s="66">
        <v>210805</v>
      </c>
      <c r="B23" s="124" t="s">
        <v>17</v>
      </c>
      <c r="C23" s="152"/>
      <c r="D23" s="88"/>
      <c r="E23" s="88"/>
      <c r="F23" s="87"/>
      <c r="G23" s="82"/>
      <c r="H23" s="83"/>
      <c r="I23" s="87">
        <v>18.399999999999999</v>
      </c>
      <c r="J23" s="84">
        <f t="shared" si="12"/>
        <v>-18.399999999999999</v>
      </c>
      <c r="K23" s="96"/>
    </row>
    <row r="24" spans="1:11" ht="18.75" customHeight="1">
      <c r="A24" s="65">
        <v>210811</v>
      </c>
      <c r="B24" s="31" t="s">
        <v>18</v>
      </c>
      <c r="C24" s="133">
        <v>20</v>
      </c>
      <c r="D24" s="133">
        <v>20</v>
      </c>
      <c r="E24" s="88">
        <v>20</v>
      </c>
      <c r="F24" s="87">
        <v>90.9</v>
      </c>
      <c r="G24" s="82">
        <f t="shared" si="10"/>
        <v>70.900000000000006</v>
      </c>
      <c r="H24" s="83">
        <f t="shared" si="11"/>
        <v>4.5449999999999999</v>
      </c>
      <c r="I24" s="87">
        <v>13.5</v>
      </c>
      <c r="J24" s="84">
        <f t="shared" si="12"/>
        <v>77.400000000000006</v>
      </c>
      <c r="K24" s="96">
        <f>SUM(F24/I24)*100%</f>
        <v>6.7333333333333334</v>
      </c>
    </row>
    <row r="25" spans="1:11" ht="33" customHeight="1">
      <c r="A25" s="69">
        <v>210815</v>
      </c>
      <c r="B25" s="159" t="s">
        <v>38</v>
      </c>
      <c r="C25" s="149"/>
      <c r="D25" s="88"/>
      <c r="E25" s="88"/>
      <c r="F25" s="87"/>
      <c r="G25" s="82"/>
      <c r="H25" s="83"/>
      <c r="I25" s="87">
        <v>51</v>
      </c>
      <c r="J25" s="84">
        <f t="shared" si="12"/>
        <v>-51</v>
      </c>
      <c r="K25" s="96">
        <f>SUM(F25/I25)*100%</f>
        <v>0</v>
      </c>
    </row>
    <row r="26" spans="1:11" ht="51.75" customHeight="1">
      <c r="A26" s="70">
        <v>220103</v>
      </c>
      <c r="B26" s="159" t="s">
        <v>40</v>
      </c>
      <c r="C26" s="149">
        <v>10</v>
      </c>
      <c r="D26" s="149">
        <v>10</v>
      </c>
      <c r="E26" s="88">
        <v>6.3</v>
      </c>
      <c r="F26" s="87">
        <v>12.9</v>
      </c>
      <c r="G26" s="82">
        <f t="shared" si="10"/>
        <v>6.6000000000000005</v>
      </c>
      <c r="H26" s="83">
        <f t="shared" si="11"/>
        <v>2.0476190476190479</v>
      </c>
      <c r="I26" s="87">
        <v>16.3</v>
      </c>
      <c r="J26" s="84">
        <f t="shared" si="12"/>
        <v>-3.4000000000000004</v>
      </c>
      <c r="K26" s="96">
        <f>SUM(F26/I26)*100%</f>
        <v>0.79141104294478526</v>
      </c>
    </row>
    <row r="27" spans="1:11" ht="21.75" customHeight="1">
      <c r="A27" s="65">
        <v>220125</v>
      </c>
      <c r="B27" s="32" t="s">
        <v>34</v>
      </c>
      <c r="C27" s="134">
        <v>940</v>
      </c>
      <c r="D27" s="134">
        <v>940</v>
      </c>
      <c r="E27" s="88">
        <v>415.6</v>
      </c>
      <c r="F27" s="87">
        <v>523.5</v>
      </c>
      <c r="G27" s="82">
        <f t="shared" si="10"/>
        <v>107.89999999999998</v>
      </c>
      <c r="H27" s="83">
        <f t="shared" si="11"/>
        <v>1.2596246390760346</v>
      </c>
      <c r="I27" s="87">
        <v>359</v>
      </c>
      <c r="J27" s="84">
        <f t="shared" si="12"/>
        <v>164.5</v>
      </c>
      <c r="K27" s="96">
        <f t="shared" si="3"/>
        <v>1.458217270194986</v>
      </c>
    </row>
    <row r="28" spans="1:11" ht="39.75" customHeight="1">
      <c r="A28" s="65">
        <v>220126</v>
      </c>
      <c r="B28" s="148" t="s">
        <v>36</v>
      </c>
      <c r="C28" s="135">
        <v>198</v>
      </c>
      <c r="D28" s="167">
        <v>198</v>
      </c>
      <c r="E28" s="88">
        <v>78.2</v>
      </c>
      <c r="F28" s="87">
        <v>57.6</v>
      </c>
      <c r="G28" s="82">
        <f t="shared" si="10"/>
        <v>-20.6</v>
      </c>
      <c r="H28" s="83">
        <f t="shared" si="11"/>
        <v>0.73657289002557547</v>
      </c>
      <c r="I28" s="87">
        <v>58.4</v>
      </c>
      <c r="J28" s="84">
        <f t="shared" si="12"/>
        <v>-0.79999999999999716</v>
      </c>
      <c r="K28" s="96">
        <f t="shared" si="3"/>
        <v>0.98630136986301375</v>
      </c>
    </row>
    <row r="29" spans="1:11" ht="30.75" hidden="1" customHeight="1">
      <c r="A29" s="65">
        <v>220804</v>
      </c>
      <c r="B29" s="49" t="s">
        <v>42</v>
      </c>
      <c r="C29" s="133"/>
      <c r="D29" s="88"/>
      <c r="E29" s="88"/>
      <c r="F29" s="87"/>
      <c r="G29" s="82">
        <f t="shared" si="10"/>
        <v>0</v>
      </c>
      <c r="H29" s="83" t="e">
        <f t="shared" si="11"/>
        <v>#DIV/0!</v>
      </c>
      <c r="I29" s="87"/>
      <c r="J29" s="84">
        <f t="shared" si="12"/>
        <v>0</v>
      </c>
      <c r="K29" s="96" t="e">
        <f t="shared" si="3"/>
        <v>#DIV/0!</v>
      </c>
    </row>
    <row r="30" spans="1:11" ht="20.25" customHeight="1">
      <c r="A30" s="65">
        <v>220900</v>
      </c>
      <c r="B30" s="26" t="s">
        <v>19</v>
      </c>
      <c r="C30" s="136">
        <v>37</v>
      </c>
      <c r="D30" s="136">
        <v>37</v>
      </c>
      <c r="E30" s="88">
        <v>10.1</v>
      </c>
      <c r="F30" s="87">
        <v>7.7</v>
      </c>
      <c r="G30" s="82">
        <f t="shared" si="10"/>
        <v>-2.3999999999999995</v>
      </c>
      <c r="H30" s="83">
        <f t="shared" si="11"/>
        <v>0.76237623762376239</v>
      </c>
      <c r="I30" s="87">
        <v>18.100000000000001</v>
      </c>
      <c r="J30" s="84">
        <f t="shared" si="12"/>
        <v>-10.400000000000002</v>
      </c>
      <c r="K30" s="96">
        <f t="shared" si="3"/>
        <v>0.42541436464088395</v>
      </c>
    </row>
    <row r="31" spans="1:11" ht="19.5" customHeight="1">
      <c r="A31" s="65">
        <v>240603</v>
      </c>
      <c r="B31" s="124" t="s">
        <v>17</v>
      </c>
      <c r="C31" s="137">
        <v>85</v>
      </c>
      <c r="D31" s="137">
        <v>85</v>
      </c>
      <c r="E31" s="88">
        <v>50.3</v>
      </c>
      <c r="F31" s="87">
        <v>64.3</v>
      </c>
      <c r="G31" s="82">
        <f t="shared" si="10"/>
        <v>14</v>
      </c>
      <c r="H31" s="83">
        <f t="shared" si="11"/>
        <v>1.2783300198807157</v>
      </c>
      <c r="I31" s="87">
        <v>33</v>
      </c>
      <c r="J31" s="84">
        <f t="shared" si="12"/>
        <v>31.299999999999997</v>
      </c>
      <c r="K31" s="96">
        <f t="shared" si="3"/>
        <v>1.9484848484848485</v>
      </c>
    </row>
    <row r="32" spans="1:11" ht="33" customHeight="1">
      <c r="A32" s="70">
        <v>240622</v>
      </c>
      <c r="B32" s="160" t="s">
        <v>51</v>
      </c>
      <c r="C32" s="153"/>
      <c r="D32" s="121"/>
      <c r="E32" s="121"/>
      <c r="F32" s="122">
        <v>3.8</v>
      </c>
      <c r="G32" s="82">
        <f t="shared" si="10"/>
        <v>3.8</v>
      </c>
      <c r="H32" s="83" t="e">
        <f t="shared" si="11"/>
        <v>#DIV/0!</v>
      </c>
      <c r="I32" s="122"/>
      <c r="J32" s="84">
        <f t="shared" si="12"/>
        <v>3.8</v>
      </c>
      <c r="K32" s="96" t="e">
        <f t="shared" si="3"/>
        <v>#DIV/0!</v>
      </c>
    </row>
    <row r="33" spans="1:11" ht="21.75" customHeight="1">
      <c r="A33" s="68">
        <v>300000</v>
      </c>
      <c r="B33" s="44" t="s">
        <v>20</v>
      </c>
      <c r="C33" s="154"/>
      <c r="D33" s="94">
        <f>SUM(D34:D35)</f>
        <v>0</v>
      </c>
      <c r="E33" s="94"/>
      <c r="F33" s="94">
        <v>0.3</v>
      </c>
      <c r="G33" s="94">
        <f>SUM(F33-E33)</f>
        <v>0.3</v>
      </c>
      <c r="H33" s="78" t="e">
        <f>SUM(F33/E33)</f>
        <v>#DIV/0!</v>
      </c>
      <c r="I33" s="94">
        <v>0.3</v>
      </c>
      <c r="J33" s="94">
        <f>SUM(F33-I33)</f>
        <v>0</v>
      </c>
      <c r="K33" s="95"/>
    </row>
    <row r="34" spans="1:11" ht="28.5" hidden="1" customHeight="1">
      <c r="A34" s="65">
        <v>310102</v>
      </c>
      <c r="B34" s="33" t="s">
        <v>21</v>
      </c>
      <c r="C34" s="33"/>
      <c r="D34" s="86"/>
      <c r="E34" s="86"/>
      <c r="F34" s="87"/>
      <c r="G34" s="82">
        <v>0</v>
      </c>
      <c r="H34" s="83"/>
      <c r="I34" s="87"/>
      <c r="J34" s="84">
        <f t="shared" si="12"/>
        <v>0</v>
      </c>
      <c r="K34" s="96"/>
    </row>
    <row r="35" spans="1:11" ht="15.75" customHeight="1">
      <c r="A35" s="65"/>
      <c r="B35" s="54" t="s">
        <v>22</v>
      </c>
      <c r="C35" s="155"/>
      <c r="D35" s="86"/>
      <c r="E35" s="86"/>
      <c r="F35" s="87"/>
      <c r="G35" s="82">
        <f t="shared" ref="G35" si="13">SUM(F35-E35)</f>
        <v>0</v>
      </c>
      <c r="H35" s="83"/>
      <c r="I35" s="87">
        <v>-1</v>
      </c>
      <c r="J35" s="84">
        <f t="shared" si="12"/>
        <v>1</v>
      </c>
      <c r="K35" s="96">
        <f t="shared" ref="K35" si="14">SUM(F35/I35)*100%</f>
        <v>0</v>
      </c>
    </row>
    <row r="36" spans="1:11" ht="24.75" customHeight="1">
      <c r="A36" s="71"/>
      <c r="B36" s="44" t="s">
        <v>23</v>
      </c>
      <c r="C36" s="90">
        <f>SUM(C8,C19,C33)</f>
        <v>313355.2</v>
      </c>
      <c r="D36" s="90">
        <f>SUM(D8,D19,D33)</f>
        <v>313355.2</v>
      </c>
      <c r="E36" s="90">
        <f>SUM(E8,E19,E33)</f>
        <v>133023.5</v>
      </c>
      <c r="F36" s="90">
        <f>SUM(F8,F19,F33,F35)</f>
        <v>143380.09999999998</v>
      </c>
      <c r="G36" s="90">
        <f>SUM(G8,G19,G33,G35)</f>
        <v>10356.599999999997</v>
      </c>
      <c r="H36" s="78">
        <f>SUM(F36/E36)</f>
        <v>1.0778554165241478</v>
      </c>
      <c r="I36" s="90">
        <f>SUM(I8,I19,I33,I35)</f>
        <v>120682.30000000002</v>
      </c>
      <c r="J36" s="90">
        <f>SUM(J8,J19,J33,J35)</f>
        <v>22697.799999999992</v>
      </c>
      <c r="K36" s="95">
        <f t="shared" ref="K36:K51" si="15">SUM(F36/I36)*100%</f>
        <v>1.1880789477827316</v>
      </c>
    </row>
    <row r="37" spans="1:11" ht="23.25" customHeight="1">
      <c r="A37" s="72">
        <v>400000</v>
      </c>
      <c r="B37" s="34" t="s">
        <v>24</v>
      </c>
      <c r="C37" s="97">
        <f>SUM(C38,C42)</f>
        <v>159221.80000000005</v>
      </c>
      <c r="D37" s="97">
        <f>SUM(D38,D42)</f>
        <v>159266.10000000003</v>
      </c>
      <c r="E37" s="97">
        <f>SUM(E38,E42)</f>
        <v>65877.899999999994</v>
      </c>
      <c r="F37" s="169">
        <f>SUM(F38,F42)</f>
        <v>64402</v>
      </c>
      <c r="G37" s="82">
        <f t="shared" ref="G37:G52" si="16">SUM(F37-E37)</f>
        <v>-1475.8999999999942</v>
      </c>
      <c r="H37" s="83">
        <f t="shared" ref="H37:H52" si="17">SUM(F37/E37)</f>
        <v>0.97759643218742565</v>
      </c>
      <c r="I37" s="97">
        <f>SUM(I38,I42)</f>
        <v>69985</v>
      </c>
      <c r="J37" s="97">
        <f>SUM(J38,J42)</f>
        <v>-5583.0000000000036</v>
      </c>
      <c r="K37" s="93">
        <f t="shared" si="15"/>
        <v>0.92022576266342793</v>
      </c>
    </row>
    <row r="38" spans="1:11" ht="38.25" customHeight="1">
      <c r="A38" s="72">
        <v>410300</v>
      </c>
      <c r="B38" s="34" t="s">
        <v>53</v>
      </c>
      <c r="C38" s="97">
        <f>SUM(C39:C41)</f>
        <v>89881.300000000017</v>
      </c>
      <c r="D38" s="97">
        <f t="shared" ref="D38:F38" si="18">SUM(D39:D41)</f>
        <v>89881.300000000017</v>
      </c>
      <c r="E38" s="97">
        <f t="shared" si="18"/>
        <v>39061.199999999997</v>
      </c>
      <c r="F38" s="169">
        <f t="shared" si="18"/>
        <v>39061.199999999997</v>
      </c>
      <c r="G38" s="82">
        <f t="shared" si="16"/>
        <v>0</v>
      </c>
      <c r="H38" s="83">
        <f t="shared" si="17"/>
        <v>1</v>
      </c>
      <c r="I38" s="98">
        <f>SUM(I39:I41)</f>
        <v>43189.8</v>
      </c>
      <c r="J38" s="92">
        <f t="shared" ref="J38:J53" si="19">SUM(F38-I38)</f>
        <v>-4128.6000000000058</v>
      </c>
      <c r="K38" s="93">
        <f t="shared" si="15"/>
        <v>0.90440798521873211</v>
      </c>
    </row>
    <row r="39" spans="1:11" ht="36.75" customHeight="1">
      <c r="A39" s="65">
        <v>410339</v>
      </c>
      <c r="B39" s="128" t="s">
        <v>25</v>
      </c>
      <c r="C39" s="156">
        <v>53082.3</v>
      </c>
      <c r="D39" s="156">
        <v>53082.3</v>
      </c>
      <c r="E39" s="86">
        <v>22453.7</v>
      </c>
      <c r="F39" s="99">
        <v>22453.7</v>
      </c>
      <c r="G39" s="82">
        <f t="shared" si="16"/>
        <v>0</v>
      </c>
      <c r="H39" s="83">
        <f t="shared" si="17"/>
        <v>1</v>
      </c>
      <c r="I39" s="99">
        <v>28309.4</v>
      </c>
      <c r="J39" s="84">
        <f t="shared" si="19"/>
        <v>-5855.7000000000007</v>
      </c>
      <c r="K39" s="100">
        <f t="shared" si="15"/>
        <v>0.79315351084798691</v>
      </c>
    </row>
    <row r="40" spans="1:11" ht="39" customHeight="1">
      <c r="A40" s="65">
        <v>410342</v>
      </c>
      <c r="B40" s="128" t="s">
        <v>26</v>
      </c>
      <c r="C40" s="156">
        <v>31910.9</v>
      </c>
      <c r="D40" s="156">
        <v>31910.9</v>
      </c>
      <c r="E40" s="86">
        <v>15521.3</v>
      </c>
      <c r="F40" s="99">
        <v>15521.3</v>
      </c>
      <c r="G40" s="82">
        <f t="shared" si="16"/>
        <v>0</v>
      </c>
      <c r="H40" s="83">
        <f t="shared" si="17"/>
        <v>1</v>
      </c>
      <c r="I40" s="99">
        <v>13794</v>
      </c>
      <c r="J40" s="84">
        <f t="shared" si="19"/>
        <v>1727.2999999999993</v>
      </c>
      <c r="K40" s="100">
        <f t="shared" si="15"/>
        <v>1.1252211106278092</v>
      </c>
    </row>
    <row r="41" spans="1:11" ht="63.75" customHeight="1">
      <c r="A41" s="65">
        <v>410351</v>
      </c>
      <c r="B41" s="128" t="s">
        <v>64</v>
      </c>
      <c r="C41" s="156">
        <v>4888.1000000000004</v>
      </c>
      <c r="D41" s="156">
        <v>4888.1000000000004</v>
      </c>
      <c r="E41" s="86">
        <v>1086.2</v>
      </c>
      <c r="F41" s="99">
        <v>1086.2</v>
      </c>
      <c r="G41" s="82">
        <f t="shared" si="16"/>
        <v>0</v>
      </c>
      <c r="H41" s="83">
        <f t="shared" si="17"/>
        <v>1</v>
      </c>
      <c r="I41" s="99">
        <v>1086.4000000000001</v>
      </c>
      <c r="J41" s="84">
        <f t="shared" si="19"/>
        <v>-0.20000000000004547</v>
      </c>
      <c r="K41" s="100">
        <f t="shared" si="15"/>
        <v>0.9998159057437408</v>
      </c>
    </row>
    <row r="42" spans="1:11" ht="40.5" customHeight="1">
      <c r="A42" s="72">
        <v>410500</v>
      </c>
      <c r="B42" s="34" t="s">
        <v>54</v>
      </c>
      <c r="C42" s="97">
        <f>SUM(C43:C51)</f>
        <v>69340.500000000015</v>
      </c>
      <c r="D42" s="97">
        <f>SUM(D43:D51)</f>
        <v>69384.800000000017</v>
      </c>
      <c r="E42" s="97">
        <f>SUM(E43:E51)</f>
        <v>26816.699999999997</v>
      </c>
      <c r="F42" s="97">
        <f>SUM(F43:F51)</f>
        <v>25340.800000000003</v>
      </c>
      <c r="G42" s="97">
        <f>SUM(G43:G51)</f>
        <v>-1475.8999999999985</v>
      </c>
      <c r="H42" s="83">
        <f t="shared" si="17"/>
        <v>0.94496339967259224</v>
      </c>
      <c r="I42" s="97">
        <f>SUM(I43:I51)</f>
        <v>26795.200000000001</v>
      </c>
      <c r="J42" s="92">
        <f t="shared" si="19"/>
        <v>-1454.3999999999978</v>
      </c>
      <c r="K42" s="129">
        <f t="shared" si="15"/>
        <v>0.94572162178300601</v>
      </c>
    </row>
    <row r="43" spans="1:11" ht="92.25" customHeight="1">
      <c r="A43" s="65">
        <v>410501</v>
      </c>
      <c r="B43" s="55" t="s">
        <v>55</v>
      </c>
      <c r="C43" s="151">
        <v>12580</v>
      </c>
      <c r="D43" s="152">
        <v>12580</v>
      </c>
      <c r="E43" s="86">
        <v>4252</v>
      </c>
      <c r="F43" s="99">
        <v>4252</v>
      </c>
      <c r="G43" s="82">
        <f t="shared" si="16"/>
        <v>0</v>
      </c>
      <c r="H43" s="83">
        <f t="shared" si="17"/>
        <v>1</v>
      </c>
      <c r="I43" s="99">
        <v>5203.1000000000004</v>
      </c>
      <c r="J43" s="84">
        <f t="shared" si="19"/>
        <v>-951.10000000000036</v>
      </c>
      <c r="K43" s="100">
        <f t="shared" si="15"/>
        <v>0.81720512771232534</v>
      </c>
    </row>
    <row r="44" spans="1:11" ht="59.25" customHeight="1">
      <c r="A44" s="65">
        <v>410502</v>
      </c>
      <c r="B44" s="51" t="s">
        <v>56</v>
      </c>
      <c r="C44" s="157">
        <v>29</v>
      </c>
      <c r="D44" s="157">
        <v>29</v>
      </c>
      <c r="E44" s="86">
        <v>3.5</v>
      </c>
      <c r="F44" s="99">
        <v>3.5</v>
      </c>
      <c r="G44" s="82">
        <f t="shared" si="16"/>
        <v>0</v>
      </c>
      <c r="H44" s="83">
        <f t="shared" si="17"/>
        <v>1</v>
      </c>
      <c r="I44" s="99">
        <v>0</v>
      </c>
      <c r="J44" s="84">
        <f t="shared" si="19"/>
        <v>3.5</v>
      </c>
      <c r="K44" s="100" t="e">
        <f t="shared" si="15"/>
        <v>#DIV/0!</v>
      </c>
    </row>
    <row r="45" spans="1:11" ht="75.75" customHeight="1">
      <c r="A45" s="65">
        <v>410503</v>
      </c>
      <c r="B45" s="50" t="s">
        <v>57</v>
      </c>
      <c r="C45" s="133">
        <v>54891.6</v>
      </c>
      <c r="D45" s="133">
        <v>54891.6</v>
      </c>
      <c r="E45" s="86">
        <v>21750</v>
      </c>
      <c r="F45" s="99">
        <v>19944.900000000001</v>
      </c>
      <c r="G45" s="82">
        <f t="shared" si="16"/>
        <v>-1805.0999999999985</v>
      </c>
      <c r="H45" s="83">
        <f t="shared" si="17"/>
        <v>0.91700689655172418</v>
      </c>
      <c r="I45" s="99">
        <v>21132.400000000001</v>
      </c>
      <c r="J45" s="84">
        <f t="shared" si="19"/>
        <v>-1187.5</v>
      </c>
      <c r="K45" s="100">
        <f t="shared" si="15"/>
        <v>0.94380666654047818</v>
      </c>
    </row>
    <row r="46" spans="1:11" ht="48" customHeight="1">
      <c r="A46" s="65">
        <v>410508</v>
      </c>
      <c r="B46" s="130" t="s">
        <v>70</v>
      </c>
      <c r="C46" s="133"/>
      <c r="D46" s="133"/>
      <c r="E46" s="86"/>
      <c r="F46" s="99">
        <v>30</v>
      </c>
      <c r="G46" s="82">
        <f t="shared" si="16"/>
        <v>30</v>
      </c>
      <c r="H46" s="83"/>
      <c r="I46" s="99"/>
      <c r="J46" s="84">
        <f t="shared" si="19"/>
        <v>30</v>
      </c>
      <c r="K46" s="100"/>
    </row>
    <row r="47" spans="1:11" ht="46.5" customHeight="1">
      <c r="A47" s="65">
        <v>410512</v>
      </c>
      <c r="B47" s="158" t="s">
        <v>67</v>
      </c>
      <c r="C47" s="133"/>
      <c r="D47" s="133"/>
      <c r="E47" s="86"/>
      <c r="F47" s="99">
        <v>224.9</v>
      </c>
      <c r="G47" s="82">
        <f t="shared" si="16"/>
        <v>224.9</v>
      </c>
      <c r="H47" s="83" t="e">
        <f t="shared" si="17"/>
        <v>#DIV/0!</v>
      </c>
      <c r="I47" s="99">
        <v>103.9</v>
      </c>
      <c r="J47" s="84">
        <f t="shared" si="19"/>
        <v>121</v>
      </c>
      <c r="K47" s="100">
        <f t="shared" si="15"/>
        <v>2.1645813282001924</v>
      </c>
    </row>
    <row r="48" spans="1:11" ht="34.5" customHeight="1">
      <c r="A48" s="65">
        <v>410515</v>
      </c>
      <c r="B48" s="131" t="s">
        <v>61</v>
      </c>
      <c r="C48" s="133">
        <v>628.6</v>
      </c>
      <c r="D48" s="133">
        <v>628.6</v>
      </c>
      <c r="E48" s="86">
        <v>262</v>
      </c>
      <c r="F48" s="99">
        <v>262</v>
      </c>
      <c r="G48" s="82">
        <f t="shared" si="16"/>
        <v>0</v>
      </c>
      <c r="H48" s="83">
        <f t="shared" si="17"/>
        <v>1</v>
      </c>
      <c r="I48" s="99"/>
      <c r="J48" s="84">
        <f t="shared" si="19"/>
        <v>262</v>
      </c>
      <c r="K48" s="100" t="e">
        <f t="shared" si="15"/>
        <v>#DIV/0!</v>
      </c>
    </row>
    <row r="49" spans="1:11" ht="34.5" customHeight="1">
      <c r="A49" s="69">
        <v>410516</v>
      </c>
      <c r="B49" s="161" t="s">
        <v>66</v>
      </c>
      <c r="C49" s="133"/>
      <c r="D49" s="133">
        <v>44.3</v>
      </c>
      <c r="E49" s="86">
        <v>44.3</v>
      </c>
      <c r="F49" s="99">
        <v>44.3</v>
      </c>
      <c r="G49" s="82">
        <f t="shared" si="16"/>
        <v>0</v>
      </c>
      <c r="H49" s="83">
        <f t="shared" si="17"/>
        <v>1</v>
      </c>
      <c r="I49" s="99"/>
      <c r="J49" s="84">
        <f t="shared" si="19"/>
        <v>44.3</v>
      </c>
      <c r="K49" s="100" t="e">
        <f t="shared" si="15"/>
        <v>#DIV/0!</v>
      </c>
    </row>
    <row r="50" spans="1:11" ht="53.25" customHeight="1">
      <c r="A50" s="65">
        <v>410520</v>
      </c>
      <c r="B50" s="130" t="s">
        <v>60</v>
      </c>
      <c r="C50" s="152">
        <v>911.1</v>
      </c>
      <c r="D50" s="152">
        <v>911.1</v>
      </c>
      <c r="E50" s="86">
        <v>379.8</v>
      </c>
      <c r="F50" s="99">
        <v>379.8</v>
      </c>
      <c r="G50" s="82">
        <f t="shared" si="16"/>
        <v>0</v>
      </c>
      <c r="H50" s="83">
        <f t="shared" si="17"/>
        <v>1</v>
      </c>
      <c r="I50" s="99">
        <v>112.6</v>
      </c>
      <c r="J50" s="84">
        <f t="shared" si="19"/>
        <v>267.20000000000005</v>
      </c>
      <c r="K50" s="100">
        <f t="shared" si="15"/>
        <v>3.3730017761989344</v>
      </c>
    </row>
    <row r="51" spans="1:11" ht="27" customHeight="1">
      <c r="A51" s="65">
        <v>410539</v>
      </c>
      <c r="B51" s="55" t="s">
        <v>58</v>
      </c>
      <c r="C51" s="152">
        <v>300.2</v>
      </c>
      <c r="D51" s="152">
        <v>300.2</v>
      </c>
      <c r="E51" s="86">
        <v>125.1</v>
      </c>
      <c r="F51" s="99">
        <v>199.4</v>
      </c>
      <c r="G51" s="82">
        <f t="shared" si="16"/>
        <v>74.300000000000011</v>
      </c>
      <c r="H51" s="83">
        <f t="shared" si="17"/>
        <v>1.5939248601119105</v>
      </c>
      <c r="I51" s="101">
        <v>243.2</v>
      </c>
      <c r="J51" s="84">
        <f t="shared" si="19"/>
        <v>-43.799999999999983</v>
      </c>
      <c r="K51" s="96">
        <f t="shared" si="15"/>
        <v>0.81990131578947378</v>
      </c>
    </row>
    <row r="52" spans="1:11" ht="34.5" hidden="1" customHeight="1">
      <c r="A52" s="65">
        <v>410366</v>
      </c>
      <c r="B52" s="19" t="s">
        <v>27</v>
      </c>
      <c r="C52" s="141"/>
      <c r="D52" s="86"/>
      <c r="E52" s="86"/>
      <c r="F52" s="99"/>
      <c r="G52" s="82">
        <f t="shared" si="16"/>
        <v>0</v>
      </c>
      <c r="H52" s="83" t="e">
        <f t="shared" si="17"/>
        <v>#DIV/0!</v>
      </c>
      <c r="I52" s="101"/>
      <c r="J52" s="84">
        <f t="shared" si="19"/>
        <v>0</v>
      </c>
      <c r="K52" s="96"/>
    </row>
    <row r="53" spans="1:11" s="57" customFormat="1" ht="36" hidden="1" customHeight="1">
      <c r="A53" s="62">
        <v>410370</v>
      </c>
      <c r="B53" s="56" t="s">
        <v>45</v>
      </c>
      <c r="C53" s="56"/>
      <c r="D53" s="102"/>
      <c r="E53" s="102"/>
      <c r="F53" s="103"/>
      <c r="G53" s="104"/>
      <c r="H53" s="105"/>
      <c r="I53" s="106"/>
      <c r="J53" s="107">
        <f t="shared" si="19"/>
        <v>0</v>
      </c>
      <c r="K53" s="108"/>
    </row>
    <row r="54" spans="1:11" ht="22.5" customHeight="1">
      <c r="A54" s="63"/>
      <c r="B54" s="44" t="s">
        <v>47</v>
      </c>
      <c r="C54" s="109">
        <f>SUM(C36:C37)</f>
        <v>472577.00000000006</v>
      </c>
      <c r="D54" s="109">
        <f>SUM(D36:D37)</f>
        <v>472621.30000000005</v>
      </c>
      <c r="E54" s="109">
        <f>SUM(E36:E37)</f>
        <v>198901.4</v>
      </c>
      <c r="F54" s="109">
        <f>SUM(F36:F37)</f>
        <v>207782.09999999998</v>
      </c>
      <c r="G54" s="109">
        <f>SUM(G36:G37)</f>
        <v>8880.7000000000025</v>
      </c>
      <c r="H54" s="78">
        <f>SUM(F54/E54)</f>
        <v>1.0446487556145909</v>
      </c>
      <c r="I54" s="109">
        <f>SUM(I36:I37)</f>
        <v>190667.30000000002</v>
      </c>
      <c r="J54" s="109">
        <f>SUM(J36:J37)</f>
        <v>17114.799999999988</v>
      </c>
      <c r="K54" s="110">
        <f>SUM(F54/I54)*100%</f>
        <v>1.0897626389003252</v>
      </c>
    </row>
    <row r="55" spans="1:11" ht="19.5" customHeight="1">
      <c r="A55" s="174" t="s">
        <v>32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6"/>
    </row>
    <row r="56" spans="1:11" ht="21.75" customHeight="1">
      <c r="A56" s="66">
        <v>190100</v>
      </c>
      <c r="B56" s="52" t="s">
        <v>15</v>
      </c>
      <c r="C56" s="142">
        <v>100</v>
      </c>
      <c r="D56" s="142">
        <v>100</v>
      </c>
      <c r="E56" s="88">
        <v>73.7</v>
      </c>
      <c r="F56" s="87">
        <v>120.5</v>
      </c>
      <c r="G56" s="82">
        <f t="shared" ref="G56:G60" si="20">SUM(F56-E56)</f>
        <v>46.8</v>
      </c>
      <c r="H56" s="83">
        <f t="shared" ref="H56" si="21">SUM(F56/E56)</f>
        <v>1.6350067842605156</v>
      </c>
      <c r="I56" s="87">
        <v>70.5</v>
      </c>
      <c r="J56" s="84">
        <f t="shared" ref="J56:J62" si="22">SUM(F56-I56)</f>
        <v>50</v>
      </c>
      <c r="K56" s="85">
        <f>SUM(F56/I56)*100%</f>
        <v>1.7092198581560283</v>
      </c>
    </row>
    <row r="57" spans="1:11" ht="38.25" hidden="1" customHeight="1">
      <c r="A57" s="73">
        <v>240616</v>
      </c>
      <c r="B57" s="48" t="s">
        <v>39</v>
      </c>
      <c r="C57" s="143"/>
      <c r="D57" s="88"/>
      <c r="E57" s="88"/>
      <c r="F57" s="87"/>
      <c r="G57" s="82">
        <f t="shared" si="20"/>
        <v>0</v>
      </c>
      <c r="H57" s="83"/>
      <c r="I57" s="87"/>
      <c r="J57" s="84">
        <f t="shared" si="22"/>
        <v>0</v>
      </c>
      <c r="K57" s="85"/>
    </row>
    <row r="58" spans="1:11" ht="30" hidden="1" customHeight="1">
      <c r="A58" s="73">
        <v>240621</v>
      </c>
      <c r="B58" s="127" t="s">
        <v>33</v>
      </c>
      <c r="C58" s="144"/>
      <c r="D58" s="111"/>
      <c r="E58" s="111"/>
      <c r="F58" s="112"/>
      <c r="G58" s="82">
        <f t="shared" si="20"/>
        <v>0</v>
      </c>
      <c r="H58" s="111"/>
      <c r="I58" s="112"/>
      <c r="J58" s="84">
        <f t="shared" si="22"/>
        <v>0</v>
      </c>
      <c r="K58" s="85" t="e">
        <f>SUM(F58/I58)*100%</f>
        <v>#DIV/0!</v>
      </c>
    </row>
    <row r="59" spans="1:11" ht="20.25" customHeight="1">
      <c r="A59" s="73">
        <v>250000</v>
      </c>
      <c r="B59" s="53" t="s">
        <v>28</v>
      </c>
      <c r="C59" s="145">
        <v>9917.9</v>
      </c>
      <c r="D59" s="145">
        <v>9917.9</v>
      </c>
      <c r="E59" s="113">
        <v>4846</v>
      </c>
      <c r="F59" s="114">
        <v>4846</v>
      </c>
      <c r="G59" s="82">
        <f t="shared" si="20"/>
        <v>0</v>
      </c>
      <c r="H59" s="83">
        <f t="shared" ref="H59:H60" si="23">SUM(F59/E59)</f>
        <v>1</v>
      </c>
      <c r="I59" s="114">
        <v>8986</v>
      </c>
      <c r="J59" s="84">
        <f t="shared" si="22"/>
        <v>-4140</v>
      </c>
      <c r="K59" s="85">
        <f>SUM(F59/I59)*100%</f>
        <v>0.53928332962385939</v>
      </c>
    </row>
    <row r="60" spans="1:11" ht="24.75" hidden="1" customHeight="1">
      <c r="A60" s="65">
        <v>410366</v>
      </c>
      <c r="B60" s="19" t="s">
        <v>27</v>
      </c>
      <c r="C60" s="146"/>
      <c r="D60" s="113"/>
      <c r="E60" s="113"/>
      <c r="F60" s="114"/>
      <c r="G60" s="82">
        <f t="shared" si="20"/>
        <v>0</v>
      </c>
      <c r="H60" s="83" t="e">
        <f t="shared" si="23"/>
        <v>#DIV/0!</v>
      </c>
      <c r="I60" s="114"/>
      <c r="J60" s="84">
        <f t="shared" si="22"/>
        <v>0</v>
      </c>
      <c r="K60" s="85"/>
    </row>
    <row r="61" spans="1:11" ht="21" customHeight="1">
      <c r="A61" s="71"/>
      <c r="B61" s="45" t="s">
        <v>29</v>
      </c>
      <c r="C61" s="90">
        <f t="shared" ref="C61:D61" si="24">SUM(C62:C65)</f>
        <v>90</v>
      </c>
      <c r="D61" s="90">
        <f t="shared" si="24"/>
        <v>90</v>
      </c>
      <c r="E61" s="90">
        <f>SUM(E62:E65)</f>
        <v>0</v>
      </c>
      <c r="F61" s="90">
        <f>SUM(F62:F65)</f>
        <v>1217.2</v>
      </c>
      <c r="G61" s="90">
        <f>SUM(G62:G65)</f>
        <v>1217.2</v>
      </c>
      <c r="H61" s="78" t="e">
        <f>SUM(F61/E61)</f>
        <v>#DIV/0!</v>
      </c>
      <c r="I61" s="90">
        <f>SUM(I62:I65)</f>
        <v>844.6</v>
      </c>
      <c r="J61" s="90">
        <f t="shared" si="22"/>
        <v>372.6</v>
      </c>
      <c r="K61" s="95">
        <f>SUM(F61/I61)*100%</f>
        <v>1.4411555766043098</v>
      </c>
    </row>
    <row r="62" spans="1:11" ht="34.5" customHeight="1">
      <c r="A62" s="74">
        <v>241700</v>
      </c>
      <c r="B62" s="47" t="s">
        <v>37</v>
      </c>
      <c r="C62" s="47"/>
      <c r="D62" s="115"/>
      <c r="E62" s="115"/>
      <c r="F62" s="87">
        <v>1202.5</v>
      </c>
      <c r="G62" s="82">
        <f t="shared" ref="G62:G65" si="25">SUM(F62-E62)</f>
        <v>1202.5</v>
      </c>
      <c r="H62" s="116"/>
      <c r="I62" s="87">
        <v>541.20000000000005</v>
      </c>
      <c r="J62" s="117">
        <f t="shared" si="22"/>
        <v>661.3</v>
      </c>
      <c r="K62" s="100">
        <f t="shared" ref="K62" si="26">SUM(F62/I62)*100%</f>
        <v>2.2219142645971912</v>
      </c>
    </row>
    <row r="63" spans="1:11" ht="19.5" hidden="1" customHeight="1">
      <c r="A63" s="75">
        <v>310300</v>
      </c>
      <c r="B63" s="123" t="s">
        <v>52</v>
      </c>
      <c r="C63" s="126"/>
      <c r="D63" s="89"/>
      <c r="E63" s="89"/>
      <c r="F63" s="87"/>
      <c r="G63" s="82">
        <f t="shared" si="25"/>
        <v>0</v>
      </c>
      <c r="H63" s="83"/>
      <c r="I63" s="87"/>
      <c r="J63" s="84"/>
      <c r="K63" s="96"/>
    </row>
    <row r="64" spans="1:11" ht="21" customHeight="1">
      <c r="A64" s="66">
        <v>330100</v>
      </c>
      <c r="B64" s="125" t="s">
        <v>30</v>
      </c>
      <c r="C64" s="147">
        <v>90</v>
      </c>
      <c r="D64" s="147">
        <v>90</v>
      </c>
      <c r="E64" s="118">
        <v>0</v>
      </c>
      <c r="F64" s="87">
        <v>14.7</v>
      </c>
      <c r="G64" s="82">
        <f t="shared" si="25"/>
        <v>14.7</v>
      </c>
      <c r="H64" s="83" t="e">
        <f t="shared" ref="H64:H67" si="27">SUM(F64/E64)</f>
        <v>#DIV/0!</v>
      </c>
      <c r="I64" s="87">
        <v>303.39999999999998</v>
      </c>
      <c r="J64" s="84">
        <f>SUM(F64-I64)</f>
        <v>-288.7</v>
      </c>
      <c r="K64" s="100">
        <f t="shared" ref="K64" si="28">SUM(F64/I64)*100%</f>
        <v>4.8450889914304553E-2</v>
      </c>
    </row>
    <row r="65" spans="1:11" ht="27" hidden="1" customHeight="1">
      <c r="A65" s="66">
        <v>410345</v>
      </c>
      <c r="B65" s="126" t="s">
        <v>43</v>
      </c>
      <c r="C65" s="126"/>
      <c r="D65" s="118"/>
      <c r="E65" s="118"/>
      <c r="F65" s="87"/>
      <c r="G65" s="82">
        <f t="shared" si="25"/>
        <v>0</v>
      </c>
      <c r="H65" s="83" t="e">
        <f t="shared" si="27"/>
        <v>#DIV/0!</v>
      </c>
      <c r="I65" s="87"/>
      <c r="J65" s="84">
        <f>SUM(F65-I65)</f>
        <v>0</v>
      </c>
      <c r="K65" s="85"/>
    </row>
    <row r="66" spans="1:11" ht="21.75" customHeight="1">
      <c r="A66" s="71"/>
      <c r="B66" s="45" t="s">
        <v>48</v>
      </c>
      <c r="C66" s="98">
        <f>SUM(C56:C61)</f>
        <v>10107.9</v>
      </c>
      <c r="D66" s="98">
        <f>SUM(D56:D61)</f>
        <v>10107.9</v>
      </c>
      <c r="E66" s="98">
        <f>SUM(E56:E61)</f>
        <v>4919.7</v>
      </c>
      <c r="F66" s="98">
        <f>SUM(F56:F61)</f>
        <v>6183.7</v>
      </c>
      <c r="G66" s="98">
        <f>SUM(G56:G61)</f>
        <v>1264</v>
      </c>
      <c r="H66" s="78">
        <f t="shared" si="27"/>
        <v>1.2569262353395532</v>
      </c>
      <c r="I66" s="98">
        <f>SUM(I56:I61)</f>
        <v>9901.1</v>
      </c>
      <c r="J66" s="98">
        <f>SUM(J56:J61)</f>
        <v>-3717.4</v>
      </c>
      <c r="K66" s="95">
        <f>SUM(F66/I66)*100%</f>
        <v>0.62454676753088034</v>
      </c>
    </row>
    <row r="67" spans="1:11" ht="21.75" customHeight="1" thickBot="1">
      <c r="A67" s="76"/>
      <c r="B67" s="46" t="s">
        <v>31</v>
      </c>
      <c r="C67" s="119">
        <f>SUM(C54,C66)</f>
        <v>482684.90000000008</v>
      </c>
      <c r="D67" s="119">
        <f>SUM(D54,D66)</f>
        <v>482729.20000000007</v>
      </c>
      <c r="E67" s="119">
        <f>SUM(E54,E66)</f>
        <v>203821.1</v>
      </c>
      <c r="F67" s="119">
        <f>SUM(F54,F66)</f>
        <v>213965.8</v>
      </c>
      <c r="G67" s="119">
        <f>SUM(G54,G66)</f>
        <v>10144.700000000003</v>
      </c>
      <c r="H67" s="78">
        <f t="shared" si="27"/>
        <v>1.049772570160793</v>
      </c>
      <c r="I67" s="119">
        <f>SUM(I54,I66)</f>
        <v>200568.40000000002</v>
      </c>
      <c r="J67" s="119">
        <f>SUM(J54,J66)</f>
        <v>13397.399999999989</v>
      </c>
      <c r="K67" s="120">
        <f>SUM(F67/I67)*100%</f>
        <v>1.0667971624642762</v>
      </c>
    </row>
    <row r="68" spans="1:11" ht="23.25" customHeight="1">
      <c r="A68" s="35"/>
      <c r="B68" s="36" t="s">
        <v>46</v>
      </c>
      <c r="C68" s="36"/>
      <c r="D68" s="37"/>
      <c r="E68" s="37"/>
      <c r="F68" s="38"/>
      <c r="G68" s="39"/>
      <c r="H68" s="40"/>
      <c r="I68" s="41"/>
      <c r="J68" s="42"/>
      <c r="K68" s="42"/>
    </row>
    <row r="69" spans="1:11" ht="18.75">
      <c r="A69" s="1"/>
      <c r="B69" s="1"/>
      <c r="C69" s="1"/>
      <c r="D69" s="20"/>
      <c r="E69" s="20"/>
      <c r="F69" s="21"/>
      <c r="G69" s="22"/>
      <c r="H69" s="23"/>
      <c r="I69" s="13"/>
      <c r="J69" s="12"/>
      <c r="K69" s="12"/>
    </row>
    <row r="70" spans="1:11" ht="18.75">
      <c r="A70" s="1"/>
      <c r="B70" s="1"/>
      <c r="C70" s="1"/>
      <c r="D70" s="20"/>
      <c r="E70" s="20"/>
      <c r="F70" s="24"/>
      <c r="G70" s="22"/>
      <c r="H70" s="23"/>
      <c r="I70" s="13"/>
      <c r="J70" s="12"/>
      <c r="K70" s="12"/>
    </row>
    <row r="71" spans="1:11" ht="20.25">
      <c r="A71" s="1"/>
      <c r="B71" s="1"/>
      <c r="C71" s="1"/>
      <c r="D71" s="11"/>
      <c r="E71" s="11"/>
      <c r="F71" s="8"/>
      <c r="G71" s="8"/>
      <c r="H71" s="9"/>
      <c r="I71" s="10"/>
      <c r="J71" s="1"/>
      <c r="K71" s="1"/>
    </row>
    <row r="77" spans="1:11">
      <c r="B77" t="s">
        <v>44</v>
      </c>
    </row>
  </sheetData>
  <mergeCells count="13">
    <mergeCell ref="I5:I6"/>
    <mergeCell ref="J5:K5"/>
    <mergeCell ref="A55:K55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31496062992125984" right="0" top="0" bottom="0" header="0.31496062992125984" footer="0.31496062992125984"/>
  <pageSetup paperSize="9" scale="44" orientation="portrait" r:id="rId1"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травень-18</vt:lpstr>
      <vt:lpstr>'травень-18'!Область_печати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DohLuda</cp:lastModifiedBy>
  <cp:lastPrinted>2018-06-08T09:31:21Z</cp:lastPrinted>
  <dcterms:created xsi:type="dcterms:W3CDTF">2015-02-12T09:02:27Z</dcterms:created>
  <dcterms:modified xsi:type="dcterms:W3CDTF">2018-06-13T08:49:44Z</dcterms:modified>
</cp:coreProperties>
</file>