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05" yWindow="-105" windowWidth="10230" windowHeight="8115" tabRatio="351"/>
  </bookViews>
  <sheets>
    <sheet name="серпень-18" sheetId="28" r:id="rId1"/>
  </sheets>
  <definedNames>
    <definedName name="_xlnm.Print_Titles" localSheetId="0">'серпень-18'!$5:$7</definedName>
    <definedName name="_xlnm.Print_Area" localSheetId="0">'серпень-18'!$A$1:$K$75</definedName>
  </definedNames>
  <calcPr calcId="145621"/>
</workbook>
</file>

<file path=xl/calcChain.xml><?xml version="1.0" encoding="utf-8"?>
<calcChain xmlns="http://schemas.openxmlformats.org/spreadsheetml/2006/main">
  <c r="J47" i="28" l="1"/>
  <c r="G47" i="28"/>
  <c r="J33" i="28" l="1"/>
  <c r="G33" i="28"/>
  <c r="F31" i="28"/>
  <c r="H46" i="28" l="1"/>
  <c r="J71" i="28" l="1"/>
  <c r="I66" i="28"/>
  <c r="K40" i="28"/>
  <c r="E42" i="28"/>
  <c r="J70" i="28"/>
  <c r="H70" i="28"/>
  <c r="G70" i="28"/>
  <c r="K69" i="28"/>
  <c r="J69" i="28"/>
  <c r="H69" i="28"/>
  <c r="G69" i="28"/>
  <c r="G68" i="28"/>
  <c r="G66" i="28" s="1"/>
  <c r="K67" i="28"/>
  <c r="J67" i="28"/>
  <c r="G67" i="28"/>
  <c r="I73" i="28"/>
  <c r="F66" i="28"/>
  <c r="F73" i="28" s="1"/>
  <c r="E66" i="28"/>
  <c r="E73" i="28" s="1"/>
  <c r="D66" i="28"/>
  <c r="D73" i="28" s="1"/>
  <c r="C66" i="28"/>
  <c r="C73" i="28" s="1"/>
  <c r="J65" i="28"/>
  <c r="H65" i="28"/>
  <c r="G65" i="28"/>
  <c r="K64" i="28"/>
  <c r="J64" i="28"/>
  <c r="H64" i="28"/>
  <c r="G64" i="28"/>
  <c r="K63" i="28"/>
  <c r="J63" i="28"/>
  <c r="G63" i="28"/>
  <c r="J62" i="28"/>
  <c r="G62" i="28"/>
  <c r="K61" i="28"/>
  <c r="J61" i="28"/>
  <c r="H61" i="28"/>
  <c r="G61" i="28"/>
  <c r="J58" i="28"/>
  <c r="J57" i="28"/>
  <c r="H57" i="28"/>
  <c r="G57" i="28"/>
  <c r="K56" i="28"/>
  <c r="J56" i="28"/>
  <c r="H56" i="28"/>
  <c r="G56" i="28"/>
  <c r="K54" i="28"/>
  <c r="J54" i="28"/>
  <c r="H54" i="28"/>
  <c r="G54" i="28"/>
  <c r="K53" i="28"/>
  <c r="J53" i="28"/>
  <c r="H53" i="28"/>
  <c r="G53" i="28"/>
  <c r="K52" i="28"/>
  <c r="J52" i="28"/>
  <c r="H52" i="28"/>
  <c r="G52" i="28"/>
  <c r="H51" i="28"/>
  <c r="G51" i="28"/>
  <c r="K50" i="28"/>
  <c r="J50" i="28"/>
  <c r="H50" i="28"/>
  <c r="G50" i="28"/>
  <c r="H49" i="28"/>
  <c r="G49" i="28"/>
  <c r="J48" i="28"/>
  <c r="H48" i="28"/>
  <c r="G48" i="28"/>
  <c r="J46" i="28"/>
  <c r="G46" i="28"/>
  <c r="K45" i="28"/>
  <c r="J45" i="28"/>
  <c r="H45" i="28"/>
  <c r="G45" i="28"/>
  <c r="K44" i="28"/>
  <c r="J44" i="28"/>
  <c r="H44" i="28"/>
  <c r="G44" i="28"/>
  <c r="K43" i="28"/>
  <c r="J43" i="28"/>
  <c r="H43" i="28"/>
  <c r="G43" i="28"/>
  <c r="I42" i="28"/>
  <c r="F42" i="28"/>
  <c r="D42" i="28"/>
  <c r="C42" i="28"/>
  <c r="K41" i="28"/>
  <c r="J41" i="28"/>
  <c r="H41" i="28"/>
  <c r="G41" i="28"/>
  <c r="J40" i="28"/>
  <c r="H40" i="28"/>
  <c r="G40" i="28"/>
  <c r="K39" i="28"/>
  <c r="J39" i="28"/>
  <c r="H39" i="28"/>
  <c r="G39" i="28"/>
  <c r="K38" i="28"/>
  <c r="J38" i="28"/>
  <c r="H38" i="28"/>
  <c r="G38" i="28"/>
  <c r="I37" i="28"/>
  <c r="F37" i="28"/>
  <c r="E37" i="28"/>
  <c r="D37" i="28"/>
  <c r="D36" i="28" s="1"/>
  <c r="C37" i="28"/>
  <c r="C36" i="28" s="1"/>
  <c r="K34" i="28"/>
  <c r="J34" i="28"/>
  <c r="G34" i="28"/>
  <c r="J32" i="28"/>
  <c r="J31" i="28"/>
  <c r="H31" i="28"/>
  <c r="G31" i="28"/>
  <c r="D31" i="28"/>
  <c r="K30" i="28"/>
  <c r="J30" i="28"/>
  <c r="H30" i="28"/>
  <c r="G30" i="28"/>
  <c r="K29" i="28"/>
  <c r="J29" i="28"/>
  <c r="H29" i="28"/>
  <c r="G29" i="28"/>
  <c r="K28" i="28"/>
  <c r="J28" i="28"/>
  <c r="H28" i="28"/>
  <c r="G28" i="28"/>
  <c r="K27" i="28"/>
  <c r="J27" i="28"/>
  <c r="H27" i="28"/>
  <c r="G27" i="28"/>
  <c r="K26" i="28"/>
  <c r="J26" i="28"/>
  <c r="H26" i="28"/>
  <c r="G26" i="28"/>
  <c r="K25" i="28"/>
  <c r="J25" i="28"/>
  <c r="H25" i="28"/>
  <c r="G25" i="28"/>
  <c r="K24" i="28"/>
  <c r="J24" i="28"/>
  <c r="K23" i="28"/>
  <c r="J23" i="28"/>
  <c r="H23" i="28"/>
  <c r="G23" i="28"/>
  <c r="J22" i="28"/>
  <c r="K21" i="28"/>
  <c r="J21" i="28"/>
  <c r="G21" i="28"/>
  <c r="K20" i="28"/>
  <c r="J20" i="28"/>
  <c r="H20" i="28"/>
  <c r="G20" i="28"/>
  <c r="I19" i="28"/>
  <c r="F19" i="28"/>
  <c r="E19" i="28"/>
  <c r="D19" i="28"/>
  <c r="C19" i="28"/>
  <c r="K18" i="28"/>
  <c r="J18" i="28"/>
  <c r="H18" i="28"/>
  <c r="G18" i="28"/>
  <c r="K17" i="28"/>
  <c r="J17" i="28"/>
  <c r="H17" i="28"/>
  <c r="G17" i="28"/>
  <c r="K16" i="28"/>
  <c r="J16" i="28"/>
  <c r="H16" i="28"/>
  <c r="G16" i="28"/>
  <c r="K15" i="28"/>
  <c r="J15" i="28"/>
  <c r="H15" i="28"/>
  <c r="G15" i="28"/>
  <c r="K14" i="28"/>
  <c r="J14" i="28"/>
  <c r="H14" i="28"/>
  <c r="G14" i="28"/>
  <c r="I13" i="28"/>
  <c r="F13" i="28"/>
  <c r="F12" i="28" s="1"/>
  <c r="F8" i="28" s="1"/>
  <c r="E13" i="28"/>
  <c r="D13" i="28"/>
  <c r="C13" i="28"/>
  <c r="I12" i="28"/>
  <c r="E12" i="28"/>
  <c r="D12" i="28"/>
  <c r="C12" i="28"/>
  <c r="K11" i="28"/>
  <c r="J11" i="28"/>
  <c r="H11" i="28"/>
  <c r="G11" i="28"/>
  <c r="K10" i="28"/>
  <c r="J10" i="28"/>
  <c r="H10" i="28"/>
  <c r="G10" i="28"/>
  <c r="K9" i="28"/>
  <c r="J9" i="28"/>
  <c r="H9" i="28"/>
  <c r="G9" i="28"/>
  <c r="I8" i="28"/>
  <c r="E8" i="28"/>
  <c r="D8" i="28"/>
  <c r="D35" i="28" s="1"/>
  <c r="C8" i="28"/>
  <c r="C35" i="28" s="1"/>
  <c r="C59" i="28" s="1"/>
  <c r="G13" i="28" l="1"/>
  <c r="G12" i="28" s="1"/>
  <c r="E35" i="28"/>
  <c r="F36" i="28"/>
  <c r="C74" i="28"/>
  <c r="G8" i="28"/>
  <c r="K42" i="28"/>
  <c r="G19" i="28"/>
  <c r="F35" i="28"/>
  <c r="J19" i="28"/>
  <c r="G73" i="28"/>
  <c r="J37" i="28"/>
  <c r="I36" i="28"/>
  <c r="J42" i="28"/>
  <c r="J36" i="28" s="1"/>
  <c r="I35" i="28"/>
  <c r="I59" i="28" s="1"/>
  <c r="I74" i="28" s="1"/>
  <c r="K19" i="28"/>
  <c r="K12" i="28"/>
  <c r="J13" i="28"/>
  <c r="D59" i="28"/>
  <c r="D74" i="28" s="1"/>
  <c r="E36" i="28"/>
  <c r="G42" i="28"/>
  <c r="H73" i="28"/>
  <c r="K73" i="28"/>
  <c r="K8" i="28"/>
  <c r="H12" i="28"/>
  <c r="J12" i="28"/>
  <c r="J8" i="28" s="1"/>
  <c r="K13" i="28"/>
  <c r="H19" i="28"/>
  <c r="G37" i="28"/>
  <c r="K37" i="28"/>
  <c r="K66" i="28"/>
  <c r="H8" i="28"/>
  <c r="H13" i="28"/>
  <c r="H37" i="28"/>
  <c r="H42" i="28"/>
  <c r="H66" i="28"/>
  <c r="J66" i="28"/>
  <c r="J73" i="28" s="1"/>
  <c r="E59" i="28" l="1"/>
  <c r="E74" i="28" s="1"/>
  <c r="K36" i="28"/>
  <c r="F59" i="28"/>
  <c r="K59" i="28" s="1"/>
  <c r="G35" i="28"/>
  <c r="J35" i="28"/>
  <c r="J59" i="28" s="1"/>
  <c r="J74" i="28" s="1"/>
  <c r="H35" i="28"/>
  <c r="K35" i="28"/>
  <c r="G36" i="28"/>
  <c r="H36" i="28"/>
  <c r="H59" i="28" l="1"/>
  <c r="F74" i="28"/>
  <c r="H74" i="28" s="1"/>
  <c r="G59" i="28"/>
  <c r="G74" i="28" s="1"/>
  <c r="K74" i="28" l="1"/>
</calcChain>
</file>

<file path=xl/sharedStrings.xml><?xml version="1.0" encoding="utf-8"?>
<sst xmlns="http://schemas.openxmlformats.org/spreadsheetml/2006/main" count="85" uniqueCount="79">
  <si>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</si>
  <si>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</si>
  <si>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</si>
  <si>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</si>
  <si>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</si>
  <si>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</si>
  <si>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</si>
  <si>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</si>
  <si>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</si>
  <si>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</si>
  <si>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</si>
  <si>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</si>
  <si>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</si>
  <si>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</si>
  <si>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</si>
  <si>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</si>
  <si>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</si>
  <si>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</si>
  <si>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</si>
  <si>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</si>
  <si>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</si>
  <si>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</si>
  <si>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</si>
  <si>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</si>
  <si>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</si>
  <si>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</si>
  <si>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</si>
  <si>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</si>
  <si>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</si>
  <si>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</si>
  <si>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</si>
  <si>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</si>
  <si>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</si>
  <si>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</si>
  <si>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</si>
  <si>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</si>
  <si>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</si>
  <si>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</si>
  <si>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</si>
  <si>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</si>
  <si>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</si>
  <si>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</si>
  <si>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</si>
  <si>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</si>
  <si>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</si>
  <si>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</si>
  <si>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</si>
  <si>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</si>
  <si>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</si>
  <si>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</si>
  <si>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</si>
  <si>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</si>
  <si>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</si>
  <si>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</si>
  <si>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</si>
  <si>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</si>
  <si>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</si>
  <si>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</si>
  <si>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</si>
  <si>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</si>
  <si>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</si>
  <si>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</si>
  <si>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</si>
  <si>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</si>
  <si>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</si>
  <si>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</si>
  <si>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</si>
  <si>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</si>
  <si>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</si>
  <si>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</si>
  <si>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Фактичні надходження до бюджету станом  на 01.09.2017р.</t>
  </si>
  <si>
    <t xml:space="preserve">Затверджено розписом станом на  01.09.2018 р.                            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</si>
  <si>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</si>
  <si>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</si>
  <si>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</si>
  <si>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</si>
  <si>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r>
      <t xml:space="preserve">                                                                                                                 станом  на  1 вересня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</si>
  <si>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 01.09.2018р.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</si>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</sst>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3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1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15" fillId="0" borderId="6" xfId="0" applyFont="1" applyBorder="1" applyAlignment="1">
      <alignment wrapText="1"/>
    </xf>
    <xf numFmtId="0" fontId="0" fillId="0" borderId="23" xfId="0" applyBorder="1"/>
    <xf numFmtId="0" fontId="4" fillId="0" borderId="6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7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8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Continuous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0" borderId="4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25" fillId="5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15" fillId="0" borderId="0" xfId="0" applyFont="1" applyAlignment="1">
      <alignment wrapText="1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4" fillId="0" borderId="37" xfId="0" applyFont="1" applyBorder="1" applyAlignment="1">
      <alignment vertical="center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49" fontId="26" fillId="0" borderId="6" xfId="0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27" fillId="0" borderId="6" xfId="0" applyFont="1" applyBorder="1" applyAlignment="1">
      <alignment wrapText="1"/>
    </xf>
    <xf numFmtId="0" fontId="25" fillId="0" borderId="11" xfId="1" applyFont="1" applyFill="1" applyBorder="1" applyAlignment="1">
      <alignment horizontal="left" wrapText="1"/>
    </xf>
    <xf numFmtId="0" fontId="18" fillId="0" borderId="31" xfId="1" applyFont="1" applyBorder="1" applyAlignment="1">
      <alignment horizontal="center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4" borderId="6" xfId="1" applyNumberFormat="1" applyFont="1" applyFill="1" applyBorder="1" applyAlignment="1" applyProtection="1">
      <alignment horizontal="right"/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4" borderId="6" xfId="1" applyNumberFormat="1" applyFont="1" applyFill="1" applyBorder="1" applyProtection="1"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0" fillId="6" borderId="6" xfId="1" applyNumberFormat="1" applyFont="1" applyFill="1" applyBorder="1" applyProtection="1">
      <protection locked="0"/>
    </xf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166" fontId="32" fillId="4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6" fontId="32" fillId="4" borderId="6" xfId="1" applyNumberFormat="1" applyFont="1" applyFill="1" applyBorder="1" applyAlignment="1" applyProtection="1">
      <protection locked="0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4" fontId="32" fillId="4" borderId="6" xfId="1" applyNumberFormat="1" applyFont="1" applyFill="1" applyBorder="1" applyAlignment="1" applyProtection="1">
      <protection locked="0"/>
    </xf>
    <xf numFmtId="164" fontId="33" fillId="0" borderId="11" xfId="1" applyNumberFormat="1" applyFont="1" applyFill="1" applyBorder="1" applyAlignment="1">
      <alignment horizontal="right" wrapText="1"/>
    </xf>
    <xf numFmtId="164" fontId="32" fillId="4" borderId="6" xfId="1" applyNumberFormat="1" applyFont="1" applyFill="1" applyBorder="1" applyProtection="1">
      <protection locked="0"/>
    </xf>
    <xf numFmtId="0" fontId="31" fillId="0" borderId="32" xfId="0" applyFont="1" applyBorder="1" applyAlignment="1">
      <alignment wrapText="1"/>
    </xf>
    <xf numFmtId="166" fontId="32" fillId="0" borderId="33" xfId="1" applyNumberFormat="1" applyFont="1" applyBorder="1" applyAlignment="1" applyProtection="1">
      <alignment horizontal="right"/>
      <protection locked="0"/>
    </xf>
    <xf numFmtId="166" fontId="32" fillId="4" borderId="33" xfId="1" applyNumberFormat="1" applyFont="1" applyFill="1" applyBorder="1" applyAlignment="1" applyProtection="1">
      <protection locked="0"/>
    </xf>
    <xf numFmtId="166" fontId="32" fillId="3" borderId="33" xfId="1" applyNumberFormat="1" applyFont="1" applyFill="1" applyBorder="1" applyAlignment="1">
      <alignment horizontal="right"/>
    </xf>
    <xf numFmtId="165" fontId="32" fillId="3" borderId="33" xfId="1" applyNumberFormat="1" applyFont="1" applyFill="1" applyBorder="1"/>
    <xf numFmtId="164" fontId="32" fillId="4" borderId="33" xfId="1" applyNumberFormat="1" applyFont="1" applyFill="1" applyBorder="1" applyProtection="1">
      <protection locked="0"/>
    </xf>
    <xf numFmtId="166" fontId="32" fillId="0" borderId="33" xfId="1" applyNumberFormat="1" applyFont="1" applyBorder="1"/>
    <xf numFmtId="165" fontId="32" fillId="0" borderId="34" xfId="1" applyNumberFormat="1" applyFont="1" applyBorder="1"/>
    <xf numFmtId="166" fontId="30" fillId="4" borderId="11" xfId="1" applyNumberFormat="1" applyFont="1" applyFill="1" applyBorder="1" applyProtection="1">
      <protection locked="0"/>
    </xf>
    <xf numFmtId="165" fontId="30" fillId="4" borderId="30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0" fontId="38" fillId="4" borderId="6" xfId="0" applyFont="1" applyFill="1" applyBorder="1" applyAlignment="1">
      <alignment horizontal="right"/>
    </xf>
    <xf numFmtId="0" fontId="37" fillId="0" borderId="14" xfId="0" applyFont="1" applyBorder="1" applyAlignment="1">
      <alignment horizontal="right" wrapText="1"/>
    </xf>
    <xf numFmtId="166" fontId="38" fillId="0" borderId="6" xfId="0" applyNumberFormat="1" applyFont="1" applyBorder="1" applyAlignment="1">
      <alignment horizontal="right"/>
    </xf>
    <xf numFmtId="166" fontId="38" fillId="4" borderId="6" xfId="0" applyNumberFormat="1" applyFont="1" applyFill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0" fontId="33" fillId="5" borderId="6" xfId="1" applyFont="1" applyFill="1" applyBorder="1" applyAlignment="1">
      <alignment horizontal="left" wrapText="1"/>
    </xf>
    <xf numFmtId="166" fontId="30" fillId="5" borderId="6" xfId="1" applyNumberFormat="1" applyFont="1" applyFill="1" applyBorder="1" applyProtection="1">
      <protection locked="0"/>
    </xf>
    <xf numFmtId="165" fontId="32" fillId="5" borderId="6" xfId="1" applyNumberFormat="1" applyFont="1" applyFill="1" applyBorder="1"/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8" xfId="1" applyNumberFormat="1" applyFont="1" applyFill="1" applyBorder="1" applyAlignment="1">
      <alignment horizontal="right"/>
    </xf>
    <xf numFmtId="165" fontId="30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1" fillId="0" borderId="6" xfId="0" applyFont="1" applyBorder="1" applyAlignment="1">
      <alignment wrapText="1"/>
    </xf>
    <xf numFmtId="0" fontId="4" fillId="0" borderId="6" xfId="1" applyFont="1" applyBorder="1" applyAlignment="1">
      <alignment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84"/>
  <sheetViews>
    <sheetView tabSelected="1" view="pageBreakPreview" topLeftCell="A46" zoomScale="60" zoomScaleNormal="70" workbookViewId="0">
      <selection activeCell="B51" sqref="B51"/>
    </sheetView>
  </sheetViews>
  <sheetFormatPr defaultRowHeight="15" x14ac:dyDescent="0.25"/>
  <cols>
    <col min="1" max="1" width="15.7109375" customWidth="1"/>
    <col min="2" max="2" width="82" customWidth="1"/>
    <col min="3" max="3" width="18.5703125" customWidth="1"/>
    <col min="4" max="4" width="17" customWidth="1"/>
    <col min="5" max="5" width="18.5703125" customWidth="1"/>
    <col min="6" max="6" width="17.28515625" customWidth="1"/>
    <col min="7" max="7" width="15.140625" customWidth="1"/>
    <col min="8" max="8" width="14.7109375" customWidth="1"/>
    <col min="9" max="9" width="18.42578125" customWidth="1"/>
    <col min="10" max="11" width="15.5703125" customWidth="1"/>
  </cols>
  <sheetData>
    <row r="1" spans="1:11" ht="20.25" x14ac:dyDescent="0.3">
      <c r="A1" s="2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8" customHeight="1" x14ac:dyDescent="0.3">
      <c r="A2" s="2"/>
      <c r="B2" s="191" t="s">
        <v>62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7.25" customHeight="1" x14ac:dyDescent="0.3">
      <c r="A3" s="2"/>
      <c r="B3" s="192" t="s">
        <v>76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1:11" ht="2.2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63.75" customHeight="1" x14ac:dyDescent="0.25">
      <c r="A5" s="193" t="s">
        <v>46</v>
      </c>
      <c r="B5" s="195" t="s">
        <v>47</v>
      </c>
      <c r="C5" s="197" t="s">
        <v>59</v>
      </c>
      <c r="D5" s="197" t="s">
        <v>60</v>
      </c>
      <c r="E5" s="199" t="s">
        <v>71</v>
      </c>
      <c r="F5" s="184" t="s">
        <v>77</v>
      </c>
      <c r="G5" s="186" t="s">
        <v>1</v>
      </c>
      <c r="H5" s="186"/>
      <c r="I5" s="184" t="s">
        <v>70</v>
      </c>
      <c r="J5" s="186" t="s">
        <v>56</v>
      </c>
      <c r="K5" s="187"/>
    </row>
    <row r="6" spans="1:11" ht="15" customHeight="1" x14ac:dyDescent="0.25">
      <c r="A6" s="194"/>
      <c r="B6" s="196"/>
      <c r="C6" s="198"/>
      <c r="D6" s="198"/>
      <c r="E6" s="200"/>
      <c r="F6" s="185"/>
      <c r="G6" s="28" t="s">
        <v>2</v>
      </c>
      <c r="H6" s="29" t="s">
        <v>3</v>
      </c>
      <c r="I6" s="185"/>
      <c r="J6" s="28" t="s">
        <v>2</v>
      </c>
      <c r="K6" s="30" t="s">
        <v>3</v>
      </c>
    </row>
    <row r="7" spans="1:11" ht="14.25" customHeight="1" x14ac:dyDescent="0.25">
      <c r="A7" s="44">
        <v>1</v>
      </c>
      <c r="B7" s="45">
        <v>2</v>
      </c>
      <c r="C7" s="46">
        <v>3</v>
      </c>
      <c r="D7" s="47">
        <v>4</v>
      </c>
      <c r="E7" s="47">
        <v>5</v>
      </c>
      <c r="F7" s="48">
        <v>6</v>
      </c>
      <c r="G7" s="49">
        <v>7</v>
      </c>
      <c r="H7" s="50">
        <v>8</v>
      </c>
      <c r="I7" s="51">
        <v>9</v>
      </c>
      <c r="J7" s="52">
        <v>10</v>
      </c>
      <c r="K7" s="53">
        <v>11</v>
      </c>
    </row>
    <row r="8" spans="1:11" ht="28.5" customHeight="1" x14ac:dyDescent="0.3">
      <c r="A8" s="31">
        <v>100000</v>
      </c>
      <c r="B8" s="59" t="s">
        <v>4</v>
      </c>
      <c r="C8" s="90">
        <f>SUM(C9:C11,C12)</f>
        <v>311934.90000000002</v>
      </c>
      <c r="D8" s="91">
        <f>SUM(D9:D11,D12)</f>
        <v>311934.90000000002</v>
      </c>
      <c r="E8" s="91">
        <f>SUM(E9:E11,E12)</f>
        <v>205385.4</v>
      </c>
      <c r="F8" s="91">
        <f>SUM(F9:F11,F12)</f>
        <v>222204.6</v>
      </c>
      <c r="G8" s="91">
        <f>SUM(G9:G11,G12)</f>
        <v>16819.19999999999</v>
      </c>
      <c r="H8" s="92">
        <f>SUM(F8/E8)</f>
        <v>1.0818909231133276</v>
      </c>
      <c r="I8" s="91">
        <f>SUM(I9:I11,I12)</f>
        <v>183812.6</v>
      </c>
      <c r="J8" s="91">
        <f>SUM(J9:J12)</f>
        <v>38391.999999999993</v>
      </c>
      <c r="K8" s="93">
        <f>SUM(F8/I8)*100%</f>
        <v>1.2088648982713917</v>
      </c>
    </row>
    <row r="9" spans="1:11" ht="24.75" customHeight="1" x14ac:dyDescent="0.3">
      <c r="A9" s="32">
        <v>110100</v>
      </c>
      <c r="B9" s="64" t="s">
        <v>5</v>
      </c>
      <c r="C9" s="94">
        <v>240033.6</v>
      </c>
      <c r="D9" s="94">
        <v>240033.6</v>
      </c>
      <c r="E9" s="95">
        <v>159334</v>
      </c>
      <c r="F9" s="96">
        <v>173282.8</v>
      </c>
      <c r="G9" s="97">
        <f>SUM(F9-E9)</f>
        <v>13948.799999999988</v>
      </c>
      <c r="H9" s="98">
        <f>SUM(F9/E9)</f>
        <v>1.0875444035799013</v>
      </c>
      <c r="I9" s="96">
        <v>138302.1</v>
      </c>
      <c r="J9" s="99">
        <f>SUM(F9-I9)</f>
        <v>34980.699999999983</v>
      </c>
      <c r="K9" s="100">
        <f>SUM(F9/I9)*100%</f>
        <v>1.2529296373663161</v>
      </c>
    </row>
    <row r="10" spans="1:11" ht="19.5" customHeight="1" x14ac:dyDescent="0.3">
      <c r="A10" s="33">
        <v>110200</v>
      </c>
      <c r="B10" s="65" t="s">
        <v>6</v>
      </c>
      <c r="C10" s="101">
        <v>172</v>
      </c>
      <c r="D10" s="101">
        <v>172</v>
      </c>
      <c r="E10" s="102">
        <v>122</v>
      </c>
      <c r="F10" s="103">
        <v>285.60000000000002</v>
      </c>
      <c r="G10" s="97">
        <f t="shared" ref="G10:G11" si="0">SUM(F10-E10)</f>
        <v>163.60000000000002</v>
      </c>
      <c r="H10" s="98">
        <f t="shared" ref="H10:H11" si="1">SUM(F10/E10)</f>
        <v>2.3409836065573773</v>
      </c>
      <c r="I10" s="103">
        <v>448.2</v>
      </c>
      <c r="J10" s="99">
        <f t="shared" ref="J10:J18" si="2">SUM(F10-I10)</f>
        <v>-162.59999999999997</v>
      </c>
      <c r="K10" s="100">
        <f t="shared" ref="K10:K30" si="3">SUM(F10/I10)*100%</f>
        <v>0.63721552878179388</v>
      </c>
    </row>
    <row r="11" spans="1:11" ht="39" customHeight="1" x14ac:dyDescent="0.3">
      <c r="A11" s="33">
        <v>140400</v>
      </c>
      <c r="B11" s="66" t="s">
        <v>7</v>
      </c>
      <c r="C11" s="104">
        <v>11506.6</v>
      </c>
      <c r="D11" s="104">
        <v>11506.6</v>
      </c>
      <c r="E11" s="105">
        <v>5724.3</v>
      </c>
      <c r="F11" s="103">
        <v>5693.6</v>
      </c>
      <c r="G11" s="97">
        <f t="shared" si="0"/>
        <v>-30.699999999999818</v>
      </c>
      <c r="H11" s="98">
        <f t="shared" si="1"/>
        <v>0.994636898834792</v>
      </c>
      <c r="I11" s="103">
        <v>4948.8999999999996</v>
      </c>
      <c r="J11" s="99">
        <f t="shared" si="2"/>
        <v>744.70000000000073</v>
      </c>
      <c r="K11" s="100">
        <f t="shared" si="3"/>
        <v>1.1504778839742167</v>
      </c>
    </row>
    <row r="12" spans="1:11" ht="21.75" customHeight="1" x14ac:dyDescent="0.3">
      <c r="A12" s="34">
        <v>180000</v>
      </c>
      <c r="B12" s="67" t="s">
        <v>8</v>
      </c>
      <c r="C12" s="106">
        <f t="shared" ref="C12:F12" si="4">SUM(C17:C18,C13)</f>
        <v>60222.7</v>
      </c>
      <c r="D12" s="107">
        <f t="shared" si="4"/>
        <v>60222.7</v>
      </c>
      <c r="E12" s="107">
        <f t="shared" si="4"/>
        <v>40205.100000000006</v>
      </c>
      <c r="F12" s="108">
        <f t="shared" si="4"/>
        <v>42942.600000000006</v>
      </c>
      <c r="G12" s="109">
        <f>SUM(G17:G18,G13)</f>
        <v>2737.5000000000005</v>
      </c>
      <c r="H12" s="98">
        <f t="shared" ref="H12:H18" si="5">SUM(F12/E12)</f>
        <v>1.0680883768477134</v>
      </c>
      <c r="I12" s="108">
        <f t="shared" ref="I12" si="6">SUM(I17:I18,I13)</f>
        <v>40113.4</v>
      </c>
      <c r="J12" s="110">
        <f t="shared" si="2"/>
        <v>2829.2000000000044</v>
      </c>
      <c r="K12" s="111">
        <f t="shared" si="3"/>
        <v>1.0705300473158597</v>
      </c>
    </row>
    <row r="13" spans="1:11" ht="21.75" customHeight="1" x14ac:dyDescent="0.3">
      <c r="A13" s="34">
        <v>180100</v>
      </c>
      <c r="B13" s="68" t="s">
        <v>9</v>
      </c>
      <c r="C13" s="106">
        <f t="shared" ref="C13:F13" si="7">SUM(C14:C16)</f>
        <v>49219.6</v>
      </c>
      <c r="D13" s="107">
        <f t="shared" si="7"/>
        <v>49219.6</v>
      </c>
      <c r="E13" s="107">
        <f t="shared" si="7"/>
        <v>33135.300000000003</v>
      </c>
      <c r="F13" s="112">
        <f t="shared" si="7"/>
        <v>34341.100000000006</v>
      </c>
      <c r="G13" s="109">
        <f>SUM(G14:G16)</f>
        <v>1205.7999999999995</v>
      </c>
      <c r="H13" s="98">
        <f t="shared" si="5"/>
        <v>1.0363901941434062</v>
      </c>
      <c r="I13" s="108">
        <f t="shared" ref="I13" si="8">SUM(I14:I16)</f>
        <v>32528.5</v>
      </c>
      <c r="J13" s="99">
        <f t="shared" si="2"/>
        <v>1812.6000000000058</v>
      </c>
      <c r="K13" s="100">
        <f t="shared" si="3"/>
        <v>1.0557234425196369</v>
      </c>
    </row>
    <row r="14" spans="1:11" ht="20.25" customHeight="1" x14ac:dyDescent="0.3">
      <c r="A14" s="33"/>
      <c r="B14" s="69" t="s">
        <v>10</v>
      </c>
      <c r="C14" s="113">
        <v>3769.6</v>
      </c>
      <c r="D14" s="113">
        <v>3769.6</v>
      </c>
      <c r="E14" s="105">
        <v>2822.4</v>
      </c>
      <c r="F14" s="103">
        <v>4135.6000000000004</v>
      </c>
      <c r="G14" s="97">
        <f t="shared" ref="G14:G18" si="9">SUM(F14-E14)</f>
        <v>1313.2000000000003</v>
      </c>
      <c r="H14" s="98">
        <f t="shared" si="5"/>
        <v>1.4652777777777779</v>
      </c>
      <c r="I14" s="103">
        <v>2717.7</v>
      </c>
      <c r="J14" s="99">
        <f t="shared" si="2"/>
        <v>1417.9000000000005</v>
      </c>
      <c r="K14" s="100">
        <f t="shared" si="3"/>
        <v>1.5217279317069583</v>
      </c>
    </row>
    <row r="15" spans="1:11" ht="27.75" customHeight="1" x14ac:dyDescent="0.3">
      <c r="A15" s="33"/>
      <c r="B15" s="69" t="s">
        <v>11</v>
      </c>
      <c r="C15" s="113">
        <v>45400</v>
      </c>
      <c r="D15" s="113">
        <v>45400</v>
      </c>
      <c r="E15" s="105">
        <v>30287.9</v>
      </c>
      <c r="F15" s="103">
        <v>30117.200000000001</v>
      </c>
      <c r="G15" s="97">
        <f t="shared" si="9"/>
        <v>-170.70000000000073</v>
      </c>
      <c r="H15" s="98">
        <f t="shared" si="5"/>
        <v>0.99436408598813386</v>
      </c>
      <c r="I15" s="103">
        <v>29785.8</v>
      </c>
      <c r="J15" s="99">
        <f t="shared" si="2"/>
        <v>331.40000000000146</v>
      </c>
      <c r="K15" s="100">
        <f t="shared" si="3"/>
        <v>1.0111261070711548</v>
      </c>
    </row>
    <row r="16" spans="1:11" ht="24" customHeight="1" x14ac:dyDescent="0.3">
      <c r="A16" s="33"/>
      <c r="B16" s="69" t="s">
        <v>12</v>
      </c>
      <c r="C16" s="113">
        <v>50</v>
      </c>
      <c r="D16" s="113">
        <v>50</v>
      </c>
      <c r="E16" s="105">
        <v>25</v>
      </c>
      <c r="F16" s="103">
        <v>88.3</v>
      </c>
      <c r="G16" s="97">
        <f t="shared" si="9"/>
        <v>63.3</v>
      </c>
      <c r="H16" s="98">
        <f t="shared" si="5"/>
        <v>3.532</v>
      </c>
      <c r="I16" s="103">
        <v>25</v>
      </c>
      <c r="J16" s="99">
        <f t="shared" si="2"/>
        <v>63.3</v>
      </c>
      <c r="K16" s="100">
        <f t="shared" si="3"/>
        <v>3.532</v>
      </c>
    </row>
    <row r="17" spans="1:11" ht="22.5" customHeight="1" x14ac:dyDescent="0.3">
      <c r="A17" s="33">
        <v>180300</v>
      </c>
      <c r="B17" s="69" t="s">
        <v>13</v>
      </c>
      <c r="C17" s="113">
        <v>3.1</v>
      </c>
      <c r="D17" s="113">
        <v>3.1</v>
      </c>
      <c r="E17" s="105">
        <v>3.1</v>
      </c>
      <c r="F17" s="103">
        <v>4.8</v>
      </c>
      <c r="G17" s="97">
        <f t="shared" si="9"/>
        <v>1.6999999999999997</v>
      </c>
      <c r="H17" s="98">
        <f t="shared" si="5"/>
        <v>1.5483870967741935</v>
      </c>
      <c r="I17" s="103">
        <v>2.2999999999999998</v>
      </c>
      <c r="J17" s="99">
        <f t="shared" si="2"/>
        <v>2.5</v>
      </c>
      <c r="K17" s="100">
        <f t="shared" si="3"/>
        <v>2.0869565217391304</v>
      </c>
    </row>
    <row r="18" spans="1:11" ht="21" customHeight="1" x14ac:dyDescent="0.3">
      <c r="A18" s="33">
        <v>180500</v>
      </c>
      <c r="B18" s="69" t="s">
        <v>14</v>
      </c>
      <c r="C18" s="113">
        <v>11000</v>
      </c>
      <c r="D18" s="113">
        <v>11000</v>
      </c>
      <c r="E18" s="105">
        <v>7066.7</v>
      </c>
      <c r="F18" s="103">
        <v>8596.7000000000007</v>
      </c>
      <c r="G18" s="97">
        <f t="shared" si="9"/>
        <v>1530.0000000000009</v>
      </c>
      <c r="H18" s="98">
        <f t="shared" si="5"/>
        <v>1.2165084126961667</v>
      </c>
      <c r="I18" s="103">
        <v>7582.6</v>
      </c>
      <c r="J18" s="99">
        <f t="shared" si="2"/>
        <v>1014.1000000000004</v>
      </c>
      <c r="K18" s="100">
        <f t="shared" si="3"/>
        <v>1.1337404056656029</v>
      </c>
    </row>
    <row r="19" spans="1:11" ht="22.5" customHeight="1" x14ac:dyDescent="0.3">
      <c r="A19" s="35">
        <v>200000</v>
      </c>
      <c r="B19" s="23" t="s">
        <v>16</v>
      </c>
      <c r="C19" s="114">
        <f>SUM(C20:C29)</f>
        <v>1420.3</v>
      </c>
      <c r="D19" s="115">
        <f>SUM(D20:D29)</f>
        <v>1475.3</v>
      </c>
      <c r="E19" s="115">
        <f>SUM(E20:E30)</f>
        <v>1023.0999999999999</v>
      </c>
      <c r="F19" s="115">
        <f>SUM(F20:F30)</f>
        <v>2152.3000000000002</v>
      </c>
      <c r="G19" s="115">
        <f>SUM(G20:G30)</f>
        <v>1129.2</v>
      </c>
      <c r="H19" s="92">
        <f>SUM(F19/E19)</f>
        <v>2.1037044277196757</v>
      </c>
      <c r="I19" s="115">
        <f>SUM(I20:I30)</f>
        <v>4486.6000000000004</v>
      </c>
      <c r="J19" s="115">
        <f>SUM(J20:J30)</f>
        <v>-2334.3000000000002</v>
      </c>
      <c r="K19" s="116">
        <f>SUM(F19/I19)*100%</f>
        <v>0.47971738064458608</v>
      </c>
    </row>
    <row r="20" spans="1:11" ht="40.5" customHeight="1" x14ac:dyDescent="0.3">
      <c r="A20" s="33">
        <v>210103</v>
      </c>
      <c r="B20" s="70" t="s">
        <v>72</v>
      </c>
      <c r="C20" s="117">
        <v>130.30000000000001</v>
      </c>
      <c r="D20" s="117">
        <v>130.30000000000001</v>
      </c>
      <c r="E20" s="105">
        <v>85</v>
      </c>
      <c r="F20" s="103">
        <v>224.1</v>
      </c>
      <c r="G20" s="97">
        <f t="shared" ref="G20:G30" si="10">SUM(F20-E20)</f>
        <v>139.1</v>
      </c>
      <c r="H20" s="98">
        <f t="shared" ref="H20:H30" si="11">SUM(F20/E20)</f>
        <v>2.6364705882352939</v>
      </c>
      <c r="I20" s="103">
        <v>168.6</v>
      </c>
      <c r="J20" s="99">
        <f t="shared" ref="J20:J34" si="12">SUM(F20-I20)</f>
        <v>55.5</v>
      </c>
      <c r="K20" s="118">
        <f t="shared" si="3"/>
        <v>1.3291814946619218</v>
      </c>
    </row>
    <row r="21" spans="1:11" ht="38.25" customHeight="1" x14ac:dyDescent="0.3">
      <c r="A21" s="33">
        <v>210500</v>
      </c>
      <c r="B21" s="71" t="s">
        <v>39</v>
      </c>
      <c r="C21" s="119"/>
      <c r="D21" s="105"/>
      <c r="E21" s="105">
        <v>0</v>
      </c>
      <c r="F21" s="103">
        <v>715.3</v>
      </c>
      <c r="G21" s="97">
        <f t="shared" si="10"/>
        <v>715.3</v>
      </c>
      <c r="H21" s="98"/>
      <c r="I21" s="103">
        <v>3276.4</v>
      </c>
      <c r="J21" s="99">
        <f t="shared" si="12"/>
        <v>-2561.1000000000004</v>
      </c>
      <c r="K21" s="118">
        <f t="shared" si="3"/>
        <v>0.2183188865828348</v>
      </c>
    </row>
    <row r="22" spans="1:11" ht="24.75" customHeight="1" x14ac:dyDescent="0.3">
      <c r="A22" s="33">
        <v>210805</v>
      </c>
      <c r="B22" s="72" t="s">
        <v>17</v>
      </c>
      <c r="C22" s="120"/>
      <c r="D22" s="105"/>
      <c r="E22" s="105">
        <v>0</v>
      </c>
      <c r="F22" s="103"/>
      <c r="G22" s="97"/>
      <c r="H22" s="98"/>
      <c r="I22" s="103">
        <v>18.399999999999999</v>
      </c>
      <c r="J22" s="99">
        <f t="shared" si="12"/>
        <v>-18.399999999999999</v>
      </c>
      <c r="K22" s="118"/>
    </row>
    <row r="23" spans="1:11" ht="24" customHeight="1" x14ac:dyDescent="0.3">
      <c r="A23" s="32">
        <v>210811</v>
      </c>
      <c r="B23" s="73" t="s">
        <v>18</v>
      </c>
      <c r="C23" s="121">
        <v>20</v>
      </c>
      <c r="D23" s="121">
        <v>75</v>
      </c>
      <c r="E23" s="105">
        <v>75</v>
      </c>
      <c r="F23" s="103">
        <v>119.2</v>
      </c>
      <c r="G23" s="97">
        <f t="shared" si="10"/>
        <v>44.2</v>
      </c>
      <c r="H23" s="98">
        <f t="shared" si="11"/>
        <v>1.5893333333333333</v>
      </c>
      <c r="I23" s="103">
        <v>23.1</v>
      </c>
      <c r="J23" s="99">
        <f t="shared" si="12"/>
        <v>96.1</v>
      </c>
      <c r="K23" s="118">
        <f>SUM(F23/I23)*100%</f>
        <v>5.1601731601731604</v>
      </c>
    </row>
    <row r="24" spans="1:11" ht="63" customHeight="1" x14ac:dyDescent="0.3">
      <c r="A24" s="36">
        <v>210815</v>
      </c>
      <c r="B24" s="74" t="s">
        <v>36</v>
      </c>
      <c r="C24" s="122"/>
      <c r="D24" s="105"/>
      <c r="E24" s="105">
        <v>0</v>
      </c>
      <c r="F24" s="103"/>
      <c r="G24" s="97"/>
      <c r="H24" s="98"/>
      <c r="I24" s="103">
        <v>61</v>
      </c>
      <c r="J24" s="99">
        <f t="shared" si="12"/>
        <v>-61</v>
      </c>
      <c r="K24" s="118">
        <f>SUM(F24/I24)*100%</f>
        <v>0</v>
      </c>
    </row>
    <row r="25" spans="1:11" ht="63.75" customHeight="1" x14ac:dyDescent="0.3">
      <c r="A25" s="37">
        <v>220103</v>
      </c>
      <c r="B25" s="74" t="s">
        <v>38</v>
      </c>
      <c r="C25" s="122">
        <v>10</v>
      </c>
      <c r="D25" s="122">
        <v>10</v>
      </c>
      <c r="E25" s="105">
        <v>7.9</v>
      </c>
      <c r="F25" s="103">
        <v>18.2</v>
      </c>
      <c r="G25" s="97">
        <f t="shared" si="10"/>
        <v>10.299999999999999</v>
      </c>
      <c r="H25" s="98">
        <f t="shared" si="11"/>
        <v>2.3037974683544302</v>
      </c>
      <c r="I25" s="103">
        <v>25.4</v>
      </c>
      <c r="J25" s="99">
        <f t="shared" si="12"/>
        <v>-7.1999999999999993</v>
      </c>
      <c r="K25" s="118">
        <f>SUM(F25/I25)*100%</f>
        <v>0.7165354330708662</v>
      </c>
    </row>
    <row r="26" spans="1:11" ht="25.5" customHeight="1" x14ac:dyDescent="0.3">
      <c r="A26" s="32">
        <v>220125</v>
      </c>
      <c r="B26" s="75" t="s">
        <v>74</v>
      </c>
      <c r="C26" s="123">
        <v>940</v>
      </c>
      <c r="D26" s="123">
        <v>940</v>
      </c>
      <c r="E26" s="105">
        <v>640.5</v>
      </c>
      <c r="F26" s="103">
        <v>875.1</v>
      </c>
      <c r="G26" s="97">
        <f t="shared" si="10"/>
        <v>234.60000000000002</v>
      </c>
      <c r="H26" s="98">
        <f t="shared" si="11"/>
        <v>1.3662763466042156</v>
      </c>
      <c r="I26" s="103">
        <v>640</v>
      </c>
      <c r="J26" s="99">
        <f t="shared" si="12"/>
        <v>235.10000000000002</v>
      </c>
      <c r="K26" s="118">
        <f t="shared" si="3"/>
        <v>1.3673437500000001</v>
      </c>
    </row>
    <row r="27" spans="1:11" ht="36" customHeight="1" x14ac:dyDescent="0.3">
      <c r="A27" s="32">
        <v>220126</v>
      </c>
      <c r="B27" s="76" t="s">
        <v>34</v>
      </c>
      <c r="C27" s="124">
        <v>198</v>
      </c>
      <c r="D27" s="125">
        <v>198</v>
      </c>
      <c r="E27" s="105">
        <v>129.19999999999999</v>
      </c>
      <c r="F27" s="103">
        <v>87.4</v>
      </c>
      <c r="G27" s="97">
        <f t="shared" si="10"/>
        <v>-41.799999999999983</v>
      </c>
      <c r="H27" s="98">
        <f t="shared" si="11"/>
        <v>0.67647058823529427</v>
      </c>
      <c r="I27" s="103">
        <v>90.6</v>
      </c>
      <c r="J27" s="99">
        <f t="shared" si="12"/>
        <v>-3.1999999999999886</v>
      </c>
      <c r="K27" s="118">
        <f t="shared" si="3"/>
        <v>0.9646799116997794</v>
      </c>
    </row>
    <row r="28" spans="1:11" ht="24.75" customHeight="1" x14ac:dyDescent="0.3">
      <c r="A28" s="32">
        <v>220900</v>
      </c>
      <c r="B28" s="64" t="s">
        <v>19</v>
      </c>
      <c r="C28" s="126">
        <v>37</v>
      </c>
      <c r="D28" s="126">
        <v>37</v>
      </c>
      <c r="E28" s="105">
        <v>20.2</v>
      </c>
      <c r="F28" s="103">
        <v>12.2</v>
      </c>
      <c r="G28" s="97">
        <f t="shared" si="10"/>
        <v>-8</v>
      </c>
      <c r="H28" s="98">
        <f t="shared" si="11"/>
        <v>0.60396039603960394</v>
      </c>
      <c r="I28" s="103">
        <v>26.9</v>
      </c>
      <c r="J28" s="99">
        <f t="shared" si="12"/>
        <v>-14.7</v>
      </c>
      <c r="K28" s="118">
        <f t="shared" si="3"/>
        <v>0.45353159851301117</v>
      </c>
    </row>
    <row r="29" spans="1:11" ht="23.25" customHeight="1" x14ac:dyDescent="0.3">
      <c r="A29" s="32">
        <v>240603</v>
      </c>
      <c r="B29" s="72" t="s">
        <v>17</v>
      </c>
      <c r="C29" s="127">
        <v>85</v>
      </c>
      <c r="D29" s="127">
        <v>85</v>
      </c>
      <c r="E29" s="105">
        <v>65.3</v>
      </c>
      <c r="F29" s="103">
        <v>97</v>
      </c>
      <c r="G29" s="97">
        <f t="shared" si="10"/>
        <v>31.700000000000003</v>
      </c>
      <c r="H29" s="98">
        <f t="shared" si="11"/>
        <v>1.4854517611026035</v>
      </c>
      <c r="I29" s="103">
        <v>156.1</v>
      </c>
      <c r="J29" s="99">
        <f t="shared" si="12"/>
        <v>-59.099999999999994</v>
      </c>
      <c r="K29" s="118">
        <f t="shared" si="3"/>
        <v>0.62139654067905192</v>
      </c>
    </row>
    <row r="30" spans="1:11" ht="135" customHeight="1" x14ac:dyDescent="0.3">
      <c r="A30" s="37">
        <v>240622</v>
      </c>
      <c r="B30" s="77" t="s">
        <v>48</v>
      </c>
      <c r="C30" s="128"/>
      <c r="D30" s="129"/>
      <c r="E30" s="129">
        <v>0</v>
      </c>
      <c r="F30" s="130">
        <v>3.8</v>
      </c>
      <c r="G30" s="97">
        <f t="shared" si="10"/>
        <v>3.8</v>
      </c>
      <c r="H30" s="98" t="e">
        <f t="shared" si="11"/>
        <v>#DIV/0!</v>
      </c>
      <c r="I30" s="130">
        <v>0.1</v>
      </c>
      <c r="J30" s="99">
        <f t="shared" si="12"/>
        <v>3.6999999999999997</v>
      </c>
      <c r="K30" s="118">
        <f t="shared" si="3"/>
        <v>37.999999999999993</v>
      </c>
    </row>
    <row r="31" spans="1:11" ht="28.5" customHeight="1" x14ac:dyDescent="0.3">
      <c r="A31" s="35">
        <v>300000</v>
      </c>
      <c r="B31" s="23" t="s">
        <v>20</v>
      </c>
      <c r="C31" s="131"/>
      <c r="D31" s="115">
        <f>SUM(D32:D34)</f>
        <v>0</v>
      </c>
      <c r="E31" s="115">
        <v>0</v>
      </c>
      <c r="F31" s="115">
        <f>SUM(F33)</f>
        <v>0.9</v>
      </c>
      <c r="G31" s="115">
        <f>SUM(F31-E31)</f>
        <v>0.9</v>
      </c>
      <c r="H31" s="92" t="e">
        <f>SUM(F31/E31)</f>
        <v>#DIV/0!</v>
      </c>
      <c r="I31" s="115">
        <v>0.4</v>
      </c>
      <c r="J31" s="115">
        <f>SUM(F31-I31)</f>
        <v>0.5</v>
      </c>
      <c r="K31" s="116"/>
    </row>
    <row r="32" spans="1:11" ht="28.5" hidden="1" customHeight="1" x14ac:dyDescent="0.3">
      <c r="A32" s="32">
        <v>310102</v>
      </c>
      <c r="B32" s="54" t="s">
        <v>21</v>
      </c>
      <c r="C32" s="132"/>
      <c r="D32" s="102"/>
      <c r="E32" s="102"/>
      <c r="F32" s="103"/>
      <c r="G32" s="97">
        <v>0</v>
      </c>
      <c r="H32" s="98"/>
      <c r="I32" s="103"/>
      <c r="J32" s="99">
        <f t="shared" si="12"/>
        <v>0</v>
      </c>
      <c r="K32" s="118"/>
    </row>
    <row r="33" spans="1:17" ht="34.5" customHeight="1" x14ac:dyDescent="0.3">
      <c r="A33" s="32">
        <v>310200</v>
      </c>
      <c r="B33" s="179" t="s">
        <v>75</v>
      </c>
      <c r="C33" s="133"/>
      <c r="D33" s="102"/>
      <c r="E33" s="102"/>
      <c r="F33" s="103">
        <v>0.9</v>
      </c>
      <c r="G33" s="97">
        <f t="shared" ref="G33:G34" si="13">SUM(F33-E33)</f>
        <v>0.9</v>
      </c>
      <c r="H33" s="98"/>
      <c r="I33" s="103">
        <v>0.4</v>
      </c>
      <c r="J33" s="99">
        <f t="shared" si="12"/>
        <v>0.5</v>
      </c>
      <c r="K33" s="118"/>
    </row>
    <row r="34" spans="1:17" ht="21" customHeight="1" x14ac:dyDescent="0.3">
      <c r="A34" s="32"/>
      <c r="B34" s="55" t="s">
        <v>22</v>
      </c>
      <c r="C34" s="133"/>
      <c r="D34" s="102"/>
      <c r="E34" s="102">
        <v>0</v>
      </c>
      <c r="F34" s="103"/>
      <c r="G34" s="97">
        <f t="shared" si="13"/>
        <v>0</v>
      </c>
      <c r="H34" s="98"/>
      <c r="I34" s="103">
        <v>-1</v>
      </c>
      <c r="J34" s="99">
        <f t="shared" si="12"/>
        <v>1</v>
      </c>
      <c r="K34" s="118">
        <f t="shared" ref="K34" si="14">SUM(F34/I34)*100%</f>
        <v>0</v>
      </c>
    </row>
    <row r="35" spans="1:17" ht="31.5" customHeight="1" x14ac:dyDescent="0.3">
      <c r="A35" s="38"/>
      <c r="B35" s="23" t="s">
        <v>23</v>
      </c>
      <c r="C35" s="108">
        <f>SUM(C8,C19,C31)</f>
        <v>313355.2</v>
      </c>
      <c r="D35" s="108">
        <f>SUM(D8,D19,D31)</f>
        <v>313410.2</v>
      </c>
      <c r="E35" s="108">
        <f>SUM(E8,E19,E31)</f>
        <v>206408.5</v>
      </c>
      <c r="F35" s="108">
        <f>SUM(F8,F19,F31,F34)</f>
        <v>224357.8</v>
      </c>
      <c r="G35" s="108">
        <f>SUM(G8,G19,G31,G34)</f>
        <v>17949.299999999992</v>
      </c>
      <c r="H35" s="92">
        <f>SUM(F35/E35)</f>
        <v>1.0869600815857874</v>
      </c>
      <c r="I35" s="108">
        <f>SUM(I8,I19,I31,I34)</f>
        <v>188298.6</v>
      </c>
      <c r="J35" s="108">
        <f>SUM(J8,J19,J31,J34)</f>
        <v>36059.19999999999</v>
      </c>
      <c r="K35" s="116">
        <f t="shared" ref="K35:K56" si="15">SUM(F35/I35)*100%</f>
        <v>1.1915000961239222</v>
      </c>
    </row>
    <row r="36" spans="1:17" ht="30.75" customHeight="1" x14ac:dyDescent="0.3">
      <c r="A36" s="39">
        <v>400000</v>
      </c>
      <c r="B36" s="78" t="s">
        <v>24</v>
      </c>
      <c r="C36" s="134">
        <f>SUM(C37,C42)</f>
        <v>159221.80000000005</v>
      </c>
      <c r="D36" s="134">
        <f>SUM(D37,D42)</f>
        <v>163150.80000000002</v>
      </c>
      <c r="E36" s="134">
        <f>SUM(E37,E42)</f>
        <v>107993.1</v>
      </c>
      <c r="F36" s="135">
        <f>SUM(F37,F42)</f>
        <v>106453.4</v>
      </c>
      <c r="G36" s="109">
        <f t="shared" ref="G36:G57" si="16">SUM(F36-E36)</f>
        <v>-1539.7000000000116</v>
      </c>
      <c r="H36" s="136">
        <f t="shared" ref="H36:H57" si="17">SUM(F36/E36)</f>
        <v>0.98574260762956145</v>
      </c>
      <c r="I36" s="134">
        <f>SUM(I37,I42)</f>
        <v>113320.29999999999</v>
      </c>
      <c r="J36" s="134">
        <f>SUM(J37,J42)</f>
        <v>-6866.8999999999942</v>
      </c>
      <c r="K36" s="111">
        <f t="shared" si="15"/>
        <v>0.93940273719713063</v>
      </c>
    </row>
    <row r="37" spans="1:17" ht="34.5" customHeight="1" x14ac:dyDescent="0.3">
      <c r="A37" s="39">
        <v>410300</v>
      </c>
      <c r="B37" s="78" t="s">
        <v>50</v>
      </c>
      <c r="C37" s="134">
        <f>SUM(C38:C41)</f>
        <v>89881.300000000017</v>
      </c>
      <c r="D37" s="134">
        <f t="shared" ref="D37:F37" si="18">SUM(D38:D41)</f>
        <v>90181.300000000017</v>
      </c>
      <c r="E37" s="134">
        <f t="shared" si="18"/>
        <v>62392.299999999996</v>
      </c>
      <c r="F37" s="135">
        <f t="shared" si="18"/>
        <v>64172.399999999994</v>
      </c>
      <c r="G37" s="109">
        <f t="shared" si="16"/>
        <v>1780.0999999999985</v>
      </c>
      <c r="H37" s="136">
        <f t="shared" si="17"/>
        <v>1.0285307642128916</v>
      </c>
      <c r="I37" s="137">
        <f>SUM(I38:I41)</f>
        <v>71350.7</v>
      </c>
      <c r="J37" s="110">
        <f t="shared" ref="J37:J58" si="19">SUM(F37-I37)</f>
        <v>-7178.3000000000029</v>
      </c>
      <c r="K37" s="111">
        <f t="shared" si="15"/>
        <v>0.89939411946904513</v>
      </c>
    </row>
    <row r="38" spans="1:17" ht="20.25" customHeight="1" x14ac:dyDescent="0.3">
      <c r="A38" s="32">
        <v>410339</v>
      </c>
      <c r="B38" s="177" t="s">
        <v>25</v>
      </c>
      <c r="C38" s="138">
        <v>53082.3</v>
      </c>
      <c r="D38" s="138">
        <v>53082.3</v>
      </c>
      <c r="E38" s="102">
        <v>36520.699999999997</v>
      </c>
      <c r="F38" s="139">
        <v>36520.699999999997</v>
      </c>
      <c r="G38" s="97">
        <f t="shared" si="16"/>
        <v>0</v>
      </c>
      <c r="H38" s="98">
        <f t="shared" si="17"/>
        <v>1</v>
      </c>
      <c r="I38" s="139">
        <v>46047.4</v>
      </c>
      <c r="J38" s="99">
        <f t="shared" si="19"/>
        <v>-9526.7000000000044</v>
      </c>
      <c r="K38" s="140">
        <f t="shared" si="15"/>
        <v>0.79311101169664289</v>
      </c>
    </row>
    <row r="39" spans="1:17" ht="22.5" customHeight="1" x14ac:dyDescent="0.3">
      <c r="A39" s="32">
        <v>410342</v>
      </c>
      <c r="B39" s="177" t="s">
        <v>26</v>
      </c>
      <c r="C39" s="138">
        <v>31910.9</v>
      </c>
      <c r="D39" s="138">
        <v>31910.9</v>
      </c>
      <c r="E39" s="102">
        <v>23054.1</v>
      </c>
      <c r="F39" s="139">
        <v>24834.2</v>
      </c>
      <c r="G39" s="97">
        <f t="shared" si="16"/>
        <v>1780.1000000000022</v>
      </c>
      <c r="H39" s="98">
        <f t="shared" si="17"/>
        <v>1.0772140313436656</v>
      </c>
      <c r="I39" s="139">
        <v>22185.599999999999</v>
      </c>
      <c r="J39" s="99">
        <f t="shared" si="19"/>
        <v>2648.6000000000022</v>
      </c>
      <c r="K39" s="140">
        <f t="shared" si="15"/>
        <v>1.119383744410789</v>
      </c>
    </row>
    <row r="40" spans="1:17" ht="35.25" customHeight="1" x14ac:dyDescent="0.3">
      <c r="A40" s="32">
        <v>410345</v>
      </c>
      <c r="B40" s="178" t="s">
        <v>69</v>
      </c>
      <c r="C40" s="138"/>
      <c r="D40" s="138">
        <v>300</v>
      </c>
      <c r="E40" s="102">
        <v>102</v>
      </c>
      <c r="F40" s="139">
        <v>102</v>
      </c>
      <c r="G40" s="97">
        <f t="shared" si="16"/>
        <v>0</v>
      </c>
      <c r="H40" s="98">
        <f t="shared" si="17"/>
        <v>1</v>
      </c>
      <c r="I40" s="139">
        <v>402</v>
      </c>
      <c r="J40" s="99">
        <f t="shared" si="19"/>
        <v>-300</v>
      </c>
      <c r="K40" s="140">
        <f t="shared" si="15"/>
        <v>0.2537313432835821</v>
      </c>
    </row>
    <row r="41" spans="1:17" ht="55.5" customHeight="1" x14ac:dyDescent="0.3">
      <c r="A41" s="32">
        <v>410351</v>
      </c>
      <c r="B41" s="177" t="s">
        <v>61</v>
      </c>
      <c r="C41" s="138">
        <v>4888.1000000000004</v>
      </c>
      <c r="D41" s="138">
        <v>4888.1000000000004</v>
      </c>
      <c r="E41" s="102">
        <v>2715.5</v>
      </c>
      <c r="F41" s="139">
        <v>2715.5</v>
      </c>
      <c r="G41" s="97">
        <f t="shared" si="16"/>
        <v>0</v>
      </c>
      <c r="H41" s="98">
        <f t="shared" si="17"/>
        <v>1</v>
      </c>
      <c r="I41" s="139">
        <v>2715.7</v>
      </c>
      <c r="J41" s="99">
        <f t="shared" si="19"/>
        <v>-0.1999999999998181</v>
      </c>
      <c r="K41" s="140">
        <f t="shared" si="15"/>
        <v>0.99992635416283104</v>
      </c>
    </row>
    <row r="42" spans="1:17" ht="36" customHeight="1" x14ac:dyDescent="0.3">
      <c r="A42" s="39">
        <v>410500</v>
      </c>
      <c r="B42" s="78" t="s">
        <v>51</v>
      </c>
      <c r="C42" s="134">
        <f>SUM(C43:C56)</f>
        <v>69340.500000000015</v>
      </c>
      <c r="D42" s="134">
        <f>SUM(D43:D56)</f>
        <v>72969.5</v>
      </c>
      <c r="E42" s="134">
        <f>SUM(E43:E56)</f>
        <v>45600.800000000003</v>
      </c>
      <c r="F42" s="134">
        <f>SUM(F43:F56)</f>
        <v>42281.000000000007</v>
      </c>
      <c r="G42" s="134">
        <f>SUM(G43:G56)</f>
        <v>-3319.8</v>
      </c>
      <c r="H42" s="98">
        <f t="shared" si="17"/>
        <v>0.92719864563779597</v>
      </c>
      <c r="I42" s="134">
        <f>SUM(I43:I56)</f>
        <v>41969.599999999999</v>
      </c>
      <c r="J42" s="110">
        <f t="shared" si="19"/>
        <v>311.40000000000873</v>
      </c>
      <c r="K42" s="141">
        <f t="shared" si="15"/>
        <v>1.0074196561320576</v>
      </c>
    </row>
    <row r="43" spans="1:17" ht="120.75" customHeight="1" x14ac:dyDescent="0.3">
      <c r="A43" s="32">
        <v>410501</v>
      </c>
      <c r="B43" s="27" t="s">
        <v>52</v>
      </c>
      <c r="C43" s="142">
        <v>12580</v>
      </c>
      <c r="D43" s="143">
        <v>12580</v>
      </c>
      <c r="E43" s="102">
        <v>6178.8</v>
      </c>
      <c r="F43" s="139">
        <v>6178.8</v>
      </c>
      <c r="G43" s="97">
        <f t="shared" si="16"/>
        <v>0</v>
      </c>
      <c r="H43" s="98">
        <f t="shared" si="17"/>
        <v>1</v>
      </c>
      <c r="I43" s="139">
        <v>6835.6</v>
      </c>
      <c r="J43" s="99">
        <f t="shared" si="19"/>
        <v>-656.80000000000018</v>
      </c>
      <c r="K43" s="140">
        <f t="shared" si="15"/>
        <v>0.90391479899350458</v>
      </c>
      <c r="Q43">
        <v>36520</v>
      </c>
    </row>
    <row r="44" spans="1:17" ht="65.25" customHeight="1" x14ac:dyDescent="0.3">
      <c r="A44" s="32">
        <v>410502</v>
      </c>
      <c r="B44" s="180" t="s">
        <v>53</v>
      </c>
      <c r="C44" s="144">
        <v>29</v>
      </c>
      <c r="D44" s="144">
        <v>29</v>
      </c>
      <c r="E44" s="102">
        <v>12.5</v>
      </c>
      <c r="F44" s="139">
        <v>12.5</v>
      </c>
      <c r="G44" s="97">
        <f t="shared" si="16"/>
        <v>0</v>
      </c>
      <c r="H44" s="98">
        <f t="shared" si="17"/>
        <v>1</v>
      </c>
      <c r="I44" s="139">
        <v>21.4</v>
      </c>
      <c r="J44" s="99">
        <f t="shared" si="19"/>
        <v>-8.8999999999999986</v>
      </c>
      <c r="K44" s="140">
        <f t="shared" si="15"/>
        <v>0.58411214953271029</v>
      </c>
    </row>
    <row r="45" spans="1:17" ht="179.25" customHeight="1" x14ac:dyDescent="0.3">
      <c r="A45" s="32">
        <v>410503</v>
      </c>
      <c r="B45" s="181" t="s">
        <v>54</v>
      </c>
      <c r="C45" s="145">
        <v>54891.6</v>
      </c>
      <c r="D45" s="145">
        <v>54891.6</v>
      </c>
      <c r="E45" s="102">
        <v>35520</v>
      </c>
      <c r="F45" s="139">
        <v>31771.5</v>
      </c>
      <c r="G45" s="97">
        <f>SUM(F45-E45)</f>
        <v>-3748.5</v>
      </c>
      <c r="H45" s="98">
        <f t="shared" si="17"/>
        <v>0.89446790540540544</v>
      </c>
      <c r="I45" s="103">
        <v>34105</v>
      </c>
      <c r="J45" s="99">
        <f t="shared" si="19"/>
        <v>-2333.5</v>
      </c>
      <c r="K45" s="140">
        <f t="shared" si="15"/>
        <v>0.93157894736842106</v>
      </c>
    </row>
    <row r="46" spans="1:17" ht="152.25" customHeight="1" x14ac:dyDescent="0.3">
      <c r="A46" s="32">
        <v>410505</v>
      </c>
      <c r="B46" s="182" t="s">
        <v>73</v>
      </c>
      <c r="C46" s="121"/>
      <c r="D46" s="121">
        <v>775.4</v>
      </c>
      <c r="E46" s="102">
        <v>331.8</v>
      </c>
      <c r="F46" s="139">
        <v>331.8</v>
      </c>
      <c r="G46" s="97">
        <f>SUM(F46-E46)</f>
        <v>0</v>
      </c>
      <c r="H46" s="98">
        <f t="shared" si="17"/>
        <v>1</v>
      </c>
      <c r="I46" s="103"/>
      <c r="J46" s="99">
        <f t="shared" si="19"/>
        <v>331.8</v>
      </c>
      <c r="K46" s="140"/>
    </row>
    <row r="47" spans="1:17" ht="163.5" customHeight="1" x14ac:dyDescent="0.3">
      <c r="A47" s="32">
        <v>410506</v>
      </c>
      <c r="B47" s="183" t="s">
        <v>78</v>
      </c>
      <c r="C47" s="121"/>
      <c r="D47" s="121"/>
      <c r="E47" s="102"/>
      <c r="F47" s="139">
        <v>1006.9</v>
      </c>
      <c r="G47" s="97">
        <f>SUM(F47-E47)</f>
        <v>1006.9</v>
      </c>
      <c r="H47" s="98"/>
      <c r="I47" s="103"/>
      <c r="J47" s="99">
        <f t="shared" ref="J47" si="20">SUM(F47-I47)</f>
        <v>1006.9</v>
      </c>
      <c r="K47" s="140"/>
    </row>
    <row r="48" spans="1:17" ht="74.25" customHeight="1" x14ac:dyDescent="0.3">
      <c r="A48" s="32">
        <v>410508</v>
      </c>
      <c r="B48" s="60" t="s">
        <v>65</v>
      </c>
      <c r="C48" s="121"/>
      <c r="D48" s="121">
        <v>199.9</v>
      </c>
      <c r="E48" s="102">
        <v>90</v>
      </c>
      <c r="F48" s="139">
        <v>90</v>
      </c>
      <c r="G48" s="97">
        <f t="shared" si="16"/>
        <v>0</v>
      </c>
      <c r="H48" s="98">
        <f t="shared" si="17"/>
        <v>1</v>
      </c>
      <c r="I48" s="139"/>
      <c r="J48" s="99">
        <f t="shared" si="19"/>
        <v>90</v>
      </c>
      <c r="K48" s="140"/>
    </row>
    <row r="49" spans="1:11" ht="42.75" customHeight="1" x14ac:dyDescent="0.3">
      <c r="A49" s="32">
        <v>410511</v>
      </c>
      <c r="B49" s="27" t="s">
        <v>67</v>
      </c>
      <c r="C49" s="121"/>
      <c r="D49" s="121">
        <v>580.20000000000005</v>
      </c>
      <c r="E49" s="102">
        <v>580.20000000000005</v>
      </c>
      <c r="F49" s="139"/>
      <c r="G49" s="97">
        <f t="shared" ref="G49" si="21">SUM(F49-E49)</f>
        <v>-580.20000000000005</v>
      </c>
      <c r="H49" s="98">
        <f t="shared" si="17"/>
        <v>0</v>
      </c>
      <c r="I49" s="139"/>
      <c r="J49" s="99"/>
      <c r="K49" s="140"/>
    </row>
    <row r="50" spans="1:11" ht="59.25" customHeight="1" x14ac:dyDescent="0.3">
      <c r="A50" s="32">
        <v>410512</v>
      </c>
      <c r="B50" s="25" t="s">
        <v>64</v>
      </c>
      <c r="C50" s="121"/>
      <c r="D50" s="121">
        <v>720.4</v>
      </c>
      <c r="E50" s="102">
        <v>540.5</v>
      </c>
      <c r="F50" s="139">
        <v>540.5</v>
      </c>
      <c r="G50" s="97">
        <f t="shared" si="16"/>
        <v>0</v>
      </c>
      <c r="H50" s="98">
        <f t="shared" si="17"/>
        <v>1</v>
      </c>
      <c r="I50" s="139">
        <v>181.9</v>
      </c>
      <c r="J50" s="99">
        <f t="shared" si="19"/>
        <v>358.6</v>
      </c>
      <c r="K50" s="140">
        <f t="shared" si="15"/>
        <v>2.9714128642111048</v>
      </c>
    </row>
    <row r="51" spans="1:11" ht="52.5" customHeight="1" x14ac:dyDescent="0.3">
      <c r="A51" s="32">
        <v>410514</v>
      </c>
      <c r="B51" s="61" t="s">
        <v>68</v>
      </c>
      <c r="C51" s="121"/>
      <c r="D51" s="121">
        <v>888.8</v>
      </c>
      <c r="E51" s="102">
        <v>761.7</v>
      </c>
      <c r="F51" s="139">
        <v>761.7</v>
      </c>
      <c r="G51" s="97">
        <f t="shared" ref="G51" si="22">SUM(F51-E51)</f>
        <v>0</v>
      </c>
      <c r="H51" s="98">
        <f t="shared" si="17"/>
        <v>1</v>
      </c>
      <c r="I51" s="139"/>
      <c r="J51" s="99"/>
      <c r="K51" s="140"/>
    </row>
    <row r="52" spans="1:11" ht="42.75" customHeight="1" x14ac:dyDescent="0.3">
      <c r="A52" s="32">
        <v>410515</v>
      </c>
      <c r="B52" s="62" t="s">
        <v>58</v>
      </c>
      <c r="C52" s="121">
        <v>628.6</v>
      </c>
      <c r="D52" s="121">
        <v>628.6</v>
      </c>
      <c r="E52" s="102">
        <v>419.1</v>
      </c>
      <c r="F52" s="139">
        <v>419.1</v>
      </c>
      <c r="G52" s="97">
        <f t="shared" si="16"/>
        <v>0</v>
      </c>
      <c r="H52" s="98">
        <f t="shared" si="17"/>
        <v>1</v>
      </c>
      <c r="I52" s="139"/>
      <c r="J52" s="99">
        <f t="shared" si="19"/>
        <v>419.1</v>
      </c>
      <c r="K52" s="140" t="e">
        <f t="shared" si="15"/>
        <v>#DIV/0!</v>
      </c>
    </row>
    <row r="53" spans="1:11" ht="43.5" customHeight="1" x14ac:dyDescent="0.3">
      <c r="A53" s="36">
        <v>410516</v>
      </c>
      <c r="B53" s="63" t="s">
        <v>63</v>
      </c>
      <c r="C53" s="121"/>
      <c r="D53" s="121">
        <v>44.3</v>
      </c>
      <c r="E53" s="102">
        <v>44.3</v>
      </c>
      <c r="F53" s="139">
        <v>44.3</v>
      </c>
      <c r="G53" s="97">
        <f t="shared" si="16"/>
        <v>0</v>
      </c>
      <c r="H53" s="98">
        <f t="shared" si="17"/>
        <v>1</v>
      </c>
      <c r="I53" s="139"/>
      <c r="J53" s="99">
        <f t="shared" si="19"/>
        <v>44.3</v>
      </c>
      <c r="K53" s="140" t="e">
        <f t="shared" si="15"/>
        <v>#DIV/0!</v>
      </c>
    </row>
    <row r="54" spans="1:11" ht="53.25" customHeight="1" x14ac:dyDescent="0.3">
      <c r="A54" s="32">
        <v>410520</v>
      </c>
      <c r="B54" s="60" t="s">
        <v>57</v>
      </c>
      <c r="C54" s="120">
        <v>911.1</v>
      </c>
      <c r="D54" s="120">
        <v>911.1</v>
      </c>
      <c r="E54" s="102">
        <v>607.5</v>
      </c>
      <c r="F54" s="139">
        <v>607.5</v>
      </c>
      <c r="G54" s="97">
        <f t="shared" si="16"/>
        <v>0</v>
      </c>
      <c r="H54" s="98">
        <f t="shared" si="17"/>
        <v>1</v>
      </c>
      <c r="I54" s="139">
        <v>281.60000000000002</v>
      </c>
      <c r="J54" s="99">
        <f t="shared" si="19"/>
        <v>325.89999999999998</v>
      </c>
      <c r="K54" s="140">
        <f t="shared" si="15"/>
        <v>2.1573153409090908</v>
      </c>
    </row>
    <row r="55" spans="1:11" ht="41.25" customHeight="1" x14ac:dyDescent="0.3">
      <c r="A55" s="32">
        <v>410526</v>
      </c>
      <c r="B55" s="61" t="s">
        <v>66</v>
      </c>
      <c r="C55" s="120"/>
      <c r="D55" s="120"/>
      <c r="E55" s="102"/>
      <c r="F55" s="139"/>
      <c r="G55" s="97"/>
      <c r="H55" s="98"/>
      <c r="I55" s="146"/>
      <c r="J55" s="99"/>
      <c r="K55" s="140"/>
    </row>
    <row r="56" spans="1:11" ht="23.25" customHeight="1" x14ac:dyDescent="0.3">
      <c r="A56" s="32">
        <v>410539</v>
      </c>
      <c r="B56" s="27" t="s">
        <v>55</v>
      </c>
      <c r="C56" s="120">
        <v>300.2</v>
      </c>
      <c r="D56" s="120">
        <v>720.2</v>
      </c>
      <c r="E56" s="102">
        <v>514.4</v>
      </c>
      <c r="F56" s="139">
        <v>516.4</v>
      </c>
      <c r="G56" s="97">
        <f t="shared" si="16"/>
        <v>2</v>
      </c>
      <c r="H56" s="98">
        <f t="shared" si="17"/>
        <v>1.0038880248833593</v>
      </c>
      <c r="I56" s="139">
        <v>544.1</v>
      </c>
      <c r="J56" s="99">
        <f t="shared" si="19"/>
        <v>-27.700000000000045</v>
      </c>
      <c r="K56" s="118">
        <f t="shared" si="15"/>
        <v>0.94909024076456527</v>
      </c>
    </row>
    <row r="57" spans="1:11" ht="34.5" hidden="1" customHeight="1" x14ac:dyDescent="0.3">
      <c r="A57" s="32">
        <v>410366</v>
      </c>
      <c r="B57" s="81" t="s">
        <v>27</v>
      </c>
      <c r="C57" s="147"/>
      <c r="D57" s="102"/>
      <c r="E57" s="102"/>
      <c r="F57" s="139"/>
      <c r="G57" s="97">
        <f t="shared" si="16"/>
        <v>0</v>
      </c>
      <c r="H57" s="98" t="e">
        <f t="shared" si="17"/>
        <v>#DIV/0!</v>
      </c>
      <c r="I57" s="148"/>
      <c r="J57" s="99">
        <f t="shared" si="19"/>
        <v>0</v>
      </c>
      <c r="K57" s="118"/>
    </row>
    <row r="58" spans="1:11" s="26" customFormat="1" ht="36" hidden="1" customHeight="1" x14ac:dyDescent="0.3">
      <c r="A58" s="82">
        <v>410370</v>
      </c>
      <c r="B58" s="56" t="s">
        <v>42</v>
      </c>
      <c r="C58" s="149"/>
      <c r="D58" s="150"/>
      <c r="E58" s="150"/>
      <c r="F58" s="151"/>
      <c r="G58" s="152"/>
      <c r="H58" s="153"/>
      <c r="I58" s="154"/>
      <c r="J58" s="155">
        <f t="shared" si="19"/>
        <v>0</v>
      </c>
      <c r="K58" s="156"/>
    </row>
    <row r="59" spans="1:11" ht="22.5" customHeight="1" x14ac:dyDescent="0.3">
      <c r="A59" s="83"/>
      <c r="B59" s="23" t="s">
        <v>44</v>
      </c>
      <c r="C59" s="157">
        <f>SUM(C35:C36)</f>
        <v>472577.00000000006</v>
      </c>
      <c r="D59" s="157">
        <f>SUM(D35:D36)</f>
        <v>476561</v>
      </c>
      <c r="E59" s="157">
        <f>SUM(E35:E36)</f>
        <v>314401.59999999998</v>
      </c>
      <c r="F59" s="157">
        <f>SUM(F35:F36)</f>
        <v>330811.19999999995</v>
      </c>
      <c r="G59" s="157">
        <f>SUM(G35:G36)</f>
        <v>16409.59999999998</v>
      </c>
      <c r="H59" s="92">
        <f>SUM(F59/E59)</f>
        <v>1.0521931186100832</v>
      </c>
      <c r="I59" s="157">
        <f>SUM(I35:I36)</f>
        <v>301618.90000000002</v>
      </c>
      <c r="J59" s="157">
        <f>SUM(J35:J36)</f>
        <v>29192.299999999996</v>
      </c>
      <c r="K59" s="158">
        <f>SUM(F59/I59)*100%</f>
        <v>1.0967853804917396</v>
      </c>
    </row>
    <row r="60" spans="1:11" ht="14.25" customHeight="1" x14ac:dyDescent="0.25">
      <c r="A60" s="188" t="s">
        <v>32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90"/>
    </row>
    <row r="61" spans="1:11" ht="21.75" customHeight="1" x14ac:dyDescent="0.3">
      <c r="A61" s="33">
        <v>190100</v>
      </c>
      <c r="B61" s="84" t="s">
        <v>15</v>
      </c>
      <c r="C61" s="159">
        <v>100</v>
      </c>
      <c r="D61" s="159">
        <v>100</v>
      </c>
      <c r="E61" s="105">
        <v>86.9</v>
      </c>
      <c r="F61" s="103">
        <v>204.1</v>
      </c>
      <c r="G61" s="97">
        <f t="shared" ref="G61:G65" si="23">SUM(F61-E61)</f>
        <v>117.19999999999999</v>
      </c>
      <c r="H61" s="98">
        <f t="shared" ref="H61" si="24">SUM(F61/E61)</f>
        <v>2.34867663981588</v>
      </c>
      <c r="I61" s="103">
        <v>121.4</v>
      </c>
      <c r="J61" s="99">
        <f t="shared" ref="J61:J67" si="25">SUM(F61-I61)</f>
        <v>82.699999999999989</v>
      </c>
      <c r="K61" s="100">
        <f>SUM(F61/I61)*100%</f>
        <v>1.6812191103789125</v>
      </c>
    </row>
    <row r="62" spans="1:11" ht="38.25" hidden="1" customHeight="1" x14ac:dyDescent="0.3">
      <c r="A62" s="40">
        <v>240616</v>
      </c>
      <c r="B62" s="80" t="s">
        <v>37</v>
      </c>
      <c r="C62" s="160"/>
      <c r="D62" s="105"/>
      <c r="E62" s="105"/>
      <c r="F62" s="103"/>
      <c r="G62" s="97">
        <f t="shared" si="23"/>
        <v>0</v>
      </c>
      <c r="H62" s="98"/>
      <c r="I62" s="103"/>
      <c r="J62" s="99">
        <f t="shared" si="25"/>
        <v>0</v>
      </c>
      <c r="K62" s="100"/>
    </row>
    <row r="63" spans="1:11" ht="39" customHeight="1" x14ac:dyDescent="0.3">
      <c r="A63" s="40">
        <v>240621</v>
      </c>
      <c r="B63" s="85" t="s">
        <v>33</v>
      </c>
      <c r="C63" s="161"/>
      <c r="D63" s="162"/>
      <c r="E63" s="162"/>
      <c r="F63" s="163"/>
      <c r="G63" s="97">
        <f t="shared" si="23"/>
        <v>0</v>
      </c>
      <c r="H63" s="162"/>
      <c r="I63" s="163">
        <v>2.9</v>
      </c>
      <c r="J63" s="99">
        <f t="shared" si="25"/>
        <v>-2.9</v>
      </c>
      <c r="K63" s="100">
        <f>SUM(F63/I63)*100%</f>
        <v>0</v>
      </c>
    </row>
    <row r="64" spans="1:11" ht="26.25" customHeight="1" x14ac:dyDescent="0.3">
      <c r="A64" s="40">
        <v>250000</v>
      </c>
      <c r="B64" s="86" t="s">
        <v>28</v>
      </c>
      <c r="C64" s="164">
        <v>9917.9</v>
      </c>
      <c r="D64" s="164">
        <v>9917.9</v>
      </c>
      <c r="E64" s="165">
        <v>6984.8</v>
      </c>
      <c r="F64" s="166">
        <v>7351.5</v>
      </c>
      <c r="G64" s="97">
        <f t="shared" si="23"/>
        <v>366.69999999999982</v>
      </c>
      <c r="H64" s="98">
        <f t="shared" ref="H64:H65" si="26">SUM(F64/E64)</f>
        <v>1.052499713663956</v>
      </c>
      <c r="I64" s="166">
        <v>11569.4</v>
      </c>
      <c r="J64" s="99">
        <f t="shared" si="25"/>
        <v>-4217.8999999999996</v>
      </c>
      <c r="K64" s="100">
        <f>SUM(F64/I64)*100%</f>
        <v>0.63542621052085679</v>
      </c>
    </row>
    <row r="65" spans="1:11" ht="24.75" hidden="1" customHeight="1" x14ac:dyDescent="0.3">
      <c r="A65" s="32">
        <v>410366</v>
      </c>
      <c r="B65" s="81" t="s">
        <v>27</v>
      </c>
      <c r="C65" s="167"/>
      <c r="D65" s="165"/>
      <c r="E65" s="165"/>
      <c r="F65" s="166"/>
      <c r="G65" s="97">
        <f t="shared" si="23"/>
        <v>0</v>
      </c>
      <c r="H65" s="98" t="e">
        <f t="shared" si="26"/>
        <v>#DIV/0!</v>
      </c>
      <c r="I65" s="166"/>
      <c r="J65" s="99">
        <f t="shared" si="25"/>
        <v>0</v>
      </c>
      <c r="K65" s="100"/>
    </row>
    <row r="66" spans="1:11" ht="21" customHeight="1" x14ac:dyDescent="0.3">
      <c r="A66" s="38"/>
      <c r="B66" s="87" t="s">
        <v>29</v>
      </c>
      <c r="C66" s="108">
        <f t="shared" ref="C66" si="27">SUM(C67:C70)</f>
        <v>90</v>
      </c>
      <c r="D66" s="108">
        <f>SUM(D67:D72)</f>
        <v>2627.7</v>
      </c>
      <c r="E66" s="108">
        <f>SUM(E67:E72)</f>
        <v>320</v>
      </c>
      <c r="F66" s="108">
        <f>SUM(F67:F70)</f>
        <v>1238.0999999999999</v>
      </c>
      <c r="G66" s="108">
        <f>SUM(G67:G70)</f>
        <v>1148.0999999999999</v>
      </c>
      <c r="H66" s="92">
        <f>SUM(F66/E66)</f>
        <v>3.8690624999999996</v>
      </c>
      <c r="I66" s="108">
        <f>SUM(I67:I72)</f>
        <v>1634.8</v>
      </c>
      <c r="J66" s="108">
        <f t="shared" si="25"/>
        <v>-396.70000000000005</v>
      </c>
      <c r="K66" s="116">
        <f>SUM(F66/I66)*100%</f>
        <v>0.75734034744311229</v>
      </c>
    </row>
    <row r="67" spans="1:11" ht="42" customHeight="1" x14ac:dyDescent="0.3">
      <c r="A67" s="41">
        <v>241700</v>
      </c>
      <c r="B67" s="57" t="s">
        <v>35</v>
      </c>
      <c r="C67" s="168"/>
      <c r="D67" s="169"/>
      <c r="E67" s="169"/>
      <c r="F67" s="103">
        <v>1202.5</v>
      </c>
      <c r="G67" s="97">
        <f t="shared" ref="G67:G70" si="28">SUM(F67-E67)</f>
        <v>1202.5</v>
      </c>
      <c r="H67" s="170"/>
      <c r="I67" s="103">
        <v>649</v>
      </c>
      <c r="J67" s="171">
        <f t="shared" si="25"/>
        <v>553.5</v>
      </c>
      <c r="K67" s="140">
        <f t="shared" ref="K67" si="29">SUM(F67/I67)*100%</f>
        <v>1.8528505392912173</v>
      </c>
    </row>
    <row r="68" spans="1:11" ht="33" hidden="1" customHeight="1" x14ac:dyDescent="0.3">
      <c r="A68" s="42">
        <v>310300</v>
      </c>
      <c r="B68" s="88" t="s">
        <v>49</v>
      </c>
      <c r="C68" s="172"/>
      <c r="D68" s="107"/>
      <c r="E68" s="107"/>
      <c r="F68" s="103"/>
      <c r="G68" s="97">
        <f t="shared" si="28"/>
        <v>0</v>
      </c>
      <c r="H68" s="98"/>
      <c r="I68" s="103"/>
      <c r="J68" s="99"/>
      <c r="K68" s="118"/>
    </row>
    <row r="69" spans="1:11" ht="21" customHeight="1" x14ac:dyDescent="0.3">
      <c r="A69" s="33">
        <v>330100</v>
      </c>
      <c r="B69" s="89" t="s">
        <v>30</v>
      </c>
      <c r="C69" s="173">
        <v>90</v>
      </c>
      <c r="D69" s="173">
        <v>90</v>
      </c>
      <c r="E69" s="174">
        <v>90</v>
      </c>
      <c r="F69" s="103">
        <v>35.6</v>
      </c>
      <c r="G69" s="97">
        <f t="shared" si="28"/>
        <v>-54.4</v>
      </c>
      <c r="H69" s="98">
        <f t="shared" ref="H69:H74" si="30">SUM(F69/E69)</f>
        <v>0.39555555555555555</v>
      </c>
      <c r="I69" s="103">
        <v>433.8</v>
      </c>
      <c r="J69" s="99">
        <f>SUM(F69-I69)</f>
        <v>-398.2</v>
      </c>
      <c r="K69" s="140">
        <f t="shared" ref="K69" si="31">SUM(F69/I69)*100%</f>
        <v>8.206546795758414E-2</v>
      </c>
    </row>
    <row r="70" spans="1:11" ht="27" hidden="1" customHeight="1" x14ac:dyDescent="0.3">
      <c r="A70" s="33">
        <v>410345</v>
      </c>
      <c r="B70" s="58" t="s">
        <v>40</v>
      </c>
      <c r="C70" s="172"/>
      <c r="D70" s="174"/>
      <c r="E70" s="174"/>
      <c r="F70" s="103"/>
      <c r="G70" s="97">
        <f t="shared" si="28"/>
        <v>0</v>
      </c>
      <c r="H70" s="98" t="e">
        <f t="shared" si="30"/>
        <v>#DIV/0!</v>
      </c>
      <c r="I70" s="103"/>
      <c r="J70" s="99">
        <f>SUM(F70-I70)</f>
        <v>0</v>
      </c>
      <c r="K70" s="100"/>
    </row>
    <row r="71" spans="1:11" ht="57.75" customHeight="1" x14ac:dyDescent="0.3">
      <c r="A71" s="32">
        <v>410345</v>
      </c>
      <c r="B71" s="79" t="s">
        <v>69</v>
      </c>
      <c r="C71" s="172"/>
      <c r="D71" s="174"/>
      <c r="E71" s="174"/>
      <c r="F71" s="103"/>
      <c r="G71" s="97"/>
      <c r="H71" s="98"/>
      <c r="I71" s="103">
        <v>552</v>
      </c>
      <c r="J71" s="99">
        <f>SUM(F71-I71)</f>
        <v>-552</v>
      </c>
      <c r="K71" s="100"/>
    </row>
    <row r="72" spans="1:11" ht="21" customHeight="1" x14ac:dyDescent="0.3">
      <c r="A72" s="32">
        <v>410539</v>
      </c>
      <c r="B72" s="71" t="s">
        <v>55</v>
      </c>
      <c r="C72" s="172"/>
      <c r="D72" s="174">
        <v>2537.6999999999998</v>
      </c>
      <c r="E72" s="174">
        <v>230</v>
      </c>
      <c r="F72" s="103"/>
      <c r="G72" s="97"/>
      <c r="H72" s="98"/>
      <c r="I72" s="103"/>
      <c r="J72" s="99"/>
      <c r="K72" s="100"/>
    </row>
    <row r="73" spans="1:11" ht="21.75" customHeight="1" x14ac:dyDescent="0.3">
      <c r="A73" s="38"/>
      <c r="B73" s="87" t="s">
        <v>45</v>
      </c>
      <c r="C73" s="137">
        <f>SUM(C61:C66)</f>
        <v>10107.9</v>
      </c>
      <c r="D73" s="137">
        <f>SUM(D61:D66)</f>
        <v>12645.599999999999</v>
      </c>
      <c r="E73" s="137">
        <f>SUM(E61:E66)</f>
        <v>7391.7</v>
      </c>
      <c r="F73" s="137">
        <f>SUM(F61:F66)</f>
        <v>8793.7000000000007</v>
      </c>
      <c r="G73" s="137">
        <f>SUM(G61:G66)</f>
        <v>1631.9999999999998</v>
      </c>
      <c r="H73" s="92">
        <f t="shared" si="30"/>
        <v>1.1896721998998878</v>
      </c>
      <c r="I73" s="137">
        <f>SUM(I61:I66)</f>
        <v>13328.499999999998</v>
      </c>
      <c r="J73" s="137">
        <f>SUM(J61:J66)</f>
        <v>-4534.7999999999993</v>
      </c>
      <c r="K73" s="116">
        <f>SUM(F73/I73)*100%</f>
        <v>0.65976666541621354</v>
      </c>
    </row>
    <row r="74" spans="1:11" ht="21.75" customHeight="1" thickBot="1" x14ac:dyDescent="0.35">
      <c r="A74" s="43"/>
      <c r="B74" s="24" t="s">
        <v>31</v>
      </c>
      <c r="C74" s="175">
        <f>SUM(C59,C73)</f>
        <v>482684.90000000008</v>
      </c>
      <c r="D74" s="175">
        <f>SUM(D59,D73)</f>
        <v>489206.6</v>
      </c>
      <c r="E74" s="175">
        <f>SUM(E59,E73)</f>
        <v>321793.3</v>
      </c>
      <c r="F74" s="175">
        <f>SUM(F59,F73)</f>
        <v>339604.89999999997</v>
      </c>
      <c r="G74" s="175">
        <f>SUM(G59,G73)</f>
        <v>18041.59999999998</v>
      </c>
      <c r="H74" s="92">
        <f t="shared" si="30"/>
        <v>1.0553510592047752</v>
      </c>
      <c r="I74" s="175">
        <f>SUM(I59,I73)</f>
        <v>314947.40000000002</v>
      </c>
      <c r="J74" s="175">
        <f>SUM(J59,J73)</f>
        <v>24657.499999999996</v>
      </c>
      <c r="K74" s="176">
        <f>SUM(F74/I74)*100%</f>
        <v>1.0782908511072005</v>
      </c>
    </row>
    <row r="75" spans="1:11" ht="23.25" customHeight="1" x14ac:dyDescent="0.3">
      <c r="A75" s="15"/>
      <c r="B75" s="16" t="s">
        <v>43</v>
      </c>
      <c r="C75" s="16"/>
      <c r="D75" s="17"/>
      <c r="E75" s="17"/>
      <c r="F75" s="18"/>
      <c r="G75" s="19"/>
      <c r="H75" s="20"/>
      <c r="I75" s="21"/>
      <c r="J75" s="22"/>
      <c r="K75" s="22"/>
    </row>
    <row r="76" spans="1:11" ht="18.75" x14ac:dyDescent="0.3">
      <c r="A76" s="1"/>
      <c r="B76" s="1"/>
      <c r="C76" s="1"/>
      <c r="D76" s="10"/>
      <c r="E76" s="10"/>
      <c r="F76" s="11"/>
      <c r="G76" s="12"/>
      <c r="H76" s="13"/>
      <c r="I76" s="8"/>
      <c r="J76" s="7"/>
      <c r="K76" s="7"/>
    </row>
    <row r="77" spans="1:11" ht="18.75" x14ac:dyDescent="0.3">
      <c r="A77" s="1"/>
      <c r="B77" s="1"/>
      <c r="C77" s="1"/>
      <c r="D77" s="10"/>
      <c r="E77" s="10"/>
      <c r="F77" s="14"/>
      <c r="G77" s="12"/>
      <c r="H77" s="13"/>
      <c r="I77" s="8"/>
      <c r="J77" s="7"/>
      <c r="K77" s="7"/>
    </row>
    <row r="78" spans="1:11" ht="20.25" x14ac:dyDescent="0.3">
      <c r="A78" s="1"/>
      <c r="B78" s="1"/>
      <c r="C78" s="1"/>
      <c r="D78" s="6"/>
      <c r="E78" s="6"/>
      <c r="F78" s="3"/>
      <c r="G78" s="3"/>
      <c r="H78" s="4"/>
      <c r="I78" s="5"/>
      <c r="J78" s="1"/>
      <c r="K78" s="1"/>
    </row>
    <row r="84" spans="2:2" x14ac:dyDescent="0.25">
      <c r="B84" t="s">
        <v>41</v>
      </c>
    </row>
  </sheetData>
  <mergeCells count="13">
    <mergeCell ref="I5:I6"/>
    <mergeCell ref="J5:K5"/>
    <mergeCell ref="A60:K60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59055118110236227" right="0" top="0" bottom="0" header="0.31496062992125984" footer="0.31496062992125984"/>
  <pageSetup paperSize="9" scale="55" orientation="landscape" r:id="rId1"/>
  <rowBreaks count="3" manualBreakCount="3">
    <brk id="35" max="10" man="1"/>
    <brk id="47" max="10" man="1"/>
    <brk id="75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серпень-18</vt:lpstr>
      <vt:lpstr>'серпень-18'!Заголовки_для_печати</vt:lpstr>
      <vt:lpstr>'серпень-18'!Область_печати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2018-09-12T13:43:33Z</cp:lastPrinted>
  <dcterms:created xsi:type="dcterms:W3CDTF">2015-02-12T09:02:27Z</dcterms:created>
  <dcterms:modified xsi:type="dcterms:W3CDTF">2018-09-12T13:51:16Z</dcterms:modified>
</cp:coreProperties>
</file>