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315" yWindow="-75" windowWidth="13275" windowHeight="8160" tabRatio="351"/>
  </bookViews>
  <sheets>
    <sheet name="вересень-18" sheetId="29" r:id="rId1"/>
    <sheet name="Лист1" sheetId="31" r:id="rId2"/>
  </sheets>
  <definedNames>
    <definedName name="_xlnm.Print_Titles" localSheetId="0">'вересень-18'!$5:$7</definedName>
    <definedName name="_xlnm.Print_Area" localSheetId="0">'вересень-18'!$A$1:$K$75</definedName>
  </definedNames>
  <calcPr calcId="145621"/>
</workbook>
</file>

<file path=xl/calcChain.xml><?xml version="1.0" encoding="utf-8"?>
<calcChain xmlns="http://schemas.openxmlformats.org/spreadsheetml/2006/main">
  <c r="J67" i="29" l="1"/>
  <c r="G67" i="29"/>
  <c r="F66" i="29"/>
  <c r="J49" i="29" l="1"/>
  <c r="J47" i="29"/>
  <c r="G47" i="29"/>
  <c r="J71" i="29" l="1"/>
  <c r="K70" i="29"/>
  <c r="J70" i="29"/>
  <c r="H70" i="29"/>
  <c r="G70" i="29"/>
  <c r="G69" i="29"/>
  <c r="K68" i="29"/>
  <c r="J68" i="29"/>
  <c r="G68" i="29"/>
  <c r="G66" i="29" s="1"/>
  <c r="I66" i="29"/>
  <c r="F73" i="29"/>
  <c r="E66" i="29"/>
  <c r="E73" i="29" s="1"/>
  <c r="D66" i="29"/>
  <c r="D73" i="29" s="1"/>
  <c r="C66" i="29"/>
  <c r="C73" i="29" s="1"/>
  <c r="J65" i="29"/>
  <c r="H65" i="29"/>
  <c r="G65" i="29"/>
  <c r="K64" i="29"/>
  <c r="J64" i="29"/>
  <c r="H64" i="29"/>
  <c r="G64" i="29"/>
  <c r="K63" i="29"/>
  <c r="J63" i="29"/>
  <c r="G63" i="29"/>
  <c r="J62" i="29"/>
  <c r="G62" i="29"/>
  <c r="K61" i="29"/>
  <c r="J61" i="29"/>
  <c r="H61" i="29"/>
  <c r="G61" i="29"/>
  <c r="J58" i="29"/>
  <c r="J57" i="29"/>
  <c r="H57" i="29"/>
  <c r="G57" i="29"/>
  <c r="K56" i="29"/>
  <c r="J56" i="29"/>
  <c r="H56" i="29"/>
  <c r="G56" i="29"/>
  <c r="K54" i="29"/>
  <c r="J54" i="29"/>
  <c r="H54" i="29"/>
  <c r="G54" i="29"/>
  <c r="K53" i="29"/>
  <c r="J53" i="29"/>
  <c r="H53" i="29"/>
  <c r="G53" i="29"/>
  <c r="K52" i="29"/>
  <c r="J52" i="29"/>
  <c r="H52" i="29"/>
  <c r="G52" i="29"/>
  <c r="H51" i="29"/>
  <c r="G51" i="29"/>
  <c r="K50" i="29"/>
  <c r="J50" i="29"/>
  <c r="H50" i="29"/>
  <c r="G50" i="29"/>
  <c r="H49" i="29"/>
  <c r="G49" i="29"/>
  <c r="J48" i="29"/>
  <c r="H48" i="29"/>
  <c r="G48" i="29"/>
  <c r="J46" i="29"/>
  <c r="H46" i="29"/>
  <c r="G46" i="29"/>
  <c r="K45" i="29"/>
  <c r="J45" i="29"/>
  <c r="H45" i="29"/>
  <c r="G45" i="29"/>
  <c r="K44" i="29"/>
  <c r="J44" i="29"/>
  <c r="H44" i="29"/>
  <c r="G44" i="29"/>
  <c r="K43" i="29"/>
  <c r="J43" i="29"/>
  <c r="H43" i="29"/>
  <c r="G43" i="29"/>
  <c r="I42" i="29"/>
  <c r="F42" i="29"/>
  <c r="J42" i="29" s="1"/>
  <c r="E42" i="29"/>
  <c r="D42" i="29"/>
  <c r="C42" i="29"/>
  <c r="K41" i="29"/>
  <c r="J41" i="29"/>
  <c r="H41" i="29"/>
  <c r="G41" i="29"/>
  <c r="K40" i="29"/>
  <c r="J40" i="29"/>
  <c r="H40" i="29"/>
  <c r="G40" i="29"/>
  <c r="K39" i="29"/>
  <c r="J39" i="29"/>
  <c r="H39" i="29"/>
  <c r="G39" i="29"/>
  <c r="K38" i="29"/>
  <c r="J38" i="29"/>
  <c r="H38" i="29"/>
  <c r="G38" i="29"/>
  <c r="I37" i="29"/>
  <c r="F37" i="29"/>
  <c r="E37" i="29"/>
  <c r="D37" i="29"/>
  <c r="D36" i="29" s="1"/>
  <c r="C37" i="29"/>
  <c r="I36" i="29"/>
  <c r="C36" i="29"/>
  <c r="K34" i="29"/>
  <c r="J34" i="29"/>
  <c r="G34" i="29"/>
  <c r="J33" i="29"/>
  <c r="G33" i="29"/>
  <c r="J32" i="29"/>
  <c r="F31" i="29"/>
  <c r="H31" i="29" s="1"/>
  <c r="D31" i="29"/>
  <c r="K30" i="29"/>
  <c r="J30" i="29"/>
  <c r="H30" i="29"/>
  <c r="G30" i="29"/>
  <c r="K29" i="29"/>
  <c r="J29" i="29"/>
  <c r="H29" i="29"/>
  <c r="G29" i="29"/>
  <c r="K28" i="29"/>
  <c r="J28" i="29"/>
  <c r="H28" i="29"/>
  <c r="G28" i="29"/>
  <c r="K27" i="29"/>
  <c r="J27" i="29"/>
  <c r="H27" i="29"/>
  <c r="G27" i="29"/>
  <c r="K26" i="29"/>
  <c r="J26" i="29"/>
  <c r="H26" i="29"/>
  <c r="G26" i="29"/>
  <c r="K25" i="29"/>
  <c r="J25" i="29"/>
  <c r="H25" i="29"/>
  <c r="G25" i="29"/>
  <c r="K24" i="29"/>
  <c r="J24" i="29"/>
  <c r="K23" i="29"/>
  <c r="J23" i="29"/>
  <c r="H23" i="29"/>
  <c r="G23" i="29"/>
  <c r="J22" i="29"/>
  <c r="K21" i="29"/>
  <c r="J21" i="29"/>
  <c r="G21" i="29"/>
  <c r="K20" i="29"/>
  <c r="J20" i="29"/>
  <c r="H20" i="29"/>
  <c r="G20" i="29"/>
  <c r="I19" i="29"/>
  <c r="F19" i="29"/>
  <c r="E19" i="29"/>
  <c r="D19" i="29"/>
  <c r="C19" i="29"/>
  <c r="K18" i="29"/>
  <c r="J18" i="29"/>
  <c r="H18" i="29"/>
  <c r="G18" i="29"/>
  <c r="K17" i="29"/>
  <c r="J17" i="29"/>
  <c r="H17" i="29"/>
  <c r="G17" i="29"/>
  <c r="K16" i="29"/>
  <c r="J16" i="29"/>
  <c r="H16" i="29"/>
  <c r="G16" i="29"/>
  <c r="K15" i="29"/>
  <c r="J15" i="29"/>
  <c r="H15" i="29"/>
  <c r="G15" i="29"/>
  <c r="K14" i="29"/>
  <c r="J14" i="29"/>
  <c r="H14" i="29"/>
  <c r="G14" i="29"/>
  <c r="I13" i="29"/>
  <c r="F13" i="29"/>
  <c r="J13" i="29" s="1"/>
  <c r="E13" i="29"/>
  <c r="E12" i="29" s="1"/>
  <c r="E8" i="29" s="1"/>
  <c r="E35" i="29" s="1"/>
  <c r="D13" i="29"/>
  <c r="C13" i="29"/>
  <c r="C12" i="29" s="1"/>
  <c r="C8" i="29" s="1"/>
  <c r="C35" i="29" s="1"/>
  <c r="C59" i="29" s="1"/>
  <c r="C74" i="29" s="1"/>
  <c r="F12" i="29"/>
  <c r="D12" i="29"/>
  <c r="D8" i="29" s="1"/>
  <c r="D35" i="29" s="1"/>
  <c r="D59" i="29" s="1"/>
  <c r="D74" i="29" s="1"/>
  <c r="K11" i="29"/>
  <c r="J11" i="29"/>
  <c r="H11" i="29"/>
  <c r="G11" i="29"/>
  <c r="K10" i="29"/>
  <c r="J10" i="29"/>
  <c r="H10" i="29"/>
  <c r="G10" i="29"/>
  <c r="K9" i="29"/>
  <c r="J9" i="29"/>
  <c r="H9" i="29"/>
  <c r="G9" i="29"/>
  <c r="G19" i="29" l="1"/>
  <c r="J37" i="29"/>
  <c r="J36" i="29" s="1"/>
  <c r="G31" i="29"/>
  <c r="J31" i="29"/>
  <c r="E36" i="29"/>
  <c r="E59" i="29" s="1"/>
  <c r="E74" i="29" s="1"/>
  <c r="K66" i="29"/>
  <c r="K42" i="29"/>
  <c r="G73" i="29"/>
  <c r="J19" i="29"/>
  <c r="G13" i="29"/>
  <c r="G12" i="29" s="1"/>
  <c r="G8" i="29" s="1"/>
  <c r="K13" i="29"/>
  <c r="G42" i="29"/>
  <c r="H19" i="29"/>
  <c r="H73" i="29"/>
  <c r="H12" i="29"/>
  <c r="F8" i="29"/>
  <c r="I12" i="29"/>
  <c r="I8" i="29" s="1"/>
  <c r="I35" i="29" s="1"/>
  <c r="I59" i="29" s="1"/>
  <c r="H13" i="29"/>
  <c r="K19" i="29"/>
  <c r="F36" i="29"/>
  <c r="G37" i="29"/>
  <c r="K37" i="29"/>
  <c r="H42" i="29"/>
  <c r="H66" i="29"/>
  <c r="J66" i="29"/>
  <c r="J73" i="29" s="1"/>
  <c r="I73" i="29"/>
  <c r="K73" i="29" s="1"/>
  <c r="H37" i="29"/>
  <c r="G35" i="29" l="1"/>
  <c r="K36" i="29"/>
  <c r="G36" i="29"/>
  <c r="H36" i="29"/>
  <c r="I74" i="29"/>
  <c r="K12" i="29"/>
  <c r="F35" i="29"/>
  <c r="H8" i="29"/>
  <c r="K8" i="29"/>
  <c r="J12" i="29"/>
  <c r="J8" i="29" s="1"/>
  <c r="J35" i="29" s="1"/>
  <c r="J59" i="29" s="1"/>
  <c r="J74" i="29" s="1"/>
  <c r="G59" i="29" l="1"/>
  <c r="G74" i="29" s="1"/>
  <c r="F59" i="29"/>
  <c r="H35" i="29"/>
  <c r="K35" i="29"/>
  <c r="H59" i="29" l="1"/>
  <c r="F74" i="29"/>
  <c r="K59" i="29"/>
  <c r="K74" i="29" l="1"/>
  <c r="H74" i="29"/>
</calcChain>
</file>

<file path=xl/sharedStrings.xml><?xml version="1.0" encoding="utf-8"?>
<sst xmlns="http://schemas.openxmlformats.org/spreadsheetml/2006/main" count="86" uniqueCount="79">
  <si>
    <t xml:space="preserve">                                    Аналіз</t>
  </si>
  <si>
    <t>Відхилення  фактичних надходжень до затверджених показників</t>
  </si>
  <si>
    <t>+ ; -</t>
  </si>
  <si>
    <t>%</t>
  </si>
  <si>
    <t xml:space="preserve">Податкові надходження </t>
  </si>
  <si>
    <t>Податок та збір на доходи фізичних осіб</t>
  </si>
  <si>
    <t>Податок на прибуток</t>
  </si>
  <si>
    <t>Акцизний податок з реалізації суб'єктами господарювання роздрібної торгівлі підакцизних товарів</t>
  </si>
  <si>
    <t>Місцеві податки і збори</t>
  </si>
  <si>
    <t>Податок на майно</t>
  </si>
  <si>
    <t>- податок на нерухоме майно</t>
  </si>
  <si>
    <t>- плата за землю</t>
  </si>
  <si>
    <t xml:space="preserve">- транспортний податок </t>
  </si>
  <si>
    <t>Туристичний збір</t>
  </si>
  <si>
    <t>Єдиний податок</t>
  </si>
  <si>
    <t>Екологічний податок</t>
  </si>
  <si>
    <t xml:space="preserve">Неподаткові надходження </t>
  </si>
  <si>
    <t>Інші надходження</t>
  </si>
  <si>
    <t>Адміністративні штрафи та інші санкції</t>
  </si>
  <si>
    <t>Державне мито</t>
  </si>
  <si>
    <t>Доходи від операцій з капіталом</t>
  </si>
  <si>
    <t>Кошти від реалізації безхазяйного майна</t>
  </si>
  <si>
    <t>*Податки і збори, нараховані до 1 січня 2015 року</t>
  </si>
  <si>
    <t>Разом доходів загального фонду</t>
  </si>
  <si>
    <t>Офіційні трансферти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</si>
  <si>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</si>
  <si>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</si>
  <si>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погашення заборгованості з різниці в тарифах</t>
  </si>
  <si>
    <t>Власні надходження бюджетних установ і організацій</t>
  </si>
  <si>
    <t>Бюджет розвитку</t>
  </si>
  <si>
    <t>Кошти від продажу землі</t>
  </si>
  <si>
    <t>Всього доходів</t>
  </si>
  <si>
    <t>СПЕЦІАЛЬНИЙ         ФОНД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</si>
  <si>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</si>
  <si>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 xml:space="preserve">Адміністративний збір за  державну реєстрацію речових прав на нерухоме майно та їх обтяжень </t>
  </si>
  <si>
    <t>Надходження коштів пайової участі у розвитку інфраструктури населеного пункту</t>
  </si>
  <si>
    <t>Адмiнiстративнi штрафи та штрафнi санкцiї за порушення законодавства у сферi виробництва та обiгу алкогольних напоїв та тютюнових виробiв</t>
  </si>
  <si>
    <t>Іншi надходження до фондiв охорони навколишнього природного середовища</t>
  </si>
  <si>
    <t>Адмiнiстративний збiр за проведення державної реєстрацiї юридичних осiб, фiзичних осiб — пiдприємцiв та громадських формувань</t>
  </si>
  <si>
    <t>Плата за розмiщення тимчасово вiльних коштiв мiсцевих бюджетiв</t>
  </si>
  <si>
    <t xml:space="preserve"> 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</si>
  <si>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</si>
  <si>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Начальник відділу доходів бюджету                                          О.Хандучка</t>
  </si>
  <si>
    <t>Всього доходів загального фонду</t>
  </si>
  <si>
    <t>Разом доходів спеціального фонду</t>
  </si>
  <si>
    <t>Код бюджетної класифікації доходів</t>
  </si>
  <si>
    <t>Найменування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</si>
  <si>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</si>
  <si>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 xml:space="preserve">Кошти від відчуження майна, що перебуває в ком. власності </t>
  </si>
  <si>
    <t xml:space="preserve">Субвенції  з державного бюджету місцевим бюджетам      </t>
  </si>
  <si>
    <t xml:space="preserve">Субвенції з місцевих бюджетів іншим  місцевим бюджетам      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</si>
  <si>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</si>
  <si>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</si>
  <si>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 xml:space="preserve"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</si>
  <si>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Інші субвенцiї з місцевого бюджету</t>
  </si>
  <si>
    <t>Відхилення фактичних надходжень на звітну дату 2018 року до фактичних надходжень у 2017 році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</si>
  <si>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</si>
  <si>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</si>
  <si>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Затверджений бюджет на 2018 р.</t>
  </si>
  <si>
    <t>Затверджений бюджет на 2018р. зі змінами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</si>
  <si>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</si>
  <si>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 xml:space="preserve">                                       виконання  розпису доходів  бюджету м.Вараш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</si>
  <si>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</si>
  <si>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</si>
  <si>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</si>
  <si>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</si>
  <si>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</si>
  <si>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</si>
  <si>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</si>
  <si>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Частина чистого прибутку (доходу) комунальних унітарних підприємств та їх об'єднань, що вилучається до бюджету </t>
  </si>
  <si>
    <t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які стали інвалідами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</si>
  <si>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Плата за надання інших адміністративних послуг</t>
  </si>
  <si>
    <t>Надходження коштів від Державного фонду дорогоцінних металів і дорогоцінного каміння  </t>
  </si>
  <si>
    <t xml:space="preserve">Затверджено розписом станом на  01.10.2018 р.                             </t>
  </si>
  <si>
    <t xml:space="preserve"> Фактичні надходження до бюджету станом  на 01.10.2017р.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</si>
  <si>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інвалідами війни III групи відповідно до пунктів 11 - 14 частини другої статті 7 або учасниками бойових дій відповідно до пунктів 19 - 20 частини першої статті 6 Закону України  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</si>
  <si>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</si>
  <si>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r>
      <t xml:space="preserve">                                                                                                                 станом  на  01  жовтня  2018  року                                                        </t>
    </r>
    <r>
      <rPr>
        <sz val="16"/>
        <rFont val="Times New Roman"/>
        <family val="1"/>
        <charset val="204"/>
      </rPr>
      <t xml:space="preserve"> тис.грн.     </t>
    </r>
    <r>
      <rPr>
        <b/>
        <sz val="16"/>
        <rFont val="Times New Roman"/>
        <family val="1"/>
        <charset val="204"/>
      </rPr>
      <t xml:space="preserve">                                                                                               </t>
    </r>
  </si>
  <si>
    <t xml:space="preserve"> Фактичні надходження до бюджету станом  на  01.10.2018р.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</si>
</sst>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#,##0.0"/>
  </numFmts>
  <fonts count="4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name val="Arial Cyr"/>
      <charset val="204"/>
    </font>
    <font>
      <sz val="14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6"/>
      <name val="Cambria"/>
      <family val="1"/>
      <charset val="204"/>
      <scheme val="major"/>
    </font>
    <font>
      <sz val="16"/>
      <name val="Cambria"/>
      <family val="1"/>
      <charset val="204"/>
      <scheme val="major"/>
    </font>
    <font>
      <b/>
      <i/>
      <sz val="16"/>
      <name val="Cambria"/>
      <family val="1"/>
      <charset val="204"/>
      <scheme val="major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sz val="16"/>
      <color theme="3" tint="-0.499984740745262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5.5"/>
      <color indexed="8"/>
      <name val="Cambria"/>
      <family val="1"/>
      <charset val="204"/>
      <scheme val="major"/>
    </font>
    <font>
      <b/>
      <sz val="15.5"/>
      <name val="Cambria"/>
      <family val="1"/>
      <charset val="204"/>
      <scheme val="major"/>
    </font>
    <font>
      <sz val="15.5"/>
      <name val="Times New Roman"/>
      <family val="1"/>
      <charset val="204"/>
    </font>
    <font>
      <sz val="15.5"/>
      <name val="Cambria"/>
      <family val="1"/>
      <charset val="204"/>
      <scheme val="major"/>
    </font>
    <font>
      <sz val="15.5"/>
      <color indexed="8"/>
      <name val="Times New Roman"/>
      <family val="1"/>
      <charset val="204"/>
    </font>
    <font>
      <sz val="15.5"/>
      <color theme="3" tint="-0.499984740745262"/>
      <name val="Times New Roman"/>
      <family val="1"/>
      <charset val="204"/>
    </font>
    <font>
      <b/>
      <sz val="15.5"/>
      <color indexed="8"/>
      <name val="Times New Roman"/>
      <family val="1"/>
      <charset val="204"/>
    </font>
    <font>
      <sz val="15.5"/>
      <color indexed="8"/>
      <name val="Cambria"/>
      <family val="1"/>
      <charset val="204"/>
      <scheme val="major"/>
    </font>
    <font>
      <sz val="15.5"/>
      <color theme="1"/>
      <name val="Times New Roman"/>
      <family val="1"/>
      <charset val="204"/>
    </font>
    <font>
      <sz val="15.5"/>
      <color theme="1"/>
      <name val="Cambria"/>
      <family val="1"/>
      <charset val="204"/>
      <scheme val="major"/>
    </font>
    <font>
      <sz val="13.5"/>
      <name val="Cambria"/>
      <family val="1"/>
      <charset val="204"/>
      <scheme val="major"/>
    </font>
    <font>
      <sz val="13.5"/>
      <color theme="1"/>
      <name val="Cambria"/>
      <family val="1"/>
      <charset val="204"/>
      <scheme val="major"/>
    </font>
    <font>
      <sz val="12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rgb="FF00000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94">
    <xf numFmtId="0" fontId="0" fillId="0" borderId="0" xfId="0"/>
    <xf numFmtId="0" fontId="1" fillId="0" borderId="0" xfId="1"/>
    <xf numFmtId="0" fontId="3" fillId="0" borderId="0" xfId="1" applyFont="1"/>
    <xf numFmtId="166" fontId="7" fillId="0" borderId="0" xfId="1" applyNumberFormat="1" applyFont="1" applyFill="1" applyBorder="1"/>
    <xf numFmtId="165" fontId="8" fillId="0" borderId="0" xfId="1" applyNumberFormat="1" applyFont="1" applyFill="1" applyBorder="1"/>
    <xf numFmtId="0" fontId="1" fillId="0" borderId="0" xfId="1" applyFill="1"/>
    <xf numFmtId="0" fontId="10" fillId="0" borderId="0" xfId="1" applyFont="1"/>
    <xf numFmtId="0" fontId="14" fillId="0" borderId="0" xfId="1" applyFont="1"/>
    <xf numFmtId="0" fontId="14" fillId="0" borderId="0" xfId="1" applyFont="1" applyFill="1"/>
    <xf numFmtId="0" fontId="6" fillId="0" borderId="0" xfId="1" applyFont="1"/>
    <xf numFmtId="0" fontId="12" fillId="0" borderId="0" xfId="1" applyFont="1" applyBorder="1"/>
    <xf numFmtId="4" fontId="13" fillId="0" borderId="0" xfId="1" applyNumberFormat="1" applyFont="1" applyFill="1" applyBorder="1" applyAlignment="1">
      <alignment horizontal="right"/>
    </xf>
    <xf numFmtId="4" fontId="13" fillId="0" borderId="0" xfId="1" applyNumberFormat="1" applyFont="1" applyFill="1" applyBorder="1"/>
    <xf numFmtId="4" fontId="12" fillId="3" borderId="0" xfId="1" applyNumberFormat="1" applyFont="1" applyFill="1" applyBorder="1"/>
    <xf numFmtId="4" fontId="12" fillId="0" borderId="0" xfId="1" applyNumberFormat="1" applyFont="1" applyFill="1" applyBorder="1"/>
    <xf numFmtId="0" fontId="3" fillId="0" borderId="25" xfId="1" applyFont="1" applyBorder="1"/>
    <xf numFmtId="0" fontId="5" fillId="0" borderId="25" xfId="1" applyFont="1" applyBorder="1"/>
    <xf numFmtId="0" fontId="12" fillId="0" borderId="25" xfId="1" applyFont="1" applyBorder="1"/>
    <xf numFmtId="4" fontId="13" fillId="0" borderId="25" xfId="1" applyNumberFormat="1" applyFont="1" applyFill="1" applyBorder="1" applyAlignment="1">
      <alignment horizontal="right"/>
    </xf>
    <xf numFmtId="4" fontId="13" fillId="0" borderId="25" xfId="1" applyNumberFormat="1" applyFont="1" applyFill="1" applyBorder="1"/>
    <xf numFmtId="4" fontId="12" fillId="3" borderId="25" xfId="1" applyNumberFormat="1" applyFont="1" applyFill="1" applyBorder="1"/>
    <xf numFmtId="0" fontId="4" fillId="0" borderId="25" xfId="1" applyFont="1" applyFill="1" applyBorder="1"/>
    <xf numFmtId="0" fontId="4" fillId="0" borderId="25" xfId="1" applyFont="1" applyBorder="1"/>
    <xf numFmtId="0" fontId="16" fillId="4" borderId="11" xfId="1" applyFont="1" applyFill="1" applyBorder="1" applyAlignment="1">
      <alignment horizontal="left" wrapText="1"/>
    </xf>
    <xf numFmtId="0" fontId="11" fillId="4" borderId="28" xfId="1" applyFont="1" applyFill="1" applyBorder="1" applyAlignment="1">
      <alignment horizontal="left"/>
    </xf>
    <xf numFmtId="0" fontId="0" fillId="0" borderId="23" xfId="0" applyBorder="1"/>
    <xf numFmtId="0" fontId="4" fillId="0" borderId="0" xfId="0" applyFont="1" applyBorder="1" applyAlignment="1">
      <alignment wrapText="1"/>
    </xf>
    <xf numFmtId="49" fontId="2" fillId="0" borderId="19" xfId="1" applyNumberFormat="1" applyFont="1" applyBorder="1" applyAlignment="1">
      <alignment horizontal="centerContinuous" vertical="center"/>
    </xf>
    <xf numFmtId="0" fontId="2" fillId="0" borderId="24" xfId="1" applyFont="1" applyBorder="1" applyAlignment="1">
      <alignment horizontal="centerContinuous" vertical="center"/>
    </xf>
    <xf numFmtId="0" fontId="2" fillId="0" borderId="26" xfId="1" applyFont="1" applyBorder="1" applyAlignment="1">
      <alignment horizontal="centerContinuous" vertical="center"/>
    </xf>
    <xf numFmtId="0" fontId="18" fillId="4" borderId="8" xfId="1" applyFont="1" applyFill="1" applyBorder="1" applyAlignment="1">
      <alignment horizontal="center"/>
    </xf>
    <xf numFmtId="0" fontId="18" fillId="0" borderId="1" xfId="1" applyFont="1" applyBorder="1" applyAlignment="1">
      <alignment horizontal="center"/>
    </xf>
    <xf numFmtId="0" fontId="18" fillId="0" borderId="1" xfId="1" applyFont="1" applyFill="1" applyBorder="1" applyAlignment="1">
      <alignment horizontal="center"/>
    </xf>
    <xf numFmtId="0" fontId="17" fillId="0" borderId="1" xfId="1" applyFont="1" applyFill="1" applyBorder="1" applyAlignment="1">
      <alignment horizontal="center"/>
    </xf>
    <xf numFmtId="0" fontId="18" fillId="4" borderId="15" xfId="1" applyFont="1" applyFill="1" applyBorder="1" applyAlignment="1">
      <alignment horizontal="center"/>
    </xf>
    <xf numFmtId="0" fontId="18" fillId="0" borderId="16" xfId="1" applyFont="1" applyBorder="1" applyAlignment="1">
      <alignment horizontal="center"/>
    </xf>
    <xf numFmtId="0" fontId="18" fillId="0" borderId="15" xfId="1" applyFont="1" applyBorder="1" applyAlignment="1">
      <alignment horizontal="center"/>
    </xf>
    <xf numFmtId="0" fontId="18" fillId="4" borderId="1" xfId="1" applyFont="1" applyFill="1" applyBorder="1" applyAlignment="1">
      <alignment horizontal="center"/>
    </xf>
    <xf numFmtId="0" fontId="17" fillId="0" borderId="1" xfId="1" applyFont="1" applyBorder="1" applyAlignment="1">
      <alignment horizontal="center"/>
    </xf>
    <xf numFmtId="0" fontId="18" fillId="0" borderId="16" xfId="1" applyFont="1" applyFill="1" applyBorder="1" applyAlignment="1">
      <alignment horizontal="center"/>
    </xf>
    <xf numFmtId="0" fontId="18" fillId="5" borderId="1" xfId="1" applyFont="1" applyFill="1" applyBorder="1" applyAlignment="1">
      <alignment horizontal="center"/>
    </xf>
    <xf numFmtId="0" fontId="18" fillId="0" borderId="15" xfId="1" applyFont="1" applyFill="1" applyBorder="1" applyAlignment="1">
      <alignment horizontal="center"/>
    </xf>
    <xf numFmtId="0" fontId="19" fillId="4" borderId="27" xfId="1" applyFont="1" applyFill="1" applyBorder="1"/>
    <xf numFmtId="0" fontId="23" fillId="2" borderId="2" xfId="1" applyFont="1" applyFill="1" applyBorder="1" applyAlignment="1">
      <alignment horizontal="center"/>
    </xf>
    <xf numFmtId="0" fontId="23" fillId="2" borderId="34" xfId="1" applyFont="1" applyFill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3" fillId="2" borderId="3" xfId="1" applyFont="1" applyFill="1" applyBorder="1" applyAlignment="1">
      <alignment horizontal="center"/>
    </xf>
    <xf numFmtId="0" fontId="23" fillId="2" borderId="4" xfId="1" applyFont="1" applyFill="1" applyBorder="1" applyAlignment="1">
      <alignment horizontal="centerContinuous"/>
    </xf>
    <xf numFmtId="0" fontId="23" fillId="2" borderId="21" xfId="1" applyFont="1" applyFill="1" applyBorder="1" applyAlignment="1">
      <alignment horizontal="centerContinuous"/>
    </xf>
    <xf numFmtId="0" fontId="23" fillId="2" borderId="22" xfId="1" applyFont="1" applyFill="1" applyBorder="1" applyAlignment="1">
      <alignment horizontal="centerContinuous"/>
    </xf>
    <xf numFmtId="0" fontId="23" fillId="0" borderId="4" xfId="1" applyFont="1" applyFill="1" applyBorder="1" applyAlignment="1">
      <alignment horizontal="centerContinuous"/>
    </xf>
    <xf numFmtId="0" fontId="23" fillId="2" borderId="0" xfId="1" applyFont="1" applyFill="1" applyBorder="1" applyAlignment="1">
      <alignment horizontal="centerContinuous"/>
    </xf>
    <xf numFmtId="0" fontId="23" fillId="2" borderId="5" xfId="1" applyFont="1" applyFill="1" applyBorder="1" applyAlignment="1">
      <alignment horizontal="centerContinuous"/>
    </xf>
    <xf numFmtId="0" fontId="5" fillId="0" borderId="6" xfId="1" applyFont="1" applyBorder="1" applyAlignment="1">
      <alignment wrapText="1"/>
    </xf>
    <xf numFmtId="0" fontId="5" fillId="0" borderId="11" xfId="1" applyFont="1" applyBorder="1" applyAlignment="1">
      <alignment wrapText="1"/>
    </xf>
    <xf numFmtId="0" fontId="25" fillId="5" borderId="6" xfId="1" applyFont="1" applyFill="1" applyBorder="1" applyAlignment="1">
      <alignment horizontal="left" wrapText="1"/>
    </xf>
    <xf numFmtId="0" fontId="28" fillId="4" borderId="9" xfId="1" applyFont="1" applyFill="1" applyBorder="1" applyAlignment="1">
      <alignment horizontal="left" wrapText="1"/>
    </xf>
    <xf numFmtId="11" fontId="4" fillId="0" borderId="6" xfId="1" applyNumberFormat="1" applyFont="1" applyBorder="1" applyAlignment="1" applyProtection="1">
      <alignment horizontal="left" wrapText="1"/>
      <protection locked="0"/>
    </xf>
    <xf numFmtId="11" fontId="4" fillId="0" borderId="17" xfId="1" applyNumberFormat="1" applyFont="1" applyBorder="1" applyAlignment="1" applyProtection="1">
      <alignment horizontal="left" wrapText="1"/>
      <protection locked="0"/>
    </xf>
    <xf numFmtId="0" fontId="5" fillId="0" borderId="6" xfId="1" applyFont="1" applyBorder="1" applyAlignment="1" applyProtection="1">
      <protection locked="0"/>
    </xf>
    <xf numFmtId="0" fontId="5" fillId="0" borderId="6" xfId="1" applyFont="1" applyFill="1" applyBorder="1" applyAlignment="1" applyProtection="1">
      <alignment wrapText="1"/>
      <protection locked="0"/>
    </xf>
    <xf numFmtId="0" fontId="5" fillId="0" borderId="13" xfId="1" applyFont="1" applyBorder="1" applyAlignment="1">
      <alignment horizontal="left" wrapText="1"/>
    </xf>
    <xf numFmtId="0" fontId="11" fillId="0" borderId="14" xfId="1" applyFont="1" applyBorder="1" applyAlignment="1">
      <alignment horizontal="left" wrapText="1"/>
    </xf>
    <xf numFmtId="0" fontId="5" fillId="0" borderId="14" xfId="1" applyFont="1" applyBorder="1" applyAlignment="1">
      <alignment horizontal="left" wrapText="1"/>
    </xf>
    <xf numFmtId="49" fontId="5" fillId="0" borderId="14" xfId="1" applyNumberFormat="1" applyFont="1" applyBorder="1" applyAlignment="1">
      <alignment horizontal="left" wrapText="1"/>
    </xf>
    <xf numFmtId="0" fontId="5" fillId="0" borderId="6" xfId="1" applyFont="1" applyFill="1" applyBorder="1" applyAlignment="1" applyProtection="1">
      <alignment horizontal="left" wrapText="1"/>
      <protection locked="0"/>
    </xf>
    <xf numFmtId="0" fontId="5" fillId="0" borderId="6" xfId="0" applyFont="1" applyBorder="1" applyAlignment="1">
      <alignment wrapText="1"/>
    </xf>
    <xf numFmtId="0" fontId="5" fillId="0" borderId="6" xfId="1" applyFont="1" applyBorder="1" applyAlignment="1"/>
    <xf numFmtId="0" fontId="5" fillId="0" borderId="6" xfId="1" applyFont="1" applyBorder="1" applyAlignment="1" applyProtection="1">
      <alignment wrapText="1"/>
      <protection locked="0"/>
    </xf>
    <xf numFmtId="0" fontId="5" fillId="3" borderId="6" xfId="0" applyFont="1" applyFill="1" applyBorder="1" applyAlignment="1" applyProtection="1">
      <alignment horizontal="left" wrapText="1"/>
    </xf>
    <xf numFmtId="49" fontId="25" fillId="0" borderId="6" xfId="1" applyNumberFormat="1" applyFont="1" applyBorder="1" applyAlignment="1" applyProtection="1">
      <alignment horizontal="left" wrapText="1"/>
      <protection locked="0"/>
    </xf>
    <xf numFmtId="49" fontId="26" fillId="0" borderId="6" xfId="0" applyNumberFormat="1" applyFont="1" applyBorder="1" applyAlignment="1" applyProtection="1">
      <alignment horizontal="left" wrapText="1"/>
      <protection locked="0"/>
    </xf>
    <xf numFmtId="11" fontId="5" fillId="0" borderId="11" xfId="1" applyNumberFormat="1" applyFont="1" applyBorder="1" applyAlignment="1">
      <alignment wrapText="1"/>
    </xf>
    <xf numFmtId="0" fontId="16" fillId="0" borderId="6" xfId="1" applyFont="1" applyFill="1" applyBorder="1" applyAlignment="1">
      <alignment horizontal="left" wrapText="1"/>
    </xf>
    <xf numFmtId="0" fontId="27" fillId="0" borderId="6" xfId="0" applyFont="1" applyBorder="1" applyAlignment="1">
      <alignment wrapText="1"/>
    </xf>
    <xf numFmtId="0" fontId="25" fillId="0" borderId="11" xfId="1" applyFont="1" applyFill="1" applyBorder="1" applyAlignment="1">
      <alignment horizontal="left" wrapText="1"/>
    </xf>
    <xf numFmtId="0" fontId="17" fillId="4" borderId="15" xfId="1" applyFont="1" applyFill="1" applyBorder="1" applyAlignment="1">
      <alignment horizontal="center"/>
    </xf>
    <xf numFmtId="49" fontId="5" fillId="0" borderId="13" xfId="1" applyNumberFormat="1" applyFont="1" applyBorder="1" applyAlignment="1">
      <alignment horizontal="left" wrapText="1"/>
    </xf>
    <xf numFmtId="0" fontId="27" fillId="0" borderId="13" xfId="0" applyFont="1" applyBorder="1" applyAlignment="1">
      <alignment horizontal="left" wrapText="1"/>
    </xf>
    <xf numFmtId="0" fontId="27" fillId="0" borderId="14" xfId="0" applyFont="1" applyBorder="1" applyAlignment="1">
      <alignment horizontal="left" wrapText="1"/>
    </xf>
    <xf numFmtId="0" fontId="16" fillId="4" borderId="6" xfId="1" applyFont="1" applyFill="1" applyBorder="1" applyAlignment="1">
      <alignment horizontal="left" wrapText="1"/>
    </xf>
    <xf numFmtId="0" fontId="5" fillId="0" borderId="0" xfId="1" applyFont="1" applyFill="1" applyBorder="1" applyAlignment="1">
      <alignment wrapText="1"/>
    </xf>
    <xf numFmtId="0" fontId="5" fillId="0" borderId="6" xfId="1" applyFont="1" applyFill="1" applyBorder="1" applyAlignment="1"/>
    <xf numFmtId="166" fontId="29" fillId="4" borderId="9" xfId="1" applyNumberFormat="1" applyFont="1" applyFill="1" applyBorder="1" applyAlignment="1">
      <alignment wrapText="1"/>
    </xf>
    <xf numFmtId="166" fontId="29" fillId="4" borderId="9" xfId="1" applyNumberFormat="1" applyFont="1" applyFill="1" applyBorder="1" applyAlignment="1">
      <alignment horizontal="right" wrapText="1"/>
    </xf>
    <xf numFmtId="165" fontId="30" fillId="4" borderId="6" xfId="1" applyNumberFormat="1" applyFont="1" applyFill="1" applyBorder="1"/>
    <xf numFmtId="165" fontId="30" fillId="4" borderId="12" xfId="1" applyNumberFormat="1" applyFont="1" applyFill="1" applyBorder="1"/>
    <xf numFmtId="166" fontId="31" fillId="0" borderId="6" xfId="1" applyNumberFormat="1" applyFont="1" applyBorder="1" applyAlignment="1" applyProtection="1">
      <protection locked="0"/>
    </xf>
    <xf numFmtId="166" fontId="32" fillId="0" borderId="6" xfId="1" applyNumberFormat="1" applyFont="1" applyBorder="1" applyProtection="1">
      <protection locked="0"/>
    </xf>
    <xf numFmtId="166" fontId="32" fillId="4" borderId="6" xfId="1" applyNumberFormat="1" applyFont="1" applyFill="1" applyBorder="1" applyAlignment="1" applyProtection="1">
      <alignment horizontal="right"/>
      <protection locked="0"/>
    </xf>
    <xf numFmtId="166" fontId="32" fillId="3" borderId="6" xfId="1" applyNumberFormat="1" applyFont="1" applyFill="1" applyBorder="1" applyAlignment="1">
      <alignment horizontal="right"/>
    </xf>
    <xf numFmtId="165" fontId="32" fillId="3" borderId="6" xfId="1" applyNumberFormat="1" applyFont="1" applyFill="1" applyBorder="1"/>
    <xf numFmtId="166" fontId="32" fillId="0" borderId="6" xfId="1" applyNumberFormat="1" applyFont="1" applyBorder="1"/>
    <xf numFmtId="165" fontId="32" fillId="3" borderId="7" xfId="1" applyNumberFormat="1" applyFont="1" applyFill="1" applyBorder="1"/>
    <xf numFmtId="164" fontId="31" fillId="0" borderId="6" xfId="1" applyNumberFormat="1" applyFont="1" applyFill="1" applyBorder="1" applyAlignment="1" applyProtection="1">
      <alignment wrapText="1"/>
      <protection locked="0"/>
    </xf>
    <xf numFmtId="166" fontId="32" fillId="0" borderId="6" xfId="1" applyNumberFormat="1" applyFont="1" applyBorder="1" applyAlignment="1" applyProtection="1">
      <alignment horizontal="right"/>
      <protection locked="0"/>
    </xf>
    <xf numFmtId="166" fontId="32" fillId="4" borderId="6" xfId="1" applyNumberFormat="1" applyFont="1" applyFill="1" applyBorder="1" applyProtection="1">
      <protection locked="0"/>
    </xf>
    <xf numFmtId="166" fontId="31" fillId="0" borderId="13" xfId="1" applyNumberFormat="1" applyFont="1" applyBorder="1" applyAlignment="1">
      <alignment wrapText="1"/>
    </xf>
    <xf numFmtId="166" fontId="32" fillId="0" borderId="6" xfId="1" applyNumberFormat="1" applyFont="1" applyFill="1" applyBorder="1" applyProtection="1">
      <protection locked="0"/>
    </xf>
    <xf numFmtId="166" fontId="30" fillId="0" borderId="6" xfId="1" applyNumberFormat="1" applyFont="1" applyFill="1" applyBorder="1" applyAlignment="1" applyProtection="1">
      <protection locked="0"/>
    </xf>
    <xf numFmtId="166" fontId="30" fillId="0" borderId="6" xfId="1" applyNumberFormat="1" applyFont="1" applyFill="1" applyBorder="1" applyProtection="1">
      <protection locked="0"/>
    </xf>
    <xf numFmtId="166" fontId="30" fillId="4" borderId="6" xfId="1" applyNumberFormat="1" applyFont="1" applyFill="1" applyBorder="1" applyProtection="1">
      <protection locked="0"/>
    </xf>
    <xf numFmtId="166" fontId="30" fillId="3" borderId="6" xfId="1" applyNumberFormat="1" applyFont="1" applyFill="1" applyBorder="1" applyAlignment="1">
      <alignment horizontal="right"/>
    </xf>
    <xf numFmtId="166" fontId="30" fillId="0" borderId="6" xfId="1" applyNumberFormat="1" applyFont="1" applyBorder="1"/>
    <xf numFmtId="165" fontId="30" fillId="3" borderId="7" xfId="1" applyNumberFormat="1" applyFont="1" applyFill="1" applyBorder="1"/>
    <xf numFmtId="166" fontId="30" fillId="6" borderId="6" xfId="1" applyNumberFormat="1" applyFont="1" applyFill="1" applyBorder="1" applyProtection="1">
      <protection locked="0"/>
    </xf>
    <xf numFmtId="166" fontId="31" fillId="0" borderId="14" xfId="1" applyNumberFormat="1" applyFont="1" applyBorder="1" applyAlignment="1">
      <alignment wrapText="1"/>
    </xf>
    <xf numFmtId="166" fontId="29" fillId="4" borderId="11" xfId="1" applyNumberFormat="1" applyFont="1" applyFill="1" applyBorder="1" applyAlignment="1"/>
    <xf numFmtId="166" fontId="29" fillId="4" borderId="11" xfId="1" applyNumberFormat="1" applyFont="1" applyFill="1" applyBorder="1" applyAlignment="1">
      <alignment horizontal="right"/>
    </xf>
    <xf numFmtId="165" fontId="30" fillId="4" borderId="7" xfId="1" applyNumberFormat="1" applyFont="1" applyFill="1" applyBorder="1"/>
    <xf numFmtId="164" fontId="31" fillId="0" borderId="6" xfId="1" applyNumberFormat="1" applyFont="1" applyFill="1" applyBorder="1" applyAlignment="1" applyProtection="1">
      <alignment horizontal="right" wrapText="1"/>
      <protection locked="0"/>
    </xf>
    <xf numFmtId="165" fontId="32" fillId="0" borderId="7" xfId="1" applyNumberFormat="1" applyFont="1" applyBorder="1"/>
    <xf numFmtId="164" fontId="31" fillId="0" borderId="0" xfId="0" applyNumberFormat="1" applyFont="1" applyBorder="1" applyAlignment="1">
      <alignment horizontal="right" wrapText="1"/>
    </xf>
    <xf numFmtId="164" fontId="31" fillId="0" borderId="6" xfId="0" applyNumberFormat="1" applyFont="1" applyBorder="1" applyAlignment="1">
      <alignment horizontal="right" wrapText="1"/>
    </xf>
    <xf numFmtId="164" fontId="31" fillId="0" borderId="6" xfId="1" applyNumberFormat="1" applyFont="1" applyBorder="1" applyAlignment="1" applyProtection="1">
      <alignment horizontal="right" wrapText="1"/>
      <protection locked="0"/>
    </xf>
    <xf numFmtId="164" fontId="31" fillId="3" borderId="6" xfId="0" applyNumberFormat="1" applyFont="1" applyFill="1" applyBorder="1" applyAlignment="1" applyProtection="1">
      <alignment horizontal="right" wrapText="1"/>
    </xf>
    <xf numFmtId="164" fontId="33" fillId="0" borderId="6" xfId="1" applyNumberFormat="1" applyFont="1" applyBorder="1" applyAlignment="1" applyProtection="1">
      <alignment horizontal="right" wrapText="1"/>
      <protection locked="0"/>
    </xf>
    <xf numFmtId="164" fontId="34" fillId="0" borderId="17" xfId="0" applyNumberFormat="1" applyFont="1" applyBorder="1" applyAlignment="1" applyProtection="1">
      <alignment horizontal="right" wrapText="1"/>
      <protection locked="0"/>
    </xf>
    <xf numFmtId="164" fontId="34" fillId="0" borderId="6" xfId="0" applyNumberFormat="1" applyFont="1" applyBorder="1" applyAlignment="1" applyProtection="1">
      <alignment horizontal="right" wrapText="1"/>
      <protection locked="0"/>
    </xf>
    <xf numFmtId="164" fontId="31" fillId="0" borderId="6" xfId="1" applyNumberFormat="1" applyFont="1" applyBorder="1" applyAlignment="1" applyProtection="1">
      <alignment horizontal="right"/>
      <protection locked="0"/>
    </xf>
    <xf numFmtId="164" fontId="31" fillId="0" borderId="6" xfId="1" applyNumberFormat="1" applyFont="1" applyBorder="1" applyAlignment="1">
      <alignment horizontal="right"/>
    </xf>
    <xf numFmtId="164" fontId="31" fillId="0" borderId="11" xfId="1" applyNumberFormat="1" applyFont="1" applyBorder="1" applyAlignment="1">
      <alignment horizontal="right" wrapText="1"/>
    </xf>
    <xf numFmtId="166" fontId="32" fillId="0" borderId="11" xfId="1" applyNumberFormat="1" applyFont="1" applyFill="1" applyBorder="1" applyProtection="1">
      <protection locked="0"/>
    </xf>
    <xf numFmtId="166" fontId="32" fillId="4" borderId="11" xfId="1" applyNumberFormat="1" applyFont="1" applyFill="1" applyBorder="1" applyProtection="1">
      <protection locked="0"/>
    </xf>
    <xf numFmtId="0" fontId="35" fillId="4" borderId="11" xfId="1" applyFont="1" applyFill="1" applyBorder="1" applyAlignment="1">
      <alignment horizontal="left" wrapText="1"/>
    </xf>
    <xf numFmtId="0" fontId="31" fillId="0" borderId="6" xfId="1" applyFont="1" applyBorder="1" applyAlignment="1">
      <alignment wrapText="1"/>
    </xf>
    <xf numFmtId="0" fontId="31" fillId="0" borderId="11" xfId="1" applyFont="1" applyBorder="1" applyAlignment="1">
      <alignment wrapText="1"/>
    </xf>
    <xf numFmtId="166" fontId="30" fillId="0" borderId="6" xfId="1" applyNumberFormat="1" applyFont="1" applyBorder="1" applyAlignment="1" applyProtection="1">
      <alignment horizontal="right"/>
      <protection locked="0"/>
    </xf>
    <xf numFmtId="166" fontId="30" fillId="6" borderId="6" xfId="1" applyNumberFormat="1" applyFont="1" applyFill="1" applyBorder="1" applyAlignment="1" applyProtection="1">
      <alignment horizontal="right"/>
      <protection locked="0"/>
    </xf>
    <xf numFmtId="165" fontId="30" fillId="3" borderId="6" xfId="1" applyNumberFormat="1" applyFont="1" applyFill="1" applyBorder="1"/>
    <xf numFmtId="166" fontId="30" fillId="4" borderId="6" xfId="1" applyNumberFormat="1" applyFont="1" applyFill="1" applyBorder="1" applyAlignment="1" applyProtection="1">
      <alignment horizontal="right"/>
      <protection locked="0"/>
    </xf>
    <xf numFmtId="0" fontId="31" fillId="0" borderId="6" xfId="1" applyFont="1" applyBorder="1" applyAlignment="1">
      <alignment horizontal="right" wrapText="1"/>
    </xf>
    <xf numFmtId="166" fontId="32" fillId="4" borderId="6" xfId="1" applyNumberFormat="1" applyFont="1" applyFill="1" applyBorder="1" applyAlignment="1" applyProtection="1">
      <protection locked="0"/>
    </xf>
    <xf numFmtId="165" fontId="36" fillId="3" borderId="7" xfId="1" applyNumberFormat="1" applyFont="1" applyFill="1" applyBorder="1" applyAlignment="1"/>
    <xf numFmtId="165" fontId="29" fillId="3" borderId="7" xfId="1" applyNumberFormat="1" applyFont="1" applyFill="1" applyBorder="1" applyAlignment="1"/>
    <xf numFmtId="166" fontId="31" fillId="0" borderId="0" xfId="0" applyNumberFormat="1" applyFont="1" applyBorder="1" applyAlignment="1">
      <alignment horizontal="right" wrapText="1"/>
    </xf>
    <xf numFmtId="166" fontId="31" fillId="0" borderId="6" xfId="0" applyNumberFormat="1" applyFont="1" applyBorder="1" applyAlignment="1">
      <alignment horizontal="right" wrapText="1"/>
    </xf>
    <xf numFmtId="166" fontId="31" fillId="0" borderId="6" xfId="1" applyNumberFormat="1" applyFont="1" applyBorder="1" applyAlignment="1">
      <alignment horizontal="right" wrapText="1"/>
    </xf>
    <xf numFmtId="166" fontId="31" fillId="0" borderId="6" xfId="1" applyNumberFormat="1" applyFont="1" applyBorder="1" applyAlignment="1" applyProtection="1">
      <alignment horizontal="right" wrapText="1"/>
      <protection locked="0"/>
    </xf>
    <xf numFmtId="164" fontId="32" fillId="4" borderId="6" xfId="1" applyNumberFormat="1" applyFont="1" applyFill="1" applyBorder="1" applyAlignment="1" applyProtection="1">
      <protection locked="0"/>
    </xf>
    <xf numFmtId="164" fontId="33" fillId="0" borderId="11" xfId="1" applyNumberFormat="1" applyFont="1" applyFill="1" applyBorder="1" applyAlignment="1">
      <alignment horizontal="right" wrapText="1"/>
    </xf>
    <xf numFmtId="164" fontId="32" fillId="4" borderId="6" xfId="1" applyNumberFormat="1" applyFont="1" applyFill="1" applyBorder="1" applyProtection="1">
      <protection locked="0"/>
    </xf>
    <xf numFmtId="166" fontId="30" fillId="4" borderId="11" xfId="1" applyNumberFormat="1" applyFont="1" applyFill="1" applyBorder="1" applyProtection="1">
      <protection locked="0"/>
    </xf>
    <xf numFmtId="165" fontId="30" fillId="4" borderId="30" xfId="1" applyNumberFormat="1" applyFont="1" applyFill="1" applyBorder="1"/>
    <xf numFmtId="164" fontId="31" fillId="0" borderId="13" xfId="1" applyNumberFormat="1" applyFont="1" applyBorder="1" applyAlignment="1">
      <alignment horizontal="right" wrapText="1"/>
    </xf>
    <xf numFmtId="0" fontId="37" fillId="0" borderId="6" xfId="0" applyFont="1" applyBorder="1" applyAlignment="1">
      <alignment horizontal="right" wrapText="1"/>
    </xf>
    <xf numFmtId="0" fontId="37" fillId="0" borderId="13" xfId="0" applyFont="1" applyBorder="1" applyAlignment="1">
      <alignment horizontal="right" wrapText="1"/>
    </xf>
    <xf numFmtId="0" fontId="38" fillId="0" borderId="6" xfId="0" applyFont="1" applyBorder="1" applyAlignment="1">
      <alignment horizontal="center"/>
    </xf>
    <xf numFmtId="0" fontId="38" fillId="4" borderId="6" xfId="0" applyFont="1" applyFill="1" applyBorder="1" applyAlignment="1">
      <alignment horizontal="right"/>
    </xf>
    <xf numFmtId="0" fontId="37" fillId="0" borderId="14" xfId="0" applyFont="1" applyBorder="1" applyAlignment="1">
      <alignment horizontal="right" wrapText="1"/>
    </xf>
    <xf numFmtId="166" fontId="38" fillId="0" borderId="6" xfId="0" applyNumberFormat="1" applyFont="1" applyBorder="1" applyAlignment="1">
      <alignment horizontal="right"/>
    </xf>
    <xf numFmtId="166" fontId="38" fillId="4" borderId="6" xfId="0" applyNumberFormat="1" applyFont="1" applyFill="1" applyBorder="1" applyAlignment="1">
      <alignment horizontal="right"/>
    </xf>
    <xf numFmtId="0" fontId="33" fillId="0" borderId="11" xfId="1" applyFont="1" applyFill="1" applyBorder="1" applyAlignment="1">
      <alignment horizontal="right" wrapText="1"/>
    </xf>
    <xf numFmtId="0" fontId="33" fillId="5" borderId="6" xfId="1" applyFont="1" applyFill="1" applyBorder="1" applyAlignment="1">
      <alignment horizontal="left" wrapText="1"/>
    </xf>
    <xf numFmtId="166" fontId="30" fillId="5" borderId="6" xfId="1" applyNumberFormat="1" applyFont="1" applyFill="1" applyBorder="1" applyProtection="1">
      <protection locked="0"/>
    </xf>
    <xf numFmtId="165" fontId="32" fillId="5" borderId="6" xfId="1" applyNumberFormat="1" applyFont="1" applyFill="1" applyBorder="1"/>
    <xf numFmtId="166" fontId="32" fillId="5" borderId="6" xfId="1" applyNumberFormat="1" applyFont="1" applyFill="1" applyBorder="1" applyProtection="1">
      <protection locked="0"/>
    </xf>
    <xf numFmtId="0" fontId="31" fillId="0" borderId="6" xfId="1" applyFont="1" applyFill="1" applyBorder="1" applyAlignment="1">
      <alignment wrapText="1"/>
    </xf>
    <xf numFmtId="164" fontId="31" fillId="0" borderId="6" xfId="1" applyNumberFormat="1" applyFont="1" applyFill="1" applyBorder="1" applyAlignment="1"/>
    <xf numFmtId="166" fontId="32" fillId="0" borderId="6" xfId="1" applyNumberFormat="1" applyFont="1" applyFill="1" applyBorder="1" applyAlignment="1" applyProtection="1">
      <alignment horizontal="right"/>
      <protection locked="0"/>
    </xf>
    <xf numFmtId="166" fontId="30" fillId="4" borderId="28" xfId="1" applyNumberFormat="1" applyFont="1" applyFill="1" applyBorder="1" applyAlignment="1">
      <alignment horizontal="right"/>
    </xf>
    <xf numFmtId="165" fontId="30" fillId="4" borderId="29" xfId="1" applyNumberFormat="1" applyFont="1" applyFill="1" applyBorder="1"/>
    <xf numFmtId="0" fontId="4" fillId="0" borderId="6" xfId="1" applyFont="1" applyBorder="1" applyAlignment="1">
      <alignment horizontal="left" wrapText="1"/>
    </xf>
    <xf numFmtId="0" fontId="41" fillId="0" borderId="6" xfId="0" applyFont="1" applyBorder="1" applyAlignment="1">
      <alignment wrapText="1"/>
    </xf>
    <xf numFmtId="165" fontId="30" fillId="4" borderId="11" xfId="1" applyNumberFormat="1" applyFont="1" applyFill="1" applyBorder="1"/>
    <xf numFmtId="0" fontId="31" fillId="0" borderId="6" xfId="0" applyFont="1" applyBorder="1" applyAlignment="1">
      <alignment wrapText="1"/>
    </xf>
    <xf numFmtId="0" fontId="0" fillId="0" borderId="0" xfId="0" applyBorder="1"/>
    <xf numFmtId="0" fontId="5" fillId="0" borderId="0" xfId="0" applyFont="1" applyBorder="1" applyAlignment="1">
      <alignment wrapText="1"/>
    </xf>
    <xf numFmtId="165" fontId="30" fillId="4" borderId="28" xfId="1" applyNumberFormat="1" applyFont="1" applyFill="1" applyBorder="1"/>
    <xf numFmtId="0" fontId="18" fillId="0" borderId="35" xfId="1" applyFont="1" applyBorder="1" applyAlignment="1">
      <alignment horizontal="center"/>
    </xf>
    <xf numFmtId="0" fontId="4" fillId="0" borderId="6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15" fillId="0" borderId="6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4" fillId="0" borderId="33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42" fillId="0" borderId="0" xfId="0" applyFont="1" applyAlignment="1">
      <alignment wrapText="1"/>
    </xf>
    <xf numFmtId="0" fontId="9" fillId="0" borderId="10" xfId="1" applyFont="1" applyBorder="1" applyAlignment="1" applyProtection="1">
      <alignment horizontal="center" vertical="center" wrapText="1"/>
      <protection locked="0"/>
    </xf>
    <xf numFmtId="0" fontId="9" fillId="0" borderId="21" xfId="1" applyFont="1" applyBorder="1" applyAlignment="1">
      <alignment vertical="center" wrapText="1"/>
    </xf>
    <xf numFmtId="0" fontId="9" fillId="0" borderId="25" xfId="1" applyFont="1" applyBorder="1" applyAlignment="1">
      <alignment horizontal="center" vertical="center" wrapText="1"/>
    </xf>
    <xf numFmtId="0" fontId="9" fillId="0" borderId="20" xfId="1" applyFont="1" applyBorder="1" applyAlignment="1">
      <alignment horizontal="center" vertical="center" wrapText="1"/>
    </xf>
    <xf numFmtId="0" fontId="39" fillId="0" borderId="16" xfId="1" applyFont="1" applyFill="1" applyBorder="1" applyAlignment="1">
      <alignment horizontal="center"/>
    </xf>
    <xf numFmtId="0" fontId="40" fillId="0" borderId="17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11" fillId="0" borderId="0" xfId="1" applyFont="1" applyAlignment="1">
      <alignment horizontal="center"/>
    </xf>
    <xf numFmtId="0" fontId="11" fillId="0" borderId="0" xfId="1" applyFont="1" applyAlignment="1" applyProtection="1">
      <alignment horizontal="center"/>
      <protection locked="0"/>
    </xf>
    <xf numFmtId="0" fontId="2" fillId="0" borderId="31" xfId="1" applyFont="1" applyBorder="1" applyAlignment="1">
      <alignment horizontal="center" vertical="center" wrapText="1"/>
    </xf>
    <xf numFmtId="0" fontId="2" fillId="0" borderId="32" xfId="1" applyFont="1" applyBorder="1" applyAlignment="1">
      <alignment horizontal="center" vertical="center" wrapText="1"/>
    </xf>
    <xf numFmtId="0" fontId="20" fillId="0" borderId="10" xfId="1" applyFont="1" applyBorder="1" applyAlignment="1">
      <alignment horizontal="center" vertical="center"/>
    </xf>
    <xf numFmtId="0" fontId="21" fillId="0" borderId="21" xfId="1" applyFont="1" applyBorder="1" applyAlignment="1">
      <alignment vertical="center"/>
    </xf>
    <xf numFmtId="0" fontId="22" fillId="0" borderId="10" xfId="1" applyFont="1" applyBorder="1" applyAlignment="1">
      <alignment horizontal="center" vertical="center" wrapText="1"/>
    </xf>
    <xf numFmtId="0" fontId="22" fillId="0" borderId="21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9" fillId="0" borderId="21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  <color rgb="FF009900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W84"/>
  <sheetViews>
    <sheetView tabSelected="1" view="pageBreakPreview" topLeftCell="B1" zoomScale="60" zoomScaleNormal="100" workbookViewId="0">
      <selection activeCell="F14" sqref="F14"/>
    </sheetView>
  </sheetViews>
  <sheetFormatPr defaultRowHeight="15" x14ac:dyDescent="0.25"/>
  <cols>
    <col min="1" max="1" width="15.7109375" customWidth="1"/>
    <col min="2" max="2" width="93.85546875" customWidth="1"/>
    <col min="3" max="3" width="16.5703125" customWidth="1"/>
    <col min="4" max="4" width="17" customWidth="1"/>
    <col min="5" max="5" width="18.5703125" customWidth="1"/>
    <col min="6" max="6" width="16.7109375" customWidth="1"/>
    <col min="7" max="7" width="15.140625" customWidth="1"/>
    <col min="8" max="8" width="14.7109375" customWidth="1"/>
    <col min="9" max="9" width="16.28515625" customWidth="1"/>
    <col min="10" max="10" width="15.5703125" customWidth="1"/>
    <col min="11" max="11" width="15.42578125" customWidth="1"/>
  </cols>
  <sheetData>
    <row r="1" spans="1:11" ht="20.25" x14ac:dyDescent="0.3">
      <c r="A1" s="2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</row>
    <row r="2" spans="1:11" ht="20.25" x14ac:dyDescent="0.3">
      <c r="A2" s="2"/>
      <c r="B2" s="184" t="s">
        <v>61</v>
      </c>
      <c r="C2" s="184"/>
      <c r="D2" s="184"/>
      <c r="E2" s="184"/>
      <c r="F2" s="184"/>
      <c r="G2" s="184"/>
      <c r="H2" s="184"/>
      <c r="I2" s="184"/>
      <c r="J2" s="184"/>
      <c r="K2" s="184"/>
    </row>
    <row r="3" spans="1:11" ht="20.25" x14ac:dyDescent="0.3">
      <c r="A3" s="2"/>
      <c r="B3" s="185" t="s">
        <v>77</v>
      </c>
      <c r="C3" s="185"/>
      <c r="D3" s="185"/>
      <c r="E3" s="185"/>
      <c r="F3" s="185"/>
      <c r="G3" s="185"/>
      <c r="H3" s="185"/>
      <c r="I3" s="185"/>
      <c r="J3" s="185"/>
      <c r="K3" s="185"/>
    </row>
    <row r="4" spans="1:11" ht="12" customHeight="1" thickBot="1" x14ac:dyDescent="0.3">
      <c r="A4" s="2"/>
      <c r="B4" s="2"/>
      <c r="C4" s="2"/>
      <c r="D4" s="2"/>
      <c r="E4" s="2"/>
      <c r="F4" s="2"/>
      <c r="G4" s="2"/>
      <c r="H4" s="2"/>
      <c r="I4" s="2"/>
      <c r="J4" s="9"/>
      <c r="K4" s="2"/>
    </row>
    <row r="5" spans="1:11" x14ac:dyDescent="0.25">
      <c r="A5" s="186" t="s">
        <v>45</v>
      </c>
      <c r="B5" s="188" t="s">
        <v>46</v>
      </c>
      <c r="C5" s="190" t="s">
        <v>58</v>
      </c>
      <c r="D5" s="190" t="s">
        <v>59</v>
      </c>
      <c r="E5" s="192" t="s">
        <v>73</v>
      </c>
      <c r="F5" s="177" t="s">
        <v>78</v>
      </c>
      <c r="G5" s="179" t="s">
        <v>1</v>
      </c>
      <c r="H5" s="179"/>
      <c r="I5" s="177" t="s">
        <v>74</v>
      </c>
      <c r="J5" s="179" t="s">
        <v>55</v>
      </c>
      <c r="K5" s="180"/>
    </row>
    <row r="6" spans="1:11" ht="57" customHeight="1" x14ac:dyDescent="0.25">
      <c r="A6" s="187"/>
      <c r="B6" s="189"/>
      <c r="C6" s="191"/>
      <c r="D6" s="191"/>
      <c r="E6" s="193"/>
      <c r="F6" s="178"/>
      <c r="G6" s="27" t="s">
        <v>2</v>
      </c>
      <c r="H6" s="28" t="s">
        <v>3</v>
      </c>
      <c r="I6" s="178"/>
      <c r="J6" s="27" t="s">
        <v>2</v>
      </c>
      <c r="K6" s="29" t="s">
        <v>3</v>
      </c>
    </row>
    <row r="7" spans="1:11" x14ac:dyDescent="0.25">
      <c r="A7" s="43">
        <v>1</v>
      </c>
      <c r="B7" s="44">
        <v>2</v>
      </c>
      <c r="C7" s="45">
        <v>3</v>
      </c>
      <c r="D7" s="46">
        <v>4</v>
      </c>
      <c r="E7" s="46">
        <v>5</v>
      </c>
      <c r="F7" s="47">
        <v>6</v>
      </c>
      <c r="G7" s="48">
        <v>7</v>
      </c>
      <c r="H7" s="49">
        <v>8</v>
      </c>
      <c r="I7" s="50">
        <v>9</v>
      </c>
      <c r="J7" s="51">
        <v>10</v>
      </c>
      <c r="K7" s="52">
        <v>11</v>
      </c>
    </row>
    <row r="8" spans="1:11" ht="24.75" customHeight="1" x14ac:dyDescent="0.3">
      <c r="A8" s="30">
        <v>100000</v>
      </c>
      <c r="B8" s="56" t="s">
        <v>4</v>
      </c>
      <c r="C8" s="83">
        <f>SUM(C9:C11,C12)</f>
        <v>311934.90000000002</v>
      </c>
      <c r="D8" s="84">
        <f>SUM(D9:D11,D12)</f>
        <v>311934.90000000002</v>
      </c>
      <c r="E8" s="84">
        <f>SUM(E9:E11,E12)</f>
        <v>228084.8</v>
      </c>
      <c r="F8" s="84">
        <f>SUM(F9:F11,F12)</f>
        <v>247188.9</v>
      </c>
      <c r="G8" s="84">
        <f>SUM(G9:G11,G12)</f>
        <v>19104.099999999995</v>
      </c>
      <c r="H8" s="85">
        <f>SUM(F8/E8)</f>
        <v>1.0837587598998268</v>
      </c>
      <c r="I8" s="84">
        <f>SUM(I9:I11,I12)</f>
        <v>204020.6</v>
      </c>
      <c r="J8" s="84">
        <f>SUM(J9:J12)</f>
        <v>43168.3</v>
      </c>
      <c r="K8" s="86">
        <f>SUM(F8/I8)*100%</f>
        <v>1.2115879474915767</v>
      </c>
    </row>
    <row r="9" spans="1:11" ht="27" customHeight="1" x14ac:dyDescent="0.3">
      <c r="A9" s="31">
        <v>110100</v>
      </c>
      <c r="B9" s="59" t="s">
        <v>5</v>
      </c>
      <c r="C9" s="87">
        <v>240033.6</v>
      </c>
      <c r="D9" s="87">
        <v>240033.6</v>
      </c>
      <c r="E9" s="88">
        <v>177249.4</v>
      </c>
      <c r="F9" s="89">
        <v>191886.9</v>
      </c>
      <c r="G9" s="90">
        <f>SUM(F9-E9)</f>
        <v>14637.5</v>
      </c>
      <c r="H9" s="91">
        <f>SUM(F9/E9)</f>
        <v>1.0825813796830905</v>
      </c>
      <c r="I9" s="89">
        <v>154004.4</v>
      </c>
      <c r="J9" s="92">
        <f>SUM(F9-I9)</f>
        <v>37882.5</v>
      </c>
      <c r="K9" s="93">
        <f>SUM(F9/I9)*100%</f>
        <v>1.2459832316479269</v>
      </c>
    </row>
    <row r="10" spans="1:11" ht="21" customHeight="1" x14ac:dyDescent="0.3">
      <c r="A10" s="32">
        <v>110200</v>
      </c>
      <c r="B10" s="60" t="s">
        <v>6</v>
      </c>
      <c r="C10" s="94">
        <v>172</v>
      </c>
      <c r="D10" s="94">
        <v>172</v>
      </c>
      <c r="E10" s="95">
        <v>122</v>
      </c>
      <c r="F10" s="96">
        <v>286.3</v>
      </c>
      <c r="G10" s="90">
        <f t="shared" ref="G10:G11" si="0">SUM(F10-E10)</f>
        <v>164.3</v>
      </c>
      <c r="H10" s="91">
        <f t="shared" ref="H10:H11" si="1">SUM(F10/E10)</f>
        <v>2.34672131147541</v>
      </c>
      <c r="I10" s="96">
        <v>448.2</v>
      </c>
      <c r="J10" s="92">
        <f t="shared" ref="J10:J18" si="2">SUM(F10-I10)</f>
        <v>-161.89999999999998</v>
      </c>
      <c r="K10" s="93">
        <f t="shared" ref="K10:K30" si="3">SUM(F10/I10)*100%</f>
        <v>0.63877733154841587</v>
      </c>
    </row>
    <row r="11" spans="1:11" ht="40.5" customHeight="1" x14ac:dyDescent="0.3">
      <c r="A11" s="32">
        <v>140400</v>
      </c>
      <c r="B11" s="61" t="s">
        <v>7</v>
      </c>
      <c r="C11" s="97">
        <v>11506.6</v>
      </c>
      <c r="D11" s="97">
        <v>11506.6</v>
      </c>
      <c r="E11" s="98">
        <v>6077.3</v>
      </c>
      <c r="F11" s="96">
        <v>7897.2</v>
      </c>
      <c r="G11" s="90">
        <f t="shared" si="0"/>
        <v>1819.8999999999996</v>
      </c>
      <c r="H11" s="91">
        <f t="shared" si="1"/>
        <v>1.2994586411728892</v>
      </c>
      <c r="I11" s="96">
        <v>5277.5</v>
      </c>
      <c r="J11" s="92">
        <f t="shared" si="2"/>
        <v>2619.6999999999998</v>
      </c>
      <c r="K11" s="93">
        <f t="shared" si="3"/>
        <v>1.4963903363334912</v>
      </c>
    </row>
    <row r="12" spans="1:11" ht="20.25" x14ac:dyDescent="0.3">
      <c r="A12" s="33">
        <v>180000</v>
      </c>
      <c r="B12" s="62" t="s">
        <v>8</v>
      </c>
      <c r="C12" s="99">
        <f t="shared" ref="C12:F12" si="4">SUM(C17:C18,C13)</f>
        <v>60222.7</v>
      </c>
      <c r="D12" s="100">
        <f t="shared" si="4"/>
        <v>60222.7</v>
      </c>
      <c r="E12" s="100">
        <f t="shared" si="4"/>
        <v>44636.100000000006</v>
      </c>
      <c r="F12" s="101">
        <f t="shared" si="4"/>
        <v>47118.500000000007</v>
      </c>
      <c r="G12" s="102">
        <f>SUM(G17:G18,G13)</f>
        <v>2482.3999999999992</v>
      </c>
      <c r="H12" s="91">
        <f t="shared" ref="H12:H18" si="5">SUM(F12/E12)</f>
        <v>1.0556141777619461</v>
      </c>
      <c r="I12" s="101">
        <f t="shared" ref="I12" si="6">SUM(I17:I18,I13)</f>
        <v>44290.5</v>
      </c>
      <c r="J12" s="103">
        <f t="shared" si="2"/>
        <v>2828.0000000000073</v>
      </c>
      <c r="K12" s="104">
        <f t="shared" si="3"/>
        <v>1.0638511644709363</v>
      </c>
    </row>
    <row r="13" spans="1:11" ht="22.5" customHeight="1" x14ac:dyDescent="0.3">
      <c r="A13" s="33">
        <v>180100</v>
      </c>
      <c r="B13" s="63" t="s">
        <v>9</v>
      </c>
      <c r="C13" s="99">
        <f t="shared" ref="C13:F13" si="7">SUM(C14:C16)</f>
        <v>49219.6</v>
      </c>
      <c r="D13" s="100">
        <f t="shared" si="7"/>
        <v>49219.6</v>
      </c>
      <c r="E13" s="100">
        <f t="shared" si="7"/>
        <v>36952.800000000003</v>
      </c>
      <c r="F13" s="105">
        <f t="shared" si="7"/>
        <v>38030.600000000006</v>
      </c>
      <c r="G13" s="102">
        <f>SUM(G14:G16)</f>
        <v>1077.7999999999986</v>
      </c>
      <c r="H13" s="91">
        <f t="shared" si="5"/>
        <v>1.0291669372821546</v>
      </c>
      <c r="I13" s="101">
        <f t="shared" ref="I13" si="8">SUM(I14:I16)</f>
        <v>36295.199999999997</v>
      </c>
      <c r="J13" s="92">
        <f t="shared" si="2"/>
        <v>1735.4000000000087</v>
      </c>
      <c r="K13" s="93">
        <f t="shared" si="3"/>
        <v>1.0478134849787302</v>
      </c>
    </row>
    <row r="14" spans="1:11" ht="21" customHeight="1" x14ac:dyDescent="0.3">
      <c r="A14" s="32"/>
      <c r="B14" s="64" t="s">
        <v>10</v>
      </c>
      <c r="C14" s="106">
        <v>3769.6</v>
      </c>
      <c r="D14" s="106">
        <v>3769.6</v>
      </c>
      <c r="E14" s="98">
        <v>2861.9</v>
      </c>
      <c r="F14" s="96">
        <v>4200.8</v>
      </c>
      <c r="G14" s="90">
        <f t="shared" ref="G14:G18" si="9">SUM(F14-E14)</f>
        <v>1338.9</v>
      </c>
      <c r="H14" s="91">
        <f t="shared" si="5"/>
        <v>1.467836052971802</v>
      </c>
      <c r="I14" s="96">
        <v>2732.6</v>
      </c>
      <c r="J14" s="92">
        <f t="shared" si="2"/>
        <v>1468.2000000000003</v>
      </c>
      <c r="K14" s="93">
        <f t="shared" si="3"/>
        <v>1.5372904925711777</v>
      </c>
    </row>
    <row r="15" spans="1:11" ht="23.25" customHeight="1" x14ac:dyDescent="0.3">
      <c r="A15" s="32"/>
      <c r="B15" s="64" t="s">
        <v>11</v>
      </c>
      <c r="C15" s="106">
        <v>45400</v>
      </c>
      <c r="D15" s="106">
        <v>45400</v>
      </c>
      <c r="E15" s="98">
        <v>34065.9</v>
      </c>
      <c r="F15" s="96">
        <v>33741.5</v>
      </c>
      <c r="G15" s="90">
        <f t="shared" si="9"/>
        <v>-324.40000000000146</v>
      </c>
      <c r="H15" s="91">
        <f t="shared" si="5"/>
        <v>0.99047728079986141</v>
      </c>
      <c r="I15" s="96">
        <v>33534.6</v>
      </c>
      <c r="J15" s="92">
        <f t="shared" si="2"/>
        <v>206.90000000000146</v>
      </c>
      <c r="K15" s="93">
        <f t="shared" si="3"/>
        <v>1.0061697470672082</v>
      </c>
    </row>
    <row r="16" spans="1:11" ht="23.25" customHeight="1" x14ac:dyDescent="0.3">
      <c r="A16" s="32"/>
      <c r="B16" s="64" t="s">
        <v>12</v>
      </c>
      <c r="C16" s="106">
        <v>50</v>
      </c>
      <c r="D16" s="106">
        <v>50</v>
      </c>
      <c r="E16" s="98">
        <v>25</v>
      </c>
      <c r="F16" s="96">
        <v>88.3</v>
      </c>
      <c r="G16" s="90">
        <f t="shared" si="9"/>
        <v>63.3</v>
      </c>
      <c r="H16" s="91">
        <f t="shared" si="5"/>
        <v>3.532</v>
      </c>
      <c r="I16" s="96">
        <v>28</v>
      </c>
      <c r="J16" s="92">
        <f t="shared" si="2"/>
        <v>60.3</v>
      </c>
      <c r="K16" s="93">
        <f t="shared" si="3"/>
        <v>3.1535714285714285</v>
      </c>
    </row>
    <row r="17" spans="1:11" ht="25.5" customHeight="1" x14ac:dyDescent="0.3">
      <c r="A17" s="32">
        <v>180300</v>
      </c>
      <c r="B17" s="64" t="s">
        <v>13</v>
      </c>
      <c r="C17" s="106">
        <v>3.1</v>
      </c>
      <c r="D17" s="106">
        <v>3.1</v>
      </c>
      <c r="E17" s="98">
        <v>3.1</v>
      </c>
      <c r="F17" s="96">
        <v>4.8</v>
      </c>
      <c r="G17" s="90">
        <f t="shared" si="9"/>
        <v>1.6999999999999997</v>
      </c>
      <c r="H17" s="91">
        <f t="shared" si="5"/>
        <v>1.5483870967741935</v>
      </c>
      <c r="I17" s="96">
        <v>2.2999999999999998</v>
      </c>
      <c r="J17" s="92">
        <f t="shared" si="2"/>
        <v>2.5</v>
      </c>
      <c r="K17" s="93">
        <f t="shared" si="3"/>
        <v>2.0869565217391304</v>
      </c>
    </row>
    <row r="18" spans="1:11" ht="26.25" customHeight="1" x14ac:dyDescent="0.3">
      <c r="A18" s="32">
        <v>180500</v>
      </c>
      <c r="B18" s="64" t="s">
        <v>14</v>
      </c>
      <c r="C18" s="106">
        <v>11000</v>
      </c>
      <c r="D18" s="106">
        <v>11000</v>
      </c>
      <c r="E18" s="98">
        <v>7680.2</v>
      </c>
      <c r="F18" s="96">
        <v>9083.1</v>
      </c>
      <c r="G18" s="90">
        <f t="shared" si="9"/>
        <v>1402.9000000000005</v>
      </c>
      <c r="H18" s="91">
        <f t="shared" si="5"/>
        <v>1.1826645139449494</v>
      </c>
      <c r="I18" s="96">
        <v>7993</v>
      </c>
      <c r="J18" s="92">
        <f t="shared" si="2"/>
        <v>1090.1000000000004</v>
      </c>
      <c r="K18" s="93">
        <f t="shared" si="3"/>
        <v>1.1363818341048417</v>
      </c>
    </row>
    <row r="19" spans="1:11" ht="25.5" customHeight="1" x14ac:dyDescent="0.3">
      <c r="A19" s="34">
        <v>200000</v>
      </c>
      <c r="B19" s="23" t="s">
        <v>16</v>
      </c>
      <c r="C19" s="107">
        <f>SUM(C20:C29)</f>
        <v>1420.3</v>
      </c>
      <c r="D19" s="108">
        <f>SUM(D20:D29)</f>
        <v>1475.3</v>
      </c>
      <c r="E19" s="108">
        <f>SUM(E20:E30)</f>
        <v>1125.7</v>
      </c>
      <c r="F19" s="108">
        <f>SUM(F20:F30)</f>
        <v>2602.2000000000003</v>
      </c>
      <c r="G19" s="108">
        <f>SUM(G20:G30)</f>
        <v>1476.4999999999995</v>
      </c>
      <c r="H19" s="85">
        <f>SUM(F19/E19)</f>
        <v>2.3116283201563474</v>
      </c>
      <c r="I19" s="108">
        <f>SUM(I20:I30)</f>
        <v>5471.9000000000005</v>
      </c>
      <c r="J19" s="108">
        <f>SUM(J20:J30)</f>
        <v>-2869.7</v>
      </c>
      <c r="K19" s="109">
        <f>SUM(F19/I19)*100%</f>
        <v>0.475556936347521</v>
      </c>
    </row>
    <row r="20" spans="1:11" ht="37.5" customHeight="1" x14ac:dyDescent="0.3">
      <c r="A20" s="32">
        <v>210103</v>
      </c>
      <c r="B20" s="65" t="s">
        <v>69</v>
      </c>
      <c r="C20" s="110">
        <v>130.30000000000001</v>
      </c>
      <c r="D20" s="110">
        <v>130.30000000000001</v>
      </c>
      <c r="E20" s="98">
        <v>85</v>
      </c>
      <c r="F20" s="96">
        <v>224.1</v>
      </c>
      <c r="G20" s="90">
        <f t="shared" ref="G20:G30" si="10">SUM(F20-E20)</f>
        <v>139.1</v>
      </c>
      <c r="H20" s="91">
        <f t="shared" ref="H20:H30" si="11">SUM(F20/E20)</f>
        <v>2.6364705882352939</v>
      </c>
      <c r="I20" s="96">
        <v>168.6</v>
      </c>
      <c r="J20" s="92">
        <f t="shared" ref="J20:J34" si="12">SUM(F20-I20)</f>
        <v>55.5</v>
      </c>
      <c r="K20" s="111">
        <f t="shared" si="3"/>
        <v>1.3291814946619218</v>
      </c>
    </row>
    <row r="21" spans="1:11" ht="24" customHeight="1" x14ac:dyDescent="0.3">
      <c r="A21" s="32">
        <v>210500</v>
      </c>
      <c r="B21" s="66" t="s">
        <v>39</v>
      </c>
      <c r="C21" s="112"/>
      <c r="D21" s="98"/>
      <c r="E21" s="98">
        <v>0</v>
      </c>
      <c r="F21" s="96">
        <v>1032</v>
      </c>
      <c r="G21" s="90">
        <f t="shared" si="10"/>
        <v>1032</v>
      </c>
      <c r="H21" s="91"/>
      <c r="I21" s="96">
        <v>3895.7</v>
      </c>
      <c r="J21" s="92">
        <f t="shared" si="12"/>
        <v>-2863.7</v>
      </c>
      <c r="K21" s="111">
        <f t="shared" si="3"/>
        <v>0.2649074620735683</v>
      </c>
    </row>
    <row r="22" spans="1:11" ht="23.25" customHeight="1" x14ac:dyDescent="0.3">
      <c r="A22" s="32">
        <v>210805</v>
      </c>
      <c r="B22" s="67" t="s">
        <v>17</v>
      </c>
      <c r="C22" s="113"/>
      <c r="D22" s="98"/>
      <c r="E22" s="98">
        <v>0</v>
      </c>
      <c r="F22" s="96"/>
      <c r="G22" s="90"/>
      <c r="H22" s="91"/>
      <c r="I22" s="96">
        <v>18.399999999999999</v>
      </c>
      <c r="J22" s="92">
        <f t="shared" si="12"/>
        <v>-18.399999999999999</v>
      </c>
      <c r="K22" s="111"/>
    </row>
    <row r="23" spans="1:11" ht="24.75" customHeight="1" x14ac:dyDescent="0.3">
      <c r="A23" s="31">
        <v>210811</v>
      </c>
      <c r="B23" s="68" t="s">
        <v>18</v>
      </c>
      <c r="C23" s="114">
        <v>20</v>
      </c>
      <c r="D23" s="114">
        <v>75</v>
      </c>
      <c r="E23" s="98">
        <v>75</v>
      </c>
      <c r="F23" s="96">
        <v>134</v>
      </c>
      <c r="G23" s="90">
        <f t="shared" si="10"/>
        <v>59</v>
      </c>
      <c r="H23" s="91">
        <f t="shared" si="11"/>
        <v>1.7866666666666666</v>
      </c>
      <c r="I23" s="96">
        <v>33.5</v>
      </c>
      <c r="J23" s="92">
        <f t="shared" si="12"/>
        <v>100.5</v>
      </c>
      <c r="K23" s="111">
        <f>SUM(F23/I23)*100%</f>
        <v>4</v>
      </c>
    </row>
    <row r="24" spans="1:11" ht="40.5" customHeight="1" x14ac:dyDescent="0.3">
      <c r="A24" s="35">
        <v>210815</v>
      </c>
      <c r="B24" s="69" t="s">
        <v>36</v>
      </c>
      <c r="C24" s="115"/>
      <c r="D24" s="98"/>
      <c r="E24" s="98">
        <v>0</v>
      </c>
      <c r="F24" s="96"/>
      <c r="G24" s="90"/>
      <c r="H24" s="91"/>
      <c r="I24" s="96">
        <v>61</v>
      </c>
      <c r="J24" s="92">
        <f t="shared" si="12"/>
        <v>-61</v>
      </c>
      <c r="K24" s="111">
        <f>SUM(F24/I24)*100%</f>
        <v>0</v>
      </c>
    </row>
    <row r="25" spans="1:11" ht="44.25" customHeight="1" x14ac:dyDescent="0.3">
      <c r="A25" s="36">
        <v>220103</v>
      </c>
      <c r="B25" s="69" t="s">
        <v>38</v>
      </c>
      <c r="C25" s="115">
        <v>10</v>
      </c>
      <c r="D25" s="115">
        <v>10</v>
      </c>
      <c r="E25" s="98">
        <v>8.4</v>
      </c>
      <c r="F25" s="96">
        <v>20</v>
      </c>
      <c r="G25" s="90">
        <f t="shared" si="10"/>
        <v>11.6</v>
      </c>
      <c r="H25" s="91">
        <f t="shared" si="11"/>
        <v>2.3809523809523809</v>
      </c>
      <c r="I25" s="96">
        <v>27.2</v>
      </c>
      <c r="J25" s="92">
        <f t="shared" si="12"/>
        <v>-7.1999999999999993</v>
      </c>
      <c r="K25" s="111">
        <f>SUM(F25/I25)*100%</f>
        <v>0.73529411764705888</v>
      </c>
    </row>
    <row r="26" spans="1:11" ht="26.25" customHeight="1" x14ac:dyDescent="0.3">
      <c r="A26" s="31">
        <v>220125</v>
      </c>
      <c r="B26" s="70" t="s">
        <v>71</v>
      </c>
      <c r="C26" s="116">
        <v>940</v>
      </c>
      <c r="D26" s="116">
        <v>940</v>
      </c>
      <c r="E26" s="98">
        <v>715.6</v>
      </c>
      <c r="F26" s="96">
        <v>965.9</v>
      </c>
      <c r="G26" s="90">
        <f t="shared" si="10"/>
        <v>250.29999999999995</v>
      </c>
      <c r="H26" s="91">
        <f t="shared" si="11"/>
        <v>1.3497764114030184</v>
      </c>
      <c r="I26" s="96">
        <v>722.9</v>
      </c>
      <c r="J26" s="92">
        <f t="shared" si="12"/>
        <v>243</v>
      </c>
      <c r="K26" s="111">
        <f t="shared" si="3"/>
        <v>1.3361460782957533</v>
      </c>
    </row>
    <row r="27" spans="1:11" ht="42" customHeight="1" x14ac:dyDescent="0.3">
      <c r="A27" s="31">
        <v>220126</v>
      </c>
      <c r="B27" s="71" t="s">
        <v>34</v>
      </c>
      <c r="C27" s="117">
        <v>198</v>
      </c>
      <c r="D27" s="118">
        <v>198</v>
      </c>
      <c r="E27" s="98">
        <v>147.19999999999999</v>
      </c>
      <c r="F27" s="96">
        <v>96.3</v>
      </c>
      <c r="G27" s="90">
        <f t="shared" si="10"/>
        <v>-50.899999999999991</v>
      </c>
      <c r="H27" s="91">
        <f t="shared" si="11"/>
        <v>0.65421195652173914</v>
      </c>
      <c r="I27" s="96">
        <v>129.1</v>
      </c>
      <c r="J27" s="92">
        <f t="shared" si="12"/>
        <v>-32.799999999999997</v>
      </c>
      <c r="K27" s="111">
        <f t="shared" si="3"/>
        <v>0.74593338497288919</v>
      </c>
    </row>
    <row r="28" spans="1:11" ht="20.25" x14ac:dyDescent="0.3">
      <c r="A28" s="31">
        <v>220900</v>
      </c>
      <c r="B28" s="59" t="s">
        <v>19</v>
      </c>
      <c r="C28" s="119">
        <v>37</v>
      </c>
      <c r="D28" s="119">
        <v>37</v>
      </c>
      <c r="E28" s="98">
        <v>24.2</v>
      </c>
      <c r="F28" s="96">
        <v>14</v>
      </c>
      <c r="G28" s="90">
        <f t="shared" si="10"/>
        <v>-10.199999999999999</v>
      </c>
      <c r="H28" s="91">
        <f t="shared" si="11"/>
        <v>0.57851239669421495</v>
      </c>
      <c r="I28" s="96">
        <v>28.6</v>
      </c>
      <c r="J28" s="92">
        <f t="shared" si="12"/>
        <v>-14.600000000000001</v>
      </c>
      <c r="K28" s="111">
        <f t="shared" si="3"/>
        <v>0.48951048951048948</v>
      </c>
    </row>
    <row r="29" spans="1:11" ht="23.25" customHeight="1" x14ac:dyDescent="0.3">
      <c r="A29" s="31">
        <v>240603</v>
      </c>
      <c r="B29" s="67" t="s">
        <v>17</v>
      </c>
      <c r="C29" s="120">
        <v>85</v>
      </c>
      <c r="D29" s="120">
        <v>85</v>
      </c>
      <c r="E29" s="98">
        <v>70.3</v>
      </c>
      <c r="F29" s="96">
        <v>111.6</v>
      </c>
      <c r="G29" s="90">
        <f t="shared" si="10"/>
        <v>41.3</v>
      </c>
      <c r="H29" s="91">
        <f t="shared" si="11"/>
        <v>1.5874822190611664</v>
      </c>
      <c r="I29" s="96">
        <v>386.8</v>
      </c>
      <c r="J29" s="92">
        <f t="shared" si="12"/>
        <v>-275.20000000000005</v>
      </c>
      <c r="K29" s="111">
        <f t="shared" si="3"/>
        <v>0.28852119958634953</v>
      </c>
    </row>
    <row r="30" spans="1:11" ht="135.75" customHeight="1" x14ac:dyDescent="0.3">
      <c r="A30" s="36">
        <v>240622</v>
      </c>
      <c r="B30" s="72" t="s">
        <v>47</v>
      </c>
      <c r="C30" s="121"/>
      <c r="D30" s="122"/>
      <c r="E30" s="122">
        <v>0</v>
      </c>
      <c r="F30" s="123">
        <v>4.3</v>
      </c>
      <c r="G30" s="90">
        <f t="shared" si="10"/>
        <v>4.3</v>
      </c>
      <c r="H30" s="91" t="e">
        <f t="shared" si="11"/>
        <v>#DIV/0!</v>
      </c>
      <c r="I30" s="123">
        <v>0.1</v>
      </c>
      <c r="J30" s="92">
        <f t="shared" si="12"/>
        <v>4.2</v>
      </c>
      <c r="K30" s="111">
        <f t="shared" si="3"/>
        <v>42.999999999999993</v>
      </c>
    </row>
    <row r="31" spans="1:11" ht="20.25" x14ac:dyDescent="0.3">
      <c r="A31" s="34">
        <v>300000</v>
      </c>
      <c r="B31" s="23" t="s">
        <v>20</v>
      </c>
      <c r="C31" s="124"/>
      <c r="D31" s="108">
        <f>SUM(D32:D34)</f>
        <v>0</v>
      </c>
      <c r="E31" s="108">
        <v>0</v>
      </c>
      <c r="F31" s="108">
        <f>SUM(F33)</f>
        <v>0.9</v>
      </c>
      <c r="G31" s="108">
        <f>SUM(F31-E31)</f>
        <v>0.9</v>
      </c>
      <c r="H31" s="85" t="e">
        <f>SUM(F31/E31)</f>
        <v>#DIV/0!</v>
      </c>
      <c r="I31" s="108">
        <v>0.4</v>
      </c>
      <c r="J31" s="108">
        <f>SUM(F31-I31)</f>
        <v>0.5</v>
      </c>
      <c r="K31" s="109"/>
    </row>
    <row r="32" spans="1:11" ht="20.25" x14ac:dyDescent="0.3">
      <c r="A32" s="31">
        <v>310102</v>
      </c>
      <c r="B32" s="53" t="s">
        <v>21</v>
      </c>
      <c r="C32" s="125"/>
      <c r="D32" s="95"/>
      <c r="E32" s="95"/>
      <c r="F32" s="96"/>
      <c r="G32" s="90">
        <v>0</v>
      </c>
      <c r="H32" s="91"/>
      <c r="I32" s="96"/>
      <c r="J32" s="92">
        <f t="shared" si="12"/>
        <v>0</v>
      </c>
      <c r="K32" s="111"/>
    </row>
    <row r="33" spans="1:11" ht="21" customHeight="1" x14ac:dyDescent="0.3">
      <c r="A33" s="31">
        <v>310200</v>
      </c>
      <c r="B33" s="163" t="s">
        <v>72</v>
      </c>
      <c r="C33" s="126"/>
      <c r="D33" s="95"/>
      <c r="E33" s="95"/>
      <c r="F33" s="96">
        <v>0.9</v>
      </c>
      <c r="G33" s="90">
        <f t="shared" ref="G33:G34" si="13">SUM(F33-E33)</f>
        <v>0.9</v>
      </c>
      <c r="H33" s="91"/>
      <c r="I33" s="96">
        <v>0.4</v>
      </c>
      <c r="J33" s="92">
        <f t="shared" si="12"/>
        <v>0.5</v>
      </c>
      <c r="K33" s="111"/>
    </row>
    <row r="34" spans="1:11" ht="21" customHeight="1" x14ac:dyDescent="0.3">
      <c r="A34" s="31"/>
      <c r="B34" s="54" t="s">
        <v>22</v>
      </c>
      <c r="C34" s="126"/>
      <c r="D34" s="95"/>
      <c r="E34" s="95">
        <v>0</v>
      </c>
      <c r="F34" s="96"/>
      <c r="G34" s="90">
        <f t="shared" si="13"/>
        <v>0</v>
      </c>
      <c r="H34" s="91"/>
      <c r="I34" s="96">
        <v>-1</v>
      </c>
      <c r="J34" s="92">
        <f t="shared" si="12"/>
        <v>1</v>
      </c>
      <c r="K34" s="111">
        <f t="shared" ref="K34" si="14">SUM(F34/I34)*100%</f>
        <v>0</v>
      </c>
    </row>
    <row r="35" spans="1:11" ht="28.5" customHeight="1" x14ac:dyDescent="0.3">
      <c r="A35" s="37"/>
      <c r="B35" s="23" t="s">
        <v>23</v>
      </c>
      <c r="C35" s="101">
        <f>SUM(C8,C19,C31)</f>
        <v>313355.2</v>
      </c>
      <c r="D35" s="101">
        <f>SUM(D8,D19,D31)</f>
        <v>313410.2</v>
      </c>
      <c r="E35" s="101">
        <f>SUM(E8,E19,E31)</f>
        <v>229210.5</v>
      </c>
      <c r="F35" s="101">
        <f>SUM(F8,F19,F31,F34)</f>
        <v>249792</v>
      </c>
      <c r="G35" s="101">
        <f>SUM(G8,G19,G31,G34)</f>
        <v>20581.499999999996</v>
      </c>
      <c r="H35" s="85">
        <f>SUM(F35/E35)</f>
        <v>1.0897930068648687</v>
      </c>
      <c r="I35" s="101">
        <f>SUM(I8,I19,I31,I34)</f>
        <v>209491.9</v>
      </c>
      <c r="J35" s="101">
        <f>SUM(J8,J19,J31,J34)</f>
        <v>40300.100000000006</v>
      </c>
      <c r="K35" s="109">
        <f t="shared" ref="K35:K56" si="15">SUM(F35/I35)*100%</f>
        <v>1.192370683544328</v>
      </c>
    </row>
    <row r="36" spans="1:11" ht="29.25" customHeight="1" x14ac:dyDescent="0.3">
      <c r="A36" s="38">
        <v>400000</v>
      </c>
      <c r="B36" s="73" t="s">
        <v>24</v>
      </c>
      <c r="C36" s="127">
        <f>SUM(C37,C42)</f>
        <v>159221.80000000005</v>
      </c>
      <c r="D36" s="127">
        <f>SUM(D37,D42)</f>
        <v>163150.80000000002</v>
      </c>
      <c r="E36" s="127">
        <f>SUM(E37,E42)</f>
        <v>120442.5</v>
      </c>
      <c r="F36" s="128">
        <f>SUM(F37,F42)</f>
        <v>120222.1</v>
      </c>
      <c r="G36" s="102">
        <f t="shared" ref="G36:G57" si="16">SUM(F36-E36)</f>
        <v>-220.39999999999418</v>
      </c>
      <c r="H36" s="129">
        <f t="shared" ref="H36:H57" si="17">SUM(F36/E36)</f>
        <v>0.99817008115905936</v>
      </c>
      <c r="I36" s="127">
        <f>SUM(I37,I42)</f>
        <v>128483.20000000001</v>
      </c>
      <c r="J36" s="127">
        <f>SUM(J37,J42)</f>
        <v>-8261.1000000000058</v>
      </c>
      <c r="K36" s="104">
        <f t="shared" si="15"/>
        <v>0.93570287788598039</v>
      </c>
    </row>
    <row r="37" spans="1:11" ht="27.75" customHeight="1" x14ac:dyDescent="0.3">
      <c r="A37" s="38">
        <v>410300</v>
      </c>
      <c r="B37" s="73" t="s">
        <v>49</v>
      </c>
      <c r="C37" s="127">
        <f>SUM(C38:C41)</f>
        <v>89881.300000000017</v>
      </c>
      <c r="D37" s="127">
        <f t="shared" ref="D37:F37" si="18">SUM(D38:D41)</f>
        <v>90181.300000000017</v>
      </c>
      <c r="E37" s="127">
        <f t="shared" si="18"/>
        <v>69288</v>
      </c>
      <c r="F37" s="128">
        <f t="shared" si="18"/>
        <v>71958.099999999991</v>
      </c>
      <c r="G37" s="102">
        <f t="shared" si="16"/>
        <v>2670.0999999999913</v>
      </c>
      <c r="H37" s="129">
        <f t="shared" si="17"/>
        <v>1.038536254474079</v>
      </c>
      <c r="I37" s="130">
        <f>SUM(I38:I41)</f>
        <v>79962.3</v>
      </c>
      <c r="J37" s="103">
        <f t="shared" ref="J37:J58" si="19">SUM(F37-I37)</f>
        <v>-8004.2000000000116</v>
      </c>
      <c r="K37" s="104">
        <f t="shared" si="15"/>
        <v>0.89990032802958375</v>
      </c>
    </row>
    <row r="38" spans="1:11" ht="20.25" customHeight="1" x14ac:dyDescent="0.3">
      <c r="A38" s="31">
        <v>410339</v>
      </c>
      <c r="B38" s="162" t="s">
        <v>25</v>
      </c>
      <c r="C38" s="131">
        <v>53082.3</v>
      </c>
      <c r="D38" s="131">
        <v>53082.3</v>
      </c>
      <c r="E38" s="95">
        <v>40608</v>
      </c>
      <c r="F38" s="132">
        <v>40608</v>
      </c>
      <c r="G38" s="90">
        <f t="shared" si="16"/>
        <v>0</v>
      </c>
      <c r="H38" s="91">
        <f t="shared" si="17"/>
        <v>1</v>
      </c>
      <c r="I38" s="132">
        <v>51201.599999999999</v>
      </c>
      <c r="J38" s="92">
        <f t="shared" si="19"/>
        <v>-10593.599999999999</v>
      </c>
      <c r="K38" s="133">
        <f t="shared" si="15"/>
        <v>0.79310021561826194</v>
      </c>
    </row>
    <row r="39" spans="1:11" ht="22.5" customHeight="1" x14ac:dyDescent="0.3">
      <c r="A39" s="31">
        <v>410342</v>
      </c>
      <c r="B39" s="162" t="s">
        <v>26</v>
      </c>
      <c r="C39" s="131">
        <v>31910.9</v>
      </c>
      <c r="D39" s="131">
        <v>31910.9</v>
      </c>
      <c r="E39" s="95">
        <v>25268.3</v>
      </c>
      <c r="F39" s="132">
        <v>27938.400000000001</v>
      </c>
      <c r="G39" s="90">
        <f t="shared" si="16"/>
        <v>2670.1000000000022</v>
      </c>
      <c r="H39" s="91">
        <f t="shared" si="17"/>
        <v>1.1056699500955744</v>
      </c>
      <c r="I39" s="132">
        <v>24994.6</v>
      </c>
      <c r="J39" s="92">
        <f t="shared" si="19"/>
        <v>2943.8000000000029</v>
      </c>
      <c r="K39" s="133">
        <f t="shared" si="15"/>
        <v>1.1177774399270244</v>
      </c>
    </row>
    <row r="40" spans="1:11" ht="40.5" customHeight="1" x14ac:dyDescent="0.3">
      <c r="A40" s="31">
        <v>410345</v>
      </c>
      <c r="B40" s="26" t="s">
        <v>68</v>
      </c>
      <c r="C40" s="131"/>
      <c r="D40" s="131">
        <v>300</v>
      </c>
      <c r="E40" s="95">
        <v>153</v>
      </c>
      <c r="F40" s="132">
        <v>153</v>
      </c>
      <c r="G40" s="90">
        <f t="shared" si="16"/>
        <v>0</v>
      </c>
      <c r="H40" s="91">
        <f t="shared" si="17"/>
        <v>1</v>
      </c>
      <c r="I40" s="132">
        <v>507.3</v>
      </c>
      <c r="J40" s="92">
        <f t="shared" si="19"/>
        <v>-354.3</v>
      </c>
      <c r="K40" s="133">
        <f t="shared" si="15"/>
        <v>0.30159668835008868</v>
      </c>
    </row>
    <row r="41" spans="1:11" ht="54" customHeight="1" x14ac:dyDescent="0.3">
      <c r="A41" s="31">
        <v>410351</v>
      </c>
      <c r="B41" s="162" t="s">
        <v>60</v>
      </c>
      <c r="C41" s="131">
        <v>4888.1000000000004</v>
      </c>
      <c r="D41" s="131">
        <v>4888.1000000000004</v>
      </c>
      <c r="E41" s="95">
        <v>3258.7</v>
      </c>
      <c r="F41" s="132">
        <v>3258.7</v>
      </c>
      <c r="G41" s="90">
        <f t="shared" si="16"/>
        <v>0</v>
      </c>
      <c r="H41" s="91">
        <f t="shared" si="17"/>
        <v>1</v>
      </c>
      <c r="I41" s="132">
        <v>3258.8</v>
      </c>
      <c r="J41" s="92">
        <f t="shared" si="19"/>
        <v>-0.1000000000003638</v>
      </c>
      <c r="K41" s="133">
        <f t="shared" si="15"/>
        <v>0.9999693138578617</v>
      </c>
    </row>
    <row r="42" spans="1:11" ht="24" customHeight="1" x14ac:dyDescent="0.3">
      <c r="A42" s="38">
        <v>410500</v>
      </c>
      <c r="B42" s="73" t="s">
        <v>50</v>
      </c>
      <c r="C42" s="127">
        <f>SUM(C43:C56)</f>
        <v>69340.500000000015</v>
      </c>
      <c r="D42" s="127">
        <f>SUM(D43:D56)</f>
        <v>72969.5</v>
      </c>
      <c r="E42" s="127">
        <f>SUM(E43:E56)</f>
        <v>51154.500000000007</v>
      </c>
      <c r="F42" s="127">
        <f>SUM(F43:F56)</f>
        <v>48264.000000000007</v>
      </c>
      <c r="G42" s="127">
        <f>SUM(G43:G56)</f>
        <v>-2890.4999999999995</v>
      </c>
      <c r="H42" s="91">
        <f t="shared" si="17"/>
        <v>0.94349470721050932</v>
      </c>
      <c r="I42" s="127">
        <f>SUM(I43:I56)</f>
        <v>48520.9</v>
      </c>
      <c r="J42" s="103">
        <f t="shared" si="19"/>
        <v>-256.89999999999418</v>
      </c>
      <c r="K42" s="134">
        <f t="shared" si="15"/>
        <v>0.9947053743850589</v>
      </c>
    </row>
    <row r="43" spans="1:11" ht="108.75" customHeight="1" x14ac:dyDescent="0.3">
      <c r="A43" s="31">
        <v>410501</v>
      </c>
      <c r="B43" s="170" t="s">
        <v>51</v>
      </c>
      <c r="C43" s="135">
        <v>12580</v>
      </c>
      <c r="D43" s="136">
        <v>12580</v>
      </c>
      <c r="E43" s="95">
        <v>6752</v>
      </c>
      <c r="F43" s="132">
        <v>6752</v>
      </c>
      <c r="G43" s="90">
        <f t="shared" si="16"/>
        <v>0</v>
      </c>
      <c r="H43" s="91">
        <f t="shared" si="17"/>
        <v>1</v>
      </c>
      <c r="I43" s="132">
        <v>8943.9</v>
      </c>
      <c r="J43" s="92">
        <f t="shared" si="19"/>
        <v>-2191.8999999999996</v>
      </c>
      <c r="K43" s="133">
        <f t="shared" si="15"/>
        <v>0.75492793971310057</v>
      </c>
    </row>
    <row r="44" spans="1:11" ht="49.5" customHeight="1" x14ac:dyDescent="0.3">
      <c r="A44" s="31">
        <v>410502</v>
      </c>
      <c r="B44" s="162" t="s">
        <v>52</v>
      </c>
      <c r="C44" s="137">
        <v>29</v>
      </c>
      <c r="D44" s="137">
        <v>29</v>
      </c>
      <c r="E44" s="95">
        <v>15.5</v>
      </c>
      <c r="F44" s="132">
        <v>15.5</v>
      </c>
      <c r="G44" s="90">
        <f t="shared" si="16"/>
        <v>0</v>
      </c>
      <c r="H44" s="91">
        <f t="shared" si="17"/>
        <v>1</v>
      </c>
      <c r="I44" s="132">
        <v>24.1</v>
      </c>
      <c r="J44" s="92">
        <f t="shared" si="19"/>
        <v>-8.6000000000000014</v>
      </c>
      <c r="K44" s="133">
        <f t="shared" si="15"/>
        <v>0.64315352697095429</v>
      </c>
    </row>
    <row r="45" spans="1:11" ht="160.5" customHeight="1" x14ac:dyDescent="0.3">
      <c r="A45" s="31">
        <v>410503</v>
      </c>
      <c r="B45" s="57" t="s">
        <v>53</v>
      </c>
      <c r="C45" s="138">
        <v>54891.6</v>
      </c>
      <c r="D45" s="138">
        <v>54891.6</v>
      </c>
      <c r="E45" s="95">
        <v>40180</v>
      </c>
      <c r="F45" s="132">
        <v>35522.5</v>
      </c>
      <c r="G45" s="90">
        <f>SUM(F45-E45)</f>
        <v>-4657.5</v>
      </c>
      <c r="H45" s="91">
        <f t="shared" si="17"/>
        <v>0.88408412145345938</v>
      </c>
      <c r="I45" s="96">
        <v>38226.300000000003</v>
      </c>
      <c r="J45" s="92">
        <f t="shared" si="19"/>
        <v>-2703.8000000000029</v>
      </c>
      <c r="K45" s="133">
        <f t="shared" si="15"/>
        <v>0.92926859256585115</v>
      </c>
    </row>
    <row r="46" spans="1:11" ht="130.5" customHeight="1" x14ac:dyDescent="0.3">
      <c r="A46" s="31">
        <v>410505</v>
      </c>
      <c r="B46" s="171" t="s">
        <v>70</v>
      </c>
      <c r="C46" s="114"/>
      <c r="D46" s="114">
        <v>775.4</v>
      </c>
      <c r="E46" s="95">
        <v>331.8</v>
      </c>
      <c r="F46" s="132">
        <v>775.4</v>
      </c>
      <c r="G46" s="90">
        <f>SUM(F46-E46)</f>
        <v>443.59999999999997</v>
      </c>
      <c r="H46" s="91">
        <f t="shared" si="17"/>
        <v>2.3369499698613621</v>
      </c>
      <c r="I46" s="96"/>
      <c r="J46" s="92">
        <f t="shared" si="19"/>
        <v>775.4</v>
      </c>
      <c r="K46" s="133"/>
    </row>
    <row r="47" spans="1:11" ht="177.75" customHeight="1" x14ac:dyDescent="0.3">
      <c r="A47" s="169">
        <v>410506</v>
      </c>
      <c r="B47" s="171" t="s">
        <v>75</v>
      </c>
      <c r="C47" s="114"/>
      <c r="D47" s="114"/>
      <c r="E47" s="95"/>
      <c r="F47" s="132">
        <v>1006.9</v>
      </c>
      <c r="G47" s="90">
        <f>SUM(F47-E47)</f>
        <v>1006.9</v>
      </c>
      <c r="H47" s="91"/>
      <c r="I47" s="96"/>
      <c r="J47" s="92">
        <f t="shared" si="19"/>
        <v>1006.9</v>
      </c>
      <c r="K47" s="133"/>
    </row>
    <row r="48" spans="1:11" ht="51" customHeight="1" x14ac:dyDescent="0.3">
      <c r="A48" s="31">
        <v>410508</v>
      </c>
      <c r="B48" s="171" t="s">
        <v>64</v>
      </c>
      <c r="C48" s="114"/>
      <c r="D48" s="114">
        <v>199.9</v>
      </c>
      <c r="E48" s="95">
        <v>110</v>
      </c>
      <c r="F48" s="132">
        <v>110</v>
      </c>
      <c r="G48" s="90">
        <f t="shared" si="16"/>
        <v>0</v>
      </c>
      <c r="H48" s="91">
        <f t="shared" si="17"/>
        <v>1</v>
      </c>
      <c r="I48" s="132"/>
      <c r="J48" s="92">
        <f t="shared" si="19"/>
        <v>110</v>
      </c>
      <c r="K48" s="133"/>
    </row>
    <row r="49" spans="1:49" ht="34.5" customHeight="1" x14ac:dyDescent="0.3">
      <c r="A49" s="31">
        <v>410511</v>
      </c>
      <c r="B49" s="170" t="s">
        <v>66</v>
      </c>
      <c r="C49" s="114"/>
      <c r="D49" s="114">
        <v>580.20000000000005</v>
      </c>
      <c r="E49" s="95">
        <v>580.20000000000005</v>
      </c>
      <c r="F49" s="132">
        <v>879.8</v>
      </c>
      <c r="G49" s="90">
        <f t="shared" ref="G49" si="20">SUM(F49-E49)</f>
        <v>299.59999999999991</v>
      </c>
      <c r="H49" s="91">
        <f t="shared" si="17"/>
        <v>1.5163736642537053</v>
      </c>
      <c r="I49" s="132"/>
      <c r="J49" s="92">
        <f t="shared" si="19"/>
        <v>879.8</v>
      </c>
      <c r="K49" s="133"/>
    </row>
    <row r="50" spans="1:49" ht="53.25" customHeight="1" x14ac:dyDescent="0.3">
      <c r="A50" s="31">
        <v>410512</v>
      </c>
      <c r="B50" s="172" t="s">
        <v>63</v>
      </c>
      <c r="C50" s="114"/>
      <c r="D50" s="114">
        <v>720.4</v>
      </c>
      <c r="E50" s="95">
        <v>585.5</v>
      </c>
      <c r="F50" s="132">
        <v>585.5</v>
      </c>
      <c r="G50" s="90">
        <f t="shared" si="16"/>
        <v>0</v>
      </c>
      <c r="H50" s="91">
        <f t="shared" si="17"/>
        <v>1</v>
      </c>
      <c r="I50" s="132">
        <v>214.9</v>
      </c>
      <c r="J50" s="92">
        <f t="shared" si="19"/>
        <v>370.6</v>
      </c>
      <c r="K50" s="133">
        <f t="shared" si="15"/>
        <v>2.7245230339692879</v>
      </c>
    </row>
    <row r="51" spans="1:49" ht="48.75" customHeight="1" x14ac:dyDescent="0.3">
      <c r="A51" s="31">
        <v>410514</v>
      </c>
      <c r="B51" s="173" t="s">
        <v>67</v>
      </c>
      <c r="C51" s="114"/>
      <c r="D51" s="114">
        <v>888.8</v>
      </c>
      <c r="E51" s="95">
        <v>842.1</v>
      </c>
      <c r="F51" s="132">
        <v>842.1</v>
      </c>
      <c r="G51" s="90">
        <f t="shared" ref="G51" si="21">SUM(F51-E51)</f>
        <v>0</v>
      </c>
      <c r="H51" s="91">
        <f t="shared" si="17"/>
        <v>1</v>
      </c>
      <c r="I51" s="132"/>
      <c r="J51" s="92"/>
      <c r="K51" s="133"/>
    </row>
    <row r="52" spans="1:49" ht="33" customHeight="1" x14ac:dyDescent="0.3">
      <c r="A52" s="31">
        <v>410515</v>
      </c>
      <c r="B52" s="58" t="s">
        <v>57</v>
      </c>
      <c r="C52" s="114">
        <v>628.6</v>
      </c>
      <c r="D52" s="114">
        <v>628.6</v>
      </c>
      <c r="E52" s="95">
        <v>471.4</v>
      </c>
      <c r="F52" s="132">
        <v>471.4</v>
      </c>
      <c r="G52" s="90">
        <f t="shared" si="16"/>
        <v>0</v>
      </c>
      <c r="H52" s="91">
        <f t="shared" si="17"/>
        <v>1</v>
      </c>
      <c r="I52" s="132"/>
      <c r="J52" s="92">
        <f t="shared" si="19"/>
        <v>471.4</v>
      </c>
      <c r="K52" s="133" t="e">
        <f t="shared" si="15"/>
        <v>#DIV/0!</v>
      </c>
    </row>
    <row r="53" spans="1:49" ht="36" customHeight="1" x14ac:dyDescent="0.3">
      <c r="A53" s="35">
        <v>410516</v>
      </c>
      <c r="B53" s="174" t="s">
        <v>62</v>
      </c>
      <c r="C53" s="114"/>
      <c r="D53" s="114">
        <v>44.3</v>
      </c>
      <c r="E53" s="95">
        <v>44.3</v>
      </c>
      <c r="F53" s="132">
        <v>44.3</v>
      </c>
      <c r="G53" s="90">
        <f t="shared" si="16"/>
        <v>0</v>
      </c>
      <c r="H53" s="91">
        <f t="shared" si="17"/>
        <v>1</v>
      </c>
      <c r="I53" s="132"/>
      <c r="J53" s="92">
        <f t="shared" si="19"/>
        <v>44.3</v>
      </c>
      <c r="K53" s="133" t="e">
        <f t="shared" si="15"/>
        <v>#DIV/0!</v>
      </c>
    </row>
    <row r="54" spans="1:49" ht="56.25" x14ac:dyDescent="0.3">
      <c r="A54" s="31">
        <v>410520</v>
      </c>
      <c r="B54" s="171" t="s">
        <v>56</v>
      </c>
      <c r="C54" s="113">
        <v>911.1</v>
      </c>
      <c r="D54" s="113">
        <v>911.1</v>
      </c>
      <c r="E54" s="95">
        <v>683.4</v>
      </c>
      <c r="F54" s="132">
        <v>683.4</v>
      </c>
      <c r="G54" s="90">
        <f t="shared" si="16"/>
        <v>0</v>
      </c>
      <c r="H54" s="91">
        <f t="shared" si="17"/>
        <v>1</v>
      </c>
      <c r="I54" s="132">
        <v>419</v>
      </c>
      <c r="J54" s="92">
        <f t="shared" si="19"/>
        <v>264.39999999999998</v>
      </c>
      <c r="K54" s="133">
        <f t="shared" si="15"/>
        <v>1.6310262529832935</v>
      </c>
    </row>
    <row r="55" spans="1:49" ht="51.75" customHeight="1" x14ac:dyDescent="0.3">
      <c r="A55" s="31">
        <v>410526</v>
      </c>
      <c r="B55" s="173" t="s">
        <v>65</v>
      </c>
      <c r="C55" s="113"/>
      <c r="D55" s="113"/>
      <c r="E55" s="95"/>
      <c r="F55" s="132"/>
      <c r="G55" s="90"/>
      <c r="H55" s="91"/>
      <c r="I55" s="139"/>
      <c r="J55" s="92"/>
      <c r="K55" s="133"/>
    </row>
    <row r="56" spans="1:49" ht="20.25" x14ac:dyDescent="0.3">
      <c r="A56" s="31">
        <v>410539</v>
      </c>
      <c r="B56" s="170" t="s">
        <v>54</v>
      </c>
      <c r="C56" s="113">
        <v>300.2</v>
      </c>
      <c r="D56" s="113">
        <v>720.2</v>
      </c>
      <c r="E56" s="95">
        <v>558.29999999999995</v>
      </c>
      <c r="F56" s="132">
        <v>575.20000000000005</v>
      </c>
      <c r="G56" s="90">
        <f t="shared" si="16"/>
        <v>16.900000000000091</v>
      </c>
      <c r="H56" s="91">
        <f t="shared" si="17"/>
        <v>1.0302704639082931</v>
      </c>
      <c r="I56" s="132">
        <v>692.7</v>
      </c>
      <c r="J56" s="92">
        <f t="shared" si="19"/>
        <v>-117.5</v>
      </c>
      <c r="K56" s="111">
        <f t="shared" si="15"/>
        <v>0.83037389923487803</v>
      </c>
    </row>
    <row r="57" spans="1:49" ht="22.5" customHeight="1" x14ac:dyDescent="0.3">
      <c r="A57" s="31">
        <v>410366</v>
      </c>
      <c r="B57" s="75" t="s">
        <v>27</v>
      </c>
      <c r="C57" s="140"/>
      <c r="D57" s="95"/>
      <c r="E57" s="95" t="s">
        <v>40</v>
      </c>
      <c r="F57" s="132"/>
      <c r="G57" s="90" t="e">
        <f t="shared" si="16"/>
        <v>#VALUE!</v>
      </c>
      <c r="H57" s="91" t="e">
        <f t="shared" si="17"/>
        <v>#VALUE!</v>
      </c>
      <c r="I57" s="141"/>
      <c r="J57" s="92">
        <f t="shared" si="19"/>
        <v>0</v>
      </c>
      <c r="K57" s="111"/>
    </row>
    <row r="58" spans="1:49" s="25" customFormat="1" ht="40.5" x14ac:dyDescent="0.3">
      <c r="A58" s="31">
        <v>410370</v>
      </c>
      <c r="B58" s="175" t="s">
        <v>41</v>
      </c>
      <c r="C58" s="165"/>
      <c r="D58" s="95"/>
      <c r="E58" s="95"/>
      <c r="F58" s="132"/>
      <c r="G58" s="90"/>
      <c r="H58" s="91"/>
      <c r="I58" s="141"/>
      <c r="J58" s="92">
        <f t="shared" si="19"/>
        <v>0</v>
      </c>
      <c r="K58" s="111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  <c r="AD58" s="166"/>
      <c r="AE58" s="166"/>
      <c r="AF58" s="166"/>
      <c r="AG58" s="166"/>
      <c r="AH58" s="166"/>
      <c r="AI58" s="166"/>
      <c r="AJ58" s="166"/>
      <c r="AK58" s="166"/>
      <c r="AL58" s="166"/>
      <c r="AM58" s="166"/>
      <c r="AN58" s="166"/>
      <c r="AO58" s="166"/>
      <c r="AP58" s="166"/>
      <c r="AQ58" s="166"/>
      <c r="AR58" s="166"/>
      <c r="AS58" s="166"/>
      <c r="AT58" s="166"/>
      <c r="AU58" s="166"/>
      <c r="AV58" s="166"/>
      <c r="AW58" s="166"/>
    </row>
    <row r="59" spans="1:49" ht="20.25" x14ac:dyDescent="0.3">
      <c r="A59" s="76"/>
      <c r="B59" s="23" t="s">
        <v>43</v>
      </c>
      <c r="C59" s="142">
        <f>SUM(C35:C36)</f>
        <v>472577.00000000006</v>
      </c>
      <c r="D59" s="142">
        <f>SUM(D35:D36)</f>
        <v>476561</v>
      </c>
      <c r="E59" s="142">
        <f>SUM(E35:E36)</f>
        <v>349653</v>
      </c>
      <c r="F59" s="142">
        <f>SUM(F35:F36)</f>
        <v>370014.1</v>
      </c>
      <c r="G59" s="142">
        <f>SUM(G35:G36)</f>
        <v>20361.100000000002</v>
      </c>
      <c r="H59" s="164">
        <f>SUM(F59/E59)</f>
        <v>1.0582323045991311</v>
      </c>
      <c r="I59" s="142">
        <f>SUM(I35:I36)</f>
        <v>337975.1</v>
      </c>
      <c r="J59" s="142">
        <f>SUM(J35:J36)</f>
        <v>32039</v>
      </c>
      <c r="K59" s="143">
        <f>SUM(F59/I59)*100%</f>
        <v>1.0947969243888085</v>
      </c>
    </row>
    <row r="60" spans="1:49" ht="17.25" x14ac:dyDescent="0.25">
      <c r="A60" s="181" t="s">
        <v>32</v>
      </c>
      <c r="B60" s="182"/>
      <c r="C60" s="182"/>
      <c r="D60" s="182"/>
      <c r="E60" s="182"/>
      <c r="F60" s="182"/>
      <c r="G60" s="182"/>
      <c r="H60" s="182"/>
      <c r="I60" s="182"/>
      <c r="J60" s="182"/>
      <c r="K60" s="183"/>
    </row>
    <row r="61" spans="1:49" ht="20.25" x14ac:dyDescent="0.3">
      <c r="A61" s="32">
        <v>190100</v>
      </c>
      <c r="B61" s="77" t="s">
        <v>15</v>
      </c>
      <c r="C61" s="144">
        <v>100</v>
      </c>
      <c r="D61" s="144">
        <v>100</v>
      </c>
      <c r="E61" s="98">
        <v>86.9</v>
      </c>
      <c r="F61" s="96">
        <v>204.1</v>
      </c>
      <c r="G61" s="90">
        <f t="shared" ref="G61:G65" si="22">SUM(F61-E61)</f>
        <v>117.19999999999999</v>
      </c>
      <c r="H61" s="91">
        <f t="shared" ref="H61" si="23">SUM(F61/E61)</f>
        <v>2.34867663981588</v>
      </c>
      <c r="I61" s="96">
        <v>121.4</v>
      </c>
      <c r="J61" s="92">
        <f t="shared" ref="J61:J68" si="24">SUM(F61-I61)</f>
        <v>82.699999999999989</v>
      </c>
      <c r="K61" s="93">
        <f>SUM(F61/I61)*100%</f>
        <v>1.6812191103789125</v>
      </c>
    </row>
    <row r="62" spans="1:49" ht="37.5" customHeight="1" x14ac:dyDescent="0.3">
      <c r="A62" s="39">
        <v>240616</v>
      </c>
      <c r="B62" s="74" t="s">
        <v>37</v>
      </c>
      <c r="C62" s="145"/>
      <c r="D62" s="98"/>
      <c r="E62" s="98"/>
      <c r="F62" s="96"/>
      <c r="G62" s="90">
        <f t="shared" si="22"/>
        <v>0</v>
      </c>
      <c r="H62" s="91"/>
      <c r="I62" s="96"/>
      <c r="J62" s="92">
        <f t="shared" si="24"/>
        <v>0</v>
      </c>
      <c r="K62" s="93"/>
    </row>
    <row r="63" spans="1:49" ht="57.75" customHeight="1" x14ac:dyDescent="0.3">
      <c r="A63" s="39">
        <v>240621</v>
      </c>
      <c r="B63" s="78" t="s">
        <v>33</v>
      </c>
      <c r="C63" s="146"/>
      <c r="D63" s="147"/>
      <c r="E63" s="147"/>
      <c r="F63" s="148"/>
      <c r="G63" s="90">
        <f t="shared" si="22"/>
        <v>0</v>
      </c>
      <c r="H63" s="147"/>
      <c r="I63" s="148">
        <v>2.9</v>
      </c>
      <c r="J63" s="92">
        <f t="shared" si="24"/>
        <v>-2.9</v>
      </c>
      <c r="K63" s="93">
        <f>SUM(F63/I63)*100%</f>
        <v>0</v>
      </c>
    </row>
    <row r="64" spans="1:49" ht="20.25" x14ac:dyDescent="0.3">
      <c r="A64" s="39">
        <v>250000</v>
      </c>
      <c r="B64" s="79" t="s">
        <v>28</v>
      </c>
      <c r="C64" s="149">
        <v>9917.9</v>
      </c>
      <c r="D64" s="149">
        <v>9917.9</v>
      </c>
      <c r="E64" s="151">
        <v>8201.6</v>
      </c>
      <c r="F64" s="151">
        <v>8201.6</v>
      </c>
      <c r="G64" s="90">
        <f t="shared" si="22"/>
        <v>0</v>
      </c>
      <c r="H64" s="91">
        <f t="shared" ref="H64:H65" si="25">SUM(F64/E64)</f>
        <v>1</v>
      </c>
      <c r="I64" s="151">
        <v>12592.4</v>
      </c>
      <c r="J64" s="92">
        <f t="shared" si="24"/>
        <v>-4390.7999999999993</v>
      </c>
      <c r="K64" s="93">
        <f>SUM(F64/I64)*100%</f>
        <v>0.65131349067691624</v>
      </c>
    </row>
    <row r="65" spans="1:11" ht="38.25" customHeight="1" x14ac:dyDescent="0.3">
      <c r="A65" s="31">
        <v>410366</v>
      </c>
      <c r="B65" s="75" t="s">
        <v>27</v>
      </c>
      <c r="C65" s="152"/>
      <c r="D65" s="150"/>
      <c r="E65" s="150"/>
      <c r="F65" s="151"/>
      <c r="G65" s="90">
        <f t="shared" si="22"/>
        <v>0</v>
      </c>
      <c r="H65" s="91" t="e">
        <f t="shared" si="25"/>
        <v>#DIV/0!</v>
      </c>
      <c r="I65" s="151"/>
      <c r="J65" s="92">
        <f t="shared" si="24"/>
        <v>0</v>
      </c>
      <c r="K65" s="93"/>
    </row>
    <row r="66" spans="1:11" ht="20.25" x14ac:dyDescent="0.3">
      <c r="A66" s="37"/>
      <c r="B66" s="80" t="s">
        <v>29</v>
      </c>
      <c r="C66" s="101">
        <f>SUM(C68:C70)</f>
        <v>90</v>
      </c>
      <c r="D66" s="101">
        <f>SUM(D68:D72)</f>
        <v>2627.7</v>
      </c>
      <c r="E66" s="101">
        <f>SUM(E68:E72)</f>
        <v>564.70000000000005</v>
      </c>
      <c r="F66" s="101">
        <f>SUM(F67:F70)</f>
        <v>1239.8</v>
      </c>
      <c r="G66" s="101">
        <f>SUM(G67:G70)</f>
        <v>1149.8</v>
      </c>
      <c r="H66" s="85">
        <f>SUM(F66/E66)</f>
        <v>2.1955020364795463</v>
      </c>
      <c r="I66" s="101">
        <f>SUM(I68:I72)</f>
        <v>2186.8999999999996</v>
      </c>
      <c r="J66" s="101">
        <f t="shared" si="24"/>
        <v>-947.09999999999968</v>
      </c>
      <c r="K66" s="109">
        <f>SUM(F66/I66)*100%</f>
        <v>0.56692121267547679</v>
      </c>
    </row>
    <row r="67" spans="1:11" ht="54.75" customHeight="1" x14ac:dyDescent="0.3">
      <c r="A67" s="37">
        <v>241109</v>
      </c>
      <c r="B67" s="176" t="s">
        <v>76</v>
      </c>
      <c r="C67" s="101"/>
      <c r="D67" s="101"/>
      <c r="E67" s="101"/>
      <c r="F67" s="96">
        <v>1.7</v>
      </c>
      <c r="G67" s="90">
        <f t="shared" ref="G67:G70" si="26">SUM(F67-E67)</f>
        <v>1.7</v>
      </c>
      <c r="H67" s="85"/>
      <c r="I67" s="101"/>
      <c r="J67" s="156">
        <f t="shared" si="24"/>
        <v>1.7</v>
      </c>
      <c r="K67" s="109"/>
    </row>
    <row r="68" spans="1:11" ht="40.5" x14ac:dyDescent="0.3">
      <c r="A68" s="40">
        <v>241700</v>
      </c>
      <c r="B68" s="55" t="s">
        <v>35</v>
      </c>
      <c r="C68" s="153"/>
      <c r="D68" s="154"/>
      <c r="E68" s="154"/>
      <c r="F68" s="96">
        <v>1202.5</v>
      </c>
      <c r="G68" s="90">
        <f t="shared" si="26"/>
        <v>1202.5</v>
      </c>
      <c r="H68" s="155"/>
      <c r="I68" s="96">
        <v>649</v>
      </c>
      <c r="J68" s="156">
        <f t="shared" si="24"/>
        <v>553.5</v>
      </c>
      <c r="K68" s="133">
        <f t="shared" ref="K68" si="27">SUM(F68/I68)*100%</f>
        <v>1.8528505392912173</v>
      </c>
    </row>
    <row r="69" spans="1:11" ht="18" customHeight="1" x14ac:dyDescent="0.3">
      <c r="A69" s="41">
        <v>310300</v>
      </c>
      <c r="B69" s="81" t="s">
        <v>48</v>
      </c>
      <c r="C69" s="157"/>
      <c r="D69" s="100"/>
      <c r="E69" s="100"/>
      <c r="F69" s="96"/>
      <c r="G69" s="90">
        <f t="shared" si="26"/>
        <v>0</v>
      </c>
      <c r="H69" s="91"/>
      <c r="I69" s="96"/>
      <c r="J69" s="92"/>
      <c r="K69" s="111"/>
    </row>
    <row r="70" spans="1:11" ht="20.25" x14ac:dyDescent="0.3">
      <c r="A70" s="32">
        <v>330100</v>
      </c>
      <c r="B70" s="82" t="s">
        <v>30</v>
      </c>
      <c r="C70" s="158">
        <v>90</v>
      </c>
      <c r="D70" s="158">
        <v>90</v>
      </c>
      <c r="E70" s="159">
        <v>90</v>
      </c>
      <c r="F70" s="96">
        <v>35.6</v>
      </c>
      <c r="G70" s="90">
        <f t="shared" si="26"/>
        <v>-54.4</v>
      </c>
      <c r="H70" s="91">
        <f t="shared" ref="H70:H74" si="28">SUM(F70/E70)</f>
        <v>0.39555555555555555</v>
      </c>
      <c r="I70" s="96">
        <v>433.8</v>
      </c>
      <c r="J70" s="92">
        <f>SUM(F70-I70)</f>
        <v>-398.2</v>
      </c>
      <c r="K70" s="133">
        <f t="shared" ref="K70" si="29">SUM(F70/I70)*100%</f>
        <v>8.206546795758414E-2</v>
      </c>
    </row>
    <row r="71" spans="1:11" ht="36.75" customHeight="1" x14ac:dyDescent="0.3">
      <c r="A71" s="31">
        <v>410345</v>
      </c>
      <c r="B71" s="167" t="s">
        <v>68</v>
      </c>
      <c r="C71" s="157"/>
      <c r="D71" s="159"/>
      <c r="E71" s="159"/>
      <c r="F71" s="96"/>
      <c r="G71" s="90"/>
      <c r="H71" s="91"/>
      <c r="I71" s="96">
        <v>1104.0999999999999</v>
      </c>
      <c r="J71" s="92">
        <f>SUM(F71-I71)</f>
        <v>-1104.0999999999999</v>
      </c>
      <c r="K71" s="93"/>
    </row>
    <row r="72" spans="1:11" ht="20.25" x14ac:dyDescent="0.3">
      <c r="A72" s="31">
        <v>410539</v>
      </c>
      <c r="B72" s="66" t="s">
        <v>54</v>
      </c>
      <c r="C72" s="157"/>
      <c r="D72" s="159">
        <v>2537.6999999999998</v>
      </c>
      <c r="E72" s="159">
        <v>474.7</v>
      </c>
      <c r="F72" s="96"/>
      <c r="G72" s="90"/>
      <c r="H72" s="91"/>
      <c r="I72" s="96"/>
      <c r="J72" s="92"/>
      <c r="K72" s="93"/>
    </row>
    <row r="73" spans="1:11" ht="20.25" x14ac:dyDescent="0.3">
      <c r="A73" s="37"/>
      <c r="B73" s="80" t="s">
        <v>44</v>
      </c>
      <c r="C73" s="130">
        <f>SUM(C61:C66)</f>
        <v>10107.9</v>
      </c>
      <c r="D73" s="130">
        <f>SUM(D61:D66)</f>
        <v>12645.599999999999</v>
      </c>
      <c r="E73" s="130">
        <f>SUM(E61:E66)</f>
        <v>8853.2000000000007</v>
      </c>
      <c r="F73" s="130">
        <f>SUM(F61:F66)</f>
        <v>9645.5</v>
      </c>
      <c r="G73" s="130">
        <f>SUM(G61:G66)</f>
        <v>1267</v>
      </c>
      <c r="H73" s="85">
        <f t="shared" si="28"/>
        <v>1.0894930646545882</v>
      </c>
      <c r="I73" s="130">
        <f>SUM(I61:I66)</f>
        <v>14903.599999999999</v>
      </c>
      <c r="J73" s="130">
        <f>SUM(J61:J66)</f>
        <v>-5258.0999999999985</v>
      </c>
      <c r="K73" s="109">
        <f>SUM(F73/I73)*100%</f>
        <v>0.64719262460076765</v>
      </c>
    </row>
    <row r="74" spans="1:11" ht="21" thickBot="1" x14ac:dyDescent="0.35">
      <c r="A74" s="42"/>
      <c r="B74" s="24" t="s">
        <v>31</v>
      </c>
      <c r="C74" s="160">
        <f>SUM(C59,C73)</f>
        <v>482684.90000000008</v>
      </c>
      <c r="D74" s="160">
        <f>SUM(D59,D73)</f>
        <v>489206.6</v>
      </c>
      <c r="E74" s="160">
        <f>SUM(E59,E73)</f>
        <v>358506.2</v>
      </c>
      <c r="F74" s="160">
        <f>SUM(F59,F73)</f>
        <v>379659.6</v>
      </c>
      <c r="G74" s="160">
        <f>SUM(G59,G73)</f>
        <v>21628.100000000002</v>
      </c>
      <c r="H74" s="168">
        <f t="shared" si="28"/>
        <v>1.0590042794238983</v>
      </c>
      <c r="I74" s="160">
        <f>SUM(I59,I73)</f>
        <v>352878.69999999995</v>
      </c>
      <c r="J74" s="160">
        <f>SUM(J59,J73)</f>
        <v>26780.9</v>
      </c>
      <c r="K74" s="161">
        <f>SUM(F74/I74)*100%</f>
        <v>1.0758926509307589</v>
      </c>
    </row>
    <row r="75" spans="1:11" ht="20.25" x14ac:dyDescent="0.3">
      <c r="A75" s="15"/>
      <c r="B75" s="16" t="s">
        <v>42</v>
      </c>
      <c r="C75" s="16"/>
      <c r="D75" s="17"/>
      <c r="E75" s="17"/>
      <c r="F75" s="18"/>
      <c r="G75" s="19"/>
      <c r="H75" s="20"/>
      <c r="I75" s="21"/>
      <c r="J75" s="22"/>
      <c r="K75" s="22"/>
    </row>
    <row r="76" spans="1:11" ht="18.75" x14ac:dyDescent="0.3">
      <c r="A76" s="1"/>
      <c r="B76" s="1"/>
      <c r="C76" s="1"/>
      <c r="D76" s="10"/>
      <c r="E76" s="10"/>
      <c r="F76" s="11"/>
      <c r="G76" s="12"/>
      <c r="H76" s="13"/>
      <c r="I76" s="8"/>
      <c r="J76" s="7"/>
      <c r="K76" s="7"/>
    </row>
    <row r="77" spans="1:11" ht="18.75" x14ac:dyDescent="0.3">
      <c r="A77" s="1"/>
      <c r="B77" s="1"/>
      <c r="C77" s="1"/>
      <c r="D77" s="10"/>
      <c r="E77" s="10"/>
      <c r="F77" s="14"/>
      <c r="G77" s="12"/>
      <c r="H77" s="13"/>
      <c r="I77" s="8"/>
      <c r="J77" s="7"/>
      <c r="K77" s="7"/>
    </row>
    <row r="78" spans="1:11" ht="20.25" x14ac:dyDescent="0.3">
      <c r="A78" s="1"/>
      <c r="B78" s="1"/>
      <c r="C78" s="1"/>
      <c r="D78" s="6"/>
      <c r="E78" s="6"/>
      <c r="F78" s="3"/>
      <c r="G78" s="3"/>
      <c r="H78" s="4"/>
      <c r="I78" s="5"/>
      <c r="J78" s="1"/>
      <c r="K78" s="1"/>
    </row>
    <row r="84" spans="2:2" x14ac:dyDescent="0.25">
      <c r="B84" t="s">
        <v>40</v>
      </c>
    </row>
  </sheetData>
  <mergeCells count="13">
    <mergeCell ref="I5:I6"/>
    <mergeCell ref="J5:K5"/>
    <mergeCell ref="A60:K60"/>
    <mergeCell ref="B1:K1"/>
    <mergeCell ref="B2:K2"/>
    <mergeCell ref="B3:K3"/>
    <mergeCell ref="A5:A6"/>
    <mergeCell ref="B5:B6"/>
    <mergeCell ref="C5:C6"/>
    <mergeCell ref="D5:D6"/>
    <mergeCell ref="E5:E6"/>
    <mergeCell ref="F5:F6"/>
    <mergeCell ref="G5:H5"/>
  </mergeCells>
  <pageMargins left="0.19685039370078741" right="0.19685039370078741" top="0.59055118110236227" bottom="0" header="0.31496062992125984" footer="0.31496062992125984"/>
  <pageSetup paperSize="9" scale="55" fitToHeight="2" orientation="landscape" r:id="rId1"/>
  <rowBreaks count="1" manualBreakCount="1">
    <brk id="35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2" sqref="K2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вересень-18</vt:lpstr>
      <vt:lpstr>Лист1</vt:lpstr>
      <vt:lpstr>'вересень-18'!Заголовки_для_печати</vt:lpstr>
      <vt:lpstr>'вересень-18'!Область_печати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BEST</dc:creator>
  <cp:lastModifiedBy>Пользователь Windows</cp:lastModifiedBy>
  <cp:lastPrinted>2018-10-19T08:34:32Z</cp:lastPrinted>
  <dcterms:created xsi:type="dcterms:W3CDTF">2015-02-12T09:02:27Z</dcterms:created>
  <dcterms:modified xsi:type="dcterms:W3CDTF">2018-10-22T05:07:12Z</dcterms:modified>
</cp:coreProperties>
</file>