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0245" tabRatio="351" activeTab="0"/>
  </bookViews>
  <sheets>
    <sheet name="листопад-16" sheetId="1" r:id="rId1"/>
  </sheets>
  <definedNames>
    <definedName name="_xlnm.Print_Area" localSheetId="0">'листопад-16'!$A$1:$K$64</definedName>
  </definedNames>
  <calcPr fullCalcOnLoad="1"/>
</workbook>
</file>

<file path=xl/sharedStrings.xml><?xml version="1.0" encoding="utf-8"?>
<sst xmlns="http://schemas.openxmlformats.org/spreadsheetml/2006/main" count="72" uniqueCount="67">
  <si>
    <t xml:space="preserve">                                    Аналіз</t>
  </si>
  <si>
    <t xml:space="preserve">                                       виконання   розпису доходів  бюджету м.Кузнецовськ</t>
  </si>
  <si>
    <t>Види доходів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</si>
  <si>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</si>
  <si>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</si>
  <si>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</si>
  <si>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</si>
  <si>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</si>
  <si>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</si>
  <si>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</si>
  <si>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</si>
  <si>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</si>
  <si>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</si>
  <si>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</si>
  <si>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</si>
  <si>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</si>
  <si>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</si>
  <si>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</si>
  <si>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</si>
  <si>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</si>
  <si>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</si>
  <si>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</si>
  <si>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</si>
  <si>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</si>
  <si>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</si>
  <si>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</si>
  <si>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</si>
  <si>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 xml:space="preserve">Субвенції      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</si>
  <si>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</si>
  <si>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</si>
  <si>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</si>
  <si>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</si>
  <si>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</si>
  <si>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</si>
  <si>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</si>
  <si>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</si>
  <si>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</si>
  <si>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</si>
  <si>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 xml:space="preserve">Кошти від відчуження майна, що перебуває в комунальній власності </t>
  </si>
  <si>
    <t>Кошти від продажу землі</t>
  </si>
  <si>
    <t>Всього спеціальний фонд</t>
  </si>
  <si>
    <t>Всього доходів</t>
  </si>
  <si>
    <t>Начальник відділу доходів бюджету                      О.Хандучка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</si>
  <si>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</si>
  <si>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</si>
  <si>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надання інших адміністрат. послуг</t>
  </si>
  <si>
    <r>
      <rPr>
        <sz val="15"/>
        <rFont val="Times New Roman"/>
        <family val="1"/>
      </rPr>
      <t>Частина чистого прибутку (доходу)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комунальних унітарних підприємств та їх об'єднань, що вилучається до бюджету </t>
    </r>
  </si>
  <si>
    <t xml:space="preserve">Затверджений бюджет                        на 2016 р.                  </t>
  </si>
  <si>
    <t xml:space="preserve">Бюджет                      на  2016 р.                          зі змінами                 </t>
  </si>
  <si>
    <t xml:space="preserve">Відхилення фактичних надходжень на звітну дату 2016 року до фактичних надходжень відповідного періоду 2015 року 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</si>
  <si>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</si>
  <si>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</si>
  <si>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</si>
  <si>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Іншi надходження до фондiв охорони навколишнього природного середовища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</si>
  <si>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</si>
  <si>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</si>
  <si>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</si>
  <si>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    </t>
  </si>
  <si>
    <t>Збір за провадження торг. діяльності нафтопрдуктами</t>
  </si>
  <si>
    <t>Субвенцiя з державного бюджету мiсцевим бюджетам на здiйснення заходiв щодо соцiально-економiчного розвитку окремих територiй</t>
  </si>
  <si>
    <t>Субвенцiя за рахунок залишку коштiв освiтньої субвенцiї з державного бюджету мiсцевим бюджетам, що утворився на початок бюджетного перiоду</t>
  </si>
  <si>
    <t xml:space="preserve">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</si>
  <si>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</si>
  <si>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r>
      <t xml:space="preserve"> Фактичні надходження до бюджету станом  на </t>
    </r>
    <r>
      <rPr>
        <b/>
        <sz val="12"/>
        <rFont val="Times New Roman"/>
        <family val="1"/>
      </rPr>
      <t>01.12.2015р.</t>
    </r>
  </si>
  <si>
    <r>
      <t>Затверджено кошторисом станом на</t>
    </r>
    <r>
      <rPr>
        <b/>
        <sz val="12"/>
        <rFont val="Times New Roman"/>
        <family val="1"/>
      </rPr>
      <t xml:space="preserve"> 01.12.2016р.</t>
    </r>
  </si>
  <si>
    <r>
      <t xml:space="preserve"> Фактичні надходження до бюджету станом  на</t>
    </r>
    <r>
      <rPr>
        <sz val="12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01</t>
    </r>
    <r>
      <rPr>
        <b/>
        <sz val="12"/>
        <color indexed="10"/>
        <rFont val="Times New Roman"/>
        <family val="1"/>
      </rPr>
      <t>.12.2016р.</t>
    </r>
  </si>
  <si>
    <r>
      <t xml:space="preserve">                                                                                                                            станом  на  01 грудня 2016 року                                                                                </t>
    </r>
    <r>
      <rPr>
        <sz val="15"/>
        <rFont val="Times New Roman"/>
        <family val="1"/>
      </rPr>
      <t xml:space="preserve"> тис.грн.     </t>
    </r>
    <r>
      <rPr>
        <b/>
        <sz val="15"/>
        <rFont val="Times New Roman"/>
        <family val="1"/>
      </rPr>
      <t xml:space="preserve">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</si>
</sst>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</numFmts>
  <fonts count="48"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i/>
      <sz val="16"/>
      <color indexed="8"/>
      <name val="Times New Roman"/>
      <family val="1"/>
    </font>
    <font>
      <b/>
      <sz val="11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b/>
      <sz val="15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color indexed="56"/>
      <name val="Times New Roman"/>
      <family val="1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hair"/>
      <top style="hair"/>
      <bottom style="hair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hair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/>
      <top style="medium"/>
      <bottom/>
    </border>
    <border>
      <left style="hair"/>
      <right style="hair"/>
      <top/>
      <bottom style="hair"/>
    </border>
    <border>
      <left style="hair"/>
      <right style="hair"/>
      <top style="thin"/>
      <bottom style="hair"/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medium"/>
      <top style="hair"/>
      <bottom style="hair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3" fillId="21" borderId="7" applyNumberFormat="0" applyAlignment="0" applyProtection="0"/>
    <xf numFmtId="0" fontId="3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37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52">
      <alignment/>
      <protection/>
    </xf>
    <xf numFmtId="0" fontId="4" fillId="0" borderId="0" xfId="52" applyFont="1">
      <alignment/>
      <protection/>
    </xf>
    <xf numFmtId="0" fontId="3" fillId="0" borderId="10" xfId="52" applyFont="1" applyBorder="1" applyAlignment="1">
      <alignment horizontal="center"/>
      <protection/>
    </xf>
    <xf numFmtId="0" fontId="9" fillId="24" borderId="11" xfId="52" applyFont="1" applyFill="1" applyBorder="1" applyAlignment="1">
      <alignment horizontal="center"/>
      <protection/>
    </xf>
    <xf numFmtId="0" fontId="9" fillId="24" borderId="0" xfId="52" applyFont="1" applyFill="1" applyBorder="1" applyAlignment="1">
      <alignment horizontal="centerContinuous"/>
      <protection/>
    </xf>
    <xf numFmtId="0" fontId="9" fillId="24" borderId="12" xfId="52" applyFont="1" applyFill="1" applyBorder="1" applyAlignment="1">
      <alignment horizontal="center"/>
      <protection/>
    </xf>
    <xf numFmtId="0" fontId="9" fillId="24" borderId="13" xfId="52" applyFont="1" applyFill="1" applyBorder="1" applyAlignment="1">
      <alignment horizontal="centerContinuous"/>
      <protection/>
    </xf>
    <xf numFmtId="0" fontId="9" fillId="24" borderId="14" xfId="52" applyFont="1" applyFill="1" applyBorder="1" applyAlignment="1">
      <alignment horizontal="centerContinuous"/>
      <protection/>
    </xf>
    <xf numFmtId="0" fontId="11" fillId="0" borderId="10" xfId="52" applyFont="1" applyBorder="1" applyAlignment="1">
      <alignment horizontal="center"/>
      <protection/>
    </xf>
    <xf numFmtId="0" fontId="3" fillId="0" borderId="10" xfId="52" applyFont="1" applyFill="1" applyBorder="1" applyAlignment="1">
      <alignment horizontal="center"/>
      <protection/>
    </xf>
    <xf numFmtId="0" fontId="11" fillId="0" borderId="10" xfId="52" applyFont="1" applyFill="1" applyBorder="1" applyAlignment="1">
      <alignment horizontal="center"/>
      <protection/>
    </xf>
    <xf numFmtId="174" fontId="14" fillId="0" borderId="0" xfId="52" applyNumberFormat="1" applyFont="1" applyFill="1" applyBorder="1">
      <alignment/>
      <protection/>
    </xf>
    <xf numFmtId="173" fontId="15" fillId="0" borderId="0" xfId="52" applyNumberFormat="1" applyFont="1" applyFill="1" applyBorder="1">
      <alignment/>
      <protection/>
    </xf>
    <xf numFmtId="0" fontId="1" fillId="0" borderId="0" xfId="52" applyFill="1">
      <alignment/>
      <protection/>
    </xf>
    <xf numFmtId="0" fontId="16" fillId="0" borderId="10" xfId="52" applyFont="1" applyBorder="1" applyAlignment="1">
      <alignment horizontal="center"/>
      <protection/>
    </xf>
    <xf numFmtId="0" fontId="17" fillId="0" borderId="0" xfId="52" applyFont="1">
      <alignment/>
      <protection/>
    </xf>
    <xf numFmtId="0" fontId="8" fillId="0" borderId="10" xfId="52" applyFont="1" applyFill="1" applyBorder="1" applyAlignment="1">
      <alignment horizontal="center"/>
      <protection/>
    </xf>
    <xf numFmtId="174" fontId="6" fillId="0" borderId="15" xfId="52" applyNumberFormat="1" applyFont="1" applyBorder="1" applyAlignment="1" applyProtection="1">
      <alignment horizontal="right"/>
      <protection locked="0"/>
    </xf>
    <xf numFmtId="174" fontId="6" fillId="0" borderId="15" xfId="52" applyNumberFormat="1" applyFont="1" applyBorder="1" applyProtection="1">
      <alignment/>
      <protection locked="0"/>
    </xf>
    <xf numFmtId="174" fontId="6" fillId="25" borderId="15" xfId="52" applyNumberFormat="1" applyFont="1" applyFill="1" applyBorder="1" applyAlignment="1">
      <alignment horizontal="right"/>
      <protection/>
    </xf>
    <xf numFmtId="173" fontId="6" fillId="25" borderId="15" xfId="52" applyNumberFormat="1" applyFont="1" applyFill="1" applyBorder="1">
      <alignment/>
      <protection/>
    </xf>
    <xf numFmtId="174" fontId="6" fillId="0" borderId="15" xfId="52" applyNumberFormat="1" applyFont="1" applyBorder="1">
      <alignment/>
      <protection/>
    </xf>
    <xf numFmtId="173" fontId="6" fillId="0" borderId="16" xfId="52" applyNumberFormat="1" applyFont="1" applyBorder="1">
      <alignment/>
      <protection/>
    </xf>
    <xf numFmtId="174" fontId="6" fillId="0" borderId="15" xfId="52" applyNumberFormat="1" applyFont="1" applyFill="1" applyBorder="1" applyProtection="1">
      <alignment/>
      <protection locked="0"/>
    </xf>
    <xf numFmtId="174" fontId="13" fillId="0" borderId="15" xfId="52" applyNumberFormat="1" applyFont="1" applyFill="1" applyBorder="1" applyProtection="1">
      <alignment/>
      <protection locked="0"/>
    </xf>
    <xf numFmtId="174" fontId="13" fillId="0" borderId="15" xfId="52" applyNumberFormat="1" applyFont="1" applyBorder="1" applyAlignment="1" applyProtection="1">
      <alignment horizontal="right"/>
      <protection locked="0"/>
    </xf>
    <xf numFmtId="173" fontId="13" fillId="25" borderId="15" xfId="52" applyNumberFormat="1" applyFont="1" applyFill="1" applyBorder="1">
      <alignment/>
      <protection/>
    </xf>
    <xf numFmtId="174" fontId="13" fillId="0" borderId="15" xfId="52" applyNumberFormat="1" applyFont="1" applyBorder="1">
      <alignment/>
      <protection/>
    </xf>
    <xf numFmtId="174" fontId="13" fillId="25" borderId="15" xfId="52" applyNumberFormat="1" applyFont="1" applyFill="1" applyBorder="1" applyAlignment="1">
      <alignment horizontal="right"/>
      <protection/>
    </xf>
    <xf numFmtId="173" fontId="22" fillId="25" borderId="16" xfId="52" applyNumberFormat="1" applyFont="1" applyFill="1" applyBorder="1" applyAlignment="1">
      <alignment/>
      <protection/>
    </xf>
    <xf numFmtId="174" fontId="6" fillId="0" borderId="15" xfId="52" applyNumberFormat="1" applyFont="1" applyFill="1" applyBorder="1" applyAlignment="1" applyProtection="1">
      <alignment horizontal="right"/>
      <protection locked="0"/>
    </xf>
    <xf numFmtId="0" fontId="25" fillId="0" borderId="0" xfId="52" applyFont="1">
      <alignment/>
      <protection/>
    </xf>
    <xf numFmtId="0" fontId="25" fillId="0" borderId="0" xfId="52" applyFont="1" applyFill="1">
      <alignment/>
      <protection/>
    </xf>
    <xf numFmtId="0" fontId="3" fillId="0" borderId="17" xfId="52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0" fontId="9" fillId="24" borderId="18" xfId="52" applyFont="1" applyFill="1" applyBorder="1" applyAlignment="1">
      <alignment horizontal="centerContinuous"/>
      <protection/>
    </xf>
    <xf numFmtId="0" fontId="9" fillId="24" borderId="19" xfId="52" applyFont="1" applyFill="1" applyBorder="1" applyAlignment="1">
      <alignment horizontal="centerContinuous"/>
      <protection/>
    </xf>
    <xf numFmtId="0" fontId="9" fillId="0" borderId="13" xfId="52" applyFont="1" applyFill="1" applyBorder="1" applyAlignment="1">
      <alignment horizontal="centerContinuous"/>
      <protection/>
    </xf>
    <xf numFmtId="0" fontId="11" fillId="0" borderId="20" xfId="52" applyFont="1" applyBorder="1" applyAlignment="1">
      <alignment horizontal="centerContinuous" vertical="center"/>
      <protection/>
    </xf>
    <xf numFmtId="49" fontId="11" fillId="0" borderId="21" xfId="52" applyNumberFormat="1" applyFont="1" applyBorder="1" applyAlignment="1">
      <alignment horizontal="centerContinuous" vertical="center"/>
      <protection/>
    </xf>
    <xf numFmtId="0" fontId="9" fillId="24" borderId="21" xfId="52" applyFont="1" applyFill="1" applyBorder="1" applyAlignment="1">
      <alignment horizontal="centerContinuous"/>
      <protection/>
    </xf>
    <xf numFmtId="0" fontId="11" fillId="0" borderId="22" xfId="52" applyFont="1" applyBorder="1" applyAlignment="1">
      <alignment horizontal="centerContinuous" vertical="center"/>
      <protection/>
    </xf>
    <xf numFmtId="0" fontId="6" fillId="0" borderId="15" xfId="52" applyFont="1" applyFill="1" applyBorder="1" applyAlignment="1" applyProtection="1">
      <alignment horizontal="left" wrapText="1"/>
      <protection locked="0"/>
    </xf>
    <xf numFmtId="0" fontId="11" fillId="0" borderId="0" xfId="52" applyFont="1">
      <alignment/>
      <protection/>
    </xf>
    <xf numFmtId="173" fontId="6" fillId="25" borderId="16" xfId="52" applyNumberFormat="1" applyFont="1" applyFill="1" applyBorder="1">
      <alignment/>
      <protection/>
    </xf>
    <xf numFmtId="173" fontId="13" fillId="25" borderId="16" xfId="52" applyNumberFormat="1" applyFont="1" applyFill="1" applyBorder="1">
      <alignment/>
      <protection/>
    </xf>
    <xf numFmtId="174" fontId="22" fillId="0" borderId="23" xfId="0" applyNumberFormat="1" applyFont="1" applyBorder="1" applyAlignment="1">
      <alignment horizontal="right"/>
    </xf>
    <xf numFmtId="0" fontId="23" fillId="0" borderId="0" xfId="52" applyFont="1" applyBorder="1">
      <alignment/>
      <protection/>
    </xf>
    <xf numFmtId="4" fontId="23" fillId="0" borderId="0" xfId="52" applyNumberFormat="1" applyFont="1" applyBorder="1">
      <alignment/>
      <protection/>
    </xf>
    <xf numFmtId="4" fontId="24" fillId="0" borderId="0" xfId="52" applyNumberFormat="1" applyFont="1" applyFill="1" applyBorder="1" applyAlignment="1">
      <alignment horizontal="right"/>
      <protection/>
    </xf>
    <xf numFmtId="4" fontId="24" fillId="0" borderId="0" xfId="52" applyNumberFormat="1" applyFont="1" applyFill="1" applyBorder="1">
      <alignment/>
      <protection/>
    </xf>
    <xf numFmtId="4" fontId="23" fillId="25" borderId="0" xfId="52" applyNumberFormat="1" applyFont="1" applyFill="1" applyBorder="1">
      <alignment/>
      <protection/>
    </xf>
    <xf numFmtId="4" fontId="23" fillId="0" borderId="0" xfId="52" applyNumberFormat="1" applyFont="1" applyFill="1" applyBorder="1">
      <alignment/>
      <protection/>
    </xf>
    <xf numFmtId="49" fontId="18" fillId="0" borderId="24" xfId="52" applyNumberFormat="1" applyFont="1" applyBorder="1" applyAlignment="1">
      <alignment horizontal="left" wrapText="1"/>
      <protection/>
    </xf>
    <xf numFmtId="0" fontId="18" fillId="0" borderId="15" xfId="52" applyFont="1" applyBorder="1" applyAlignment="1" applyProtection="1">
      <alignment/>
      <protection locked="0"/>
    </xf>
    <xf numFmtId="0" fontId="18" fillId="0" borderId="15" xfId="52" applyFont="1" applyFill="1" applyBorder="1" applyAlignment="1" applyProtection="1">
      <alignment wrapText="1"/>
      <protection locked="0"/>
    </xf>
    <xf numFmtId="0" fontId="18" fillId="0" borderId="25" xfId="52" applyFont="1" applyBorder="1" applyAlignment="1">
      <alignment horizontal="left" wrapText="1"/>
      <protection/>
    </xf>
    <xf numFmtId="0" fontId="27" fillId="0" borderId="24" xfId="52" applyFont="1" applyBorder="1" applyAlignment="1">
      <alignment horizontal="left" wrapText="1"/>
      <protection/>
    </xf>
    <xf numFmtId="0" fontId="18" fillId="0" borderId="24" xfId="52" applyFont="1" applyBorder="1" applyAlignment="1">
      <alignment horizontal="left" wrapText="1"/>
      <protection/>
    </xf>
    <xf numFmtId="0" fontId="18" fillId="0" borderId="15" xfId="52" applyFont="1" applyBorder="1" applyAlignment="1" applyProtection="1">
      <alignment wrapText="1"/>
      <protection locked="0"/>
    </xf>
    <xf numFmtId="49" fontId="28" fillId="0" borderId="15" xfId="52" applyNumberFormat="1" applyFont="1" applyBorder="1" applyAlignment="1" applyProtection="1">
      <alignment horizontal="left" wrapText="1"/>
      <protection locked="0"/>
    </xf>
    <xf numFmtId="0" fontId="18" fillId="0" borderId="15" xfId="52" applyFont="1" applyBorder="1">
      <alignment/>
      <protection/>
    </xf>
    <xf numFmtId="0" fontId="18" fillId="0" borderId="15" xfId="52" applyFont="1" applyBorder="1" applyAlignment="1">
      <alignment wrapText="1"/>
      <protection/>
    </xf>
    <xf numFmtId="0" fontId="29" fillId="0" borderId="15" xfId="52" applyFont="1" applyFill="1" applyBorder="1" applyAlignment="1">
      <alignment horizontal="left" wrapText="1"/>
      <protection/>
    </xf>
    <xf numFmtId="0" fontId="29" fillId="0" borderId="15" xfId="52" applyFont="1" applyFill="1" applyBorder="1" applyAlignment="1">
      <alignment horizontal="left" vertical="center" wrapText="1"/>
      <protection/>
    </xf>
    <xf numFmtId="0" fontId="22" fillId="0" borderId="25" xfId="0" applyFont="1" applyBorder="1" applyAlignment="1">
      <alignment horizontal="left" wrapText="1"/>
    </xf>
    <xf numFmtId="0" fontId="22" fillId="0" borderId="15" xfId="0" applyFont="1" applyBorder="1" applyAlignment="1">
      <alignment horizontal="right"/>
    </xf>
    <xf numFmtId="0" fontId="4" fillId="0" borderId="26" xfId="52" applyFont="1" applyBorder="1">
      <alignment/>
      <protection/>
    </xf>
    <xf numFmtId="0" fontId="7" fillId="0" borderId="26" xfId="52" applyFont="1" applyBorder="1">
      <alignment/>
      <protection/>
    </xf>
    <xf numFmtId="0" fontId="23" fillId="0" borderId="26" xfId="52" applyFont="1" applyBorder="1">
      <alignment/>
      <protection/>
    </xf>
    <xf numFmtId="4" fontId="23" fillId="0" borderId="26" xfId="52" applyNumberFormat="1" applyFont="1" applyBorder="1">
      <alignment/>
      <protection/>
    </xf>
    <xf numFmtId="4" fontId="24" fillId="0" borderId="26" xfId="52" applyNumberFormat="1" applyFont="1" applyFill="1" applyBorder="1" applyAlignment="1">
      <alignment horizontal="right"/>
      <protection/>
    </xf>
    <xf numFmtId="4" fontId="24" fillId="0" borderId="26" xfId="52" applyNumberFormat="1" applyFont="1" applyFill="1" applyBorder="1">
      <alignment/>
      <protection/>
    </xf>
    <xf numFmtId="4" fontId="23" fillId="25" borderId="26" xfId="52" applyNumberFormat="1" applyFont="1" applyFill="1" applyBorder="1">
      <alignment/>
      <protection/>
    </xf>
    <xf numFmtId="0" fontId="6" fillId="0" borderId="26" xfId="52" applyFont="1" applyFill="1" applyBorder="1">
      <alignment/>
      <protection/>
    </xf>
    <xf numFmtId="0" fontId="6" fillId="0" borderId="26" xfId="52" applyFont="1" applyBorder="1">
      <alignment/>
      <protection/>
    </xf>
    <xf numFmtId="49" fontId="30" fillId="0" borderId="23" xfId="0" applyNumberFormat="1" applyFont="1" applyBorder="1" applyAlignment="1" applyProtection="1">
      <alignment horizontal="left" vertical="center" wrapText="1"/>
      <protection locked="0"/>
    </xf>
    <xf numFmtId="174" fontId="6" fillId="0" borderId="27" xfId="52" applyNumberFormat="1" applyFont="1" applyFill="1" applyBorder="1" applyProtection="1">
      <alignment/>
      <protection locked="0"/>
    </xf>
    <xf numFmtId="174" fontId="6" fillId="25" borderId="27" xfId="52" applyNumberFormat="1" applyFont="1" applyFill="1" applyBorder="1" applyAlignment="1">
      <alignment horizontal="right"/>
      <protection/>
    </xf>
    <xf numFmtId="174" fontId="12" fillId="6" borderId="28" xfId="52" applyNumberFormat="1" applyFont="1" applyFill="1" applyBorder="1" applyAlignment="1">
      <alignment horizontal="right" wrapText="1"/>
      <protection/>
    </xf>
    <xf numFmtId="174" fontId="6" fillId="6" borderId="15" xfId="52" applyNumberFormat="1" applyFont="1" applyFill="1" applyBorder="1" applyAlignment="1" applyProtection="1">
      <alignment horizontal="right"/>
      <protection locked="0"/>
    </xf>
    <xf numFmtId="174" fontId="6" fillId="6" borderId="15" xfId="52" applyNumberFormat="1" applyFont="1" applyFill="1" applyBorder="1" applyProtection="1">
      <alignment/>
      <protection locked="0"/>
    </xf>
    <xf numFmtId="174" fontId="13" fillId="6" borderId="15" xfId="52" applyNumberFormat="1" applyFont="1" applyFill="1" applyBorder="1" applyProtection="1">
      <alignment/>
      <protection locked="0"/>
    </xf>
    <xf numFmtId="174" fontId="12" fillId="6" borderId="27" xfId="52" applyNumberFormat="1" applyFont="1" applyFill="1" applyBorder="1" applyAlignment="1">
      <alignment horizontal="right"/>
      <protection/>
    </xf>
    <xf numFmtId="174" fontId="13" fillId="6" borderId="15" xfId="52" applyNumberFormat="1" applyFont="1" applyFill="1" applyBorder="1" applyAlignment="1" applyProtection="1">
      <alignment horizontal="right"/>
      <protection locked="0"/>
    </xf>
    <xf numFmtId="174" fontId="6" fillId="6" borderId="15" xfId="52" applyNumberFormat="1" applyFont="1" applyFill="1" applyBorder="1" applyAlignment="1" applyProtection="1">
      <alignment/>
      <protection locked="0"/>
    </xf>
    <xf numFmtId="0" fontId="11" fillId="6" borderId="29" xfId="52" applyFont="1" applyFill="1" applyBorder="1" applyAlignment="1">
      <alignment horizontal="center"/>
      <protection/>
    </xf>
    <xf numFmtId="0" fontId="26" fillId="6" borderId="28" xfId="52" applyFont="1" applyFill="1" applyBorder="1" applyAlignment="1">
      <alignment horizontal="left" wrapText="1"/>
      <protection/>
    </xf>
    <xf numFmtId="173" fontId="6" fillId="6" borderId="15" xfId="52" applyNumberFormat="1" applyFont="1" applyFill="1" applyBorder="1">
      <alignment/>
      <protection/>
    </xf>
    <xf numFmtId="173" fontId="13" fillId="6" borderId="30" xfId="52" applyNumberFormat="1" applyFont="1" applyFill="1" applyBorder="1">
      <alignment/>
      <protection/>
    </xf>
    <xf numFmtId="172" fontId="6" fillId="6" borderId="15" xfId="52" applyNumberFormat="1" applyFont="1" applyFill="1" applyBorder="1" applyProtection="1">
      <alignment/>
      <protection locked="0"/>
    </xf>
    <xf numFmtId="172" fontId="6" fillId="6" borderId="15" xfId="52" applyNumberFormat="1" applyFont="1" applyFill="1" applyBorder="1" applyAlignment="1" applyProtection="1">
      <alignment/>
      <protection locked="0"/>
    </xf>
    <xf numFmtId="0" fontId="16" fillId="6" borderId="10" xfId="52" applyFont="1" applyFill="1" applyBorder="1" applyAlignment="1">
      <alignment horizontal="center"/>
      <protection/>
    </xf>
    <xf numFmtId="0" fontId="26" fillId="6" borderId="27" xfId="52" applyFont="1" applyFill="1" applyBorder="1" applyAlignment="1">
      <alignment horizontal="left" wrapText="1"/>
      <protection/>
    </xf>
    <xf numFmtId="4" fontId="13" fillId="6" borderId="15" xfId="52" applyNumberFormat="1" applyFont="1" applyFill="1" applyBorder="1" applyProtection="1">
      <alignment/>
      <protection locked="0"/>
    </xf>
    <xf numFmtId="173" fontId="13" fillId="6" borderId="15" xfId="52" applyNumberFormat="1" applyFont="1" applyFill="1" applyBorder="1">
      <alignment/>
      <protection/>
    </xf>
    <xf numFmtId="173" fontId="13" fillId="6" borderId="16" xfId="52" applyNumberFormat="1" applyFont="1" applyFill="1" applyBorder="1">
      <alignment/>
      <protection/>
    </xf>
    <xf numFmtId="0" fontId="11" fillId="6" borderId="31" xfId="52" applyFont="1" applyFill="1" applyBorder="1" applyAlignment="1">
      <alignment horizontal="center"/>
      <protection/>
    </xf>
    <xf numFmtId="0" fontId="3" fillId="6" borderId="10" xfId="52" applyFont="1" applyFill="1" applyBorder="1" applyAlignment="1">
      <alignment horizontal="center"/>
      <protection/>
    </xf>
    <xf numFmtId="0" fontId="22" fillId="6" borderId="15" xfId="0" applyFont="1" applyFill="1" applyBorder="1" applyAlignment="1">
      <alignment horizontal="right"/>
    </xf>
    <xf numFmtId="174" fontId="22" fillId="6" borderId="15" xfId="0" applyNumberFormat="1" applyFont="1" applyFill="1" applyBorder="1" applyAlignment="1">
      <alignment horizontal="right"/>
    </xf>
    <xf numFmtId="174" fontId="13" fillId="6" borderId="32" xfId="52" applyNumberFormat="1" applyFont="1" applyFill="1" applyBorder="1" applyAlignment="1">
      <alignment horizontal="right"/>
      <protection/>
    </xf>
    <xf numFmtId="0" fontId="22" fillId="6" borderId="23" xfId="0" applyFont="1" applyFill="1" applyBorder="1" applyAlignment="1">
      <alignment horizontal="right"/>
    </xf>
    <xf numFmtId="172" fontId="6" fillId="6" borderId="15" xfId="52" applyNumberFormat="1" applyFont="1" applyFill="1" applyBorder="1" applyAlignment="1" applyProtection="1">
      <alignment horizontal="right"/>
      <protection locked="0"/>
    </xf>
    <xf numFmtId="0" fontId="29" fillId="6" borderId="15" xfId="52" applyFont="1" applyFill="1" applyBorder="1" applyAlignment="1">
      <alignment horizontal="left" wrapText="1"/>
      <protection/>
    </xf>
    <xf numFmtId="0" fontId="2" fillId="6" borderId="10" xfId="52" applyFont="1" applyFill="1" applyBorder="1" applyAlignment="1">
      <alignment horizontal="center"/>
      <protection/>
    </xf>
    <xf numFmtId="0" fontId="10" fillId="6" borderId="33" xfId="52" applyFont="1" applyFill="1" applyBorder="1">
      <alignment/>
      <protection/>
    </xf>
    <xf numFmtId="0" fontId="19" fillId="6" borderId="32" xfId="52" applyFont="1" applyFill="1" applyBorder="1" applyAlignment="1">
      <alignment horizontal="left"/>
      <protection/>
    </xf>
    <xf numFmtId="173" fontId="13" fillId="6" borderId="32" xfId="52" applyNumberFormat="1" applyFont="1" applyFill="1" applyBorder="1">
      <alignment/>
      <protection/>
    </xf>
    <xf numFmtId="173" fontId="13" fillId="6" borderId="34" xfId="52" applyNumberFormat="1" applyFont="1" applyFill="1" applyBorder="1">
      <alignment/>
      <protection/>
    </xf>
    <xf numFmtId="0" fontId="3" fillId="25" borderId="10" xfId="52" applyFont="1" applyFill="1" applyBorder="1" applyAlignment="1">
      <alignment horizontal="center"/>
      <protection/>
    </xf>
    <xf numFmtId="174" fontId="13" fillId="25" borderId="15" xfId="52" applyNumberFormat="1" applyFont="1" applyFill="1" applyBorder="1" applyProtection="1">
      <alignment/>
      <protection locked="0"/>
    </xf>
    <xf numFmtId="173" fontId="6" fillId="25" borderId="15" xfId="52" applyNumberFormat="1" applyFont="1" applyFill="1" applyBorder="1">
      <alignment/>
      <protection/>
    </xf>
    <xf numFmtId="0" fontId="3" fillId="0" borderId="31" xfId="52" applyFont="1" applyFill="1" applyBorder="1" applyAlignment="1">
      <alignment horizontal="center"/>
      <protection/>
    </xf>
    <xf numFmtId="0" fontId="22" fillId="25" borderId="15" xfId="52" applyFont="1" applyFill="1" applyBorder="1" applyAlignment="1">
      <alignment horizontal="left" wrapText="1"/>
      <protection/>
    </xf>
    <xf numFmtId="174" fontId="22" fillId="0" borderId="15" xfId="0" applyNumberFormat="1" applyFont="1" applyBorder="1" applyAlignment="1">
      <alignment horizontal="right"/>
    </xf>
    <xf numFmtId="0" fontId="11" fillId="0" borderId="17" xfId="52" applyFont="1" applyFill="1" applyBorder="1" applyAlignment="1">
      <alignment horizontal="center"/>
      <protection/>
    </xf>
    <xf numFmtId="174" fontId="6" fillId="0" borderId="23" xfId="52" applyNumberFormat="1" applyFont="1" applyFill="1" applyBorder="1" applyProtection="1">
      <alignment/>
      <protection locked="0"/>
    </xf>
    <xf numFmtId="174" fontId="6" fillId="6" borderId="23" xfId="52" applyNumberFormat="1" applyFont="1" applyFill="1" applyBorder="1" applyProtection="1">
      <alignment/>
      <protection locked="0"/>
    </xf>
    <xf numFmtId="0" fontId="11" fillId="25" borderId="0" xfId="0" applyFont="1" applyFill="1" applyBorder="1" applyAlignment="1" applyProtection="1">
      <alignment horizontal="left" vertical="center" wrapText="1"/>
      <protection/>
    </xf>
    <xf numFmtId="0" fontId="11" fillId="0" borderId="31" xfId="52" applyFont="1" applyBorder="1" applyAlignment="1">
      <alignment horizontal="center"/>
      <protection/>
    </xf>
    <xf numFmtId="0" fontId="11" fillId="0" borderId="17" xfId="52" applyFont="1" applyBorder="1" applyAlignment="1">
      <alignment horizontal="center"/>
      <protection/>
    </xf>
    <xf numFmtId="0" fontId="11" fillId="25" borderId="15" xfId="0" applyFont="1" applyFill="1" applyBorder="1" applyAlignment="1" applyProtection="1">
      <alignment horizontal="left" vertical="center" wrapText="1"/>
      <protection/>
    </xf>
    <xf numFmtId="0" fontId="22" fillId="0" borderId="15" xfId="0" applyFont="1" applyBorder="1" applyAlignment="1">
      <alignment wrapText="1"/>
    </xf>
    <xf numFmtId="174" fontId="22" fillId="6" borderId="23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11" fillId="0" borderId="15" xfId="52" applyFont="1" applyBorder="1" applyAlignment="1" applyProtection="1">
      <alignment wrapText="1"/>
      <protection locked="0"/>
    </xf>
    <xf numFmtId="11" fontId="11" fillId="0" borderId="15" xfId="52" applyNumberFormat="1" applyFont="1" applyBorder="1" applyAlignment="1" applyProtection="1">
      <alignment horizontal="left" wrapText="1"/>
      <protection locked="0"/>
    </xf>
    <xf numFmtId="0" fontId="11" fillId="0" borderId="15" xfId="52" applyFont="1" applyBorder="1" applyAlignment="1">
      <alignment wrapText="1"/>
      <protection/>
    </xf>
    <xf numFmtId="0" fontId="11" fillId="0" borderId="15" xfId="52" applyFont="1" applyBorder="1" applyAlignment="1">
      <alignment vertical="top" wrapText="1"/>
      <protection/>
    </xf>
    <xf numFmtId="0" fontId="11" fillId="0" borderId="15" xfId="52" applyFont="1" applyBorder="1" applyAlignment="1">
      <alignment horizontal="left" wrapText="1"/>
      <protection/>
    </xf>
    <xf numFmtId="49" fontId="6" fillId="0" borderId="25" xfId="52" applyNumberFormat="1" applyFont="1" applyBorder="1" applyAlignment="1">
      <alignment horizontal="left" wrapText="1"/>
      <protection/>
    </xf>
    <xf numFmtId="0" fontId="22" fillId="0" borderId="24" xfId="0" applyFont="1" applyBorder="1" applyAlignment="1">
      <alignment horizontal="left" wrapText="1"/>
    </xf>
    <xf numFmtId="0" fontId="22" fillId="0" borderId="27" xfId="52" applyFont="1" applyFill="1" applyBorder="1" applyAlignment="1">
      <alignment horizontal="left" wrapText="1"/>
      <protection/>
    </xf>
    <xf numFmtId="0" fontId="6" fillId="0" borderId="0" xfId="52" applyFont="1" applyFill="1" applyBorder="1" applyAlignment="1">
      <alignment wrapText="1"/>
      <protection/>
    </xf>
    <xf numFmtId="0" fontId="6" fillId="0" borderId="15" xfId="52" applyFont="1" applyFill="1" applyBorder="1">
      <alignment/>
      <protection/>
    </xf>
    <xf numFmtId="174" fontId="6" fillId="6" borderId="27" xfId="52" applyNumberFormat="1" applyFont="1" applyFill="1" applyBorder="1" applyProtection="1">
      <alignment/>
      <protection locked="0"/>
    </xf>
    <xf numFmtId="174" fontId="6" fillId="0" borderId="27" xfId="52" applyNumberFormat="1" applyFont="1" applyBorder="1">
      <alignment/>
      <protection/>
    </xf>
    <xf numFmtId="0" fontId="11" fillId="0" borderId="27" xfId="52" applyFont="1" applyBorder="1" applyAlignment="1">
      <alignment wrapText="1"/>
      <protection/>
    </xf>
    <xf numFmtId="174" fontId="31" fillId="0" borderId="23" xfId="0" applyNumberFormat="1" applyFont="1" applyBorder="1" applyAlignment="1">
      <alignment horizontal="right"/>
    </xf>
    <xf numFmtId="174" fontId="31" fillId="0" borderId="15" xfId="0" applyNumberFormat="1" applyFont="1" applyBorder="1" applyAlignment="1">
      <alignment horizontal="right"/>
    </xf>
    <xf numFmtId="174" fontId="6" fillId="25" borderId="15" xfId="52" applyNumberFormat="1" applyFont="1" applyFill="1" applyBorder="1" applyProtection="1">
      <alignment/>
      <protection locked="0"/>
    </xf>
    <xf numFmtId="173" fontId="6" fillId="25" borderId="16" xfId="52" applyNumberFormat="1" applyFont="1" applyFill="1" applyBorder="1">
      <alignment/>
      <protection/>
    </xf>
    <xf numFmtId="0" fontId="11" fillId="0" borderId="0" xfId="0" applyFont="1" applyAlignment="1">
      <alignment wrapText="1"/>
    </xf>
    <xf numFmtId="0" fontId="11" fillId="0" borderId="15" xfId="0" applyFont="1" applyBorder="1" applyAlignment="1">
      <alignment wrapText="1"/>
    </xf>
    <xf numFmtId="0" fontId="11" fillId="0" borderId="27" xfId="0" applyFont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11" fillId="0" borderId="36" xfId="52" applyFont="1" applyBorder="1" applyAlignment="1" applyProtection="1">
      <alignment horizontal="center" vertical="center" wrapText="1"/>
      <protection locked="0"/>
    </xf>
    <xf numFmtId="0" fontId="11" fillId="0" borderId="18" xfId="52" applyFont="1" applyBorder="1" applyAlignment="1">
      <alignment vertical="center" wrapText="1"/>
      <protection/>
    </xf>
    <xf numFmtId="0" fontId="11" fillId="0" borderId="26" xfId="52" applyFont="1" applyBorder="1" applyAlignment="1">
      <alignment horizontal="center" vertical="center" wrapText="1"/>
      <protection/>
    </xf>
    <xf numFmtId="0" fontId="11" fillId="0" borderId="37" xfId="52" applyFont="1" applyBorder="1" applyAlignment="1">
      <alignment horizontal="center" vertical="center" wrapText="1"/>
      <protection/>
    </xf>
    <xf numFmtId="0" fontId="16" fillId="0" borderId="17" xfId="52" applyFont="1" applyFill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0" fillId="0" borderId="35" xfId="0" applyBorder="1" applyAlignment="1">
      <alignment horizontal="center"/>
    </xf>
    <xf numFmtId="0" fontId="27" fillId="0" borderId="0" xfId="52" applyFont="1" applyAlignment="1">
      <alignment horizontal="center"/>
      <protection/>
    </xf>
    <xf numFmtId="0" fontId="27" fillId="0" borderId="0" xfId="52" applyFont="1" applyAlignment="1" applyProtection="1">
      <alignment horizontal="center"/>
      <protection locked="0"/>
    </xf>
    <xf numFmtId="0" fontId="5" fillId="0" borderId="38" xfId="52" applyFont="1" applyBorder="1" applyAlignment="1">
      <alignment/>
      <protection/>
    </xf>
    <xf numFmtId="0" fontId="5" fillId="0" borderId="39" xfId="52" applyFont="1" applyBorder="1" applyAlignment="1">
      <alignment/>
      <protection/>
    </xf>
    <xf numFmtId="0" fontId="19" fillId="0" borderId="36" xfId="52" applyFont="1" applyBorder="1" applyAlignment="1">
      <alignment horizontal="center" vertical="center"/>
      <protection/>
    </xf>
    <xf numFmtId="0" fontId="7" fillId="0" borderId="18" xfId="52" applyFont="1" applyBorder="1" applyAlignment="1">
      <alignment vertical="center"/>
      <protection/>
    </xf>
    <xf numFmtId="0" fontId="11" fillId="0" borderId="40" xfId="52" applyFont="1" applyBorder="1" applyAlignment="1">
      <alignment horizontal="center" vertical="center" wrapText="1"/>
      <protection/>
    </xf>
    <xf numFmtId="0" fontId="11" fillId="0" borderId="36" xfId="52" applyFont="1" applyBorder="1" applyAlignment="1">
      <alignment horizontal="center" vertical="center" wrapText="1"/>
      <protection/>
    </xf>
    <xf numFmtId="0" fontId="11" fillId="0" borderId="18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zoomScale="60" zoomScaleNormal="70" zoomScalePageLayoutView="0" workbookViewId="0" topLeftCell="A1">
      <selection activeCell="N11" sqref="N11"/>
    </sheetView>
  </sheetViews>
  <sheetFormatPr defaultColWidth="9.140625" defaultRowHeight="15"/>
  <cols>
    <col min="1" max="1" width="8.7109375" style="0" customWidth="1"/>
    <col min="2" max="2" width="73.421875" style="0" customWidth="1"/>
    <col min="3" max="3" width="15.57421875" style="0" customWidth="1"/>
    <col min="4" max="4" width="14.8515625" style="0" customWidth="1"/>
    <col min="5" max="5" width="13.8515625" style="0" customWidth="1"/>
    <col min="6" max="6" width="15.57421875" style="0" customWidth="1"/>
    <col min="7" max="7" width="15.7109375" style="0" customWidth="1"/>
    <col min="8" max="8" width="12.421875" style="0" customWidth="1"/>
    <col min="9" max="9" width="14.140625" style="0" customWidth="1"/>
    <col min="10" max="10" width="12.7109375" style="0" customWidth="1"/>
    <col min="11" max="11" width="14.57421875" style="0" customWidth="1"/>
  </cols>
  <sheetData>
    <row r="1" spans="1:11" ht="19.5">
      <c r="A1" s="2"/>
      <c r="B1" s="156" t="s">
        <v>0</v>
      </c>
      <c r="C1" s="156"/>
      <c r="D1" s="156"/>
      <c r="E1" s="156"/>
      <c r="F1" s="156"/>
      <c r="G1" s="156"/>
      <c r="H1" s="156"/>
      <c r="I1" s="156"/>
      <c r="J1" s="156"/>
      <c r="K1" s="156"/>
    </row>
    <row r="2" spans="1:11" ht="19.5">
      <c r="A2" s="2"/>
      <c r="B2" s="156" t="s">
        <v>1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9.5">
      <c r="A3" s="2"/>
      <c r="B3" s="157" t="s">
        <v>66</v>
      </c>
      <c r="C3" s="157"/>
      <c r="D3" s="157"/>
      <c r="E3" s="157"/>
      <c r="F3" s="157"/>
      <c r="G3" s="157"/>
      <c r="H3" s="157"/>
      <c r="I3" s="157"/>
      <c r="J3" s="157"/>
      <c r="K3" s="157"/>
    </row>
    <row r="4" spans="1:11" ht="8.25" customHeight="1" thickBot="1">
      <c r="A4" s="2"/>
      <c r="B4" s="2"/>
      <c r="C4" s="2"/>
      <c r="D4" s="2"/>
      <c r="E4" s="2"/>
      <c r="F4" s="2"/>
      <c r="G4" s="2"/>
      <c r="H4" s="2"/>
      <c r="I4" s="2"/>
      <c r="J4" s="44"/>
      <c r="K4" s="2"/>
    </row>
    <row r="5" spans="1:11" ht="96.75" customHeight="1">
      <c r="A5" s="158"/>
      <c r="B5" s="160" t="s">
        <v>2</v>
      </c>
      <c r="C5" s="151" t="s">
        <v>47</v>
      </c>
      <c r="D5" s="163" t="s">
        <v>48</v>
      </c>
      <c r="E5" s="151" t="s">
        <v>64</v>
      </c>
      <c r="F5" s="149" t="s">
        <v>65</v>
      </c>
      <c r="G5" s="151" t="s">
        <v>3</v>
      </c>
      <c r="H5" s="151"/>
      <c r="I5" s="149" t="s">
        <v>63</v>
      </c>
      <c r="J5" s="151" t="s">
        <v>49</v>
      </c>
      <c r="K5" s="152"/>
    </row>
    <row r="6" spans="1:11" ht="15" customHeight="1">
      <c r="A6" s="159"/>
      <c r="B6" s="161"/>
      <c r="C6" s="162"/>
      <c r="D6" s="164"/>
      <c r="E6" s="162"/>
      <c r="F6" s="150"/>
      <c r="G6" s="40" t="s">
        <v>4</v>
      </c>
      <c r="H6" s="39" t="s">
        <v>5</v>
      </c>
      <c r="I6" s="150"/>
      <c r="J6" s="40" t="s">
        <v>4</v>
      </c>
      <c r="K6" s="42" t="s">
        <v>5</v>
      </c>
    </row>
    <row r="7" spans="1:11" ht="14.25" customHeight="1">
      <c r="A7" s="4">
        <v>1</v>
      </c>
      <c r="B7" s="41">
        <v>2</v>
      </c>
      <c r="C7" s="6">
        <v>4</v>
      </c>
      <c r="D7" s="6">
        <v>5</v>
      </c>
      <c r="E7" s="6">
        <v>6</v>
      </c>
      <c r="F7" s="7">
        <v>7</v>
      </c>
      <c r="G7" s="36">
        <v>8</v>
      </c>
      <c r="H7" s="37">
        <v>9</v>
      </c>
      <c r="I7" s="38">
        <v>10</v>
      </c>
      <c r="J7" s="5">
        <v>11</v>
      </c>
      <c r="K7" s="8">
        <v>12</v>
      </c>
    </row>
    <row r="8" spans="1:11" ht="24" customHeight="1">
      <c r="A8" s="87">
        <v>100000</v>
      </c>
      <c r="B8" s="88" t="s">
        <v>6</v>
      </c>
      <c r="C8" s="80">
        <f>SUM(C9:C11,C12,C19)</f>
        <v>180867.7</v>
      </c>
      <c r="D8" s="80">
        <f>SUM(D12,D9:D11)</f>
        <v>198784.9</v>
      </c>
      <c r="E8" s="80">
        <f>SUM(E9:E11,E12)</f>
        <v>181830.2</v>
      </c>
      <c r="F8" s="80">
        <f>SUM(F9:F11,F12)</f>
        <v>203785.2</v>
      </c>
      <c r="G8" s="80">
        <f>SUM(G9:G11,G12)</f>
        <v>21955</v>
      </c>
      <c r="H8" s="89">
        <f>SUM(F8/E8)*100%</f>
        <v>1.1207445187873082</v>
      </c>
      <c r="I8" s="80">
        <f>SUM(I9:I11,I12)</f>
        <v>136638.4</v>
      </c>
      <c r="J8" s="80">
        <f>SUM(J9:J11,J12)</f>
        <v>67146.8</v>
      </c>
      <c r="K8" s="90">
        <f>SUM(F8/I8)*100%</f>
        <v>1.4914196887551379</v>
      </c>
    </row>
    <row r="9" spans="1:11" ht="24.75" customHeight="1">
      <c r="A9" s="9">
        <v>110100</v>
      </c>
      <c r="B9" s="55" t="s">
        <v>7</v>
      </c>
      <c r="C9" s="19">
        <v>126594.1</v>
      </c>
      <c r="D9" s="19">
        <v>142591.1</v>
      </c>
      <c r="E9" s="19">
        <v>129973.1</v>
      </c>
      <c r="F9" s="81">
        <v>148577.6</v>
      </c>
      <c r="G9" s="20">
        <f>SUM(F9-E9)</f>
        <v>18604.5</v>
      </c>
      <c r="H9" s="21">
        <f>SUM(F9/E9)*100%</f>
        <v>1.1431411576703179</v>
      </c>
      <c r="I9" s="81">
        <v>106908.2</v>
      </c>
      <c r="J9" s="22">
        <f>SUM(F9-I9)</f>
        <v>41669.40000000001</v>
      </c>
      <c r="K9" s="45">
        <f>SUM(F9/I9)*100%</f>
        <v>1.3897680439854005</v>
      </c>
    </row>
    <row r="10" spans="1:11" ht="24" customHeight="1">
      <c r="A10" s="11">
        <v>110200</v>
      </c>
      <c r="B10" s="56" t="s">
        <v>8</v>
      </c>
      <c r="C10" s="18">
        <v>50</v>
      </c>
      <c r="D10" s="18">
        <v>0</v>
      </c>
      <c r="E10" s="18">
        <v>0</v>
      </c>
      <c r="F10" s="82">
        <v>-21.1</v>
      </c>
      <c r="G10" s="20">
        <f>SUM(F10-E10)</f>
        <v>-21.1</v>
      </c>
      <c r="H10" s="21"/>
      <c r="I10" s="82">
        <v>44.1</v>
      </c>
      <c r="J10" s="22">
        <f aca="true" t="shared" si="0" ref="J10:J18">SUM(F10-I10)</f>
        <v>-65.2</v>
      </c>
      <c r="K10" s="45">
        <f aca="true" t="shared" si="1" ref="K10:K26">SUM(F10/I10)*100%</f>
        <v>-0.47845804988662133</v>
      </c>
    </row>
    <row r="11" spans="1:11" ht="35.25" customHeight="1">
      <c r="A11" s="11">
        <v>140400</v>
      </c>
      <c r="B11" s="57" t="s">
        <v>9</v>
      </c>
      <c r="C11" s="24">
        <v>7000</v>
      </c>
      <c r="D11" s="24">
        <v>8000</v>
      </c>
      <c r="E11" s="24">
        <v>7410</v>
      </c>
      <c r="F11" s="82">
        <v>7774</v>
      </c>
      <c r="G11" s="20">
        <f aca="true" t="shared" si="2" ref="G11:G18">SUM(F11-E11)</f>
        <v>364</v>
      </c>
      <c r="H11" s="21">
        <f aca="true" t="shared" si="3" ref="H11:H18">SUM(F11/E11)*100%</f>
        <v>1.0491228070175438</v>
      </c>
      <c r="I11" s="82">
        <v>6032.8</v>
      </c>
      <c r="J11" s="22">
        <f t="shared" si="0"/>
        <v>1741.1999999999998</v>
      </c>
      <c r="K11" s="45">
        <f t="shared" si="1"/>
        <v>1.2886221986473942</v>
      </c>
    </row>
    <row r="12" spans="1:11" ht="24" customHeight="1">
      <c r="A12" s="17">
        <v>180000</v>
      </c>
      <c r="B12" s="58" t="s">
        <v>10</v>
      </c>
      <c r="C12" s="25">
        <f>SUM(C17:C18,C13)</f>
        <v>47013.6</v>
      </c>
      <c r="D12" s="25">
        <f>SUM(D17:D18,D13)</f>
        <v>48193.799999999996</v>
      </c>
      <c r="E12" s="25">
        <f>SUM(E17:E18,E13)</f>
        <v>44447.1</v>
      </c>
      <c r="F12" s="83">
        <f>SUM(F17:F18,F13)</f>
        <v>47454.7</v>
      </c>
      <c r="G12" s="29">
        <f t="shared" si="2"/>
        <v>3007.5999999999985</v>
      </c>
      <c r="H12" s="27">
        <f t="shared" si="3"/>
        <v>1.0676669568993253</v>
      </c>
      <c r="I12" s="83">
        <f>SUM(I17:I18,I13)</f>
        <v>23653.3</v>
      </c>
      <c r="J12" s="28">
        <f t="shared" si="0"/>
        <v>23801.399999999998</v>
      </c>
      <c r="K12" s="46">
        <f t="shared" si="1"/>
        <v>2.006261282780838</v>
      </c>
    </row>
    <row r="13" spans="1:11" ht="24" customHeight="1">
      <c r="A13" s="17">
        <v>180100</v>
      </c>
      <c r="B13" s="59" t="s">
        <v>11</v>
      </c>
      <c r="C13" s="25">
        <f>SUM(C14:C16)</f>
        <v>41306.6</v>
      </c>
      <c r="D13" s="25">
        <f>SUM(D14:D16)</f>
        <v>42488.7</v>
      </c>
      <c r="E13" s="25">
        <f>SUM(E14:E16)</f>
        <v>38987.5</v>
      </c>
      <c r="F13" s="83">
        <f>SUM(F14:F16)</f>
        <v>40818</v>
      </c>
      <c r="G13" s="20">
        <f t="shared" si="2"/>
        <v>1830.5</v>
      </c>
      <c r="H13" s="21">
        <f t="shared" si="3"/>
        <v>1.0469509458159667</v>
      </c>
      <c r="I13" s="83">
        <f>SUM(I14:I16)</f>
        <v>18826.6</v>
      </c>
      <c r="J13" s="22">
        <f t="shared" si="0"/>
        <v>21991.4</v>
      </c>
      <c r="K13" s="45">
        <f t="shared" si="1"/>
        <v>2.1681025782669203</v>
      </c>
    </row>
    <row r="14" spans="1:11" ht="24" customHeight="1">
      <c r="A14" s="11"/>
      <c r="B14" s="54" t="s">
        <v>12</v>
      </c>
      <c r="C14" s="24">
        <v>1657</v>
      </c>
      <c r="D14" s="24">
        <v>2789.1</v>
      </c>
      <c r="E14" s="24">
        <v>2760.1</v>
      </c>
      <c r="F14" s="82">
        <v>2904.1</v>
      </c>
      <c r="G14" s="20">
        <f t="shared" si="2"/>
        <v>144</v>
      </c>
      <c r="H14" s="21">
        <f t="shared" si="3"/>
        <v>1.0521720227527989</v>
      </c>
      <c r="I14" s="82">
        <v>1284.1</v>
      </c>
      <c r="J14" s="22">
        <f t="shared" si="0"/>
        <v>1620</v>
      </c>
      <c r="K14" s="45">
        <f t="shared" si="1"/>
        <v>2.26158398878592</v>
      </c>
    </row>
    <row r="15" spans="1:11" ht="21.75" customHeight="1">
      <c r="A15" s="11"/>
      <c r="B15" s="54" t="s">
        <v>13</v>
      </c>
      <c r="C15" s="24">
        <v>39599.6</v>
      </c>
      <c r="D15" s="24">
        <v>39599.6</v>
      </c>
      <c r="E15" s="24">
        <v>36127.4</v>
      </c>
      <c r="F15" s="82">
        <v>37813.9</v>
      </c>
      <c r="G15" s="20">
        <f t="shared" si="2"/>
        <v>1686.5</v>
      </c>
      <c r="H15" s="21">
        <f t="shared" si="3"/>
        <v>1.046682019741249</v>
      </c>
      <c r="I15" s="82">
        <v>17442.5</v>
      </c>
      <c r="J15" s="22">
        <f t="shared" si="0"/>
        <v>20371.4</v>
      </c>
      <c r="K15" s="45">
        <f t="shared" si="1"/>
        <v>2.167917443027089</v>
      </c>
    </row>
    <row r="16" spans="1:11" ht="18.75" customHeight="1">
      <c r="A16" s="11"/>
      <c r="B16" s="54" t="s">
        <v>14</v>
      </c>
      <c r="C16" s="24">
        <v>50</v>
      </c>
      <c r="D16" s="24">
        <v>100</v>
      </c>
      <c r="E16" s="24">
        <v>100</v>
      </c>
      <c r="F16" s="82">
        <v>100</v>
      </c>
      <c r="G16" s="20">
        <f t="shared" si="2"/>
        <v>0</v>
      </c>
      <c r="H16" s="21">
        <f t="shared" si="3"/>
        <v>1</v>
      </c>
      <c r="I16" s="82">
        <v>100</v>
      </c>
      <c r="J16" s="22">
        <f t="shared" si="0"/>
        <v>0</v>
      </c>
      <c r="K16" s="45">
        <f t="shared" si="1"/>
        <v>1</v>
      </c>
    </row>
    <row r="17" spans="1:11" ht="21.75" customHeight="1">
      <c r="A17" s="11">
        <v>180300</v>
      </c>
      <c r="B17" s="54" t="s">
        <v>15</v>
      </c>
      <c r="C17" s="24">
        <v>7</v>
      </c>
      <c r="D17" s="24">
        <v>5.1</v>
      </c>
      <c r="E17" s="24">
        <v>5.1</v>
      </c>
      <c r="F17" s="82">
        <v>4.4</v>
      </c>
      <c r="G17" s="20">
        <f t="shared" si="2"/>
        <v>-0.6999999999999993</v>
      </c>
      <c r="H17" s="21">
        <f t="shared" si="3"/>
        <v>0.8627450980392158</v>
      </c>
      <c r="I17" s="82">
        <v>6.4</v>
      </c>
      <c r="J17" s="22">
        <f t="shared" si="0"/>
        <v>-2</v>
      </c>
      <c r="K17" s="45">
        <f t="shared" si="1"/>
        <v>0.6875</v>
      </c>
    </row>
    <row r="18" spans="1:11" ht="24.75" customHeight="1">
      <c r="A18" s="11">
        <v>180500</v>
      </c>
      <c r="B18" s="54" t="s">
        <v>16</v>
      </c>
      <c r="C18" s="24">
        <v>5700</v>
      </c>
      <c r="D18" s="24">
        <v>5700</v>
      </c>
      <c r="E18" s="24">
        <v>5454.5</v>
      </c>
      <c r="F18" s="82">
        <v>6632.3</v>
      </c>
      <c r="G18" s="20">
        <f t="shared" si="2"/>
        <v>1177.8000000000002</v>
      </c>
      <c r="H18" s="21">
        <f t="shared" si="3"/>
        <v>1.215931799431662</v>
      </c>
      <c r="I18" s="82">
        <v>4820.3</v>
      </c>
      <c r="J18" s="22">
        <f t="shared" si="0"/>
        <v>1812</v>
      </c>
      <c r="K18" s="45">
        <f t="shared" si="1"/>
        <v>1.3759102130572787</v>
      </c>
    </row>
    <row r="19" spans="1:11" ht="19.5" customHeight="1">
      <c r="A19" s="11">
        <v>190100</v>
      </c>
      <c r="B19" s="132" t="s">
        <v>17</v>
      </c>
      <c r="C19" s="24">
        <v>210</v>
      </c>
      <c r="D19" s="78"/>
      <c r="E19" s="78"/>
      <c r="F19" s="137"/>
      <c r="G19" s="79"/>
      <c r="H19" s="21"/>
      <c r="I19" s="137"/>
      <c r="J19" s="138"/>
      <c r="K19" s="45"/>
    </row>
    <row r="20" spans="1:11" ht="24" customHeight="1">
      <c r="A20" s="98">
        <v>200000</v>
      </c>
      <c r="B20" s="94" t="s">
        <v>18</v>
      </c>
      <c r="C20" s="84">
        <f>SUM(C21:C30)</f>
        <v>1059</v>
      </c>
      <c r="D20" s="84">
        <f>SUM(D21:D30)</f>
        <v>5179.999999999999</v>
      </c>
      <c r="E20" s="84">
        <f>SUM(E21:E30)</f>
        <v>4240.399999999999</v>
      </c>
      <c r="F20" s="84">
        <f>SUM(F21:F30)</f>
        <v>4545</v>
      </c>
      <c r="G20" s="84">
        <f>SUM(G21:G30)</f>
        <v>304.6</v>
      </c>
      <c r="H20" s="89">
        <f>SUM(F20/E20)*100%</f>
        <v>1.0718328459579287</v>
      </c>
      <c r="I20" s="84">
        <f>SUM(I21:I30)</f>
        <v>979.9000000000001</v>
      </c>
      <c r="J20" s="84">
        <f>SUM(J21:J30)</f>
        <v>3565.1000000000004</v>
      </c>
      <c r="K20" s="97">
        <f>SUM(F20/I20)*100%</f>
        <v>4.638228390652107</v>
      </c>
    </row>
    <row r="21" spans="1:11" ht="42" customHeight="1">
      <c r="A21" s="11">
        <v>210103</v>
      </c>
      <c r="B21" s="43" t="s">
        <v>46</v>
      </c>
      <c r="C21" s="24">
        <v>54</v>
      </c>
      <c r="D21" s="24">
        <v>182.6</v>
      </c>
      <c r="E21" s="24">
        <v>182.6</v>
      </c>
      <c r="F21" s="82">
        <v>375.3</v>
      </c>
      <c r="G21" s="20">
        <f aca="true" t="shared" si="4" ref="G21:G30">SUM(F21-E21)</f>
        <v>192.70000000000002</v>
      </c>
      <c r="H21" s="21">
        <f aca="true" t="shared" si="5" ref="H21:H30">SUM(F21/E21)*100%</f>
        <v>2.0553121577217963</v>
      </c>
      <c r="I21" s="82">
        <v>53.5</v>
      </c>
      <c r="J21" s="22">
        <f>SUM(F21-I21)</f>
        <v>321.8</v>
      </c>
      <c r="K21" s="23">
        <f t="shared" si="1"/>
        <v>7.014953271028038</v>
      </c>
    </row>
    <row r="22" spans="1:11" ht="36.75" customHeight="1">
      <c r="A22" s="11">
        <v>210500</v>
      </c>
      <c r="B22" s="126" t="s">
        <v>55</v>
      </c>
      <c r="C22" s="24"/>
      <c r="D22" s="24">
        <v>3832.8</v>
      </c>
      <c r="E22" s="24">
        <v>2938.7</v>
      </c>
      <c r="F22" s="82">
        <v>2938.7</v>
      </c>
      <c r="G22" s="20">
        <f t="shared" si="4"/>
        <v>0</v>
      </c>
      <c r="H22" s="21">
        <f t="shared" si="5"/>
        <v>1</v>
      </c>
      <c r="I22" s="82"/>
      <c r="J22" s="22">
        <f>SUM(F22-I22)</f>
        <v>2938.7</v>
      </c>
      <c r="K22" s="23"/>
    </row>
    <row r="23" spans="1:11" ht="23.25" customHeight="1">
      <c r="A23" s="9">
        <v>210811</v>
      </c>
      <c r="B23" s="60" t="s">
        <v>20</v>
      </c>
      <c r="C23" s="24">
        <v>15</v>
      </c>
      <c r="D23" s="24">
        <v>37.5</v>
      </c>
      <c r="E23" s="24">
        <v>36.2</v>
      </c>
      <c r="F23" s="82">
        <v>43.8</v>
      </c>
      <c r="G23" s="20">
        <f t="shared" si="4"/>
        <v>7.599999999999994</v>
      </c>
      <c r="H23" s="21">
        <f t="shared" si="5"/>
        <v>1.2099447513812154</v>
      </c>
      <c r="I23" s="82">
        <v>19.6</v>
      </c>
      <c r="J23" s="22">
        <f>SUM(F23-I23)</f>
        <v>24.199999999999996</v>
      </c>
      <c r="K23" s="23">
        <f>SUM(F23/I23)*100%</f>
        <v>2.23469387755102</v>
      </c>
    </row>
    <row r="24" spans="1:11" ht="50.25" customHeight="1">
      <c r="A24" s="122">
        <v>210815</v>
      </c>
      <c r="B24" s="123" t="s">
        <v>52</v>
      </c>
      <c r="C24" s="24"/>
      <c r="D24" s="24">
        <v>54.1</v>
      </c>
      <c r="E24" s="24">
        <v>54.1</v>
      </c>
      <c r="F24" s="82">
        <v>54.1</v>
      </c>
      <c r="G24" s="20">
        <f t="shared" si="4"/>
        <v>0</v>
      </c>
      <c r="H24" s="21">
        <f t="shared" si="5"/>
        <v>1</v>
      </c>
      <c r="I24" s="82"/>
      <c r="J24" s="22">
        <f>SUM(F24-I24)</f>
        <v>54.1</v>
      </c>
      <c r="K24" s="23"/>
    </row>
    <row r="25" spans="1:11" ht="44.25" customHeight="1">
      <c r="A25" s="121">
        <v>220103</v>
      </c>
      <c r="B25" s="120" t="s">
        <v>54</v>
      </c>
      <c r="C25" s="24"/>
      <c r="D25" s="24">
        <v>7.7</v>
      </c>
      <c r="E25" s="24">
        <v>7.7</v>
      </c>
      <c r="F25" s="82">
        <v>11.6</v>
      </c>
      <c r="G25" s="20">
        <f t="shared" si="4"/>
        <v>3.8999999999999995</v>
      </c>
      <c r="H25" s="21">
        <f t="shared" si="5"/>
        <v>1.5064935064935063</v>
      </c>
      <c r="I25" s="82"/>
      <c r="J25" s="22">
        <f>SUM(F25-I25)</f>
        <v>11.6</v>
      </c>
      <c r="K25" s="23"/>
    </row>
    <row r="26" spans="1:11" ht="24.75" customHeight="1">
      <c r="A26" s="9">
        <v>220125</v>
      </c>
      <c r="B26" s="61" t="s">
        <v>45</v>
      </c>
      <c r="C26" s="24">
        <v>180</v>
      </c>
      <c r="D26" s="24">
        <v>232.4</v>
      </c>
      <c r="E26" s="24">
        <v>216.4</v>
      </c>
      <c r="F26" s="82">
        <v>333.2</v>
      </c>
      <c r="G26" s="20">
        <f t="shared" si="4"/>
        <v>116.79999999999998</v>
      </c>
      <c r="H26" s="21">
        <f t="shared" si="5"/>
        <v>1.5397412199630314</v>
      </c>
      <c r="I26" s="82">
        <v>163.8</v>
      </c>
      <c r="J26" s="22">
        <f aca="true" t="shared" si="6" ref="J26:J33">SUM(F26-I26)</f>
        <v>169.39999999999998</v>
      </c>
      <c r="K26" s="23">
        <f t="shared" si="1"/>
        <v>2.034188034188034</v>
      </c>
    </row>
    <row r="27" spans="1:11" ht="20.25" customHeight="1">
      <c r="A27" s="9">
        <v>220126</v>
      </c>
      <c r="B27" s="77" t="s">
        <v>50</v>
      </c>
      <c r="C27" s="24"/>
      <c r="D27" s="24">
        <v>78</v>
      </c>
      <c r="E27" s="24">
        <v>78</v>
      </c>
      <c r="F27" s="82">
        <v>102.8</v>
      </c>
      <c r="G27" s="20">
        <f t="shared" si="4"/>
        <v>24.799999999999997</v>
      </c>
      <c r="H27" s="21">
        <f t="shared" si="5"/>
        <v>1.317948717948718</v>
      </c>
      <c r="I27" s="82"/>
      <c r="J27" s="22">
        <f t="shared" si="6"/>
        <v>102.8</v>
      </c>
      <c r="K27" s="23"/>
    </row>
    <row r="28" spans="1:11" ht="40.5" customHeight="1">
      <c r="A28" s="9">
        <v>220804</v>
      </c>
      <c r="B28" s="127" t="s">
        <v>57</v>
      </c>
      <c r="C28" s="24">
        <v>470</v>
      </c>
      <c r="D28" s="24">
        <v>353</v>
      </c>
      <c r="E28" s="24">
        <v>353</v>
      </c>
      <c r="F28" s="82">
        <v>273.8</v>
      </c>
      <c r="G28" s="20">
        <f t="shared" si="4"/>
        <v>-79.19999999999999</v>
      </c>
      <c r="H28" s="21">
        <f t="shared" si="5"/>
        <v>0.7756373937677055</v>
      </c>
      <c r="I28" s="82">
        <v>439</v>
      </c>
      <c r="J28" s="22">
        <f t="shared" si="6"/>
        <v>-165.2</v>
      </c>
      <c r="K28" s="23">
        <f>SUM(F28/I28)*100%</f>
        <v>0.6236902050113895</v>
      </c>
    </row>
    <row r="29" spans="1:11" ht="24" customHeight="1">
      <c r="A29" s="9">
        <v>220900</v>
      </c>
      <c r="B29" s="55" t="s">
        <v>21</v>
      </c>
      <c r="C29" s="24">
        <v>270</v>
      </c>
      <c r="D29" s="24">
        <v>306.9</v>
      </c>
      <c r="E29" s="24">
        <v>284.5</v>
      </c>
      <c r="F29" s="82">
        <v>303.2</v>
      </c>
      <c r="G29" s="20">
        <f t="shared" si="4"/>
        <v>18.69999999999999</v>
      </c>
      <c r="H29" s="21">
        <f t="shared" si="5"/>
        <v>1.0657293497363796</v>
      </c>
      <c r="I29" s="82">
        <v>237.3</v>
      </c>
      <c r="J29" s="22">
        <f t="shared" si="6"/>
        <v>65.89999999999998</v>
      </c>
      <c r="K29" s="23">
        <f>SUM(F29/I29)*100%</f>
        <v>1.2777075431942688</v>
      </c>
    </row>
    <row r="30" spans="1:11" ht="25.5" customHeight="1">
      <c r="A30" s="9">
        <v>240603</v>
      </c>
      <c r="B30" s="62" t="s">
        <v>19</v>
      </c>
      <c r="C30" s="24">
        <v>70</v>
      </c>
      <c r="D30" s="24">
        <v>95</v>
      </c>
      <c r="E30" s="24">
        <v>89.2</v>
      </c>
      <c r="F30" s="82">
        <v>108.5</v>
      </c>
      <c r="G30" s="20">
        <f t="shared" si="4"/>
        <v>19.299999999999997</v>
      </c>
      <c r="H30" s="21">
        <f t="shared" si="5"/>
        <v>1.2163677130044843</v>
      </c>
      <c r="I30" s="82">
        <v>66.7</v>
      </c>
      <c r="J30" s="22">
        <f t="shared" si="6"/>
        <v>41.8</v>
      </c>
      <c r="K30" s="23">
        <f>SUM(F30/I30)*100%</f>
        <v>1.626686656671664</v>
      </c>
    </row>
    <row r="31" spans="1:11" ht="26.25" customHeight="1">
      <c r="A31" s="98">
        <v>300000</v>
      </c>
      <c r="B31" s="94" t="s">
        <v>22</v>
      </c>
      <c r="C31" s="84">
        <f>SUM(C32:C33)</f>
        <v>0</v>
      </c>
      <c r="D31" s="84">
        <f>SUM(D32:D33)</f>
        <v>0</v>
      </c>
      <c r="E31" s="84">
        <f>SUM(E32:E33)</f>
        <v>0</v>
      </c>
      <c r="F31" s="84">
        <v>0</v>
      </c>
      <c r="G31" s="84">
        <v>0</v>
      </c>
      <c r="H31" s="89"/>
      <c r="I31" s="84">
        <v>17.7</v>
      </c>
      <c r="J31" s="84">
        <f>SUM(F31-I31)</f>
        <v>-17.7</v>
      </c>
      <c r="K31" s="97">
        <f>SUM(F31/I31)*100%</f>
        <v>0</v>
      </c>
    </row>
    <row r="32" spans="1:11" ht="28.5" customHeight="1" hidden="1">
      <c r="A32" s="9">
        <v>310102</v>
      </c>
      <c r="B32" s="63" t="s">
        <v>23</v>
      </c>
      <c r="C32" s="18"/>
      <c r="D32" s="18"/>
      <c r="E32" s="18"/>
      <c r="F32" s="82"/>
      <c r="G32" s="20">
        <v>0</v>
      </c>
      <c r="H32" s="21"/>
      <c r="I32" s="82"/>
      <c r="J32" s="22">
        <f t="shared" si="6"/>
        <v>0</v>
      </c>
      <c r="K32" s="23"/>
    </row>
    <row r="33" spans="1:11" ht="24" customHeight="1">
      <c r="A33" s="9"/>
      <c r="B33" s="139" t="s">
        <v>24</v>
      </c>
      <c r="C33" s="18"/>
      <c r="D33" s="18"/>
      <c r="E33" s="18"/>
      <c r="F33" s="82">
        <v>-1.1</v>
      </c>
      <c r="G33" s="20">
        <f>SUM(F33-E33)</f>
        <v>-1.1</v>
      </c>
      <c r="H33" s="21"/>
      <c r="I33" s="82">
        <v>-55</v>
      </c>
      <c r="J33" s="22">
        <f t="shared" si="6"/>
        <v>53.9</v>
      </c>
      <c r="K33" s="23">
        <f>SUM(F33/I33)*100%</f>
        <v>0.02</v>
      </c>
    </row>
    <row r="34" spans="1:11" ht="24.75" customHeight="1">
      <c r="A34" s="99"/>
      <c r="B34" s="94" t="s">
        <v>25</v>
      </c>
      <c r="C34" s="83">
        <f>SUM(C8,C20,C31)</f>
        <v>181926.7</v>
      </c>
      <c r="D34" s="83">
        <f>SUM(D8,D20,D31)</f>
        <v>203964.9</v>
      </c>
      <c r="E34" s="83">
        <f>SUM(E8,E20,E31,E33)</f>
        <v>186070.6</v>
      </c>
      <c r="F34" s="83">
        <f>SUM(F8,F20,F31,F33)</f>
        <v>208329.1</v>
      </c>
      <c r="G34" s="83">
        <f>SUM(G8,G20,G31,G33)</f>
        <v>22258.5</v>
      </c>
      <c r="H34" s="89">
        <f>SUM(F34/E34)*100%</f>
        <v>1.1196239491891786</v>
      </c>
      <c r="I34" s="83">
        <f>SUM(I8,I20,I31,I33)</f>
        <v>137581</v>
      </c>
      <c r="J34" s="83">
        <f>SUM(J8,J20,J31,J33)</f>
        <v>70748.1</v>
      </c>
      <c r="K34" s="97">
        <f aca="true" t="shared" si="7" ref="K34:K45">SUM(F34/I34)*100%</f>
        <v>1.5142287089060262</v>
      </c>
    </row>
    <row r="35" spans="1:11" ht="23.25" customHeight="1">
      <c r="A35" s="15">
        <v>400000</v>
      </c>
      <c r="B35" s="64" t="s">
        <v>26</v>
      </c>
      <c r="C35" s="26">
        <f>SUM(C36)</f>
        <v>64001.8</v>
      </c>
      <c r="D35" s="26">
        <f>SUM(D36)</f>
        <v>140948.1</v>
      </c>
      <c r="E35" s="26">
        <f>SUM(E36)</f>
        <v>123796.3</v>
      </c>
      <c r="F35" s="85">
        <f>SUM(F36)</f>
        <v>122393.40000000001</v>
      </c>
      <c r="G35" s="29">
        <f>SUM(G36)</f>
        <v>-1402.8999999999999</v>
      </c>
      <c r="H35" s="21">
        <f aca="true" t="shared" si="8" ref="H35:H45">SUM(F35/E35)*100%</f>
        <v>0.9886676742358214</v>
      </c>
      <c r="I35" s="85">
        <f>SUM(I36)</f>
        <v>122752.8</v>
      </c>
      <c r="J35" s="29">
        <f>SUM(J36)</f>
        <v>-359.3999999999942</v>
      </c>
      <c r="K35" s="46">
        <f t="shared" si="7"/>
        <v>0.9970721645453302</v>
      </c>
    </row>
    <row r="36" spans="1:11" ht="21" customHeight="1">
      <c r="A36" s="15">
        <v>410300</v>
      </c>
      <c r="B36" s="65" t="s">
        <v>27</v>
      </c>
      <c r="C36" s="26">
        <f>SUM(C37:C46)</f>
        <v>64001.8</v>
      </c>
      <c r="D36" s="26">
        <f>SUM(D37:D46)</f>
        <v>140948.1</v>
      </c>
      <c r="E36" s="26">
        <f>SUM(E37:E46)</f>
        <v>123796.3</v>
      </c>
      <c r="F36" s="85">
        <f>SUM(F37:F46)</f>
        <v>122393.40000000001</v>
      </c>
      <c r="G36" s="29">
        <f>SUM(G37:G46)</f>
        <v>-1402.8999999999999</v>
      </c>
      <c r="H36" s="21">
        <f t="shared" si="8"/>
        <v>0.9886676742358214</v>
      </c>
      <c r="I36" s="85">
        <f>SUM(I37:I47)</f>
        <v>122752.8</v>
      </c>
      <c r="J36" s="28">
        <f aca="true" t="shared" si="9" ref="J36:J45">SUM(F36-I36)</f>
        <v>-359.3999999999942</v>
      </c>
      <c r="K36" s="46">
        <f t="shared" si="7"/>
        <v>0.9970721645453302</v>
      </c>
    </row>
    <row r="37" spans="1:11" ht="48" customHeight="1">
      <c r="A37" s="3">
        <v>410306</v>
      </c>
      <c r="B37" s="129" t="s">
        <v>28</v>
      </c>
      <c r="C37" s="18"/>
      <c r="D37" s="18">
        <v>49256.4</v>
      </c>
      <c r="E37" s="18">
        <v>42764.4</v>
      </c>
      <c r="F37" s="82">
        <v>42764.4</v>
      </c>
      <c r="G37" s="20">
        <f aca="true" t="shared" si="10" ref="G37:G46">SUM(F37-E37)</f>
        <v>0</v>
      </c>
      <c r="H37" s="21">
        <f t="shared" si="8"/>
        <v>1</v>
      </c>
      <c r="I37" s="82">
        <v>39765.1</v>
      </c>
      <c r="J37" s="22">
        <f t="shared" si="9"/>
        <v>2999.300000000003</v>
      </c>
      <c r="K37" s="45">
        <f t="shared" si="7"/>
        <v>1.0754254358721593</v>
      </c>
    </row>
    <row r="38" spans="1:11" ht="66" customHeight="1">
      <c r="A38" s="3">
        <v>410308</v>
      </c>
      <c r="B38" s="129" t="s">
        <v>29</v>
      </c>
      <c r="C38" s="18"/>
      <c r="D38" s="18">
        <v>17879.2</v>
      </c>
      <c r="E38" s="18">
        <v>13934.7</v>
      </c>
      <c r="F38" s="86">
        <v>11896.7</v>
      </c>
      <c r="G38" s="20">
        <f t="shared" si="10"/>
        <v>-2038</v>
      </c>
      <c r="H38" s="21">
        <f t="shared" si="8"/>
        <v>0.8537464028647908</v>
      </c>
      <c r="I38" s="86">
        <v>6494.7</v>
      </c>
      <c r="J38" s="22">
        <f t="shared" si="9"/>
        <v>5402.000000000001</v>
      </c>
      <c r="K38" s="45">
        <f t="shared" si="7"/>
        <v>1.8317551234083178</v>
      </c>
    </row>
    <row r="39" spans="1:11" ht="59.25" customHeight="1">
      <c r="A39" s="3">
        <v>410309</v>
      </c>
      <c r="B39" s="130" t="s">
        <v>30</v>
      </c>
      <c r="C39" s="18"/>
      <c r="D39" s="18"/>
      <c r="E39" s="18"/>
      <c r="F39" s="82"/>
      <c r="G39" s="20">
        <f t="shared" si="10"/>
        <v>0</v>
      </c>
      <c r="H39" s="21"/>
      <c r="I39" s="82">
        <v>714</v>
      </c>
      <c r="J39" s="22">
        <f t="shared" si="9"/>
        <v>-714</v>
      </c>
      <c r="K39" s="45">
        <f t="shared" si="7"/>
        <v>0</v>
      </c>
    </row>
    <row r="40" spans="1:11" ht="48.75" customHeight="1">
      <c r="A40" s="3">
        <v>410310</v>
      </c>
      <c r="B40" s="129" t="s">
        <v>31</v>
      </c>
      <c r="C40" s="18"/>
      <c r="D40" s="18">
        <v>28.6</v>
      </c>
      <c r="E40" s="18">
        <v>19.7</v>
      </c>
      <c r="F40" s="86">
        <v>19.7</v>
      </c>
      <c r="G40" s="20">
        <f t="shared" si="10"/>
        <v>0</v>
      </c>
      <c r="H40" s="21">
        <f t="shared" si="8"/>
        <v>1</v>
      </c>
      <c r="I40" s="86">
        <v>6.2</v>
      </c>
      <c r="J40" s="22">
        <f t="shared" si="9"/>
        <v>13.5</v>
      </c>
      <c r="K40" s="45">
        <f t="shared" si="7"/>
        <v>3.1774193548387095</v>
      </c>
    </row>
    <row r="41" spans="1:11" ht="21" customHeight="1">
      <c r="A41" s="3">
        <v>410339</v>
      </c>
      <c r="B41" s="131" t="s">
        <v>32</v>
      </c>
      <c r="C41" s="18">
        <v>38483.3</v>
      </c>
      <c r="D41" s="18">
        <v>40730.9</v>
      </c>
      <c r="E41" s="18">
        <v>37166.4</v>
      </c>
      <c r="F41" s="86">
        <v>37166.4</v>
      </c>
      <c r="G41" s="20">
        <f t="shared" si="10"/>
        <v>0</v>
      </c>
      <c r="H41" s="21">
        <f t="shared" si="8"/>
        <v>1</v>
      </c>
      <c r="I41" s="86">
        <v>36689.3</v>
      </c>
      <c r="J41" s="22">
        <f t="shared" si="9"/>
        <v>477.09999999999854</v>
      </c>
      <c r="K41" s="30">
        <f t="shared" si="7"/>
        <v>1.0130037912960999</v>
      </c>
    </row>
    <row r="42" spans="1:11" ht="21" customHeight="1">
      <c r="A42" s="3">
        <v>410342</v>
      </c>
      <c r="B42" s="131" t="s">
        <v>33</v>
      </c>
      <c r="C42" s="18">
        <v>25518.5</v>
      </c>
      <c r="D42" s="18">
        <v>25962</v>
      </c>
      <c r="E42" s="18">
        <v>23539.9</v>
      </c>
      <c r="F42" s="86">
        <v>23539.9</v>
      </c>
      <c r="G42" s="20">
        <f t="shared" si="10"/>
        <v>0</v>
      </c>
      <c r="H42" s="21">
        <f t="shared" si="8"/>
        <v>1</v>
      </c>
      <c r="I42" s="86">
        <v>31402.2</v>
      </c>
      <c r="J42" s="22">
        <f t="shared" si="9"/>
        <v>-7862.299999999999</v>
      </c>
      <c r="K42" s="30">
        <f t="shared" si="7"/>
        <v>0.7496258223946093</v>
      </c>
    </row>
    <row r="43" spans="1:11" ht="30.75" customHeight="1">
      <c r="A43" s="3">
        <v>410345</v>
      </c>
      <c r="B43" s="144" t="s">
        <v>59</v>
      </c>
      <c r="C43" s="18"/>
      <c r="D43" s="18">
        <v>2550</v>
      </c>
      <c r="E43" s="18">
        <v>2236.5</v>
      </c>
      <c r="F43" s="92">
        <v>2786.1</v>
      </c>
      <c r="G43" s="20">
        <f t="shared" si="10"/>
        <v>549.5999999999999</v>
      </c>
      <c r="H43" s="21">
        <f t="shared" si="8"/>
        <v>1.245741113346747</v>
      </c>
      <c r="I43" s="86"/>
      <c r="J43" s="22">
        <f t="shared" si="9"/>
        <v>2786.1</v>
      </c>
      <c r="K43" s="30"/>
    </row>
    <row r="44" spans="1:11" ht="18" customHeight="1">
      <c r="A44" s="3">
        <v>410350</v>
      </c>
      <c r="B44" s="129" t="s">
        <v>34</v>
      </c>
      <c r="C44" s="18"/>
      <c r="D44" s="18">
        <v>1432.9</v>
      </c>
      <c r="E44" s="18">
        <v>1362.2</v>
      </c>
      <c r="F44" s="86">
        <v>1237.9</v>
      </c>
      <c r="G44" s="20">
        <f t="shared" si="10"/>
        <v>-124.29999999999995</v>
      </c>
      <c r="H44" s="21">
        <f t="shared" si="8"/>
        <v>0.9087505505799442</v>
      </c>
      <c r="I44" s="92">
        <v>1627.1</v>
      </c>
      <c r="J44" s="22">
        <f t="shared" si="9"/>
        <v>-389.1999999999998</v>
      </c>
      <c r="K44" s="30">
        <f t="shared" si="7"/>
        <v>0.7608014258496713</v>
      </c>
    </row>
    <row r="45" spans="1:11" ht="48">
      <c r="A45" s="3">
        <v>410351</v>
      </c>
      <c r="B45" s="128" t="s">
        <v>56</v>
      </c>
      <c r="C45" s="18"/>
      <c r="D45" s="18">
        <v>3019.6</v>
      </c>
      <c r="E45" s="18">
        <v>2684</v>
      </c>
      <c r="F45" s="86">
        <v>2982.3</v>
      </c>
      <c r="G45" s="20">
        <f t="shared" si="10"/>
        <v>298.3000000000002</v>
      </c>
      <c r="H45" s="21">
        <f t="shared" si="8"/>
        <v>1.111140089418778</v>
      </c>
      <c r="I45" s="86">
        <v>5605.1</v>
      </c>
      <c r="J45" s="22">
        <f t="shared" si="9"/>
        <v>-2622.8</v>
      </c>
      <c r="K45" s="23">
        <f t="shared" si="7"/>
        <v>0.5320690085814704</v>
      </c>
    </row>
    <row r="46" spans="1:11" ht="49.5" customHeight="1">
      <c r="A46" s="3">
        <v>410352</v>
      </c>
      <c r="B46" s="145" t="s">
        <v>60</v>
      </c>
      <c r="C46" s="18"/>
      <c r="D46" s="18">
        <v>88.5</v>
      </c>
      <c r="E46" s="18">
        <v>88.5</v>
      </c>
      <c r="F46" s="86">
        <v>0</v>
      </c>
      <c r="G46" s="20">
        <f t="shared" si="10"/>
        <v>-88.5</v>
      </c>
      <c r="H46" s="21" t="e">
        <v>#DIV/0!</v>
      </c>
      <c r="I46" s="91"/>
      <c r="J46" s="22">
        <v>-25097.5</v>
      </c>
      <c r="K46" s="23">
        <v>0</v>
      </c>
    </row>
    <row r="47" spans="1:11" ht="36" customHeight="1">
      <c r="A47" s="3">
        <v>410370</v>
      </c>
      <c r="B47" s="146" t="s">
        <v>62</v>
      </c>
      <c r="C47" s="18"/>
      <c r="D47" s="18"/>
      <c r="E47" s="18"/>
      <c r="F47" s="86"/>
      <c r="G47" s="20"/>
      <c r="H47" s="21"/>
      <c r="I47" s="91">
        <v>449.1</v>
      </c>
      <c r="J47" s="22"/>
      <c r="K47" s="23"/>
    </row>
    <row r="48" spans="1:11" ht="22.5" customHeight="1">
      <c r="A48" s="93"/>
      <c r="B48" s="94" t="s">
        <v>25</v>
      </c>
      <c r="C48" s="83">
        <f>SUM(C34:C35)</f>
        <v>245928.5</v>
      </c>
      <c r="D48" s="85">
        <f>SUM(D34:D35)</f>
        <v>344913</v>
      </c>
      <c r="E48" s="83">
        <f>SUM(E34:E35)</f>
        <v>309866.9</v>
      </c>
      <c r="F48" s="83">
        <f>SUM(F34:F35)</f>
        <v>330722.5</v>
      </c>
      <c r="G48" s="95">
        <f>SUM(G34:G35)</f>
        <v>20855.6</v>
      </c>
      <c r="H48" s="96">
        <f>SUM(F48/E48)*100%</f>
        <v>1.0673050267711717</v>
      </c>
      <c r="I48" s="83">
        <f>SUM(I34:I35)</f>
        <v>260333.8</v>
      </c>
      <c r="J48" s="83">
        <f>SUM(J34:J35)</f>
        <v>70388.70000000001</v>
      </c>
      <c r="K48" s="97">
        <f>SUM(F48/I48)*100%</f>
        <v>1.270378644647756</v>
      </c>
    </row>
    <row r="49" spans="1:11" ht="21" customHeight="1">
      <c r="A49" s="153" t="s">
        <v>43</v>
      </c>
      <c r="B49" s="154"/>
      <c r="C49" s="154"/>
      <c r="D49" s="154"/>
      <c r="E49" s="154"/>
      <c r="F49" s="154"/>
      <c r="G49" s="154"/>
      <c r="H49" s="154"/>
      <c r="I49" s="154"/>
      <c r="J49" s="154"/>
      <c r="K49" s="155"/>
    </row>
    <row r="50" spans="1:11" ht="24" customHeight="1">
      <c r="A50" s="34">
        <v>180415</v>
      </c>
      <c r="B50" s="133" t="s">
        <v>58</v>
      </c>
      <c r="C50" s="140"/>
      <c r="D50" s="141"/>
      <c r="E50" s="140"/>
      <c r="F50" s="100"/>
      <c r="G50" s="35"/>
      <c r="H50" s="147"/>
      <c r="I50" s="100">
        <v>-2.1</v>
      </c>
      <c r="J50" s="67">
        <f aca="true" t="shared" si="11" ref="J50:J57">SUM(F50-I50)</f>
        <v>2.1</v>
      </c>
      <c r="K50" s="148"/>
    </row>
    <row r="51" spans="1:11" ht="23.25" customHeight="1">
      <c r="A51" s="11">
        <v>190100</v>
      </c>
      <c r="B51" s="132" t="s">
        <v>17</v>
      </c>
      <c r="C51" s="24"/>
      <c r="D51" s="24">
        <v>210</v>
      </c>
      <c r="E51" s="24">
        <v>210</v>
      </c>
      <c r="F51" s="82">
        <v>159.9</v>
      </c>
      <c r="G51" s="20">
        <f>SUM(F51-E51)</f>
        <v>-50.099999999999994</v>
      </c>
      <c r="H51" s="21">
        <f>SUM(F51/E51)*100%</f>
        <v>0.7614285714285715</v>
      </c>
      <c r="I51" s="82">
        <v>207.6</v>
      </c>
      <c r="J51" s="22">
        <f t="shared" si="11"/>
        <v>-47.69999999999999</v>
      </c>
      <c r="K51" s="45">
        <f>SUM(F51/I51)*100%</f>
        <v>0.7702312138728324</v>
      </c>
    </row>
    <row r="52" spans="1:11" ht="36.75" customHeight="1">
      <c r="A52" s="117">
        <v>240616</v>
      </c>
      <c r="B52" s="124" t="s">
        <v>53</v>
      </c>
      <c r="C52" s="24"/>
      <c r="D52" s="24"/>
      <c r="E52" s="118"/>
      <c r="F52" s="82">
        <v>17.8</v>
      </c>
      <c r="G52" s="20">
        <f>SUM(F52-E52)</f>
        <v>17.8</v>
      </c>
      <c r="H52" s="21"/>
      <c r="I52" s="119"/>
      <c r="J52" s="22">
        <f t="shared" si="11"/>
        <v>17.8</v>
      </c>
      <c r="K52" s="45"/>
    </row>
    <row r="53" spans="1:11" ht="52.5" customHeight="1">
      <c r="A53" s="34">
        <v>240621</v>
      </c>
      <c r="B53" s="66" t="s">
        <v>44</v>
      </c>
      <c r="C53" s="35"/>
      <c r="D53" s="35"/>
      <c r="E53" s="147"/>
      <c r="F53" s="100">
        <v>8.4</v>
      </c>
      <c r="G53" s="20">
        <f>SUM(F53-E53)</f>
        <v>8.4</v>
      </c>
      <c r="H53" s="35"/>
      <c r="I53" s="103">
        <v>26.6</v>
      </c>
      <c r="J53" s="22">
        <f t="shared" si="11"/>
        <v>-18.200000000000003</v>
      </c>
      <c r="K53" s="45">
        <f>SUM(F53/I53)*100%</f>
        <v>0.3157894736842105</v>
      </c>
    </row>
    <row r="54" spans="1:11" ht="23.25" customHeight="1">
      <c r="A54" s="34">
        <v>250000</v>
      </c>
      <c r="B54" s="133" t="s">
        <v>36</v>
      </c>
      <c r="C54" s="116">
        <v>9363.6</v>
      </c>
      <c r="D54" s="116">
        <v>9363.6</v>
      </c>
      <c r="E54" s="47">
        <v>8198.8</v>
      </c>
      <c r="F54" s="101">
        <v>8198.8</v>
      </c>
      <c r="G54" s="20">
        <f>SUM(F54-E54)</f>
        <v>0</v>
      </c>
      <c r="H54" s="21">
        <f>SUM(F54/E54)*100%</f>
        <v>1</v>
      </c>
      <c r="I54" s="125">
        <v>17877.8</v>
      </c>
      <c r="J54" s="22">
        <f t="shared" si="11"/>
        <v>-9679</v>
      </c>
      <c r="K54" s="45">
        <f>SUM(F54/I54)*100%</f>
        <v>0.4586022888722326</v>
      </c>
    </row>
    <row r="55" spans="1:11" ht="33" customHeight="1">
      <c r="A55" s="3">
        <v>410366</v>
      </c>
      <c r="B55" s="134" t="s">
        <v>35</v>
      </c>
      <c r="C55" s="18"/>
      <c r="D55" s="18"/>
      <c r="E55" s="18"/>
      <c r="F55" s="82"/>
      <c r="G55" s="20">
        <f>SUM(F55-E55)</f>
        <v>0</v>
      </c>
      <c r="H55" s="21"/>
      <c r="I55" s="104"/>
      <c r="J55" s="22">
        <f t="shared" si="11"/>
        <v>0</v>
      </c>
      <c r="K55" s="23"/>
    </row>
    <row r="56" spans="1:11" ht="21" customHeight="1">
      <c r="A56" s="99"/>
      <c r="B56" s="105" t="s">
        <v>37</v>
      </c>
      <c r="C56" s="83">
        <v>0</v>
      </c>
      <c r="D56" s="83">
        <f>SUM(D57:D60)</f>
        <v>400</v>
      </c>
      <c r="E56" s="83">
        <f>SUM(E57:E60)</f>
        <v>400</v>
      </c>
      <c r="F56" s="83">
        <f>SUM(F57:F60)</f>
        <v>680</v>
      </c>
      <c r="G56" s="83">
        <f>SUM(G57:G60)</f>
        <v>280</v>
      </c>
      <c r="H56" s="89"/>
      <c r="I56" s="83">
        <f>SUM(I57:I60)</f>
        <v>1007.3</v>
      </c>
      <c r="J56" s="83">
        <f t="shared" si="11"/>
        <v>-327.29999999999995</v>
      </c>
      <c r="K56" s="97">
        <f>SUM(F56/I56)*100%</f>
        <v>0.6750719745855257</v>
      </c>
    </row>
    <row r="57" spans="1:11" ht="34.5" customHeight="1">
      <c r="A57" s="111">
        <v>241700</v>
      </c>
      <c r="B57" s="115" t="s">
        <v>51</v>
      </c>
      <c r="C57" s="112"/>
      <c r="D57" s="112"/>
      <c r="E57" s="112"/>
      <c r="F57" s="82">
        <v>129.8</v>
      </c>
      <c r="G57" s="20">
        <f>SUM(F57-E57)</f>
        <v>129.8</v>
      </c>
      <c r="H57" s="113"/>
      <c r="I57" s="82">
        <v>2.2</v>
      </c>
      <c r="J57" s="142">
        <f t="shared" si="11"/>
        <v>127.60000000000001</v>
      </c>
      <c r="K57" s="143">
        <f>SUM(F57/I57)*100%</f>
        <v>59</v>
      </c>
    </row>
    <row r="58" spans="1:11" ht="32.25" customHeight="1">
      <c r="A58" s="114">
        <v>310300</v>
      </c>
      <c r="B58" s="135" t="s">
        <v>38</v>
      </c>
      <c r="C58" s="25"/>
      <c r="D58" s="25"/>
      <c r="E58" s="25"/>
      <c r="F58" s="82"/>
      <c r="G58" s="20" t="s">
        <v>61</v>
      </c>
      <c r="H58" s="21"/>
      <c r="I58" s="82"/>
      <c r="J58" s="22"/>
      <c r="K58" s="23"/>
    </row>
    <row r="59" spans="1:11" ht="21" customHeight="1">
      <c r="A59" s="10">
        <v>330100</v>
      </c>
      <c r="B59" s="136" t="s">
        <v>39</v>
      </c>
      <c r="C59" s="31"/>
      <c r="D59" s="31"/>
      <c r="E59" s="31"/>
      <c r="F59" s="82">
        <v>150.2</v>
      </c>
      <c r="G59" s="20">
        <f>SUM(F59-E59)</f>
        <v>150.2</v>
      </c>
      <c r="H59" s="21"/>
      <c r="I59" s="82">
        <v>368.4</v>
      </c>
      <c r="J59" s="22">
        <f>SUM(F59-I59)</f>
        <v>-218.2</v>
      </c>
      <c r="K59" s="45">
        <f>SUM(F59/I59)*100%</f>
        <v>0.40770901194353965</v>
      </c>
    </row>
    <row r="60" spans="1:11" ht="21" customHeight="1">
      <c r="A60" s="10">
        <v>410350</v>
      </c>
      <c r="B60" s="136" t="s">
        <v>34</v>
      </c>
      <c r="C60" s="31"/>
      <c r="D60" s="31">
        <v>400</v>
      </c>
      <c r="E60" s="31">
        <v>400</v>
      </c>
      <c r="F60" s="82">
        <v>400</v>
      </c>
      <c r="G60" s="20">
        <f>SUM(F60-E60)</f>
        <v>0</v>
      </c>
      <c r="H60" s="21">
        <f>SUM(F60/E60)*100%</f>
        <v>1</v>
      </c>
      <c r="I60" s="82">
        <v>636.7</v>
      </c>
      <c r="J60" s="22">
        <f>SUM(F60-I60)</f>
        <v>-236.70000000000005</v>
      </c>
      <c r="K60" s="45"/>
    </row>
    <row r="61" spans="1:11" ht="21.75" customHeight="1">
      <c r="A61" s="106"/>
      <c r="B61" s="105" t="s">
        <v>40</v>
      </c>
      <c r="C61" s="85">
        <f>SUM(C51:C56)</f>
        <v>9363.6</v>
      </c>
      <c r="D61" s="85">
        <f>SUM(D51:D56)</f>
        <v>9973.6</v>
      </c>
      <c r="E61" s="85">
        <f>SUM(E51:E56)</f>
        <v>8808.8</v>
      </c>
      <c r="F61" s="85">
        <f>SUM(F50:F56)</f>
        <v>9064.9</v>
      </c>
      <c r="G61" s="85">
        <f>SUM(G51:G56)</f>
        <v>256.1</v>
      </c>
      <c r="H61" s="89">
        <f>SUM(F61/E61)*100%</f>
        <v>1.0290731995277451</v>
      </c>
      <c r="I61" s="85">
        <f>SUM(I50:I56)</f>
        <v>19117.199999999997</v>
      </c>
      <c r="J61" s="85">
        <f>SUM(J50:J56)</f>
        <v>-10052.3</v>
      </c>
      <c r="K61" s="97">
        <f>SUM(F61/I61)*100%</f>
        <v>0.4741750884020673</v>
      </c>
    </row>
    <row r="62" spans="1:11" ht="21.75" customHeight="1" thickBot="1">
      <c r="A62" s="107"/>
      <c r="B62" s="108" t="s">
        <v>41</v>
      </c>
      <c r="C62" s="102">
        <f>SUM(C48,C61)</f>
        <v>255292.1</v>
      </c>
      <c r="D62" s="102">
        <f>SUM(D48,D61)</f>
        <v>354886.6</v>
      </c>
      <c r="E62" s="102">
        <f>SUM(E48,E61)</f>
        <v>318675.7</v>
      </c>
      <c r="F62" s="102">
        <f>SUM(F48,F61)</f>
        <v>339787.4</v>
      </c>
      <c r="G62" s="102">
        <f>SUM(G48,G61)</f>
        <v>21111.699999999997</v>
      </c>
      <c r="H62" s="109">
        <f>SUM(F62/E62)*100%</f>
        <v>1.066248226645458</v>
      </c>
      <c r="I62" s="102">
        <f>SUM(I48,I61)</f>
        <v>279451</v>
      </c>
      <c r="J62" s="102">
        <f>SUM(J48,J61)</f>
        <v>60336.40000000001</v>
      </c>
      <c r="K62" s="110">
        <f>SUM(F62/I62)*100%</f>
        <v>1.2159104816228965</v>
      </c>
    </row>
    <row r="63" spans="1:11" ht="23.25" customHeight="1">
      <c r="A63" s="68"/>
      <c r="B63" s="69" t="s">
        <v>42</v>
      </c>
      <c r="C63" s="70"/>
      <c r="D63" s="70"/>
      <c r="E63" s="71"/>
      <c r="F63" s="72"/>
      <c r="G63" s="73"/>
      <c r="H63" s="74"/>
      <c r="I63" s="75"/>
      <c r="J63" s="76"/>
      <c r="K63" s="76"/>
    </row>
    <row r="64" spans="1:11" ht="18.75">
      <c r="A64" s="1"/>
      <c r="B64" s="1"/>
      <c r="C64" s="48"/>
      <c r="D64" s="48"/>
      <c r="E64" s="49"/>
      <c r="F64" s="50"/>
      <c r="G64" s="51"/>
      <c r="H64" s="52"/>
      <c r="I64" s="33"/>
      <c r="J64" s="32"/>
      <c r="K64" s="32"/>
    </row>
    <row r="65" spans="1:11" ht="18.75">
      <c r="A65" s="1"/>
      <c r="B65" s="1"/>
      <c r="C65" s="48"/>
      <c r="D65" s="48"/>
      <c r="E65" s="49"/>
      <c r="F65" s="53"/>
      <c r="G65" s="51"/>
      <c r="H65" s="52"/>
      <c r="I65" s="33"/>
      <c r="J65" s="32"/>
      <c r="K65" s="32"/>
    </row>
    <row r="66" spans="1:11" ht="20.25">
      <c r="A66" s="1"/>
      <c r="B66" s="1"/>
      <c r="C66" s="16"/>
      <c r="D66" s="16"/>
      <c r="E66" s="16"/>
      <c r="F66" s="12"/>
      <c r="G66" s="12"/>
      <c r="H66" s="13"/>
      <c r="I66" s="14"/>
      <c r="J66" s="1"/>
      <c r="K66" s="1"/>
    </row>
  </sheetData>
  <sheetProtection/>
  <mergeCells count="13">
    <mergeCell ref="E5:E6"/>
    <mergeCell ref="F5:F6"/>
    <mergeCell ref="G5:H5"/>
    <mergeCell ref="I5:I6"/>
    <mergeCell ref="J5:K5"/>
    <mergeCell ref="A49:K49"/>
    <mergeCell ref="B1:K1"/>
    <mergeCell ref="B2:K2"/>
    <mergeCell ref="B3:K3"/>
    <mergeCell ref="A5:A6"/>
    <mergeCell ref="B5:B6"/>
    <mergeCell ref="C5:C6"/>
    <mergeCell ref="D5:D6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lutay</cp:lastModifiedBy>
  <cp:lastPrinted>2016-12-12T09:08:54Z</cp:lastPrinted>
  <dcterms:created xsi:type="dcterms:W3CDTF">2015-02-12T09:02:27Z</dcterms:created>
  <dcterms:modified xsi:type="dcterms:W3CDTF">2016-12-12T09:52:44Z</dcterms:modified>
  <cp:category/>
  <cp:version/>
  <cp:contentType/>
  <cp:contentStatus/>
</cp:coreProperties>
</file>