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365" windowWidth="6000" windowHeight="5205" tabRatio="555"/>
  </bookViews>
  <sheets>
    <sheet name="2018" sheetId="17" r:id="rId1"/>
  </sheets>
  <definedNames>
    <definedName name="_xlnm._FilterDatabase" localSheetId="0" hidden="1">'2018'!$C$1:$C$2211</definedName>
    <definedName name="_xlnm.Print_Titles" localSheetId="0">'2018'!$2:$5</definedName>
    <definedName name="_xlnm.Print_Area" localSheetId="0">'2018'!$A$1:$W$219</definedName>
  </definedNames>
  <calcPr calcId="145621"/>
</workbook>
</file>

<file path=xl/calcChain.xml><?xml version="1.0" encoding="utf-8"?>
<calcChain xmlns="http://schemas.openxmlformats.org/spreadsheetml/2006/main">
  <c r="F239" i="17" l="1"/>
  <c r="F7" i="17"/>
  <c r="O239" i="17"/>
  <c r="N239" i="17"/>
  <c r="M239" i="17"/>
  <c r="L239" i="17"/>
  <c r="G239" i="17"/>
  <c r="H239" i="17"/>
  <c r="M7" i="17" l="1"/>
  <c r="N7" i="17"/>
  <c r="O7" i="17"/>
  <c r="L7" i="17"/>
  <c r="G7" i="17"/>
  <c r="H7" i="17"/>
  <c r="K183" i="17"/>
  <c r="J183" i="17"/>
  <c r="U183" i="17"/>
  <c r="T183" i="17"/>
  <c r="S183" i="17"/>
  <c r="R183" i="17"/>
  <c r="Q183" i="17"/>
  <c r="P183" i="17"/>
  <c r="U95" i="17"/>
  <c r="W95" i="17" s="1"/>
  <c r="T95" i="17"/>
  <c r="S95" i="17"/>
  <c r="R95" i="17"/>
  <c r="K95" i="17"/>
  <c r="J95" i="17"/>
  <c r="U54" i="17"/>
  <c r="T54" i="17"/>
  <c r="S54" i="17"/>
  <c r="R54" i="17"/>
  <c r="Q54" i="17"/>
  <c r="P54" i="17"/>
  <c r="W54" i="17" l="1"/>
  <c r="W183" i="17"/>
  <c r="V183" i="17"/>
  <c r="V95" i="17"/>
  <c r="V54" i="17"/>
  <c r="U3" i="17" l="1"/>
  <c r="O3" i="17"/>
  <c r="T3" i="17"/>
  <c r="N3" i="17"/>
  <c r="J157" i="17" l="1"/>
  <c r="P157" i="17"/>
  <c r="Q157" i="17"/>
  <c r="R157" i="17"/>
  <c r="S157" i="17"/>
  <c r="T157" i="17"/>
  <c r="U157" i="17"/>
  <c r="V157" i="17" l="1"/>
  <c r="W157" i="17"/>
  <c r="R161" i="17"/>
  <c r="J58" i="17" l="1"/>
  <c r="J59" i="17"/>
  <c r="I58" i="17" l="1"/>
  <c r="Q239" i="17"/>
  <c r="P239" i="17"/>
  <c r="K233" i="17"/>
  <c r="J233" i="17"/>
  <c r="J239" i="17"/>
  <c r="K239" i="17" l="1"/>
  <c r="U106" i="17"/>
  <c r="T106" i="17"/>
  <c r="S106" i="17"/>
  <c r="R106" i="17"/>
  <c r="Q106" i="17"/>
  <c r="P106" i="17"/>
  <c r="Z106" i="17" s="1"/>
  <c r="K106" i="17"/>
  <c r="J106" i="17"/>
  <c r="Y106" i="17" s="1"/>
  <c r="V106" i="17" l="1"/>
  <c r="W106" i="17"/>
  <c r="M243" i="17"/>
  <c r="N243" i="17"/>
  <c r="O243" i="17"/>
  <c r="M244" i="17"/>
  <c r="N244" i="17"/>
  <c r="O244" i="17"/>
  <c r="L244" i="17"/>
  <c r="L243" i="17"/>
  <c r="G243" i="17"/>
  <c r="H243" i="17"/>
  <c r="G244" i="17"/>
  <c r="H244" i="17"/>
  <c r="F244" i="17"/>
  <c r="F243" i="17"/>
  <c r="O8" i="17"/>
  <c r="N8" i="17"/>
  <c r="M8" i="17"/>
  <c r="L8" i="17"/>
  <c r="G8" i="17"/>
  <c r="H8" i="17"/>
  <c r="F8" i="17"/>
  <c r="U46" i="17"/>
  <c r="U243" i="17" s="1"/>
  <c r="T46" i="17"/>
  <c r="T243" i="17" s="1"/>
  <c r="S46" i="17"/>
  <c r="S243" i="17" s="1"/>
  <c r="R46" i="17"/>
  <c r="R243" i="17" s="1"/>
  <c r="Q46" i="17"/>
  <c r="P46" i="17"/>
  <c r="J46" i="17"/>
  <c r="J44" i="17"/>
  <c r="U44" i="17"/>
  <c r="U244" i="17" s="1"/>
  <c r="T44" i="17"/>
  <c r="T244" i="17" s="1"/>
  <c r="S44" i="17"/>
  <c r="S244" i="17" s="1"/>
  <c r="R44" i="17"/>
  <c r="R244" i="17" s="1"/>
  <c r="Q44" i="17"/>
  <c r="P44" i="17"/>
  <c r="K244" i="17" l="1"/>
  <c r="J244" i="17"/>
  <c r="J243" i="17"/>
  <c r="K243" i="17"/>
  <c r="Q244" i="17"/>
  <c r="P244" i="17"/>
  <c r="P243" i="17"/>
  <c r="Q243" i="17"/>
  <c r="W244" i="17"/>
  <c r="V244" i="17"/>
  <c r="V243" i="17"/>
  <c r="W243" i="17"/>
  <c r="W46" i="17"/>
  <c r="V46" i="17"/>
  <c r="W44" i="17"/>
  <c r="V44" i="17"/>
  <c r="Q43" i="17"/>
  <c r="P43" i="17"/>
  <c r="U43" i="17"/>
  <c r="T43" i="17"/>
  <c r="S43" i="17"/>
  <c r="R43" i="17"/>
  <c r="J43" i="17"/>
  <c r="W43" i="17" l="1"/>
  <c r="V43" i="17"/>
  <c r="W9" i="17" l="1"/>
  <c r="W12" i="17"/>
  <c r="W14" i="17"/>
  <c r="W18" i="17"/>
  <c r="W63" i="17"/>
  <c r="U159" i="17" l="1"/>
  <c r="T159" i="17"/>
  <c r="S159" i="17"/>
  <c r="R159" i="17"/>
  <c r="Q159" i="17"/>
  <c r="P159" i="17"/>
  <c r="Z159" i="17" s="1"/>
  <c r="J159" i="17"/>
  <c r="Y159" i="17" s="1"/>
  <c r="M107" i="17"/>
  <c r="N107" i="17"/>
  <c r="O107" i="17"/>
  <c r="L107" i="17"/>
  <c r="G107" i="17"/>
  <c r="H107" i="17"/>
  <c r="F107" i="17"/>
  <c r="Q121" i="17"/>
  <c r="U120" i="17"/>
  <c r="T120" i="17"/>
  <c r="S120" i="17"/>
  <c r="R120" i="17"/>
  <c r="P120" i="17"/>
  <c r="Z120" i="17" s="1"/>
  <c r="K120" i="17"/>
  <c r="J120" i="17"/>
  <c r="Y120" i="17" s="1"/>
  <c r="U45" i="17"/>
  <c r="T45" i="17"/>
  <c r="S45" i="17"/>
  <c r="R45" i="17"/>
  <c r="Q45" i="17"/>
  <c r="P45" i="17"/>
  <c r="J45" i="17"/>
  <c r="W120" i="17" l="1"/>
  <c r="W159" i="17"/>
  <c r="V159" i="17"/>
  <c r="W45" i="17"/>
  <c r="V120" i="17"/>
  <c r="V45" i="17"/>
  <c r="U110" i="17"/>
  <c r="T110" i="17"/>
  <c r="S110" i="17"/>
  <c r="R110" i="17"/>
  <c r="Q110" i="17"/>
  <c r="P110" i="17"/>
  <c r="K110" i="17"/>
  <c r="J110" i="17"/>
  <c r="W110" i="17" l="1"/>
  <c r="V110" i="17"/>
  <c r="M80" i="17"/>
  <c r="N80" i="17"/>
  <c r="O80" i="17"/>
  <c r="L80" i="17"/>
  <c r="G80" i="17"/>
  <c r="H80" i="17"/>
  <c r="F80" i="17"/>
  <c r="U84" i="17"/>
  <c r="T84" i="17"/>
  <c r="S84" i="17"/>
  <c r="R84" i="17"/>
  <c r="Q84" i="17"/>
  <c r="P84" i="17"/>
  <c r="K84" i="17"/>
  <c r="J84" i="17"/>
  <c r="W84" i="17" l="1"/>
  <c r="V84" i="17"/>
  <c r="P189" i="17" l="1"/>
  <c r="P188" i="17"/>
  <c r="P187" i="17"/>
  <c r="P186" i="17"/>
  <c r="P185" i="17"/>
  <c r="Q67" i="17"/>
  <c r="P67" i="17"/>
  <c r="O242" i="17"/>
  <c r="O241" i="17"/>
  <c r="O240" i="17"/>
  <c r="O238" i="17"/>
  <c r="O237" i="17"/>
  <c r="O236" i="17"/>
  <c r="O235" i="17"/>
  <c r="O234" i="17"/>
  <c r="O233" i="17"/>
  <c r="O232" i="17"/>
  <c r="O231" i="17"/>
  <c r="O230" i="17"/>
  <c r="O229" i="17"/>
  <c r="O228" i="17"/>
  <c r="O227" i="17"/>
  <c r="N235" i="17"/>
  <c r="M235" i="17"/>
  <c r="L235" i="17"/>
  <c r="H235" i="17"/>
  <c r="G235" i="17"/>
  <c r="N233" i="17"/>
  <c r="M233" i="17"/>
  <c r="N240" i="17"/>
  <c r="M240" i="17"/>
  <c r="L240" i="17"/>
  <c r="N238" i="17"/>
  <c r="M238" i="17"/>
  <c r="L238" i="17"/>
  <c r="N237" i="17"/>
  <c r="M237" i="17"/>
  <c r="L237" i="17"/>
  <c r="N230" i="17"/>
  <c r="M230" i="17"/>
  <c r="L230" i="17"/>
  <c r="N236" i="17"/>
  <c r="M236" i="17"/>
  <c r="L236" i="17"/>
  <c r="N234" i="17"/>
  <c r="M234" i="17"/>
  <c r="L234" i="17"/>
  <c r="L233" i="17"/>
  <c r="N232" i="17"/>
  <c r="M232" i="17"/>
  <c r="L232" i="17"/>
  <c r="N231" i="17"/>
  <c r="M231" i="17"/>
  <c r="L231" i="17"/>
  <c r="N241" i="17"/>
  <c r="M241" i="17"/>
  <c r="L241" i="17"/>
  <c r="N242" i="17"/>
  <c r="M242" i="17"/>
  <c r="L242" i="17"/>
  <c r="N227" i="17"/>
  <c r="M227" i="17"/>
  <c r="L227" i="17"/>
  <c r="N229" i="17"/>
  <c r="M229" i="17"/>
  <c r="L229" i="17"/>
  <c r="N228" i="17"/>
  <c r="M228" i="17"/>
  <c r="L228" i="17"/>
  <c r="H240" i="17"/>
  <c r="G240" i="17"/>
  <c r="F240" i="17"/>
  <c r="H234" i="17"/>
  <c r="G234" i="17"/>
  <c r="F234" i="17"/>
  <c r="F235" i="17"/>
  <c r="F233" i="17"/>
  <c r="H232" i="17"/>
  <c r="G232" i="17"/>
  <c r="F232" i="17"/>
  <c r="K240" i="17" l="1"/>
  <c r="J240" i="17"/>
  <c r="J235" i="17"/>
  <c r="K235" i="17"/>
  <c r="P227" i="17"/>
  <c r="Q229" i="17"/>
  <c r="P229" i="17"/>
  <c r="P237" i="17"/>
  <c r="Q237" i="17"/>
  <c r="Q242" i="17"/>
  <c r="P242" i="17"/>
  <c r="P228" i="17"/>
  <c r="Q228" i="17"/>
  <c r="P230" i="17"/>
  <c r="Q230" i="17"/>
  <c r="Q236" i="17"/>
  <c r="P236" i="17"/>
  <c r="P241" i="17"/>
  <c r="Q241" i="17"/>
  <c r="Q240" i="17"/>
  <c r="P240" i="17"/>
  <c r="P238" i="17"/>
  <c r="Q238" i="17"/>
  <c r="Q235" i="17"/>
  <c r="P235" i="17"/>
  <c r="J232" i="17"/>
  <c r="K232" i="17"/>
  <c r="Q233" i="17"/>
  <c r="P233" i="17"/>
  <c r="Q232" i="17"/>
  <c r="P232" i="17"/>
  <c r="P231" i="17"/>
  <c r="Q231" i="17"/>
  <c r="Q234" i="17"/>
  <c r="P234" i="17"/>
  <c r="K234" i="17"/>
  <c r="J234" i="17"/>
  <c r="O245" i="17"/>
  <c r="L245" i="17"/>
  <c r="N245" i="17"/>
  <c r="M245" i="17"/>
  <c r="G50" i="17"/>
  <c r="H50" i="17"/>
  <c r="F50" i="17"/>
  <c r="M50" i="17"/>
  <c r="N50" i="17"/>
  <c r="O50" i="17"/>
  <c r="L50" i="17"/>
  <c r="Q245" i="17" l="1"/>
  <c r="P245" i="17"/>
  <c r="U67" i="17"/>
  <c r="T67" i="17"/>
  <c r="S67" i="17"/>
  <c r="R67" i="17"/>
  <c r="Q78" i="17"/>
  <c r="U78" i="17"/>
  <c r="T78" i="17"/>
  <c r="S78" i="17"/>
  <c r="R78" i="17"/>
  <c r="P78" i="17"/>
  <c r="Z78" i="17" s="1"/>
  <c r="W67" i="17" l="1"/>
  <c r="W78" i="17"/>
  <c r="V67" i="17"/>
  <c r="V78" i="17"/>
  <c r="Q55" i="17" l="1"/>
  <c r="Q161" i="17" l="1"/>
  <c r="Q160" i="17"/>
  <c r="Q189" i="17"/>
  <c r="U55" i="17" l="1"/>
  <c r="T55" i="17"/>
  <c r="S55" i="17"/>
  <c r="R55" i="17"/>
  <c r="P55" i="17"/>
  <c r="J55" i="17"/>
  <c r="U68" i="17"/>
  <c r="T68" i="17"/>
  <c r="S68" i="17"/>
  <c r="R68" i="17"/>
  <c r="Q68" i="17"/>
  <c r="P68" i="17"/>
  <c r="J68" i="17"/>
  <c r="U161" i="17"/>
  <c r="T161" i="17"/>
  <c r="T235" i="17" s="1"/>
  <c r="S161" i="17"/>
  <c r="S235" i="17" s="1"/>
  <c r="R235" i="17"/>
  <c r="P161" i="17"/>
  <c r="J161" i="17"/>
  <c r="U182" i="17"/>
  <c r="T182" i="17"/>
  <c r="S182" i="17"/>
  <c r="R182" i="17"/>
  <c r="P182" i="17"/>
  <c r="K182" i="17"/>
  <c r="J182" i="17"/>
  <c r="U66" i="17"/>
  <c r="T66" i="17"/>
  <c r="T233" i="17" s="1"/>
  <c r="S66" i="17"/>
  <c r="S233" i="17" s="1"/>
  <c r="R66" i="17"/>
  <c r="R233" i="17" s="1"/>
  <c r="Q66" i="17"/>
  <c r="P66" i="17"/>
  <c r="J66" i="17"/>
  <c r="U65" i="17"/>
  <c r="T65" i="17"/>
  <c r="T232" i="17" s="1"/>
  <c r="S65" i="17"/>
  <c r="S232" i="17" s="1"/>
  <c r="R65" i="17"/>
  <c r="R232" i="17" s="1"/>
  <c r="P65" i="17"/>
  <c r="K65" i="17"/>
  <c r="J65" i="17"/>
  <c r="U72" i="17"/>
  <c r="T72" i="17"/>
  <c r="S72" i="17"/>
  <c r="R72" i="17"/>
  <c r="Q72" i="17"/>
  <c r="Q69" i="17"/>
  <c r="P72" i="17"/>
  <c r="K72" i="17"/>
  <c r="J72" i="17"/>
  <c r="U64" i="17"/>
  <c r="T64" i="17"/>
  <c r="S64" i="17"/>
  <c r="R64" i="17"/>
  <c r="Q64" i="17"/>
  <c r="P64" i="17"/>
  <c r="K64" i="17"/>
  <c r="J64" i="17"/>
  <c r="R234" i="17" l="1"/>
  <c r="W68" i="17"/>
  <c r="W64" i="17"/>
  <c r="W72" i="17"/>
  <c r="U233" i="17"/>
  <c r="W66" i="17"/>
  <c r="W161" i="17"/>
  <c r="U235" i="17"/>
  <c r="R240" i="17"/>
  <c r="T240" i="17"/>
  <c r="W55" i="17"/>
  <c r="V182" i="17"/>
  <c r="W182" i="17"/>
  <c r="U232" i="17"/>
  <c r="W65" i="17"/>
  <c r="S234" i="17"/>
  <c r="U240" i="17"/>
  <c r="U234" i="17"/>
  <c r="T234" i="17"/>
  <c r="S240" i="17"/>
  <c r="Q7" i="17"/>
  <c r="V55" i="17"/>
  <c r="V68" i="17"/>
  <c r="V161" i="17"/>
  <c r="V66" i="17"/>
  <c r="V65" i="17"/>
  <c r="V72" i="17"/>
  <c r="V64" i="17"/>
  <c r="W240" i="17" l="1"/>
  <c r="V240" i="17"/>
  <c r="W233" i="17"/>
  <c r="V233" i="17"/>
  <c r="V232" i="17"/>
  <c r="W232" i="17"/>
  <c r="V235" i="17"/>
  <c r="W235" i="17"/>
  <c r="W234" i="17"/>
  <c r="V234" i="17"/>
  <c r="J185" i="17"/>
  <c r="U160" i="17" l="1"/>
  <c r="T160" i="17"/>
  <c r="S160" i="17"/>
  <c r="R160" i="17"/>
  <c r="P160" i="17"/>
  <c r="Z160" i="17" s="1"/>
  <c r="J160" i="17"/>
  <c r="Y160" i="17" s="1"/>
  <c r="W160" i="17" l="1"/>
  <c r="V160" i="17"/>
  <c r="G228" i="17" l="1"/>
  <c r="H228" i="17"/>
  <c r="J112" i="17" l="1"/>
  <c r="J109" i="17"/>
  <c r="K118" i="17"/>
  <c r="K111" i="17"/>
  <c r="Q109" i="17"/>
  <c r="P118" i="17"/>
  <c r="P111" i="17"/>
  <c r="P109" i="17"/>
  <c r="U162" i="17" l="1"/>
  <c r="T162" i="17"/>
  <c r="S162" i="17"/>
  <c r="R162" i="17"/>
  <c r="P162" i="17"/>
  <c r="K162" i="17"/>
  <c r="J162" i="17"/>
  <c r="Q112" i="17"/>
  <c r="U118" i="17"/>
  <c r="T118" i="17"/>
  <c r="S118" i="17"/>
  <c r="R118" i="17"/>
  <c r="Z118" i="17"/>
  <c r="J118" i="17"/>
  <c r="Y118" i="17" s="1"/>
  <c r="W118" i="17" l="1"/>
  <c r="W162" i="17"/>
  <c r="V162" i="17"/>
  <c r="V118" i="17"/>
  <c r="G227" i="17"/>
  <c r="F227" i="17"/>
  <c r="H227" i="17"/>
  <c r="T47" i="17"/>
  <c r="T42" i="17"/>
  <c r="S22" i="17"/>
  <c r="U42" i="17"/>
  <c r="U47" i="17"/>
  <c r="W47" i="17" s="1"/>
  <c r="U37" i="17"/>
  <c r="U185" i="17"/>
  <c r="T185" i="17"/>
  <c r="S185" i="17"/>
  <c r="R185" i="17"/>
  <c r="U184" i="17"/>
  <c r="T184" i="17"/>
  <c r="S184" i="17"/>
  <c r="R184" i="17"/>
  <c r="U181" i="17"/>
  <c r="T181" i="17"/>
  <c r="S181" i="17"/>
  <c r="R181" i="17"/>
  <c r="U180" i="17"/>
  <c r="T180" i="17"/>
  <c r="S180" i="17"/>
  <c r="R180" i="17"/>
  <c r="U109" i="17"/>
  <c r="T109" i="17"/>
  <c r="S109" i="17"/>
  <c r="R109" i="17"/>
  <c r="U40" i="17"/>
  <c r="T40" i="17"/>
  <c r="S40" i="17"/>
  <c r="R40" i="17"/>
  <c r="H98" i="17"/>
  <c r="T37" i="17"/>
  <c r="W37" i="17" s="1"/>
  <c r="Z188" i="17"/>
  <c r="U188" i="17"/>
  <c r="T188" i="17"/>
  <c r="S188" i="17"/>
  <c r="R188" i="17"/>
  <c r="K188" i="17"/>
  <c r="J188" i="17"/>
  <c r="Y188" i="17" s="1"/>
  <c r="K185" i="17"/>
  <c r="P184" i="17"/>
  <c r="P181" i="17"/>
  <c r="P180" i="17"/>
  <c r="Q184" i="17"/>
  <c r="J184" i="17"/>
  <c r="Q181" i="17"/>
  <c r="Q179" i="17"/>
  <c r="K181" i="17"/>
  <c r="J181" i="17"/>
  <c r="K180" i="17"/>
  <c r="J180" i="17"/>
  <c r="U179" i="17"/>
  <c r="T179" i="17"/>
  <c r="S179" i="17"/>
  <c r="R179" i="17"/>
  <c r="P179" i="17"/>
  <c r="Z179" i="17" s="1"/>
  <c r="J179" i="17"/>
  <c r="Y179" i="17" s="1"/>
  <c r="U158" i="17"/>
  <c r="T158" i="17"/>
  <c r="S158" i="17"/>
  <c r="R158" i="17"/>
  <c r="Q158" i="17"/>
  <c r="P158" i="17"/>
  <c r="Z158" i="17" s="1"/>
  <c r="J158" i="17"/>
  <c r="Y158" i="17" s="1"/>
  <c r="Q156" i="17"/>
  <c r="U156" i="17"/>
  <c r="T156" i="17"/>
  <c r="S156" i="17"/>
  <c r="R156" i="17"/>
  <c r="P156" i="17"/>
  <c r="Z156" i="17" s="1"/>
  <c r="J156" i="17"/>
  <c r="Y156" i="17" s="1"/>
  <c r="U119" i="17"/>
  <c r="T119" i="17"/>
  <c r="S119" i="17"/>
  <c r="R119" i="17"/>
  <c r="Q119" i="17"/>
  <c r="P119" i="17"/>
  <c r="Z119" i="17" s="1"/>
  <c r="K119" i="17"/>
  <c r="J119" i="17"/>
  <c r="Y119" i="17" s="1"/>
  <c r="U112" i="17"/>
  <c r="T112" i="17"/>
  <c r="S112" i="17"/>
  <c r="R112" i="17"/>
  <c r="P112" i="17"/>
  <c r="Z112" i="17" s="1"/>
  <c r="Y112" i="17"/>
  <c r="U111" i="17"/>
  <c r="T111" i="17"/>
  <c r="S111" i="17"/>
  <c r="R111" i="17"/>
  <c r="Z111" i="17"/>
  <c r="J111" i="17"/>
  <c r="Y111" i="17" s="1"/>
  <c r="U77" i="17"/>
  <c r="T77" i="17"/>
  <c r="S77" i="17"/>
  <c r="R77" i="17"/>
  <c r="Q77" i="17"/>
  <c r="P77" i="17"/>
  <c r="Z77" i="17" s="1"/>
  <c r="K77" i="17"/>
  <c r="J77" i="17"/>
  <c r="Y77" i="17" s="1"/>
  <c r="K37" i="17"/>
  <c r="J37" i="17"/>
  <c r="R37" i="17"/>
  <c r="S37" i="17"/>
  <c r="K47" i="17"/>
  <c r="J47" i="17"/>
  <c r="R47" i="17"/>
  <c r="S47" i="17"/>
  <c r="K42" i="17"/>
  <c r="J42" i="17"/>
  <c r="R42" i="17"/>
  <c r="S42" i="17"/>
  <c r="K40" i="17"/>
  <c r="K39" i="17"/>
  <c r="J40" i="17"/>
  <c r="U30" i="17"/>
  <c r="T30" i="17"/>
  <c r="S30" i="17"/>
  <c r="R30" i="17"/>
  <c r="K30" i="17"/>
  <c r="J30" i="17"/>
  <c r="U29" i="17"/>
  <c r="T29" i="17"/>
  <c r="S29" i="17"/>
  <c r="R29" i="17"/>
  <c r="K29" i="17"/>
  <c r="J29" i="17"/>
  <c r="U27" i="17"/>
  <c r="T27" i="17"/>
  <c r="S27" i="17"/>
  <c r="R27" i="17"/>
  <c r="K27" i="17"/>
  <c r="J27" i="17"/>
  <c r="K227" i="17" l="1"/>
  <c r="J227" i="17"/>
  <c r="W29" i="17"/>
  <c r="W111" i="17"/>
  <c r="W156" i="17"/>
  <c r="W109" i="17"/>
  <c r="W180" i="17"/>
  <c r="W112" i="17"/>
  <c r="W158" i="17"/>
  <c r="W184" i="17"/>
  <c r="W179" i="17"/>
  <c r="W42" i="17"/>
  <c r="W188" i="17"/>
  <c r="W185" i="17"/>
  <c r="W181" i="17"/>
  <c r="W119" i="17"/>
  <c r="W77" i="17"/>
  <c r="W40" i="17"/>
  <c r="W30" i="17"/>
  <c r="W27" i="17"/>
  <c r="V47" i="17"/>
  <c r="V184" i="17"/>
  <c r="V119" i="17"/>
  <c r="V40" i="17"/>
  <c r="V109" i="17"/>
  <c r="V42" i="17"/>
  <c r="V180" i="17"/>
  <c r="V181" i="17"/>
  <c r="V185" i="17"/>
  <c r="V37" i="17"/>
  <c r="V188" i="17"/>
  <c r="V158" i="17"/>
  <c r="V179" i="17"/>
  <c r="V156" i="17"/>
  <c r="V111" i="17"/>
  <c r="V77" i="17"/>
  <c r="V112" i="17"/>
  <c r="V29" i="17"/>
  <c r="V30" i="17"/>
  <c r="V27" i="17"/>
  <c r="H230" i="17"/>
  <c r="G230" i="17"/>
  <c r="F230" i="17"/>
  <c r="H237" i="17"/>
  <c r="G237" i="17"/>
  <c r="K237" i="17" l="1"/>
  <c r="J237" i="17"/>
  <c r="K230" i="17"/>
  <c r="J230" i="17"/>
  <c r="Q227" i="17"/>
  <c r="U90" i="17" l="1"/>
  <c r="U230" i="17" s="1"/>
  <c r="T90" i="17"/>
  <c r="S90" i="17"/>
  <c r="S230" i="17" s="1"/>
  <c r="R90" i="17"/>
  <c r="R230" i="17" s="1"/>
  <c r="P90" i="17"/>
  <c r="K90" i="17"/>
  <c r="J90" i="17"/>
  <c r="U89" i="17"/>
  <c r="T89" i="17"/>
  <c r="S89" i="17"/>
  <c r="R89" i="17"/>
  <c r="P89" i="17"/>
  <c r="K89" i="17"/>
  <c r="J89" i="17"/>
  <c r="W89" i="17" l="1"/>
  <c r="T230" i="17"/>
  <c r="W90" i="17"/>
  <c r="V90" i="17"/>
  <c r="V89" i="17"/>
  <c r="W230" i="17" l="1"/>
  <c r="V230" i="17"/>
  <c r="J96" i="17"/>
  <c r="Y96" i="17" s="1"/>
  <c r="K96" i="17"/>
  <c r="P96" i="17"/>
  <c r="Z96" i="17" s="1"/>
  <c r="Q96" i="17"/>
  <c r="R96" i="17"/>
  <c r="S96" i="17"/>
  <c r="T96" i="17"/>
  <c r="U96" i="17"/>
  <c r="W96" i="17" l="1"/>
  <c r="V96" i="17"/>
  <c r="U74" i="17"/>
  <c r="T74" i="17"/>
  <c r="S74" i="17"/>
  <c r="R74" i="17"/>
  <c r="Q74" i="17"/>
  <c r="P74" i="17"/>
  <c r="K74" i="17"/>
  <c r="J74" i="17"/>
  <c r="W74" i="17" l="1"/>
  <c r="V74" i="17"/>
  <c r="U20" i="17"/>
  <c r="T20" i="17"/>
  <c r="S20" i="17"/>
  <c r="R20" i="17"/>
  <c r="K20" i="17"/>
  <c r="J20" i="17"/>
  <c r="Y20" i="17" s="1"/>
  <c r="W20" i="17" l="1"/>
  <c r="V20" i="17"/>
  <c r="U214" i="17" l="1"/>
  <c r="T214" i="17"/>
  <c r="S214" i="17"/>
  <c r="R214" i="17"/>
  <c r="K214" i="17"/>
  <c r="J214" i="17"/>
  <c r="W214" i="17" l="1"/>
  <c r="V214" i="17"/>
  <c r="P145" i="17"/>
  <c r="Z145" i="17" s="1"/>
  <c r="Q145" i="17"/>
  <c r="T145" i="17"/>
  <c r="W145" i="17" s="1"/>
  <c r="S145" i="17"/>
  <c r="R145" i="17"/>
  <c r="V145" i="17" l="1"/>
  <c r="U206" i="17"/>
  <c r="T206" i="17"/>
  <c r="S206" i="17"/>
  <c r="R206" i="17"/>
  <c r="K206" i="17"/>
  <c r="J206" i="17"/>
  <c r="G199" i="17"/>
  <c r="W206" i="17" l="1"/>
  <c r="V206" i="17"/>
  <c r="H238" i="17"/>
  <c r="G238" i="17"/>
  <c r="F238" i="17"/>
  <c r="H236" i="17"/>
  <c r="G236" i="17"/>
  <c r="H231" i="17"/>
  <c r="G231" i="17"/>
  <c r="H241" i="17"/>
  <c r="G241" i="17"/>
  <c r="H242" i="17"/>
  <c r="G242" i="17"/>
  <c r="H229" i="17"/>
  <c r="G229" i="17"/>
  <c r="F229" i="17"/>
  <c r="F228" i="17"/>
  <c r="F242" i="17"/>
  <c r="F241" i="17"/>
  <c r="F237" i="17"/>
  <c r="F236" i="17"/>
  <c r="F231" i="17"/>
  <c r="J241" i="17" l="1"/>
  <c r="K241" i="17"/>
  <c r="K238" i="17"/>
  <c r="J238" i="17"/>
  <c r="J242" i="17"/>
  <c r="K242" i="17"/>
  <c r="J229" i="17"/>
  <c r="K229" i="17"/>
  <c r="J236" i="17"/>
  <c r="K236" i="17"/>
  <c r="J231" i="17"/>
  <c r="K231" i="17"/>
  <c r="F245" i="17"/>
  <c r="R247" i="17" s="1"/>
  <c r="H245" i="17"/>
  <c r="G245" i="17"/>
  <c r="K228" i="17"/>
  <c r="J228" i="17"/>
  <c r="U135" i="17"/>
  <c r="T135" i="17"/>
  <c r="S135" i="17"/>
  <c r="R135" i="17"/>
  <c r="Q135" i="17"/>
  <c r="P135" i="17"/>
  <c r="J245" i="17" l="1"/>
  <c r="K245" i="17"/>
  <c r="W135" i="17"/>
  <c r="V135" i="17"/>
  <c r="U115" i="17"/>
  <c r="T115" i="17"/>
  <c r="S115" i="17"/>
  <c r="R115" i="17"/>
  <c r="Q115" i="17"/>
  <c r="P115" i="17"/>
  <c r="U134" i="17"/>
  <c r="T134" i="17"/>
  <c r="S134" i="17"/>
  <c r="R134" i="17"/>
  <c r="Q134" i="17"/>
  <c r="P134" i="17"/>
  <c r="W134" i="17" l="1"/>
  <c r="W115" i="17"/>
  <c r="V134" i="17"/>
  <c r="V115" i="17"/>
  <c r="U175" i="17"/>
  <c r="T175" i="17"/>
  <c r="S175" i="17"/>
  <c r="R175" i="17"/>
  <c r="U59" i="17"/>
  <c r="U239" i="17" s="1"/>
  <c r="T59" i="17"/>
  <c r="T239" i="17" s="1"/>
  <c r="S59" i="17"/>
  <c r="S239" i="17" s="1"/>
  <c r="R59" i="17"/>
  <c r="R239" i="17" s="1"/>
  <c r="U53" i="17"/>
  <c r="T53" i="17"/>
  <c r="S53" i="17"/>
  <c r="R53" i="17"/>
  <c r="K53" i="17"/>
  <c r="K52" i="17"/>
  <c r="J53" i="17"/>
  <c r="J52" i="17"/>
  <c r="Q53" i="17"/>
  <c r="P53" i="17"/>
  <c r="P59" i="17"/>
  <c r="Z59" i="17" s="1"/>
  <c r="K59" i="17"/>
  <c r="Y59" i="17"/>
  <c r="Q175" i="17"/>
  <c r="Q174" i="17"/>
  <c r="P175" i="17"/>
  <c r="K175" i="17"/>
  <c r="J175" i="17"/>
  <c r="W239" i="17" l="1"/>
  <c r="V239" i="17"/>
  <c r="W53" i="17"/>
  <c r="W59" i="17"/>
  <c r="W175" i="17"/>
  <c r="V175" i="17"/>
  <c r="V53" i="17"/>
  <c r="V59" i="17"/>
  <c r="U174" i="17"/>
  <c r="T174" i="17"/>
  <c r="S174" i="17"/>
  <c r="R174" i="17"/>
  <c r="P174" i="17"/>
  <c r="Z174" i="17" s="1"/>
  <c r="K174" i="17"/>
  <c r="J174" i="17"/>
  <c r="Y174" i="17" s="1"/>
  <c r="U125" i="17"/>
  <c r="T125" i="17"/>
  <c r="S125" i="17"/>
  <c r="R125" i="17"/>
  <c r="P125" i="17"/>
  <c r="Z125" i="17" s="1"/>
  <c r="J125" i="17"/>
  <c r="Y125" i="17" s="1"/>
  <c r="W174" i="17" l="1"/>
  <c r="W125" i="17"/>
  <c r="V174" i="17"/>
  <c r="V125" i="17"/>
  <c r="P144" i="17"/>
  <c r="Z144" i="17" s="1"/>
  <c r="P141" i="17"/>
  <c r="Z141" i="17" s="1"/>
  <c r="P38" i="17"/>
  <c r="Z38" i="17" s="1"/>
  <c r="P32" i="17"/>
  <c r="Z32" i="17" s="1"/>
  <c r="Z9" i="17"/>
  <c r="Z10" i="17"/>
  <c r="Z11" i="17"/>
  <c r="Z12" i="17"/>
  <c r="Z13" i="17"/>
  <c r="Z14" i="17"/>
  <c r="Z15" i="17"/>
  <c r="Z16" i="17"/>
  <c r="Z17" i="17"/>
  <c r="Z18" i="17"/>
  <c r="Z19" i="17"/>
  <c r="Z21" i="17"/>
  <c r="Z22" i="17"/>
  <c r="Z23" i="17"/>
  <c r="Z24" i="17"/>
  <c r="Z25" i="17"/>
  <c r="Z26" i="17"/>
  <c r="Z28" i="17"/>
  <c r="Z31" i="17"/>
  <c r="Z34" i="17"/>
  <c r="Z35" i="17"/>
  <c r="Z39" i="17"/>
  <c r="Z48" i="17"/>
  <c r="Z75" i="17"/>
  <c r="Z87" i="17"/>
  <c r="Z99" i="17"/>
  <c r="Z100" i="17"/>
  <c r="Z101" i="17"/>
  <c r="Z153" i="17"/>
  <c r="Z155" i="17"/>
  <c r="Z171" i="17"/>
  <c r="Z173" i="17"/>
  <c r="Z186" i="17"/>
  <c r="Z187" i="17"/>
  <c r="Z189" i="17"/>
  <c r="Z190" i="17"/>
  <c r="Z191" i="17"/>
  <c r="Z195" i="17"/>
  <c r="Z196" i="17"/>
  <c r="Z198" i="17"/>
  <c r="Z200" i="17"/>
  <c r="Z201" i="17"/>
  <c r="Z202" i="17"/>
  <c r="Z203" i="17"/>
  <c r="Z204" i="17"/>
  <c r="Z205" i="17"/>
  <c r="Z208" i="17"/>
  <c r="Z211" i="17"/>
  <c r="Z212" i="17"/>
  <c r="J116" i="17"/>
  <c r="Y116" i="17" s="1"/>
  <c r="Y9" i="17"/>
  <c r="Y12" i="17"/>
  <c r="Y14" i="17"/>
  <c r="Y18" i="17"/>
  <c r="Y61" i="17"/>
  <c r="Y63" i="17"/>
  <c r="Y83" i="17"/>
  <c r="Y102" i="17"/>
  <c r="Y114" i="17"/>
  <c r="Y144" i="17"/>
  <c r="Y169" i="17"/>
  <c r="Y207" i="17"/>
  <c r="Y208" i="17"/>
  <c r="Y216" i="17"/>
  <c r="Y217" i="17"/>
  <c r="J15" i="17"/>
  <c r="Y15" i="17" s="1"/>
  <c r="G98" i="17" l="1"/>
  <c r="Q38" i="17" l="1"/>
  <c r="U87" i="17"/>
  <c r="K117" i="17"/>
  <c r="K116" i="17"/>
  <c r="K87" i="17"/>
  <c r="J87" i="17"/>
  <c r="O209" i="17"/>
  <c r="N209" i="17"/>
  <c r="M209" i="17"/>
  <c r="L209" i="17"/>
  <c r="G209" i="17"/>
  <c r="H209" i="17"/>
  <c r="F209" i="17"/>
  <c r="K213" i="17"/>
  <c r="J213" i="17"/>
  <c r="Y213" i="17" s="1"/>
  <c r="Q210" i="17"/>
  <c r="P210" i="17"/>
  <c r="Z210" i="17" s="1"/>
  <c r="U213" i="17"/>
  <c r="T213" i="17"/>
  <c r="S213" i="17"/>
  <c r="R213" i="17"/>
  <c r="Q213" i="17"/>
  <c r="P213" i="17"/>
  <c r="Z213" i="17" s="1"/>
  <c r="U212" i="17"/>
  <c r="T212" i="17"/>
  <c r="S212" i="17"/>
  <c r="R212" i="17"/>
  <c r="K212" i="17"/>
  <c r="J212" i="17"/>
  <c r="Y212" i="17" s="1"/>
  <c r="U211" i="17"/>
  <c r="T211" i="17"/>
  <c r="S211" i="17"/>
  <c r="R211" i="17"/>
  <c r="K211" i="17"/>
  <c r="J211" i="17"/>
  <c r="Y211" i="17" s="1"/>
  <c r="U210" i="17"/>
  <c r="T210" i="17"/>
  <c r="S210" i="17"/>
  <c r="R210" i="17"/>
  <c r="J210" i="17"/>
  <c r="Y210" i="17" s="1"/>
  <c r="U34" i="17"/>
  <c r="U241" i="17" s="1"/>
  <c r="T34" i="17"/>
  <c r="S34" i="17"/>
  <c r="S241" i="17" s="1"/>
  <c r="R34" i="17"/>
  <c r="R241" i="17" s="1"/>
  <c r="Q128" i="17"/>
  <c r="U114" i="17"/>
  <c r="T114" i="17"/>
  <c r="S114" i="17"/>
  <c r="Q114" i="17"/>
  <c r="P114" i="17"/>
  <c r="Z114" i="17" s="1"/>
  <c r="R114" i="17"/>
  <c r="U58" i="17"/>
  <c r="T58" i="17"/>
  <c r="S58" i="17"/>
  <c r="R58" i="17"/>
  <c r="Q58" i="17"/>
  <c r="P58" i="17"/>
  <c r="Z58" i="17" s="1"/>
  <c r="K58" i="17"/>
  <c r="Y58" i="17"/>
  <c r="J34" i="17"/>
  <c r="Y34" i="17" s="1"/>
  <c r="K34" i="17"/>
  <c r="T87" i="17"/>
  <c r="T237" i="17" s="1"/>
  <c r="Q71" i="17"/>
  <c r="P71" i="17"/>
  <c r="Z71" i="17" s="1"/>
  <c r="U71" i="17"/>
  <c r="T71" i="17"/>
  <c r="S71" i="17"/>
  <c r="R71" i="17"/>
  <c r="Z70" i="17"/>
  <c r="P69" i="17"/>
  <c r="Z69" i="17" s="1"/>
  <c r="Q63" i="17"/>
  <c r="P63" i="17"/>
  <c r="Z63" i="17" s="1"/>
  <c r="Q62" i="17"/>
  <c r="P62" i="17"/>
  <c r="Z62" i="17" s="1"/>
  <c r="Q61" i="17"/>
  <c r="P61" i="17"/>
  <c r="Z61" i="17" s="1"/>
  <c r="Q60" i="17"/>
  <c r="P60" i="17"/>
  <c r="Z60" i="17" s="1"/>
  <c r="P57" i="17"/>
  <c r="K60" i="17"/>
  <c r="J60" i="17"/>
  <c r="Y60" i="17" s="1"/>
  <c r="K71" i="17"/>
  <c r="J71" i="17"/>
  <c r="Y71" i="17" s="1"/>
  <c r="R87" i="17"/>
  <c r="R237" i="17" s="1"/>
  <c r="S87" i="17"/>
  <c r="S237" i="17" s="1"/>
  <c r="W71" i="17" l="1"/>
  <c r="W58" i="17"/>
  <c r="W114" i="17"/>
  <c r="W210" i="17"/>
  <c r="W211" i="17"/>
  <c r="W212" i="17"/>
  <c r="W213" i="17"/>
  <c r="U237" i="17"/>
  <c r="V237" i="17" s="1"/>
  <c r="W87" i="17"/>
  <c r="T241" i="17"/>
  <c r="W241" i="17" s="1"/>
  <c r="W34" i="17"/>
  <c r="Y87" i="17"/>
  <c r="K209" i="17"/>
  <c r="V210" i="17"/>
  <c r="Z57" i="17"/>
  <c r="V58" i="17"/>
  <c r="V87" i="17"/>
  <c r="J80" i="17"/>
  <c r="Y80" i="17" s="1"/>
  <c r="V114" i="17"/>
  <c r="J209" i="17"/>
  <c r="Y209" i="17" s="1"/>
  <c r="V213" i="17"/>
  <c r="V212" i="17"/>
  <c r="V211" i="17"/>
  <c r="J107" i="17"/>
  <c r="Y107" i="17" s="1"/>
  <c r="V71" i="17"/>
  <c r="V34" i="17"/>
  <c r="J8" i="17"/>
  <c r="V241" i="17" l="1"/>
  <c r="W237" i="17"/>
  <c r="Y8" i="17"/>
  <c r="Q209" i="17"/>
  <c r="P209" i="17"/>
  <c r="Z209" i="17" s="1"/>
  <c r="P207" i="17"/>
  <c r="Z207" i="17" s="1"/>
  <c r="N129" i="17"/>
  <c r="U117" i="17"/>
  <c r="T117" i="17"/>
  <c r="S117" i="17"/>
  <c r="R117" i="17"/>
  <c r="Q117" i="17"/>
  <c r="P117" i="17"/>
  <c r="Z117" i="17" s="1"/>
  <c r="J117" i="17"/>
  <c r="Y117" i="17" s="1"/>
  <c r="U126" i="17"/>
  <c r="T126" i="17"/>
  <c r="S126" i="17"/>
  <c r="R126" i="17"/>
  <c r="P126" i="17"/>
  <c r="Z126" i="17" s="1"/>
  <c r="J126" i="17"/>
  <c r="Y126" i="17" s="1"/>
  <c r="U16" i="17"/>
  <c r="T16" i="17"/>
  <c r="S16" i="17"/>
  <c r="R16" i="17"/>
  <c r="K16" i="17"/>
  <c r="J16" i="17"/>
  <c r="Y16" i="17" s="1"/>
  <c r="U15" i="17"/>
  <c r="T15" i="17"/>
  <c r="S15" i="17"/>
  <c r="R15" i="17"/>
  <c r="K15" i="17"/>
  <c r="H199" i="17"/>
  <c r="K199" i="17" s="1"/>
  <c r="S7" i="17"/>
  <c r="H92" i="17"/>
  <c r="J98" i="17"/>
  <c r="Y98" i="17" s="1"/>
  <c r="P33" i="17"/>
  <c r="Z33" i="17" s="1"/>
  <c r="U13" i="17"/>
  <c r="U229" i="17" s="1"/>
  <c r="T13" i="17"/>
  <c r="K13" i="17"/>
  <c r="J13" i="17"/>
  <c r="Y13" i="17" s="1"/>
  <c r="U35" i="17"/>
  <c r="U33" i="17"/>
  <c r="S33" i="17"/>
  <c r="R33" i="17"/>
  <c r="J101" i="17"/>
  <c r="Y101" i="17" s="1"/>
  <c r="J100" i="17"/>
  <c r="Y100" i="17" s="1"/>
  <c r="U101" i="17"/>
  <c r="T101" i="17"/>
  <c r="S101" i="17"/>
  <c r="R101" i="17"/>
  <c r="U100" i="17"/>
  <c r="U103" i="17"/>
  <c r="T100" i="17"/>
  <c r="W100" i="17" s="1"/>
  <c r="S100" i="17"/>
  <c r="S103" i="17"/>
  <c r="R100" i="17"/>
  <c r="K101" i="17"/>
  <c r="K100" i="17"/>
  <c r="Q33" i="17"/>
  <c r="Q32" i="17"/>
  <c r="U31" i="17"/>
  <c r="U242" i="17" s="1"/>
  <c r="T31" i="17"/>
  <c r="S31" i="17"/>
  <c r="S242" i="17" s="1"/>
  <c r="R31" i="17"/>
  <c r="R242" i="17" s="1"/>
  <c r="T33" i="17"/>
  <c r="O98" i="17"/>
  <c r="N98" i="17"/>
  <c r="M98" i="17"/>
  <c r="L98" i="17"/>
  <c r="S102" i="17"/>
  <c r="R102" i="17"/>
  <c r="F98" i="17"/>
  <c r="K33" i="17"/>
  <c r="J33" i="17"/>
  <c r="Y33" i="17" s="1"/>
  <c r="J17" i="17"/>
  <c r="Y17" i="17" s="1"/>
  <c r="U17" i="17"/>
  <c r="T17" i="17"/>
  <c r="S17" i="17"/>
  <c r="R17" i="17"/>
  <c r="K17" i="17"/>
  <c r="R13" i="17"/>
  <c r="R229" i="17" s="1"/>
  <c r="S13" i="17"/>
  <c r="S229" i="17" s="1"/>
  <c r="S136" i="17"/>
  <c r="R136" i="17"/>
  <c r="O102" i="17"/>
  <c r="U102" i="17" s="1"/>
  <c r="N102" i="17"/>
  <c r="G102" i="17"/>
  <c r="Q83" i="17"/>
  <c r="O83" i="17"/>
  <c r="N83" i="17"/>
  <c r="M83" i="17"/>
  <c r="S83" i="17" s="1"/>
  <c r="L83" i="17"/>
  <c r="R83" i="17" s="1"/>
  <c r="U83" i="17"/>
  <c r="U70" i="17"/>
  <c r="T70" i="17"/>
  <c r="S70" i="17"/>
  <c r="R70" i="17"/>
  <c r="K70" i="17"/>
  <c r="J70" i="17"/>
  <c r="Y70" i="17" s="1"/>
  <c r="U105" i="17"/>
  <c r="T105" i="17"/>
  <c r="S105" i="17"/>
  <c r="R105" i="17"/>
  <c r="Q105" i="17"/>
  <c r="P105" i="17"/>
  <c r="Z105" i="17" s="1"/>
  <c r="K105" i="17"/>
  <c r="J105" i="17"/>
  <c r="Y105" i="17" s="1"/>
  <c r="P76" i="17"/>
  <c r="Z76" i="17" s="1"/>
  <c r="K171" i="17"/>
  <c r="J171" i="17"/>
  <c r="Y171" i="17" s="1"/>
  <c r="S171" i="17"/>
  <c r="U173" i="17"/>
  <c r="T173" i="17"/>
  <c r="U171" i="17"/>
  <c r="T171" i="17"/>
  <c r="K173" i="17"/>
  <c r="J173" i="17"/>
  <c r="Y173" i="17" s="1"/>
  <c r="U61" i="17"/>
  <c r="T61" i="17"/>
  <c r="S61" i="17"/>
  <c r="R61" i="17"/>
  <c r="U62" i="17"/>
  <c r="T62" i="17"/>
  <c r="S62" i="17"/>
  <c r="R62" i="17"/>
  <c r="J62" i="17"/>
  <c r="Y62" i="17" s="1"/>
  <c r="G197" i="17"/>
  <c r="G193" i="17"/>
  <c r="G92" i="17"/>
  <c r="G215" i="17" s="1"/>
  <c r="R171" i="17"/>
  <c r="R173" i="17"/>
  <c r="S173" i="17"/>
  <c r="J122" i="17"/>
  <c r="Y122" i="17" s="1"/>
  <c r="O164" i="17"/>
  <c r="U164" i="17" s="1"/>
  <c r="N164" i="17"/>
  <c r="T164" i="17" s="1"/>
  <c r="K186" i="17"/>
  <c r="K176" i="17"/>
  <c r="K172" i="17"/>
  <c r="K170" i="17"/>
  <c r="P124" i="17"/>
  <c r="Z124" i="17" s="1"/>
  <c r="P148" i="17"/>
  <c r="Z148" i="17" s="1"/>
  <c r="P149" i="17"/>
  <c r="Z149" i="17" s="1"/>
  <c r="P163" i="17"/>
  <c r="Z163" i="17" s="1"/>
  <c r="P176" i="17"/>
  <c r="Z176" i="17" s="1"/>
  <c r="U148" i="17"/>
  <c r="U147" i="17"/>
  <c r="U146" i="17"/>
  <c r="U144" i="17"/>
  <c r="Q144" i="17"/>
  <c r="T144" i="17"/>
  <c r="S144" i="17"/>
  <c r="R144" i="17"/>
  <c r="Q178" i="17"/>
  <c r="Q150" i="17"/>
  <c r="Q197" i="17"/>
  <c r="Q196" i="17"/>
  <c r="Q195" i="17"/>
  <c r="Q194" i="17"/>
  <c r="Q192" i="17"/>
  <c r="Q191" i="17"/>
  <c r="Q190" i="17"/>
  <c r="Q169" i="17"/>
  <c r="P169" i="17"/>
  <c r="Z169" i="17" s="1"/>
  <c r="U169" i="17"/>
  <c r="T169" i="17"/>
  <c r="S169" i="17"/>
  <c r="R169" i="17"/>
  <c r="Q79" i="17"/>
  <c r="K163" i="17"/>
  <c r="K32" i="17"/>
  <c r="Q154" i="17"/>
  <c r="P154" i="17"/>
  <c r="Z154" i="17" s="1"/>
  <c r="K108" i="17"/>
  <c r="U104" i="17"/>
  <c r="O92" i="17"/>
  <c r="U149" i="17"/>
  <c r="U200" i="17"/>
  <c r="U204" i="17"/>
  <c r="T204" i="17"/>
  <c r="U189" i="17"/>
  <c r="U154" i="17"/>
  <c r="T154" i="17"/>
  <c r="U163" i="17"/>
  <c r="T104" i="17"/>
  <c r="N92" i="17"/>
  <c r="T149" i="17"/>
  <c r="T186" i="17"/>
  <c r="T189" i="17"/>
  <c r="W189" i="17" s="1"/>
  <c r="T200" i="17"/>
  <c r="T178" i="17"/>
  <c r="T163" i="17"/>
  <c r="T177" i="17"/>
  <c r="T217" i="17"/>
  <c r="J205" i="17"/>
  <c r="Y205" i="17" s="1"/>
  <c r="J204" i="17"/>
  <c r="Y204" i="17" s="1"/>
  <c r="J203" i="17"/>
  <c r="Y203" i="17" s="1"/>
  <c r="J202" i="17"/>
  <c r="Y202" i="17" s="1"/>
  <c r="J201" i="17"/>
  <c r="Y201" i="17" s="1"/>
  <c r="J200" i="17"/>
  <c r="Y200" i="17" s="1"/>
  <c r="J198" i="17"/>
  <c r="Y198" i="17" s="1"/>
  <c r="H197" i="17"/>
  <c r="J196" i="17"/>
  <c r="Y196" i="17" s="1"/>
  <c r="J195" i="17"/>
  <c r="Y195" i="17" s="1"/>
  <c r="J194" i="17"/>
  <c r="Y194" i="17" s="1"/>
  <c r="H193" i="17"/>
  <c r="I193" i="17" s="1"/>
  <c r="J192" i="17"/>
  <c r="Y192" i="17" s="1"/>
  <c r="J191" i="17"/>
  <c r="Y191" i="17" s="1"/>
  <c r="J190" i="17"/>
  <c r="Y190" i="17" s="1"/>
  <c r="J189" i="17"/>
  <c r="J187" i="17"/>
  <c r="Y187" i="17" s="1"/>
  <c r="J186" i="17"/>
  <c r="Y186" i="17" s="1"/>
  <c r="J178" i="17"/>
  <c r="Y178" i="17" s="1"/>
  <c r="J177" i="17"/>
  <c r="Y177" i="17" s="1"/>
  <c r="J176" i="17"/>
  <c r="Y176" i="17" s="1"/>
  <c r="J172" i="17"/>
  <c r="Y172" i="17" s="1"/>
  <c r="J170" i="17"/>
  <c r="Y170" i="17" s="1"/>
  <c r="J168" i="17"/>
  <c r="Y168" i="17" s="1"/>
  <c r="J167" i="17"/>
  <c r="Y167" i="17" s="1"/>
  <c r="J166" i="17"/>
  <c r="Y166" i="17" s="1"/>
  <c r="J165" i="17"/>
  <c r="Y165" i="17" s="1"/>
  <c r="J164" i="17"/>
  <c r="Y164" i="17" s="1"/>
  <c r="J163" i="17"/>
  <c r="Y163" i="17" s="1"/>
  <c r="J155" i="17"/>
  <c r="Y155" i="17" s="1"/>
  <c r="J154" i="17"/>
  <c r="Y154" i="17" s="1"/>
  <c r="J153" i="17"/>
  <c r="Y153" i="17" s="1"/>
  <c r="J152" i="17"/>
  <c r="Y152" i="17" s="1"/>
  <c r="J151" i="17"/>
  <c r="Y151" i="17" s="1"/>
  <c r="J150" i="17"/>
  <c r="Y150" i="17" s="1"/>
  <c r="J149" i="17"/>
  <c r="Y149" i="17" s="1"/>
  <c r="J148" i="17"/>
  <c r="Y148" i="17" s="1"/>
  <c r="J147" i="17"/>
  <c r="Y147" i="17" s="1"/>
  <c r="J146" i="17"/>
  <c r="Y146" i="17" s="1"/>
  <c r="J143" i="17"/>
  <c r="Y143" i="17" s="1"/>
  <c r="J142" i="17"/>
  <c r="Y142" i="17" s="1"/>
  <c r="J141" i="17"/>
  <c r="Y141" i="17" s="1"/>
  <c r="J140" i="17"/>
  <c r="Y140" i="17" s="1"/>
  <c r="J139" i="17"/>
  <c r="Y139" i="17" s="1"/>
  <c r="J138" i="17"/>
  <c r="Y138" i="17" s="1"/>
  <c r="J137" i="17"/>
  <c r="Y137" i="17" s="1"/>
  <c r="J136" i="17"/>
  <c r="Y136" i="17" s="1"/>
  <c r="J133" i="17"/>
  <c r="Y133" i="17" s="1"/>
  <c r="J132" i="17"/>
  <c r="Y132" i="17" s="1"/>
  <c r="J131" i="17"/>
  <c r="Y131" i="17" s="1"/>
  <c r="J130" i="17"/>
  <c r="Y130" i="17" s="1"/>
  <c r="J129" i="17"/>
  <c r="Y129" i="17" s="1"/>
  <c r="J128" i="17"/>
  <c r="J127" i="17"/>
  <c r="Y127" i="17" s="1"/>
  <c r="J124" i="17"/>
  <c r="Y124" i="17" s="1"/>
  <c r="J123" i="17"/>
  <c r="Y123" i="17" s="1"/>
  <c r="J121" i="17"/>
  <c r="Y121" i="17" s="1"/>
  <c r="J113" i="17"/>
  <c r="Y113" i="17" s="1"/>
  <c r="J108" i="17"/>
  <c r="Y108" i="17" s="1"/>
  <c r="J104" i="17"/>
  <c r="Y104" i="17" s="1"/>
  <c r="J103" i="17"/>
  <c r="Y103" i="17" s="1"/>
  <c r="J99" i="17"/>
  <c r="Y99" i="17" s="1"/>
  <c r="J97" i="17"/>
  <c r="Y97" i="17" s="1"/>
  <c r="J94" i="17"/>
  <c r="Y94" i="17" s="1"/>
  <c r="J93" i="17"/>
  <c r="Y93" i="17" s="1"/>
  <c r="J88" i="17"/>
  <c r="Y88" i="17" s="1"/>
  <c r="J86" i="17"/>
  <c r="Y86" i="17" s="1"/>
  <c r="J85" i="17"/>
  <c r="Y85" i="17" s="1"/>
  <c r="J91" i="17"/>
  <c r="Y91" i="17" s="1"/>
  <c r="J82" i="17"/>
  <c r="Y82" i="17" s="1"/>
  <c r="J81" i="17"/>
  <c r="Y81" i="17" s="1"/>
  <c r="J79" i="17"/>
  <c r="Y79" i="17" s="1"/>
  <c r="J76" i="17"/>
  <c r="Y76" i="17" s="1"/>
  <c r="J75" i="17"/>
  <c r="Y75" i="17" s="1"/>
  <c r="J73" i="17"/>
  <c r="Y73" i="17" s="1"/>
  <c r="J69" i="17"/>
  <c r="Y69" i="17" s="1"/>
  <c r="J57" i="17"/>
  <c r="Y57" i="17" s="1"/>
  <c r="J56" i="17"/>
  <c r="Y56" i="17" s="1"/>
  <c r="Y52" i="17"/>
  <c r="J51" i="17"/>
  <c r="Y51" i="17" s="1"/>
  <c r="J10" i="17"/>
  <c r="Y10" i="17" s="1"/>
  <c r="J11" i="17"/>
  <c r="Y11" i="17" s="1"/>
  <c r="J19" i="17"/>
  <c r="J21" i="17"/>
  <c r="Y21" i="17" s="1"/>
  <c r="J22" i="17"/>
  <c r="Y22" i="17" s="1"/>
  <c r="J23" i="17"/>
  <c r="Y23" i="17" s="1"/>
  <c r="J24" i="17"/>
  <c r="Y24" i="17" s="1"/>
  <c r="J25" i="17"/>
  <c r="Y25" i="17" s="1"/>
  <c r="J26" i="17"/>
  <c r="Y26" i="17" s="1"/>
  <c r="J28" i="17"/>
  <c r="Y28" i="17" s="1"/>
  <c r="J31" i="17"/>
  <c r="Y31" i="17" s="1"/>
  <c r="J32" i="17"/>
  <c r="Y32" i="17" s="1"/>
  <c r="J36" i="17"/>
  <c r="Y36" i="17" s="1"/>
  <c r="J38" i="17"/>
  <c r="Y38" i="17" s="1"/>
  <c r="J39" i="17"/>
  <c r="Y39" i="17" s="1"/>
  <c r="J35" i="17"/>
  <c r="Y35" i="17" s="1"/>
  <c r="J48" i="17"/>
  <c r="Y48" i="17" s="1"/>
  <c r="J41" i="17"/>
  <c r="Y41" i="17" s="1"/>
  <c r="U150" i="17"/>
  <c r="O129" i="17"/>
  <c r="U176" i="17"/>
  <c r="U177" i="17"/>
  <c r="U178" i="17"/>
  <c r="U186" i="17"/>
  <c r="U201" i="17"/>
  <c r="U202" i="17"/>
  <c r="U203" i="17"/>
  <c r="U205" i="17"/>
  <c r="U207" i="17"/>
  <c r="T150" i="17"/>
  <c r="T176" i="17"/>
  <c r="T201" i="17"/>
  <c r="T202" i="17"/>
  <c r="T203" i="17"/>
  <c r="T205" i="17"/>
  <c r="T207" i="17"/>
  <c r="S200" i="17"/>
  <c r="S201" i="17"/>
  <c r="S202" i="17"/>
  <c r="S203" i="17"/>
  <c r="S204" i="17"/>
  <c r="S205" i="17"/>
  <c r="S207" i="17"/>
  <c r="R200" i="17"/>
  <c r="R201" i="17"/>
  <c r="R202" i="17"/>
  <c r="R203" i="17"/>
  <c r="R204" i="17"/>
  <c r="R205" i="17"/>
  <c r="R207" i="17"/>
  <c r="O199" i="17"/>
  <c r="N199" i="17"/>
  <c r="M199" i="17"/>
  <c r="L199" i="17"/>
  <c r="I207" i="17"/>
  <c r="S149" i="17"/>
  <c r="S150" i="17"/>
  <c r="F92" i="17"/>
  <c r="M92" i="17"/>
  <c r="S104" i="17"/>
  <c r="M129" i="17"/>
  <c r="S154" i="17"/>
  <c r="S163" i="17"/>
  <c r="S176" i="17"/>
  <c r="S177" i="17"/>
  <c r="S178" i="17"/>
  <c r="S186" i="17"/>
  <c r="S189" i="17"/>
  <c r="U10" i="17"/>
  <c r="U11" i="17"/>
  <c r="T11" i="17"/>
  <c r="U19" i="17"/>
  <c r="U21" i="17"/>
  <c r="U22" i="17"/>
  <c r="U23" i="17"/>
  <c r="U24" i="17"/>
  <c r="U25" i="17"/>
  <c r="U26" i="17"/>
  <c r="U28" i="17"/>
  <c r="U32" i="17"/>
  <c r="U155" i="17"/>
  <c r="U191" i="17"/>
  <c r="U82" i="17"/>
  <c r="T82" i="17"/>
  <c r="U187" i="17"/>
  <c r="U57" i="17"/>
  <c r="U231" i="17" s="1"/>
  <c r="T57" i="17"/>
  <c r="T10" i="17"/>
  <c r="T19" i="17"/>
  <c r="T21" i="17"/>
  <c r="T22" i="17"/>
  <c r="T23" i="17"/>
  <c r="T24" i="17"/>
  <c r="T25" i="17"/>
  <c r="T26" i="17"/>
  <c r="T28" i="17"/>
  <c r="T32" i="17"/>
  <c r="T155" i="17"/>
  <c r="T191" i="17"/>
  <c r="T187" i="17"/>
  <c r="S10" i="17"/>
  <c r="S32" i="17"/>
  <c r="S11" i="17"/>
  <c r="S19" i="17"/>
  <c r="S21" i="17"/>
  <c r="S23" i="17"/>
  <c r="S24" i="17"/>
  <c r="S25" i="17"/>
  <c r="S26" i="17"/>
  <c r="S28" i="17"/>
  <c r="S155" i="17"/>
  <c r="S191" i="17"/>
  <c r="S82" i="17"/>
  <c r="S236" i="17" s="1"/>
  <c r="S187" i="17"/>
  <c r="S57" i="17"/>
  <c r="R10" i="17"/>
  <c r="R11" i="17"/>
  <c r="R19" i="17"/>
  <c r="R21" i="17"/>
  <c r="R22" i="17"/>
  <c r="R23" i="17"/>
  <c r="R24" i="17"/>
  <c r="R25" i="17"/>
  <c r="R26" i="17"/>
  <c r="R28" i="17"/>
  <c r="R32" i="17"/>
  <c r="R155" i="17"/>
  <c r="R191" i="17"/>
  <c r="R82" i="17"/>
  <c r="R236" i="17" s="1"/>
  <c r="R187" i="17"/>
  <c r="R57" i="17"/>
  <c r="R231" i="17" s="1"/>
  <c r="L92" i="17"/>
  <c r="L129" i="17"/>
  <c r="R176" i="17"/>
  <c r="R149" i="17"/>
  <c r="R150" i="17"/>
  <c r="R104" i="17"/>
  <c r="R154" i="17"/>
  <c r="R163" i="17"/>
  <c r="R177" i="17"/>
  <c r="R178" i="17"/>
  <c r="R186" i="17"/>
  <c r="R189" i="17"/>
  <c r="U99" i="17"/>
  <c r="T99" i="17"/>
  <c r="S99" i="17"/>
  <c r="R99" i="17"/>
  <c r="U48" i="17"/>
  <c r="T48" i="17"/>
  <c r="S48" i="17"/>
  <c r="R48" i="17"/>
  <c r="U39" i="17"/>
  <c r="T39" i="17"/>
  <c r="S39" i="17"/>
  <c r="R39" i="17"/>
  <c r="U38" i="17"/>
  <c r="T38" i="17"/>
  <c r="S38" i="17"/>
  <c r="R38" i="17"/>
  <c r="U36" i="17"/>
  <c r="T36" i="17"/>
  <c r="S36" i="17"/>
  <c r="R36" i="17"/>
  <c r="T35" i="17"/>
  <c r="S35" i="17"/>
  <c r="R35" i="17"/>
  <c r="K31" i="17"/>
  <c r="O193" i="17"/>
  <c r="N193" i="17"/>
  <c r="F193" i="17"/>
  <c r="F197" i="17"/>
  <c r="S197" i="17" s="1"/>
  <c r="M164" i="17"/>
  <c r="S164" i="17" s="1"/>
  <c r="M193" i="17"/>
  <c r="L164" i="17"/>
  <c r="R164" i="17" s="1"/>
  <c r="L193" i="17"/>
  <c r="U217" i="17"/>
  <c r="R217" i="17"/>
  <c r="U216" i="17"/>
  <c r="T216" i="17"/>
  <c r="S216" i="17"/>
  <c r="R216" i="17"/>
  <c r="U208" i="17"/>
  <c r="T208" i="17"/>
  <c r="S208" i="17"/>
  <c r="R208" i="17"/>
  <c r="U198" i="17"/>
  <c r="T198" i="17"/>
  <c r="S198" i="17"/>
  <c r="R198" i="17"/>
  <c r="U196" i="17"/>
  <c r="T196" i="17"/>
  <c r="S196" i="17"/>
  <c r="R196" i="17"/>
  <c r="U195" i="17"/>
  <c r="T195" i="17"/>
  <c r="S195" i="17"/>
  <c r="R195" i="17"/>
  <c r="U194" i="17"/>
  <c r="T194" i="17"/>
  <c r="S194" i="17"/>
  <c r="R194" i="17"/>
  <c r="U192" i="17"/>
  <c r="T192" i="17"/>
  <c r="S192" i="17"/>
  <c r="R192" i="17"/>
  <c r="U190" i="17"/>
  <c r="T190" i="17"/>
  <c r="S190" i="17"/>
  <c r="R190" i="17"/>
  <c r="U172" i="17"/>
  <c r="T172" i="17"/>
  <c r="S172" i="17"/>
  <c r="R172" i="17"/>
  <c r="U170" i="17"/>
  <c r="T170" i="17"/>
  <c r="S170" i="17"/>
  <c r="R170" i="17"/>
  <c r="U168" i="17"/>
  <c r="T168" i="17"/>
  <c r="S168" i="17"/>
  <c r="R168" i="17"/>
  <c r="U167" i="17"/>
  <c r="T167" i="17"/>
  <c r="S167" i="17"/>
  <c r="R167" i="17"/>
  <c r="U166" i="17"/>
  <c r="T166" i="17"/>
  <c r="S166" i="17"/>
  <c r="R166" i="17"/>
  <c r="U165" i="17"/>
  <c r="T165" i="17"/>
  <c r="S165" i="17"/>
  <c r="R165" i="17"/>
  <c r="U153" i="17"/>
  <c r="T153" i="17"/>
  <c r="S153" i="17"/>
  <c r="R153" i="17"/>
  <c r="U152" i="17"/>
  <c r="T152" i="17"/>
  <c r="S152" i="17"/>
  <c r="R152" i="17"/>
  <c r="U151" i="17"/>
  <c r="T151" i="17"/>
  <c r="S151" i="17"/>
  <c r="R151" i="17"/>
  <c r="T148" i="17"/>
  <c r="S148" i="17"/>
  <c r="R148" i="17"/>
  <c r="T147" i="17"/>
  <c r="S147" i="17"/>
  <c r="R147" i="17"/>
  <c r="T146" i="17"/>
  <c r="S146" i="17"/>
  <c r="R146" i="17"/>
  <c r="U143" i="17"/>
  <c r="T143" i="17"/>
  <c r="S143" i="17"/>
  <c r="R143" i="17"/>
  <c r="U142" i="17"/>
  <c r="T142" i="17"/>
  <c r="S142" i="17"/>
  <c r="R142" i="17"/>
  <c r="U141" i="17"/>
  <c r="T141" i="17"/>
  <c r="S141" i="17"/>
  <c r="R141" i="17"/>
  <c r="U140" i="17"/>
  <c r="T140" i="17"/>
  <c r="S140" i="17"/>
  <c r="R140" i="17"/>
  <c r="U139" i="17"/>
  <c r="T139" i="17"/>
  <c r="S139" i="17"/>
  <c r="R139" i="17"/>
  <c r="U138" i="17"/>
  <c r="T138" i="17"/>
  <c r="S138" i="17"/>
  <c r="R138" i="17"/>
  <c r="U137" i="17"/>
  <c r="T137" i="17"/>
  <c r="S137" i="17"/>
  <c r="R137" i="17"/>
  <c r="U136" i="17"/>
  <c r="T136" i="17"/>
  <c r="U133" i="17"/>
  <c r="T133" i="17"/>
  <c r="S133" i="17"/>
  <c r="R133" i="17"/>
  <c r="U132" i="17"/>
  <c r="T132" i="17"/>
  <c r="S132" i="17"/>
  <c r="R132" i="17"/>
  <c r="U131" i="17"/>
  <c r="T131" i="17"/>
  <c r="S131" i="17"/>
  <c r="R131" i="17"/>
  <c r="U130" i="17"/>
  <c r="T130" i="17"/>
  <c r="S130" i="17"/>
  <c r="R130" i="17"/>
  <c r="U128" i="17"/>
  <c r="T128" i="17"/>
  <c r="S128" i="17"/>
  <c r="R128" i="17"/>
  <c r="U127" i="17"/>
  <c r="T127" i="17"/>
  <c r="S127" i="17"/>
  <c r="R127" i="17"/>
  <c r="U124" i="17"/>
  <c r="T124" i="17"/>
  <c r="S124" i="17"/>
  <c r="R124" i="17"/>
  <c r="U123" i="17"/>
  <c r="T123" i="17"/>
  <c r="S123" i="17"/>
  <c r="R123" i="17"/>
  <c r="U122" i="17"/>
  <c r="T122" i="17"/>
  <c r="S122" i="17"/>
  <c r="R122" i="17"/>
  <c r="U121" i="17"/>
  <c r="T121" i="17"/>
  <c r="S121" i="17"/>
  <c r="R121" i="17"/>
  <c r="U116" i="17"/>
  <c r="T116" i="17"/>
  <c r="S116" i="17"/>
  <c r="R116" i="17"/>
  <c r="U113" i="17"/>
  <c r="T113" i="17"/>
  <c r="S113" i="17"/>
  <c r="R113" i="17"/>
  <c r="U108" i="17"/>
  <c r="T108" i="17"/>
  <c r="S108" i="17"/>
  <c r="R108" i="17"/>
  <c r="T103" i="17"/>
  <c r="R103" i="17"/>
  <c r="U97" i="17"/>
  <c r="T97" i="17"/>
  <c r="S97" i="17"/>
  <c r="R97" i="17"/>
  <c r="U93" i="17"/>
  <c r="U94" i="17"/>
  <c r="T93" i="17"/>
  <c r="W93" i="17" s="1"/>
  <c r="T94" i="17"/>
  <c r="S94" i="17"/>
  <c r="R94" i="17"/>
  <c r="S93" i="17"/>
  <c r="R93" i="17"/>
  <c r="U88" i="17"/>
  <c r="T88" i="17"/>
  <c r="S88" i="17"/>
  <c r="R88" i="17"/>
  <c r="R91" i="17"/>
  <c r="R85" i="17"/>
  <c r="R81" i="17"/>
  <c r="U86" i="17"/>
  <c r="T86" i="17"/>
  <c r="S86" i="17"/>
  <c r="S91" i="17"/>
  <c r="S85" i="17"/>
  <c r="S81" i="17"/>
  <c r="R86" i="17"/>
  <c r="U85" i="17"/>
  <c r="T85" i="17"/>
  <c r="U91" i="17"/>
  <c r="T91" i="17"/>
  <c r="U81" i="17"/>
  <c r="T81" i="17"/>
  <c r="U79" i="17"/>
  <c r="T79" i="17"/>
  <c r="S79" i="17"/>
  <c r="R79" i="17"/>
  <c r="U76" i="17"/>
  <c r="T76" i="17"/>
  <c r="S76" i="17"/>
  <c r="R76" i="17"/>
  <c r="U75" i="17"/>
  <c r="T75" i="17"/>
  <c r="S75" i="17"/>
  <c r="R75" i="17"/>
  <c r="U73" i="17"/>
  <c r="T73" i="17"/>
  <c r="S73" i="17"/>
  <c r="R73" i="17"/>
  <c r="U69" i="17"/>
  <c r="T69" i="17"/>
  <c r="S69" i="17"/>
  <c r="R69" i="17"/>
  <c r="U60" i="17"/>
  <c r="T60" i="17"/>
  <c r="S60" i="17"/>
  <c r="R60" i="17"/>
  <c r="U56" i="17"/>
  <c r="T56" i="17"/>
  <c r="S56" i="17"/>
  <c r="R56" i="17"/>
  <c r="U52" i="17"/>
  <c r="T52" i="17"/>
  <c r="S52" i="17"/>
  <c r="R52" i="17"/>
  <c r="U51" i="17"/>
  <c r="T51" i="17"/>
  <c r="S51" i="17"/>
  <c r="S50" i="17" s="1"/>
  <c r="R51" i="17"/>
  <c r="R50" i="17" s="1"/>
  <c r="U41" i="17"/>
  <c r="T41" i="17"/>
  <c r="S41" i="17"/>
  <c r="R41" i="17"/>
  <c r="K57" i="17"/>
  <c r="K88" i="17"/>
  <c r="K86" i="17"/>
  <c r="K85" i="17"/>
  <c r="K91" i="17"/>
  <c r="K82" i="17"/>
  <c r="P88" i="17"/>
  <c r="Z88" i="17" s="1"/>
  <c r="P86" i="17"/>
  <c r="Z86" i="17" s="1"/>
  <c r="P85" i="17"/>
  <c r="Z85" i="17" s="1"/>
  <c r="P91" i="17"/>
  <c r="Z91" i="17" s="1"/>
  <c r="P82" i="17"/>
  <c r="Q81" i="17"/>
  <c r="P81" i="17"/>
  <c r="Z81" i="17" s="1"/>
  <c r="K81" i="17"/>
  <c r="Q143" i="17"/>
  <c r="P143" i="17"/>
  <c r="Z143" i="17" s="1"/>
  <c r="P150" i="17"/>
  <c r="Z150" i="17" s="1"/>
  <c r="P178" i="17"/>
  <c r="Z178" i="17" s="1"/>
  <c r="P104" i="17"/>
  <c r="Z104" i="17" s="1"/>
  <c r="P170" i="17"/>
  <c r="Z170" i="17" s="1"/>
  <c r="P177" i="17"/>
  <c r="Z177" i="17" s="1"/>
  <c r="P172" i="17"/>
  <c r="Z172" i="17" s="1"/>
  <c r="P192" i="17"/>
  <c r="Z192" i="17" s="1"/>
  <c r="P147" i="17"/>
  <c r="Z147" i="17" s="1"/>
  <c r="P197" i="17"/>
  <c r="Z197" i="17" s="1"/>
  <c r="K208" i="17"/>
  <c r="K205" i="17"/>
  <c r="K204" i="17"/>
  <c r="K203" i="17"/>
  <c r="K202" i="17"/>
  <c r="K201" i="17"/>
  <c r="K200" i="17"/>
  <c r="K198" i="17"/>
  <c r="K192" i="17"/>
  <c r="K189" i="17"/>
  <c r="K104" i="17"/>
  <c r="K103" i="17"/>
  <c r="K102" i="17" s="1"/>
  <c r="K99" i="17"/>
  <c r="K97" i="17"/>
  <c r="K94" i="17"/>
  <c r="K93" i="17"/>
  <c r="K79" i="17"/>
  <c r="K76" i="17"/>
  <c r="K75" i="17"/>
  <c r="K73" i="17"/>
  <c r="K69" i="17"/>
  <c r="K56" i="17"/>
  <c r="K51" i="17"/>
  <c r="K48" i="17"/>
  <c r="K41" i="17"/>
  <c r="K38" i="17"/>
  <c r="K36" i="17"/>
  <c r="K35" i="17"/>
  <c r="K28" i="17"/>
  <c r="K26" i="17"/>
  <c r="K25" i="17"/>
  <c r="K24" i="17"/>
  <c r="K23" i="17"/>
  <c r="K22" i="17"/>
  <c r="K21" i="17"/>
  <c r="K19" i="17"/>
  <c r="K11" i="17"/>
  <c r="K10" i="17"/>
  <c r="P128" i="17"/>
  <c r="P217" i="17"/>
  <c r="Z217" i="17" s="1"/>
  <c r="P216" i="17"/>
  <c r="Z216" i="17" s="1"/>
  <c r="Q113" i="17"/>
  <c r="P113" i="17"/>
  <c r="Z113" i="17" s="1"/>
  <c r="P108" i="17"/>
  <c r="Z108" i="17" s="1"/>
  <c r="Q147" i="17"/>
  <c r="I195" i="17"/>
  <c r="I194" i="17"/>
  <c r="P121" i="17"/>
  <c r="Z121" i="17" s="1"/>
  <c r="Q142" i="17"/>
  <c r="Q141" i="17"/>
  <c r="Q207" i="17"/>
  <c r="Q132" i="17"/>
  <c r="P132" i="17"/>
  <c r="Z132" i="17" s="1"/>
  <c r="P142" i="17"/>
  <c r="Z142" i="17" s="1"/>
  <c r="Q216" i="17"/>
  <c r="Q52" i="17"/>
  <c r="P52" i="17"/>
  <c r="Z52" i="17" s="1"/>
  <c r="P41" i="17"/>
  <c r="Z41" i="17" s="1"/>
  <c r="Q140" i="17"/>
  <c r="Q139" i="17"/>
  <c r="Q138" i="17"/>
  <c r="Q137" i="17"/>
  <c r="Q136" i="17"/>
  <c r="Q133" i="17"/>
  <c r="P73" i="17"/>
  <c r="Z73" i="17" s="1"/>
  <c r="Q73" i="17"/>
  <c r="Q151" i="17"/>
  <c r="Q51" i="17"/>
  <c r="P151" i="17"/>
  <c r="Z151" i="17" s="1"/>
  <c r="P136" i="17"/>
  <c r="Z136" i="17" s="1"/>
  <c r="Q152" i="17"/>
  <c r="P152" i="17"/>
  <c r="Z152" i="17" s="1"/>
  <c r="P122" i="17"/>
  <c r="Z122" i="17" s="1"/>
  <c r="Q123" i="17"/>
  <c r="P123" i="17"/>
  <c r="Z123" i="17" s="1"/>
  <c r="P194" i="17"/>
  <c r="Z194" i="17" s="1"/>
  <c r="P97" i="17"/>
  <c r="Z97" i="17" s="1"/>
  <c r="P36" i="17"/>
  <c r="Z36" i="17" s="1"/>
  <c r="P79" i="17"/>
  <c r="Z79" i="17" s="1"/>
  <c r="Q104" i="17"/>
  <c r="P140" i="17"/>
  <c r="Z140" i="17" s="1"/>
  <c r="Q131" i="17"/>
  <c r="Q130" i="17"/>
  <c r="Q94" i="17"/>
  <c r="P94" i="17"/>
  <c r="Z94" i="17" s="1"/>
  <c r="Q103" i="17"/>
  <c r="Q102" i="17" s="1"/>
  <c r="P103" i="17"/>
  <c r="Q177" i="17"/>
  <c r="Q168" i="17"/>
  <c r="P168" i="17"/>
  <c r="Z168" i="17" s="1"/>
  <c r="Q167" i="17"/>
  <c r="P167" i="17"/>
  <c r="Z167" i="17" s="1"/>
  <c r="Q166" i="17"/>
  <c r="P166" i="17"/>
  <c r="Z166" i="17" s="1"/>
  <c r="Q165" i="17"/>
  <c r="P165" i="17"/>
  <c r="Z165" i="17" s="1"/>
  <c r="Q146" i="17"/>
  <c r="P146" i="17"/>
  <c r="Z146" i="17" s="1"/>
  <c r="P139" i="17"/>
  <c r="Z139" i="17" s="1"/>
  <c r="P138" i="17"/>
  <c r="Z138" i="17" s="1"/>
  <c r="P137" i="17"/>
  <c r="Z137" i="17" s="1"/>
  <c r="P133" i="17"/>
  <c r="Z133" i="17" s="1"/>
  <c r="P131" i="17"/>
  <c r="Z131" i="17" s="1"/>
  <c r="P130" i="17"/>
  <c r="Z130" i="17" s="1"/>
  <c r="P127" i="17"/>
  <c r="Z127" i="17" s="1"/>
  <c r="Q116" i="17"/>
  <c r="P116" i="17"/>
  <c r="Z116" i="17" s="1"/>
  <c r="Q93" i="17"/>
  <c r="P93" i="17"/>
  <c r="Z93" i="17" s="1"/>
  <c r="Q56" i="17"/>
  <c r="P56" i="17"/>
  <c r="Z56" i="17" s="1"/>
  <c r="P51" i="17"/>
  <c r="Z51" i="17" s="1"/>
  <c r="Q8" i="17"/>
  <c r="K107" i="17"/>
  <c r="R7" i="17"/>
  <c r="U7" i="17"/>
  <c r="P7" i="17"/>
  <c r="Z7" i="17" s="1"/>
  <c r="K98" i="17"/>
  <c r="T7" i="17"/>
  <c r="M215" i="17" l="1"/>
  <c r="H215" i="17"/>
  <c r="L215" i="17"/>
  <c r="F215" i="17"/>
  <c r="N215" i="17"/>
  <c r="O215" i="17"/>
  <c r="W177" i="17"/>
  <c r="W104" i="17"/>
  <c r="U50" i="17"/>
  <c r="L218" i="17"/>
  <c r="R8" i="17"/>
  <c r="S8" i="17"/>
  <c r="U8" i="17"/>
  <c r="T8" i="17"/>
  <c r="J197" i="17"/>
  <c r="Y197" i="17" s="1"/>
  <c r="J199" i="17"/>
  <c r="Y199" i="17" s="1"/>
  <c r="W103" i="17"/>
  <c r="W136" i="17"/>
  <c r="W137" i="17"/>
  <c r="W138" i="17"/>
  <c r="W139" i="17"/>
  <c r="W140" i="17"/>
  <c r="W141" i="17"/>
  <c r="W26" i="17"/>
  <c r="W178" i="17"/>
  <c r="W154" i="17"/>
  <c r="W164" i="17"/>
  <c r="W52" i="17"/>
  <c r="W60" i="17"/>
  <c r="W79" i="17"/>
  <c r="W108" i="17"/>
  <c r="W113" i="17"/>
  <c r="W116" i="17"/>
  <c r="W121" i="17"/>
  <c r="W122" i="17"/>
  <c r="W123" i="17"/>
  <c r="W124" i="17"/>
  <c r="W127" i="17"/>
  <c r="W128" i="17"/>
  <c r="W130" i="17"/>
  <c r="W131" i="17"/>
  <c r="W132" i="17"/>
  <c r="W133" i="17"/>
  <c r="W207" i="17"/>
  <c r="W203" i="17"/>
  <c r="W62" i="17"/>
  <c r="W187" i="17"/>
  <c r="W201" i="17"/>
  <c r="W61" i="17"/>
  <c r="W171" i="17"/>
  <c r="W173" i="17"/>
  <c r="W101" i="17"/>
  <c r="W155" i="17"/>
  <c r="W151" i="17"/>
  <c r="W152" i="17"/>
  <c r="W153" i="17"/>
  <c r="W165" i="17"/>
  <c r="W70" i="17"/>
  <c r="W117" i="17"/>
  <c r="W142" i="17"/>
  <c r="W143" i="17"/>
  <c r="U236" i="17"/>
  <c r="W82" i="17"/>
  <c r="W176" i="17"/>
  <c r="W150" i="17"/>
  <c r="W186" i="17"/>
  <c r="W200" i="17"/>
  <c r="W146" i="17"/>
  <c r="W148" i="17"/>
  <c r="W35" i="17"/>
  <c r="W126" i="17"/>
  <c r="W56" i="17"/>
  <c r="W69" i="17"/>
  <c r="W75" i="17"/>
  <c r="W97" i="17"/>
  <c r="W166" i="17"/>
  <c r="W167" i="17"/>
  <c r="W168" i="17"/>
  <c r="W170" i="17"/>
  <c r="W172" i="17"/>
  <c r="W190" i="17"/>
  <c r="W192" i="17"/>
  <c r="W194" i="17"/>
  <c r="W195" i="17"/>
  <c r="W196" i="17"/>
  <c r="W198" i="17"/>
  <c r="W208" i="17"/>
  <c r="W99" i="17"/>
  <c r="R228" i="17"/>
  <c r="W28" i="17"/>
  <c r="W23" i="17"/>
  <c r="W21" i="17"/>
  <c r="W191" i="17"/>
  <c r="W205" i="17"/>
  <c r="W202" i="17"/>
  <c r="W204" i="17"/>
  <c r="W149" i="17"/>
  <c r="W169" i="17"/>
  <c r="W144" i="17"/>
  <c r="W147" i="17"/>
  <c r="W105" i="17"/>
  <c r="W94" i="17"/>
  <c r="W91" i="17"/>
  <c r="W88" i="17"/>
  <c r="W86" i="17"/>
  <c r="W85" i="17"/>
  <c r="W81" i="17"/>
  <c r="W76" i="17"/>
  <c r="W73" i="17"/>
  <c r="W48" i="17"/>
  <c r="W41" i="17"/>
  <c r="W39" i="17"/>
  <c r="W38" i="17"/>
  <c r="W36" i="17"/>
  <c r="W33" i="17"/>
  <c r="W32" i="17"/>
  <c r="W25" i="17"/>
  <c r="W24" i="17"/>
  <c r="W22" i="17"/>
  <c r="W19" i="17"/>
  <c r="W17" i="17"/>
  <c r="W16" i="17"/>
  <c r="W15" i="17"/>
  <c r="W11" i="17"/>
  <c r="V163" i="17"/>
  <c r="W163" i="17"/>
  <c r="T50" i="17"/>
  <c r="W50" i="17" s="1"/>
  <c r="W51" i="17"/>
  <c r="T242" i="17"/>
  <c r="V242" i="17" s="1"/>
  <c r="W31" i="17"/>
  <c r="T229" i="17"/>
  <c r="V229" i="17" s="1"/>
  <c r="W13" i="17"/>
  <c r="T228" i="17"/>
  <c r="W10" i="17"/>
  <c r="T236" i="17"/>
  <c r="T231" i="17"/>
  <c r="W57" i="17"/>
  <c r="U107" i="17"/>
  <c r="S107" i="17"/>
  <c r="R107" i="17"/>
  <c r="T107" i="17"/>
  <c r="S238" i="17"/>
  <c r="R238" i="17"/>
  <c r="T238" i="17"/>
  <c r="S80" i="17"/>
  <c r="U80" i="17"/>
  <c r="U238" i="17"/>
  <c r="R80" i="17"/>
  <c r="T80" i="17"/>
  <c r="Z82" i="17"/>
  <c r="V50" i="17"/>
  <c r="U197" i="17"/>
  <c r="S231" i="17"/>
  <c r="R227" i="17"/>
  <c r="S228" i="17"/>
  <c r="T227" i="17"/>
  <c r="U228" i="17"/>
  <c r="S227" i="17"/>
  <c r="U227" i="17"/>
  <c r="V35" i="17"/>
  <c r="T197" i="17"/>
  <c r="S92" i="17"/>
  <c r="S129" i="17"/>
  <c r="V39" i="17"/>
  <c r="R98" i="17"/>
  <c r="Y19" i="17"/>
  <c r="R197" i="17"/>
  <c r="V169" i="17"/>
  <c r="K50" i="17"/>
  <c r="V176" i="17"/>
  <c r="V137" i="17"/>
  <c r="V138" i="17"/>
  <c r="V140" i="17"/>
  <c r="V148" i="17"/>
  <c r="V151" i="17"/>
  <c r="V203" i="17"/>
  <c r="V76" i="17"/>
  <c r="V127" i="17"/>
  <c r="V131" i="17"/>
  <c r="V205" i="17"/>
  <c r="V61" i="17"/>
  <c r="V173" i="17"/>
  <c r="Y189" i="17"/>
  <c r="V116" i="17"/>
  <c r="V33" i="17"/>
  <c r="Z128" i="17"/>
  <c r="Y128" i="17"/>
  <c r="V172" i="17"/>
  <c r="V48" i="17"/>
  <c r="P102" i="17"/>
  <c r="Z102" i="17" s="1"/>
  <c r="Z103" i="17"/>
  <c r="V189" i="17"/>
  <c r="Q98" i="17"/>
  <c r="S193" i="17"/>
  <c r="T193" i="17"/>
  <c r="V198" i="17"/>
  <c r="W216" i="17"/>
  <c r="V207" i="17"/>
  <c r="U98" i="17"/>
  <c r="V200" i="17"/>
  <c r="V10" i="17"/>
  <c r="R199" i="17"/>
  <c r="V149" i="17"/>
  <c r="R92" i="17"/>
  <c r="Q50" i="17"/>
  <c r="Q164" i="17"/>
  <c r="Q92" i="17"/>
  <c r="V69" i="17"/>
  <c r="V155" i="17"/>
  <c r="V25" i="17"/>
  <c r="V62" i="17"/>
  <c r="U199" i="17"/>
  <c r="V26" i="17"/>
  <c r="V100" i="17"/>
  <c r="V86" i="17"/>
  <c r="V28" i="17"/>
  <c r="V177" i="17"/>
  <c r="U129" i="17"/>
  <c r="T129" i="17"/>
  <c r="R129" i="17"/>
  <c r="V154" i="17"/>
  <c r="V170" i="17"/>
  <c r="V103" i="17"/>
  <c r="T98" i="17"/>
  <c r="V19" i="17"/>
  <c r="V147" i="17"/>
  <c r="U193" i="17"/>
  <c r="V178" i="17"/>
  <c r="Q193" i="17"/>
  <c r="V104" i="17"/>
  <c r="J193" i="17"/>
  <c r="Y193" i="17" s="1"/>
  <c r="P164" i="17"/>
  <c r="Z164" i="17" s="1"/>
  <c r="V144" i="17"/>
  <c r="V94" i="17"/>
  <c r="P92" i="17"/>
  <c r="Z92" i="17" s="1"/>
  <c r="J92" i="17"/>
  <c r="Y92" i="17" s="1"/>
  <c r="J50" i="17"/>
  <c r="V150" i="17"/>
  <c r="K92" i="17"/>
  <c r="Q129" i="17"/>
  <c r="V38" i="17"/>
  <c r="V187" i="17"/>
  <c r="P199" i="17"/>
  <c r="Z199" i="17" s="1"/>
  <c r="W7" i="17"/>
  <c r="J7" i="17"/>
  <c r="Y7" i="17" s="1"/>
  <c r="K7" i="17"/>
  <c r="V32" i="17"/>
  <c r="V24" i="17"/>
  <c r="V22" i="17"/>
  <c r="F49" i="17"/>
  <c r="V17" i="17"/>
  <c r="P98" i="17"/>
  <c r="Z98" i="17" s="1"/>
  <c r="V51" i="17"/>
  <c r="V121" i="17"/>
  <c r="V124" i="17"/>
  <c r="V130" i="17"/>
  <c r="V132" i="17"/>
  <c r="V133" i="17"/>
  <c r="V136" i="17"/>
  <c r="V139" i="17"/>
  <c r="V142" i="17"/>
  <c r="V122" i="17"/>
  <c r="P83" i="17"/>
  <c r="Z83" i="17" s="1"/>
  <c r="V52" i="17"/>
  <c r="V56" i="17"/>
  <c r="V81" i="17"/>
  <c r="V88" i="17"/>
  <c r="S199" i="17"/>
  <c r="T199" i="17"/>
  <c r="V202" i="17"/>
  <c r="V93" i="17"/>
  <c r="V143" i="17"/>
  <c r="V153" i="17"/>
  <c r="V168" i="17"/>
  <c r="V190" i="17"/>
  <c r="V192" i="17"/>
  <c r="V195" i="17"/>
  <c r="V216" i="17"/>
  <c r="R193" i="17"/>
  <c r="V201" i="17"/>
  <c r="V108" i="17"/>
  <c r="V99" i="17"/>
  <c r="V128" i="17"/>
  <c r="V146" i="17"/>
  <c r="V186" i="17"/>
  <c r="V217" i="17"/>
  <c r="V21" i="17"/>
  <c r="P193" i="17"/>
  <c r="Z193" i="17" s="1"/>
  <c r="P129" i="17"/>
  <c r="V123" i="17"/>
  <c r="V152" i="17"/>
  <c r="V23" i="17"/>
  <c r="Q199" i="17"/>
  <c r="V31" i="17"/>
  <c r="V113" i="17"/>
  <c r="V204" i="17"/>
  <c r="V16" i="17"/>
  <c r="G49" i="17"/>
  <c r="V60" i="17"/>
  <c r="V57" i="17"/>
  <c r="V105" i="17"/>
  <c r="T102" i="17"/>
  <c r="V167" i="17"/>
  <c r="P50" i="17"/>
  <c r="V171" i="17"/>
  <c r="V15" i="17"/>
  <c r="V126" i="17"/>
  <c r="V165" i="17"/>
  <c r="V166" i="17"/>
  <c r="V82" i="17"/>
  <c r="K8" i="17"/>
  <c r="V164" i="17"/>
  <c r="V141" i="17"/>
  <c r="V117" i="17"/>
  <c r="Q107" i="17"/>
  <c r="P8" i="17"/>
  <c r="V101" i="17"/>
  <c r="V97" i="17"/>
  <c r="U92" i="17"/>
  <c r="V41" i="17"/>
  <c r="V36" i="17"/>
  <c r="V11" i="17"/>
  <c r="V91" i="17"/>
  <c r="V85" i="17"/>
  <c r="V79" i="17"/>
  <c r="V75" i="17"/>
  <c r="V73" i="17"/>
  <c r="V7" i="17"/>
  <c r="V208" i="17"/>
  <c r="L49" i="17"/>
  <c r="N49" i="17"/>
  <c r="M49" i="17"/>
  <c r="P80" i="17"/>
  <c r="Z80" i="17" s="1"/>
  <c r="O49" i="17"/>
  <c r="Q80" i="17"/>
  <c r="T92" i="17"/>
  <c r="V194" i="17"/>
  <c r="V196" i="17"/>
  <c r="V191" i="17"/>
  <c r="V70" i="17"/>
  <c r="T83" i="17"/>
  <c r="W83" i="17" s="1"/>
  <c r="S98" i="17"/>
  <c r="V13" i="17"/>
  <c r="P107" i="17"/>
  <c r="Z107" i="17" s="1"/>
  <c r="K80" i="17"/>
  <c r="H49" i="17"/>
  <c r="W229" i="17" l="1"/>
  <c r="W242" i="17"/>
  <c r="P215" i="17"/>
  <c r="J215" i="17"/>
  <c r="Y215" i="17" s="1"/>
  <c r="W227" i="17"/>
  <c r="W228" i="17"/>
  <c r="V228" i="17"/>
  <c r="W238" i="17"/>
  <c r="V238" i="17"/>
  <c r="W236" i="17"/>
  <c r="V236" i="17"/>
  <c r="V231" i="17"/>
  <c r="W231" i="17"/>
  <c r="R245" i="17"/>
  <c r="W193" i="17"/>
  <c r="W129" i="17"/>
  <c r="S245" i="17"/>
  <c r="W197" i="17"/>
  <c r="W199" i="17"/>
  <c r="W107" i="17"/>
  <c r="W98" i="17"/>
  <c r="W92" i="17"/>
  <c r="W80" i="17"/>
  <c r="U245" i="17"/>
  <c r="V102" i="17"/>
  <c r="W102" i="17"/>
  <c r="T245" i="17"/>
  <c r="V107" i="17"/>
  <c r="V80" i="17"/>
  <c r="V197" i="17"/>
  <c r="V227" i="17"/>
  <c r="Z8" i="17"/>
  <c r="V8" i="17"/>
  <c r="S49" i="17"/>
  <c r="R49" i="17"/>
  <c r="Z129" i="17"/>
  <c r="V193" i="17"/>
  <c r="V129" i="17"/>
  <c r="V98" i="17"/>
  <c r="Z50" i="17"/>
  <c r="Y50" i="17"/>
  <c r="V199" i="17"/>
  <c r="V92" i="17"/>
  <c r="V83" i="17"/>
  <c r="T49" i="17"/>
  <c r="W8" i="17"/>
  <c r="L6" i="17"/>
  <c r="P49" i="17"/>
  <c r="Z49" i="17" s="1"/>
  <c r="Q49" i="17"/>
  <c r="O218" i="17"/>
  <c r="Q222" i="17"/>
  <c r="Q215" i="17"/>
  <c r="P222" i="17"/>
  <c r="O6" i="17"/>
  <c r="M6" i="17"/>
  <c r="M218" i="17"/>
  <c r="N218" i="17"/>
  <c r="N6" i="17"/>
  <c r="J49" i="17"/>
  <c r="Y49" i="17" s="1"/>
  <c r="U49" i="17"/>
  <c r="K49" i="17"/>
  <c r="W49" i="17" l="1"/>
  <c r="V245" i="17"/>
  <c r="W245" i="17"/>
  <c r="P218" i="17"/>
  <c r="Z215" i="17"/>
  <c r="P6" i="17"/>
  <c r="Z6" i="17" s="1"/>
  <c r="Q6" i="17"/>
  <c r="Q218" i="17"/>
  <c r="V49" i="17"/>
  <c r="S209" i="17"/>
  <c r="S215" i="17" s="1"/>
  <c r="T209" i="17"/>
  <c r="T215" i="17" s="1"/>
  <c r="U209" i="17"/>
  <c r="U215" i="17" s="1"/>
  <c r="F6" i="17"/>
  <c r="R209" i="17"/>
  <c r="R215" i="17" s="1"/>
  <c r="Z218" i="17" l="1"/>
  <c r="W209" i="17"/>
  <c r="W215" i="17"/>
  <c r="R6" i="17"/>
  <c r="S6" i="17"/>
  <c r="T222" i="17"/>
  <c r="K215" i="17"/>
  <c r="G218" i="17"/>
  <c r="U222" i="17"/>
  <c r="F218" i="17"/>
  <c r="H218" i="17"/>
  <c r="V209" i="17"/>
  <c r="V215" i="17" s="1"/>
  <c r="G6" i="17"/>
  <c r="R222" i="17"/>
  <c r="H6" i="17"/>
  <c r="S222" i="17"/>
  <c r="I183" i="17" l="1"/>
  <c r="I95" i="17"/>
  <c r="I59" i="17"/>
  <c r="I34" i="17"/>
  <c r="I106" i="17"/>
  <c r="I46" i="17"/>
  <c r="I43" i="17"/>
  <c r="I157" i="17"/>
  <c r="I44" i="17"/>
  <c r="U6" i="17"/>
  <c r="I159" i="17"/>
  <c r="I160" i="17"/>
  <c r="I120" i="17"/>
  <c r="I45" i="17"/>
  <c r="I243" i="17" s="1"/>
  <c r="I84" i="17"/>
  <c r="I110" i="17"/>
  <c r="I161" i="17"/>
  <c r="I235" i="17" s="1"/>
  <c r="I182" i="17"/>
  <c r="I66" i="17"/>
  <c r="I64" i="17"/>
  <c r="I55" i="17"/>
  <c r="I68" i="17"/>
  <c r="I65" i="17"/>
  <c r="I72" i="17"/>
  <c r="I50" i="17"/>
  <c r="I8" i="17"/>
  <c r="I118" i="17"/>
  <c r="I162" i="17"/>
  <c r="I188" i="17"/>
  <c r="I119" i="17"/>
  <c r="I184" i="17"/>
  <c r="I180" i="17"/>
  <c r="I156" i="17"/>
  <c r="I181" i="17"/>
  <c r="I158" i="17"/>
  <c r="I185" i="17"/>
  <c r="I179" i="17"/>
  <c r="I109" i="17"/>
  <c r="I112" i="17"/>
  <c r="I77" i="17"/>
  <c r="I111" i="17"/>
  <c r="I30" i="17"/>
  <c r="I47" i="17"/>
  <c r="I42" i="17"/>
  <c r="I40" i="17"/>
  <c r="I37" i="17"/>
  <c r="I27" i="17"/>
  <c r="I29" i="17"/>
  <c r="I89" i="17"/>
  <c r="I90" i="17"/>
  <c r="I74" i="17"/>
  <c r="I96" i="17"/>
  <c r="I214" i="17"/>
  <c r="I20" i="17"/>
  <c r="I82" i="17"/>
  <c r="I206" i="17"/>
  <c r="V222" i="17"/>
  <c r="T6" i="17"/>
  <c r="I52" i="17"/>
  <c r="I53" i="17"/>
  <c r="I174" i="17"/>
  <c r="I175" i="17"/>
  <c r="I215" i="17"/>
  <c r="I125" i="17"/>
  <c r="W222" i="17"/>
  <c r="I209" i="17"/>
  <c r="I116" i="17"/>
  <c r="I213" i="17"/>
  <c r="I211" i="17"/>
  <c r="I87" i="17"/>
  <c r="I117" i="17"/>
  <c r="I212" i="17"/>
  <c r="I210" i="17"/>
  <c r="T218" i="17"/>
  <c r="K218" i="17"/>
  <c r="J218" i="17"/>
  <c r="V225" i="17" s="1"/>
  <c r="U225" i="17"/>
  <c r="U218" i="17"/>
  <c r="I22" i="17"/>
  <c r="I177" i="17"/>
  <c r="I70" i="17"/>
  <c r="I204" i="17"/>
  <c r="I23" i="17"/>
  <c r="I36" i="17"/>
  <c r="I75" i="17"/>
  <c r="I186" i="17"/>
  <c r="I128" i="17"/>
  <c r="I71" i="17"/>
  <c r="I94" i="17"/>
  <c r="I98" i="17"/>
  <c r="I201" i="17"/>
  <c r="I178" i="17"/>
  <c r="I197" i="17"/>
  <c r="I103" i="17"/>
  <c r="I21" i="17"/>
  <c r="I154" i="17"/>
  <c r="I127" i="17"/>
  <c r="I73" i="17"/>
  <c r="I60" i="17"/>
  <c r="I19" i="17"/>
  <c r="I101" i="17"/>
  <c r="I91" i="17"/>
  <c r="I187" i="17"/>
  <c r="I105" i="17"/>
  <c r="I190" i="17"/>
  <c r="I85" i="17"/>
  <c r="I202" i="17"/>
  <c r="I25" i="17"/>
  <c r="I39" i="17"/>
  <c r="I49" i="17"/>
  <c r="I35" i="17"/>
  <c r="I57" i="17"/>
  <c r="I81" i="17"/>
  <c r="I7" i="17"/>
  <c r="J6" i="17"/>
  <c r="Y6" i="17" s="1"/>
  <c r="I126" i="17"/>
  <c r="I76" i="17"/>
  <c r="I155" i="17"/>
  <c r="I121" i="17"/>
  <c r="K6" i="17"/>
  <c r="I192" i="17"/>
  <c r="I203" i="17"/>
  <c r="I196" i="17"/>
  <c r="I208" i="17"/>
  <c r="I88" i="17"/>
  <c r="I176" i="17"/>
  <c r="I149" i="17"/>
  <c r="I122" i="17"/>
  <c r="I92" i="17"/>
  <c r="I11" i="17"/>
  <c r="I148" i="17"/>
  <c r="I80" i="17"/>
  <c r="I93" i="17"/>
  <c r="I172" i="17"/>
  <c r="I32" i="17"/>
  <c r="I38" i="17"/>
  <c r="I99" i="17"/>
  <c r="I100" i="17"/>
  <c r="I198" i="17"/>
  <c r="I170" i="17"/>
  <c r="I97" i="17"/>
  <c r="I200" i="17"/>
  <c r="I189" i="17"/>
  <c r="I124" i="17"/>
  <c r="I69" i="17"/>
  <c r="I51" i="17"/>
  <c r="I15" i="17"/>
  <c r="I171" i="17"/>
  <c r="I205" i="17"/>
  <c r="I150" i="17"/>
  <c r="I26" i="17"/>
  <c r="I191" i="17"/>
  <c r="I41" i="17"/>
  <c r="I10" i="17"/>
  <c r="I199" i="17"/>
  <c r="I24" i="17"/>
  <c r="I173" i="17"/>
  <c r="I16" i="17"/>
  <c r="I104" i="17"/>
  <c r="I48" i="17"/>
  <c r="I31" i="17"/>
  <c r="I86" i="17"/>
  <c r="I108" i="17"/>
  <c r="I56" i="17"/>
  <c r="I79" i="17"/>
  <c r="I107" i="17"/>
  <c r="I28" i="17"/>
  <c r="I17" i="17"/>
  <c r="I33" i="17"/>
  <c r="I13" i="17"/>
  <c r="I163" i="17"/>
  <c r="S218" i="17"/>
  <c r="R218" i="17"/>
  <c r="V6" i="17" l="1"/>
  <c r="I240" i="17"/>
  <c r="W6" i="17"/>
  <c r="Y218" i="17"/>
  <c r="V218" i="17"/>
  <c r="W218" i="17"/>
  <c r="W225" i="17"/>
  <c r="I245" i="17" l="1"/>
</calcChain>
</file>

<file path=xl/sharedStrings.xml><?xml version="1.0" encoding="utf-8"?>
<sst xmlns="http://schemas.openxmlformats.org/spreadsheetml/2006/main" count="562" uniqueCount="462">
  <si>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</si>
  <si>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</si>
  <si>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</si>
  <si>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</si>
  <si>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</si>
  <si>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</si>
  <si>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</si>
  <si>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090201</t>
  </si>
  <si>
    <t>090405</t>
  </si>
  <si>
    <t>090302</t>
  </si>
  <si>
    <t>090304</t>
  </si>
  <si>
    <t>090305</t>
  </si>
  <si>
    <t>090306</t>
  </si>
  <si>
    <t>090401</t>
  </si>
  <si>
    <t>091300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</si>
  <si>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</si>
  <si>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</si>
  <si>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</si>
  <si>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</si>
  <si>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</si>
  <si>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</si>
  <si>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</si>
  <si>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</si>
  <si>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</si>
  <si>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</si>
  <si>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100102</t>
  </si>
  <si>
    <t>100203</t>
  </si>
  <si>
    <t>100302</t>
  </si>
  <si>
    <t>120201</t>
  </si>
  <si>
    <t>170102</t>
  </si>
  <si>
    <t>240601</t>
  </si>
  <si>
    <t>240604</t>
  </si>
  <si>
    <t>Інша діяльність  у сфері охорони навколишнього природного середовища</t>
  </si>
  <si>
    <t>250102</t>
  </si>
  <si>
    <t>Резервний фонд</t>
  </si>
  <si>
    <t>250301</t>
  </si>
  <si>
    <t>250404</t>
  </si>
  <si>
    <t>Надання пільгового довгострокового кредиту громадянам на будівництво (реконструкцію) та придбання  житла</t>
  </si>
  <si>
    <t>250306</t>
  </si>
  <si>
    <t>210105</t>
  </si>
  <si>
    <t>130107</t>
  </si>
  <si>
    <t>070201</t>
  </si>
  <si>
    <t>070304</t>
  </si>
  <si>
    <t>070401</t>
  </si>
  <si>
    <t>070702</t>
  </si>
  <si>
    <t>070801</t>
  </si>
  <si>
    <t>070802</t>
  </si>
  <si>
    <t>110201</t>
  </si>
  <si>
    <t>110205</t>
  </si>
  <si>
    <t>110502</t>
  </si>
  <si>
    <t>250913</t>
  </si>
  <si>
    <t>100000</t>
  </si>
  <si>
    <t>090307</t>
  </si>
  <si>
    <t>250344</t>
  </si>
  <si>
    <t>100202</t>
  </si>
  <si>
    <t>Витрати, пов"язані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</si>
  <si>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 xml:space="preserve">в т.ч    на виконання медичних програм </t>
  </si>
  <si>
    <t xml:space="preserve">Інші видатки </t>
  </si>
  <si>
    <t>в т.ч       субвенція на  придбання житла військовослужбовцям</t>
  </si>
  <si>
    <t>Кошти, що передаються із загального фонду до бюджету розвитку (спец.фонду)</t>
  </si>
  <si>
    <t>130102</t>
  </si>
  <si>
    <t>в тому числі за рахунок субвенції з обласного бюджету</t>
  </si>
  <si>
    <t>250380</t>
  </si>
  <si>
    <t>Охорона  та раціональне використання природних ресурсів</t>
  </si>
  <si>
    <t>110204</t>
  </si>
  <si>
    <t>ВИДАТКИ ТА  КРЕДИТУВАННЯ - усього</t>
  </si>
  <si>
    <t xml:space="preserve">        благодійні внески, гранти та дарунки</t>
  </si>
  <si>
    <t>090308</t>
  </si>
  <si>
    <t>Компенсаційні виплати на пільговий проїзд автотранспортом окремим категоріям  громадян</t>
  </si>
  <si>
    <t>250203</t>
  </si>
  <si>
    <t>Проведення виборів народних депутатів ВР АР Крим, місцевих рад та сільських, селищних, міських голів</t>
  </si>
  <si>
    <t xml:space="preserve">          співфінансування на ремонт ліфтів, які перебувають в аварійному стані</t>
  </si>
  <si>
    <t>100101</t>
  </si>
  <si>
    <t xml:space="preserve">               будівництво зовнішніх теплових мереж (субвенція з держ бюджету)  </t>
  </si>
  <si>
    <t xml:space="preserve">Освіта,   всього </t>
  </si>
  <si>
    <t>Фізична культура і спорт, всього</t>
  </si>
  <si>
    <t xml:space="preserve"> в т.ч.        програма морального та матеріального заохочення</t>
  </si>
  <si>
    <t>091205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</si>
  <si>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</si>
  <si>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в т. ч. за рах субвенції з держ бюджету на  фінансування заходів соціально-економічної компенсації ризику населення, яке проживає на території зони спостереження</t>
  </si>
  <si>
    <t xml:space="preserve">    благодійні внески, гранти та дарунки</t>
  </si>
  <si>
    <t xml:space="preserve">                 програма земельної реформи</t>
  </si>
  <si>
    <t xml:space="preserve">Видатки на запобігання та ліквідацію надзвичайних ситуацій та наслідків стихійного лиха </t>
  </si>
  <si>
    <t>виконання у %</t>
  </si>
  <si>
    <t>відхилення "+", "-"</t>
  </si>
  <si>
    <t>210106</t>
  </si>
  <si>
    <t xml:space="preserve">               реконструкція та модернізація ліфтів за рахунок субвенції з Державного бюджету</t>
  </si>
  <si>
    <t>в т.ч        реконструкція та модернізація ліфтів за рахунок коштів міського бюджету</t>
  </si>
  <si>
    <t>в т.ч.  за рах субвенції з державного бюджету на будівництво, реконструкцію, ремонт та утримання вулиць і доріг комунальної власності у населених пунктах</t>
  </si>
  <si>
    <t>091206</t>
  </si>
  <si>
    <t xml:space="preserve">Соціально-культурна сфера, всього:        </t>
  </si>
  <si>
    <t>Житлове будівництво та придбання житла для окремих категорій населення</t>
  </si>
  <si>
    <t>250323</t>
  </si>
  <si>
    <t>250352</t>
  </si>
  <si>
    <t>Інші послуги, пов"язані з економічною діяльністю</t>
  </si>
  <si>
    <t xml:space="preserve">                 програма з впровадження системи управління якістю ISO</t>
  </si>
  <si>
    <t>в т.ч. за рахунок субвенції з інших бюджетів</t>
  </si>
  <si>
    <t>в тому числі видатків за рахунок субвенцій з інших бюджетів:</t>
  </si>
  <si>
    <t>субвенція обласному бюджету на проведення гемодіалізу хворим м.Кузнецовськ, що проходять лікування в комунальному закладі "Рівненська обласна клінічна лікарня"</t>
  </si>
  <si>
    <t xml:space="preserve">                 програма підтримки діяльності громадського формування з охорони громадського порядку "Кузнецовська муніципальна варта"</t>
  </si>
  <si>
    <t>080000</t>
  </si>
  <si>
    <t>Охорона здоров'я</t>
  </si>
  <si>
    <t>080201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</si>
  <si>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</si>
  <si>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</si>
  <si>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</si>
  <si>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</si>
  <si>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</si>
  <si>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</si>
  <si>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090406</t>
  </si>
  <si>
    <t>210107</t>
  </si>
  <si>
    <t>Заходи та роботи з мобілізаційної підготовки місцевого значення</t>
  </si>
  <si>
    <t>в т.ч.    реконструкція нежитлового приміщення №104 в житловому будинку по м-ну Будівельників, 25/1 під ЦНАП (розроблення проектно - кошторисної документації)</t>
  </si>
  <si>
    <t xml:space="preserve">                 програма "Безпечне місто Кузнецовськ"</t>
  </si>
  <si>
    <t>100208</t>
  </si>
  <si>
    <t xml:space="preserve">Заходи у сфері захисту населення і територій від надзвичайних ситуацій техногенного та природного характеру </t>
  </si>
  <si>
    <t xml:space="preserve">        КП "Благоустрій" КМР</t>
  </si>
  <si>
    <t xml:space="preserve">          виготовлення проектно - кошторисної документації на виконання робіт по створенню та встановленню системи відеоспостереження</t>
  </si>
  <si>
    <t xml:space="preserve">           проект "Нове будівництво міської автоматизованої системи централізованого оповіщення"</t>
  </si>
  <si>
    <t>в т.ч. КП "Житлокомунсервіс" КМР</t>
  </si>
  <si>
    <t>Інші заходи, пов'язані з економічною діяльністю</t>
  </si>
  <si>
    <r>
      <t xml:space="preserve">Реверсна дотація </t>
    </r>
    <r>
      <rPr>
        <sz val="11"/>
        <rFont val="Times New Roman"/>
        <family val="1"/>
        <charset val="204"/>
      </rPr>
      <t>(вилучення)</t>
    </r>
  </si>
  <si>
    <t>в т. ч. за рах субвенції на здійснення заходів щодо соц-екон.розвитку на капремонт в ЗНЗ№4 та ЗНЗ№5 (заміна вікон та дверей)</t>
  </si>
  <si>
    <t xml:space="preserve">          реконструкція ЗОШ №1  (коригування) (проектні роботи)</t>
  </si>
  <si>
    <t xml:space="preserve">          реконструкція ЗОШ №3 за рах субвенції з Державного бюджету на здійснення заходів соц.- економ. розвитку окремих територій</t>
  </si>
  <si>
    <t xml:space="preserve">           реконструкція ДНЗ №2</t>
  </si>
  <si>
    <t xml:space="preserve"> в т.ч. за рахунок субвенції з Державного бюджету по 30-км зоні (респіратори)</t>
  </si>
  <si>
    <t xml:space="preserve"> в т.ч. за рахунок субвенції з Державного бюджету по 30-км зоні (протирад.укриття)</t>
  </si>
  <si>
    <t xml:space="preserve">в т. ч. за рах субвенції з Державного бюджету на здійснення заходів щодо соц-екон.розвитку на капремонт актового залу ЗОШ №1 </t>
  </si>
  <si>
    <t>КФКВКБ</t>
  </si>
  <si>
    <t>0170</t>
  </si>
  <si>
    <t>КТПКВКМБ</t>
  </si>
  <si>
    <t>0180</t>
  </si>
  <si>
    <t>0111</t>
  </si>
  <si>
    <t xml:space="preserve">Назва коду за типовою програмною класифікацією видатків та кредитування місцевих бюджетів </t>
  </si>
  <si>
    <t>1000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</si>
  <si>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</si>
  <si>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0910</t>
  </si>
  <si>
    <t>0921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</si>
  <si>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</si>
  <si>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</si>
  <si>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0990</t>
  </si>
  <si>
    <t>1090</t>
  </si>
  <si>
    <t>0960</t>
  </si>
  <si>
    <t>1150</t>
  </si>
  <si>
    <t>0950</t>
  </si>
  <si>
    <t>0922</t>
  </si>
  <si>
    <t>0732</t>
  </si>
  <si>
    <t>0763</t>
  </si>
  <si>
    <t>Спеціалізована стаціонарна медична допомога населенню</t>
  </si>
  <si>
    <t>в тому числі за рахунок медичної субвенції</t>
  </si>
  <si>
    <t>Програми і централізовані заходи у галузі охорони здоров’я</t>
  </si>
  <si>
    <t>2210</t>
  </si>
  <si>
    <t>4060</t>
  </si>
  <si>
    <t>0824</t>
  </si>
  <si>
    <t>0828</t>
  </si>
  <si>
    <t>0829</t>
  </si>
  <si>
    <t>5010</t>
  </si>
  <si>
    <t>Проведення спортивної роботи в регіоні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</si>
  <si>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</si>
  <si>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</si>
  <si>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</si>
  <si>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</si>
  <si>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</si>
  <si>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</si>
  <si>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</si>
  <si>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</si>
  <si>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</si>
  <si>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6021</t>
  </si>
  <si>
    <t>0610</t>
  </si>
  <si>
    <t>Капітальний ремонт житлового фонду</t>
  </si>
  <si>
    <t>0620</t>
  </si>
  <si>
    <t>6100</t>
  </si>
  <si>
    <t>Впровадження засобів обліку витрат та регулювання споживання води та теплової енергії</t>
  </si>
  <si>
    <t>6010</t>
  </si>
  <si>
    <t>Забезпечення надійного та безперебійного функціонування житлово-експлуатаційного господарства</t>
  </si>
  <si>
    <t xml:space="preserve">в т. ч. за рах субвенції з обласного бюджету </t>
  </si>
  <si>
    <t>Житлово-комунальне господарство</t>
  </si>
  <si>
    <t>6310</t>
  </si>
  <si>
    <t>0490</t>
  </si>
  <si>
    <t>Реалізація заходів щодо інвестиційного розвитку території</t>
  </si>
  <si>
    <t>7310</t>
  </si>
  <si>
    <t>0421</t>
  </si>
  <si>
    <t>Проведення заходів із землеустрою</t>
  </si>
  <si>
    <t>6650</t>
  </si>
  <si>
    <t>0456</t>
  </si>
  <si>
    <t>Утримання та розвиток інфраструктури доріг</t>
  </si>
  <si>
    <t>7500</t>
  </si>
  <si>
    <t>0411</t>
  </si>
  <si>
    <t>7410</t>
  </si>
  <si>
    <t>0470</t>
  </si>
  <si>
    <t>Заходи з енергозбереження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</si>
  <si>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</si>
  <si>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</si>
  <si>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 xml:space="preserve">        КМКП</t>
  </si>
  <si>
    <t>7830</t>
  </si>
  <si>
    <t>0380</t>
  </si>
  <si>
    <t>0320</t>
  </si>
  <si>
    <t>7810</t>
  </si>
  <si>
    <t>0133</t>
  </si>
  <si>
    <t>9110</t>
  </si>
  <si>
    <t>0511</t>
  </si>
  <si>
    <t>9140</t>
  </si>
  <si>
    <t>0540</t>
  </si>
  <si>
    <t>8600</t>
  </si>
  <si>
    <t>3011</t>
  </si>
  <si>
    <t>3012</t>
  </si>
  <si>
    <t>1030</t>
  </si>
  <si>
    <t>1070</t>
  </si>
  <si>
    <t>1060</t>
  </si>
  <si>
    <t>Надання субсидій населенню для відшкодування витрат на оплату житлово-комунальних послуг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</si>
  <si>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</si>
  <si>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</si>
  <si>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Соціальний захист та соціальне забезпечення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</si>
  <si>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</si>
  <si>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</si>
  <si>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</si>
  <si>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</si>
  <si>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1040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</si>
  <si>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</si>
  <si>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</si>
  <si>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</si>
  <si>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</si>
  <si>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</si>
  <si>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</si>
  <si>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</si>
  <si>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</si>
  <si>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</si>
  <si>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</si>
  <si>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</si>
  <si>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</si>
  <si>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3030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</si>
  <si>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</si>
  <si>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</si>
  <si>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3040</t>
  </si>
  <si>
    <t>Надання допомоги сім'ям з дітьми, малозабезпеченим  сім’ям, інвалідам з дитинства, дітям-інвалідам та тимчасової допомоги дітям</t>
  </si>
  <si>
    <t>090212</t>
  </si>
  <si>
    <t>3050</t>
  </si>
  <si>
    <t>Пільгове медичне обслуговування осіб, які постраждали внаслідок Чорнобильської катастрофи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</si>
  <si>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</si>
  <si>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</si>
  <si>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</si>
  <si>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</si>
  <si>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</si>
  <si>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</si>
  <si>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</si>
  <si>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</si>
  <si>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3160</t>
  </si>
  <si>
    <t xml:space="preserve">КТКВК </t>
  </si>
  <si>
    <t>Інші заходи та заклади молодіжної політики</t>
  </si>
  <si>
    <r>
  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  </r>
    <r>
      <rPr>
        <sz val="11"/>
        <rFont val="Times New Roman"/>
        <family val="1"/>
        <charset val="204"/>
      </rPr>
      <t>(субвенція з міського бюджету Володимирецькому районному бюджету на підтримку телерадіокомпанії "Бурштиновий шлях")</t>
    </r>
  </si>
  <si>
    <r>
      <t xml:space="preserve">Субвенція на проведення видатків місцевих бюджетів, що враховуються при визначенні обсягу міжбюджетних трансфертів  </t>
    </r>
    <r>
      <rPr>
        <sz val="11"/>
        <rFont val="Times New Roman"/>
        <family val="1"/>
        <charset val="204"/>
      </rPr>
      <t>(субвенція обласному бюджету на обслуговування осіб з обмеженими фізичними можливостями в  центрах професійної реабілітації інвалідів)</t>
    </r>
  </si>
  <si>
    <t>3000</t>
  </si>
  <si>
    <t>2000</t>
  </si>
  <si>
    <t>4000</t>
  </si>
  <si>
    <t>6000</t>
  </si>
  <si>
    <t>5000</t>
  </si>
  <si>
    <t>Утримання клубів для підлітків за місцем проживання</t>
  </si>
  <si>
    <r>
      <t>Інші субвенції</t>
    </r>
    <r>
      <rPr>
        <sz val="11"/>
        <rFont val="Times New Roman"/>
        <family val="1"/>
        <charset val="204"/>
      </rPr>
      <t xml:space="preserve"> (співфінансування капремонту приміщення для ЦНАП)</t>
    </r>
  </si>
  <si>
    <t xml:space="preserve">                 власні надходження бюджетних установ (відшкодування витрат за проведення конкурсу по перевезенню)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</si>
  <si>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</si>
  <si>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6140</t>
  </si>
  <si>
    <t>100601</t>
  </si>
  <si>
    <t>0640</t>
  </si>
  <si>
    <t>090203</t>
  </si>
  <si>
    <t>3031</t>
  </si>
  <si>
    <t>3033</t>
  </si>
  <si>
    <t>Надання пільг окремим категоріям громадян з оплати послуг зв'язку</t>
  </si>
  <si>
    <t>090214</t>
  </si>
  <si>
    <t>Забезпечення функціонування водопровідно-каналізаційного господарства</t>
  </si>
  <si>
    <t>6052</t>
  </si>
  <si>
    <t>6130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</si>
  <si>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</si>
  <si>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8800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</si>
  <si>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</si>
  <si>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 xml:space="preserve">в т. ч. за рах субвенції з держ бюджету (цільові видатки для відшкодування вартості препаратів інсуліну на лікування хворих на цукровий діабет, що потребують лікування препаратами інсуліну) </t>
  </si>
  <si>
    <t xml:space="preserve">в т. ч.: за рах освітньої субвенції з держ бюджету </t>
  </si>
  <si>
    <t>за рах субвенції з державного бюджету на надання державної підтримки особам з особливими освітніми потребами</t>
  </si>
  <si>
    <t>6150</t>
  </si>
  <si>
    <t>6022</t>
  </si>
  <si>
    <t>6051</t>
  </si>
  <si>
    <t>Забезпечення функціонування теплових мереж</t>
  </si>
  <si>
    <r>
      <t xml:space="preserve"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</t>
    </r>
    <r>
      <rPr>
        <sz val="11"/>
        <rFont val="Times New Roman Cyr"/>
        <charset val="204"/>
      </rPr>
      <t>(за рахунок субвенції з державного бюджету)</t>
    </r>
  </si>
  <si>
    <t>Інші субвенції (обласному бюджету)</t>
  </si>
  <si>
    <t xml:space="preserve">в т.ч.    реконструкція ЦНАП в м.Вараш (за адресою: м-н Будівельників, 25/1, нежитлове приміщення №104) </t>
  </si>
  <si>
    <t xml:space="preserve">           співфінансування  заходу із забезпечення послугами оздоровлення і відпочинку дітей, які потребують особливої соціальної уваги та підтримки, шляхом компенсації вартості путівок</t>
  </si>
  <si>
    <t xml:space="preserve">           надання послуг з комплексної реабілітації інвалідів міста в КЗ «Рівненський обласний центр комплексної реабілітації інвалідів» </t>
  </si>
  <si>
    <t>в т. ч. за рах субвенції з держ бюджету на відшкодування вартості лікарських засобів для лікування окремих захворювань (Доступні ліки)</t>
  </si>
  <si>
    <t>Капітальний ремонт житлового фонду об'єднань ОСББ</t>
  </si>
  <si>
    <t xml:space="preserve">            ремонт автомобіля Кузнецовської підстанції екстреної (швидкої) медичної допомоги КЗ «Обласний центр екстреної медичної допомоги та медицини катастроф» Рівненської обласної ради </t>
  </si>
  <si>
    <t>ПЕРЕВІРКА</t>
  </si>
  <si>
    <t>6110</t>
  </si>
  <si>
    <t>Заходи, пов’язані з поліпшенням питної води</t>
  </si>
  <si>
    <t>Заходи у сфері захисту населення і територій від надзвичайних ситуацій техногенного та природного характеру</t>
  </si>
  <si>
    <t>0220</t>
  </si>
  <si>
    <t>7820</t>
  </si>
  <si>
    <t xml:space="preserve"> в т.ч. за рахунок субвенції з державного бюджету по 30-км зоні (протирад.укриття, сховище №65080)</t>
  </si>
  <si>
    <t>за рах субвенції з державного бюджету на здійснення заходів щодо соц-економічного розвитку окремих територій (кап. ремонт (заміна вікон і дверей) ЗНЗ №4, №5)</t>
  </si>
  <si>
    <t>створення та встановлення системи відеоспостереження міста</t>
  </si>
  <si>
    <t xml:space="preserve">реконструкція ЗОШ №1 (коригування) </t>
  </si>
  <si>
    <t xml:space="preserve">реконструкція ЗОШ №2 </t>
  </si>
  <si>
    <t>в т. ч. за рах субвенції з державного бюджету на здійснення заходів щодо соц-економічного розвитку окремих територій (кап. ремонт будинку по вулиці Перемоги, 5)</t>
  </si>
  <si>
    <t>будівництво міні-футбольного поля ЗНЗ №4 (співфінансування з міського бюджету)</t>
  </si>
  <si>
    <t>субвенція 30 км зона</t>
  </si>
  <si>
    <t>освітня субвенція</t>
  </si>
  <si>
    <t>субвенція на держпідтримку осіб з особл.осв.потребами</t>
  </si>
  <si>
    <t>медична субвенція</t>
  </si>
  <si>
    <t>субвенція на інсулін</t>
  </si>
  <si>
    <t>субвенція на соціально-екон.розвиток окремих територій</t>
  </si>
  <si>
    <t>субвенція ЧАЕС</t>
  </si>
  <si>
    <t>субвенція на допомоги</t>
  </si>
  <si>
    <t>енергосубвенція</t>
  </si>
  <si>
    <t>субвенція на реабцентр</t>
  </si>
  <si>
    <t>субвенція на тверде паливо</t>
  </si>
  <si>
    <t xml:space="preserve">субвенція окремі захворювання "Доступні ліки" </t>
  </si>
  <si>
    <t>субвенція на погашення різниці в тарифах</t>
  </si>
  <si>
    <t>за рах субвенції з державного бюджету по 30-км зоні (кап. ремонт (заміна вікон і дверей) ДНЗ№3, №4, №6, №8)</t>
  </si>
  <si>
    <t>в т. ч.: за рах субвенції з державного бюджету на здійснення заходів щодо соц-економічного розвитку окремих територій (кап. ремонт ДНЗ №11, №12)</t>
  </si>
  <si>
    <t>в т. ч.: за рах освітньої субвенції з держ бюджету</t>
  </si>
  <si>
    <t>в т. ч.: за рах субвенції з державного бюджету на здійснення заходів щодо соц-економічного розвитку окремих територій (будівництво міні-футбольного поля ЗНЗ №4)</t>
  </si>
  <si>
    <t>благодійні внески, гранти та дарунки (безоплатна передача повітряних ліній електропередач, в т.ч. з КП "МЕМ" до КП "Благоустрій")</t>
  </si>
  <si>
    <t xml:space="preserve">                  програма "Безпечне місто" (виконаня заходів ГО "Кузнецовська муніципальна варта")</t>
  </si>
  <si>
    <t xml:space="preserve">                  програма висвітлення діяльності органів місцевого самоврядування в засобах масової інформації </t>
  </si>
  <si>
    <t>будівництво об'єктів інфраструктури парку культури та відпочинку (проектно-кошторисна документація)</t>
  </si>
  <si>
    <t>будівництво спортивного майданчика в м-н Вараш, 19</t>
  </si>
  <si>
    <t>9010</t>
  </si>
  <si>
    <t>Обслуговування боргу</t>
  </si>
  <si>
    <t>Надання пільг на оплату житлово-комунальних послуг окремим категоріям громадян відповідно до законодавства</t>
  </si>
  <si>
    <t>3022</t>
  </si>
  <si>
    <t>Надання інших пільг окремим категоріям громадян відповідно до законодавства</t>
  </si>
  <si>
    <t>3032</t>
  </si>
  <si>
    <t>Надання державної соціальної допомоги малозабезпеченим сім’ям</t>
  </si>
  <si>
    <t>3081</t>
  </si>
  <si>
    <t>Надання державної соціальної допомоги особам з інвалідністю з дитинства та дітям з інвалідністю</t>
  </si>
  <si>
    <t>3083</t>
  </si>
  <si>
    <t>Надання допомоги по догляду за особами з інвалідністю I чи II групи внаслідок психічного розладу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</si>
  <si>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</si>
  <si>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</si>
  <si>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</si>
  <si>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</si>
  <si>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</si>
  <si>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</si>
  <si>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</si>
  <si>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Надання дошкільної освіти</t>
  </si>
  <si>
    <t>1140</t>
  </si>
  <si>
    <t>Підвищення кваліфікації, перепідготовка кадрів закладами післядипломної освіти</t>
  </si>
  <si>
    <t>Методичне забезпечення діяльності навчальних закладів</t>
  </si>
  <si>
    <t>1161</t>
  </si>
  <si>
    <t xml:space="preserve">Забезпечення діяльності інших закладів у сфері освіти </t>
  </si>
  <si>
    <t>2020</t>
  </si>
  <si>
    <t>2142</t>
  </si>
  <si>
    <t>2144</t>
  </si>
  <si>
    <t>Централізовані заходи з лікування хворих на цукровий та нецукровий діабет</t>
  </si>
  <si>
    <t>2145</t>
  </si>
  <si>
    <t>2152</t>
  </si>
  <si>
    <t>Інші програми та заходи у сфері охорони здоров’я</t>
  </si>
  <si>
    <t>Культура і мистецтво, всього</t>
  </si>
  <si>
    <t>Забезпечення діяльності бібліотек</t>
  </si>
  <si>
    <t>4030</t>
  </si>
  <si>
    <t>Забезпечення діяльності палаців i будинків культури, клубів, центрів дозвілля та iнших клубних закладів</t>
  </si>
  <si>
    <t>1100</t>
  </si>
  <si>
    <t>4081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</si>
  <si>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</si>
  <si>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</si>
  <si>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</si>
  <si>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0150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</si>
  <si>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</si>
  <si>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</si>
  <si>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6030</t>
  </si>
  <si>
    <t>Організація благоустрою населених пунктів</t>
  </si>
  <si>
    <t>7610</t>
  </si>
  <si>
    <t>7670</t>
  </si>
  <si>
    <t>8700</t>
  </si>
  <si>
    <t>Відшкодування вартості лікарських засобів для лікування окремих захворювань</t>
  </si>
  <si>
    <t>2146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</si>
  <si>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</si>
  <si>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</si>
  <si>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</si>
  <si>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3084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</si>
  <si>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</si>
  <si>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</si>
  <si>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затверджено розписом на рік</t>
  </si>
  <si>
    <t xml:space="preserve">затверджено розписом на рік </t>
  </si>
  <si>
    <t>уточнений план  на рік, кошторисні призначення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</si>
  <si>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</si>
  <si>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</si>
  <si>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</si>
  <si>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</si>
  <si>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</si>
  <si>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</si>
  <si>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3123</t>
  </si>
  <si>
    <t>Заходи державної політики з питань сім'ї</t>
  </si>
  <si>
    <t>1162</t>
  </si>
  <si>
    <t>Інші програми та заходи у сфері освіти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</si>
  <si>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</si>
  <si>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</si>
  <si>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</si>
  <si>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</si>
  <si>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6011</t>
  </si>
  <si>
    <t>Експлуатація та технічне обслуговування житлового фонду</t>
  </si>
  <si>
    <t>6071</t>
  </si>
  <si>
    <t>0443</t>
  </si>
  <si>
    <t>Будівництво об'єктів житлово-комунального господарства</t>
  </si>
  <si>
    <t>7330</t>
  </si>
  <si>
    <t>Будівництво інших об'єктів соціальної та виробничої інфраструктури комунальної власності</t>
  </si>
  <si>
    <t>7640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</si>
  <si>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</si>
  <si>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</si>
  <si>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</si>
  <si>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</si>
  <si>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8330</t>
  </si>
  <si>
    <t xml:space="preserve">Інша діяльність у сфері екології та охорони природних ресурсів </t>
  </si>
  <si>
    <t>Обслуговування місцевого боргу</t>
  </si>
  <si>
    <t>9770</t>
  </si>
  <si>
    <t xml:space="preserve">Інші субвенції з місцевого бюджету </t>
  </si>
  <si>
    <r>
      <t xml:space="preserve">Повернення кредиту </t>
    </r>
    <r>
      <rPr>
        <sz val="11"/>
        <rFont val="Times New Roman"/>
        <family val="1"/>
        <charset val="204"/>
      </rPr>
      <t xml:space="preserve"> (пільгові довгострокові кредити молодим сім’ям та одиноким молодим громадянам на будівництво/ придбання житла)</t>
    </r>
  </si>
  <si>
    <t>6016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</si>
  <si>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</si>
  <si>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</si>
  <si>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7370</t>
  </si>
  <si>
    <t>Реалізація інших заходів щодо соціально-економічного розвитку територій</t>
  </si>
  <si>
    <t>за рах субвенції з державного бюджету на забезпечення якісної, сучасної та доступної загальної середньої освіти "Нова українська школа"</t>
  </si>
  <si>
    <t>за рах освітньої субвенції з державного бюджету на оснащення кабінетів та на початкову школу (обласний залишок)</t>
  </si>
  <si>
    <t>в т. ч.: за рах субвенції з обласного бюджету (бюджету розвитку) на реконструкцію ЗОШ №2</t>
  </si>
  <si>
    <t>Заступник начальника бюджетного відділу</t>
  </si>
  <si>
    <t>В.Петрина</t>
  </si>
  <si>
    <t>субвенція на Нову українську школу</t>
  </si>
  <si>
    <t>субвенція на оснащення кабінетів</t>
  </si>
  <si>
    <t>субвенція на реконструкцію ЗОШ №2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</si>
  <si>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</si>
  <si>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</si>
  <si>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</si>
  <si>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Забезпечення діяльності водопровідно-каналізаційного господарства</t>
  </si>
  <si>
    <t>6013</t>
  </si>
  <si>
    <t>3223</t>
  </si>
  <si>
    <t>6082</t>
  </si>
  <si>
    <t>Придбання житла для окремих категорій населення відповідно до законодавства</t>
  </si>
  <si>
    <t>7350</t>
  </si>
  <si>
    <t>Розроблення схем планування та забудови територій (містобудівної документації)</t>
  </si>
  <si>
    <t>субвенція на компенсацію за жилі приміщення (інші держави)</t>
  </si>
  <si>
    <t>за рах залишку субвенції з державного бюджету на здійснення заходів щодо соц-економічного розвитку окремих територій (заміна вікон та дверей ДНЗ №11, ДНЗ №12)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</si>
  <si>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</si>
  <si>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</si>
  <si>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</si>
  <si>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</si>
  <si>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</si>
  <si>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субвенція на компенсацію за жилі приміщення (переміщені особи)</t>
  </si>
  <si>
    <t xml:space="preserve"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 </t>
  </si>
  <si>
    <t>Інша діяльність у сфері державного управління</t>
  </si>
  <si>
    <t>затверджено на 01.12.2018</t>
  </si>
  <si>
    <t>виконано станом на 01.12.2018</t>
  </si>
  <si>
    <t>7321</t>
  </si>
  <si>
    <t xml:space="preserve">Будівництво освітніх установ та закладів </t>
  </si>
  <si>
    <t xml:space="preserve"> в т.ч. за рахунок субвенції з державного бюджету по 30-км зоні спостереження (протирад.укриття №64382) (обласна частка)</t>
  </si>
  <si>
    <t>за рах залишку субвенції з державного бюджету на здійснення заходів щодо соц-економічного розвитку окремих територій (Нова українська школа)(41034501)</t>
  </si>
  <si>
    <t>за рах субвенції з державного бюджету на здійснення заходів щодо соц-економічного розвитку окремих територій (41034500)</t>
  </si>
  <si>
    <r>
      <t xml:space="preserve">                Аналіз виконання бюджету м.Вараш по видатках та кредитуванню станом на 01.12.2018 року                                                      </t>
    </r>
    <r>
      <rPr>
        <sz val="10"/>
        <rFont val="Times New Roman"/>
        <family val="1"/>
      </rPr>
      <t xml:space="preserve"> </t>
    </r>
    <r>
      <rPr>
        <b/>
        <sz val="16"/>
        <rFont val="Times New Roman"/>
        <family val="1"/>
        <charset val="204"/>
      </rPr>
      <t>тис.грн.</t>
    </r>
  </si>
  <si>
    <t xml:space="preserve">  </t>
  </si>
  <si>
    <t>за рах субвенції з державного бюджету по 30-км зоні (пот.ремонт ЗНЗ №1)</t>
  </si>
  <si>
    <t>за рах субвенції з державного бюджету по 30-км зоні (кап.ремонт ДНЗ №5, 6, 8)</t>
  </si>
  <si>
    <t>за рах субвенції з державного бюджету по 30-км зоні (пот.ремонт центру дозвілля)</t>
  </si>
  <si>
    <t xml:space="preserve"> в т.ч. за рахунок субвенції з державного бюджету по 30-км зоні спостереження (протирад.укриття №65080, пот.ремонт; протирад.укриття №64383, кап. ремонт)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</si>
</sst>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00000"/>
    <numFmt numFmtId="167" formatCode="#,##0.0"/>
  </numFmts>
  <fonts count="48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name val="Times New Roman"/>
      <family val="1"/>
    </font>
    <font>
      <sz val="10"/>
      <name val="Times New Roman"/>
      <family val="1"/>
    </font>
    <font>
      <sz val="20"/>
      <name val="Arial Cyr"/>
      <family val="2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</font>
    <font>
      <sz val="9"/>
      <name val="Arial Cyr"/>
      <family val="2"/>
      <charset val="204"/>
    </font>
    <font>
      <sz val="16"/>
      <name val="Times New Roman"/>
      <family val="1"/>
      <charset val="204"/>
    </font>
    <font>
      <b/>
      <sz val="11"/>
      <color indexed="8"/>
      <name val="Arial Cyr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1"/>
      <color indexed="10"/>
      <name val="Arial Cyr"/>
      <charset val="204"/>
    </font>
    <font>
      <sz val="10"/>
      <color indexed="62"/>
      <name val="Arial Cyr"/>
      <family val="2"/>
      <charset val="204"/>
    </font>
    <font>
      <sz val="10"/>
      <color indexed="30"/>
      <name val="Arial Cyr"/>
      <family val="2"/>
      <charset val="204"/>
    </font>
    <font>
      <sz val="10"/>
      <color indexed="40"/>
      <name val="Arial Cyr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i/>
      <sz val="11"/>
      <name val="Times New Roman"/>
      <family val="1"/>
      <charset val="204"/>
    </font>
    <font>
      <sz val="14"/>
      <color rgb="FFC00000"/>
      <name val="Arial Cyr"/>
      <family val="2"/>
      <charset val="204"/>
    </font>
    <font>
      <sz val="12"/>
      <color rgb="FFFFFF00"/>
      <name val="Times New Roman"/>
      <family val="1"/>
      <charset val="204"/>
    </font>
    <font>
      <b/>
      <sz val="12"/>
      <color rgb="FFFF0000"/>
      <name val="Arial Cyr"/>
      <charset val="204"/>
    </font>
    <font>
      <b/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2"/>
      <color rgb="FFFF0000"/>
      <name val="Arial Cyr"/>
      <charset val="204"/>
    </font>
    <font>
      <i/>
      <sz val="10"/>
      <name val="Times New Roman"/>
      <family val="1"/>
      <charset val="204"/>
    </font>
    <font>
      <i/>
      <sz val="9"/>
      <name val="Arial Cyr"/>
      <family val="2"/>
      <charset val="204"/>
    </font>
    <font>
      <i/>
      <sz val="12"/>
      <color rgb="FFFF0000"/>
      <name val="Arial Cyr"/>
      <charset val="204"/>
    </font>
    <font>
      <sz val="16"/>
      <name val="Arial Cyr"/>
      <family val="2"/>
      <charset val="204"/>
    </font>
    <font>
      <b/>
      <i/>
      <sz val="12"/>
      <name val="Arial Cyr"/>
      <charset val="204"/>
    </font>
    <font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 Cyr"/>
      <family val="1"/>
      <charset val="204"/>
    </font>
    <font>
      <sz val="10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45" fillId="0" borderId="0"/>
  </cellStyleXfs>
  <cellXfs count="77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1" xfId="0" applyFont="1" applyBorder="1"/>
    <xf numFmtId="0" fontId="3" fillId="0" borderId="0" xfId="0" applyFont="1" applyBorder="1"/>
    <xf numFmtId="0" fontId="2" fillId="0" borderId="2" xfId="0" applyFont="1" applyBorder="1"/>
    <xf numFmtId="165" fontId="2" fillId="0" borderId="0" xfId="0" applyNumberFormat="1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5" fontId="17" fillId="0" borderId="0" xfId="0" applyNumberFormat="1" applyFont="1"/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3" xfId="0" applyFont="1" applyBorder="1"/>
    <xf numFmtId="0" fontId="2" fillId="0" borderId="0" xfId="0" applyFont="1" applyBorder="1" applyAlignment="1"/>
    <xf numFmtId="167" fontId="2" fillId="0" borderId="0" xfId="0" applyNumberFormat="1" applyFont="1" applyFill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 wrapText="1"/>
    </xf>
    <xf numFmtId="49" fontId="11" fillId="0" borderId="4" xfId="0" applyNumberFormat="1" applyFont="1" applyBorder="1" applyAlignment="1" applyProtection="1">
      <alignment horizontal="center" wrapText="1"/>
      <protection locked="0"/>
    </xf>
    <xf numFmtId="0" fontId="12" fillId="0" borderId="4" xfId="0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2" fillId="0" borderId="7" xfId="0" applyNumberFormat="1" applyFont="1" applyFill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0" fontId="11" fillId="0" borderId="9" xfId="0" applyFont="1" applyFill="1" applyBorder="1" applyAlignment="1"/>
    <xf numFmtId="0" fontId="11" fillId="0" borderId="10" xfId="0" applyFont="1" applyFill="1" applyBorder="1" applyAlignment="1"/>
    <xf numFmtId="0" fontId="11" fillId="0" borderId="11" xfId="0" applyFont="1" applyFill="1" applyBorder="1" applyAlignment="1"/>
    <xf numFmtId="0" fontId="11" fillId="0" borderId="12" xfId="0" applyFont="1" applyFill="1" applyBorder="1" applyAlignment="1"/>
    <xf numFmtId="0" fontId="11" fillId="0" borderId="13" xfId="0" applyFont="1" applyFill="1" applyBorder="1" applyAlignment="1"/>
    <xf numFmtId="165" fontId="18" fillId="2" borderId="0" xfId="0" applyNumberFormat="1" applyFont="1" applyFill="1" applyBorder="1" applyAlignment="1">
      <alignment horizontal="center"/>
    </xf>
    <xf numFmtId="0" fontId="11" fillId="0" borderId="15" xfId="0" applyFont="1" applyFill="1" applyBorder="1" applyAlignment="1"/>
    <xf numFmtId="0" fontId="12" fillId="0" borderId="5" xfId="0" applyFont="1" applyBorder="1" applyAlignment="1">
      <alignment horizontal="center"/>
    </xf>
    <xf numFmtId="0" fontId="3" fillId="0" borderId="3" xfId="0" applyFont="1" applyBorder="1"/>
    <xf numFmtId="0" fontId="11" fillId="0" borderId="17" xfId="0" applyFont="1" applyFill="1" applyBorder="1" applyAlignment="1"/>
    <xf numFmtId="0" fontId="2" fillId="0" borderId="19" xfId="0" applyFont="1" applyFill="1" applyBorder="1"/>
    <xf numFmtId="165" fontId="1" fillId="0" borderId="0" xfId="0" applyNumberFormat="1" applyFont="1" applyAlignment="1">
      <alignment horizontal="center"/>
    </xf>
    <xf numFmtId="0" fontId="19" fillId="0" borderId="0" xfId="0" applyFont="1" applyFill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/>
    <xf numFmtId="0" fontId="16" fillId="0" borderId="0" xfId="0" applyFont="1"/>
    <xf numFmtId="49" fontId="12" fillId="0" borderId="14" xfId="0" applyNumberFormat="1" applyFont="1" applyBorder="1" applyAlignment="1">
      <alignment horizontal="center"/>
    </xf>
    <xf numFmtId="167" fontId="21" fillId="0" borderId="14" xfId="0" applyNumberFormat="1" applyFont="1" applyFill="1" applyBorder="1" applyAlignment="1">
      <alignment horizontal="center"/>
    </xf>
    <xf numFmtId="165" fontId="21" fillId="2" borderId="14" xfId="0" applyNumberFormat="1" applyFont="1" applyFill="1" applyBorder="1" applyAlignment="1">
      <alignment horizontal="center"/>
    </xf>
    <xf numFmtId="167" fontId="21" fillId="2" borderId="16" xfId="0" applyNumberFormat="1" applyFont="1" applyFill="1" applyBorder="1" applyAlignment="1">
      <alignment horizontal="center"/>
    </xf>
    <xf numFmtId="167" fontId="21" fillId="0" borderId="20" xfId="0" applyNumberFormat="1" applyFont="1" applyFill="1" applyBorder="1" applyAlignment="1">
      <alignment horizontal="center"/>
    </xf>
    <xf numFmtId="167" fontId="21" fillId="2" borderId="14" xfId="0" applyNumberFormat="1" applyFont="1" applyFill="1" applyBorder="1" applyAlignment="1">
      <alignment horizontal="center"/>
    </xf>
    <xf numFmtId="167" fontId="22" fillId="0" borderId="7" xfId="0" applyNumberFormat="1" applyFont="1" applyFill="1" applyBorder="1" applyAlignment="1">
      <alignment horizontal="center"/>
    </xf>
    <xf numFmtId="165" fontId="22" fillId="2" borderId="7" xfId="0" applyNumberFormat="1" applyFont="1" applyFill="1" applyBorder="1" applyAlignment="1">
      <alignment horizontal="center"/>
    </xf>
    <xf numFmtId="167" fontId="22" fillId="2" borderId="7" xfId="0" applyNumberFormat="1" applyFont="1" applyFill="1" applyBorder="1" applyAlignment="1">
      <alignment horizontal="center"/>
    </xf>
    <xf numFmtId="165" fontId="22" fillId="2" borderId="21" xfId="0" applyNumberFormat="1" applyFont="1" applyFill="1" applyBorder="1" applyAlignment="1">
      <alignment horizontal="center"/>
    </xf>
    <xf numFmtId="167" fontId="21" fillId="0" borderId="7" xfId="0" applyNumberFormat="1" applyFont="1" applyFill="1" applyBorder="1" applyAlignment="1">
      <alignment horizontal="center"/>
    </xf>
    <xf numFmtId="165" fontId="21" fillId="2" borderId="7" xfId="0" applyNumberFormat="1" applyFont="1" applyFill="1" applyBorder="1" applyAlignment="1">
      <alignment horizontal="center"/>
    </xf>
    <xf numFmtId="167" fontId="21" fillId="2" borderId="7" xfId="0" applyNumberFormat="1" applyFont="1" applyFill="1" applyBorder="1" applyAlignment="1">
      <alignment horizontal="center"/>
    </xf>
    <xf numFmtId="165" fontId="22" fillId="2" borderId="5" xfId="0" applyNumberFormat="1" applyFont="1" applyFill="1" applyBorder="1" applyAlignment="1">
      <alignment horizontal="center"/>
    </xf>
    <xf numFmtId="167" fontId="22" fillId="2" borderId="5" xfId="0" applyNumberFormat="1" applyFont="1" applyFill="1" applyBorder="1" applyAlignment="1">
      <alignment horizontal="center"/>
    </xf>
    <xf numFmtId="167" fontId="22" fillId="0" borderId="5" xfId="0" applyNumberFormat="1" applyFont="1" applyFill="1" applyBorder="1" applyAlignment="1">
      <alignment horizontal="center"/>
    </xf>
    <xf numFmtId="167" fontId="22" fillId="0" borderId="4" xfId="0" applyNumberFormat="1" applyFont="1" applyFill="1" applyBorder="1" applyAlignment="1" applyProtection="1">
      <alignment horizontal="center"/>
      <protection locked="0"/>
    </xf>
    <xf numFmtId="165" fontId="22" fillId="2" borderId="4" xfId="0" applyNumberFormat="1" applyFont="1" applyFill="1" applyBorder="1" applyAlignment="1">
      <alignment horizontal="center"/>
    </xf>
    <xf numFmtId="167" fontId="22" fillId="2" borderId="4" xfId="0" applyNumberFormat="1" applyFont="1" applyFill="1" applyBorder="1" applyAlignment="1">
      <alignment horizontal="center"/>
    </xf>
    <xf numFmtId="167" fontId="22" fillId="0" borderId="4" xfId="0" applyNumberFormat="1" applyFont="1" applyFill="1" applyBorder="1" applyAlignment="1">
      <alignment horizontal="center"/>
    </xf>
    <xf numFmtId="167" fontId="22" fillId="0" borderId="22" xfId="0" applyNumberFormat="1" applyFont="1" applyFill="1" applyBorder="1" applyAlignment="1">
      <alignment horizontal="center"/>
    </xf>
    <xf numFmtId="165" fontId="22" fillId="2" borderId="6" xfId="0" applyNumberFormat="1" applyFont="1" applyFill="1" applyBorder="1" applyAlignment="1">
      <alignment horizontal="center"/>
    </xf>
    <xf numFmtId="167" fontId="22" fillId="2" borderId="8" xfId="0" applyNumberFormat="1" applyFont="1" applyFill="1" applyBorder="1" applyAlignment="1">
      <alignment horizontal="center"/>
    </xf>
    <xf numFmtId="167" fontId="22" fillId="0" borderId="8" xfId="0" applyNumberFormat="1" applyFont="1" applyFill="1" applyBorder="1" applyAlignment="1">
      <alignment horizontal="center"/>
    </xf>
    <xf numFmtId="167" fontId="21" fillId="0" borderId="16" xfId="0" applyNumberFormat="1" applyFont="1" applyFill="1" applyBorder="1" applyAlignment="1">
      <alignment horizontal="center"/>
    </xf>
    <xf numFmtId="165" fontId="21" fillId="0" borderId="7" xfId="0" applyNumberFormat="1" applyFont="1" applyFill="1" applyBorder="1" applyAlignment="1">
      <alignment horizontal="center"/>
    </xf>
    <xf numFmtId="167" fontId="21" fillId="0" borderId="23" xfId="0" applyNumberFormat="1" applyFont="1" applyFill="1" applyBorder="1" applyAlignment="1">
      <alignment horizontal="center"/>
    </xf>
    <xf numFmtId="167" fontId="22" fillId="2" borderId="16" xfId="0" applyNumberFormat="1" applyFont="1" applyFill="1" applyBorder="1" applyAlignment="1">
      <alignment horizontal="center"/>
    </xf>
    <xf numFmtId="167" fontId="22" fillId="0" borderId="6" xfId="0" applyNumberFormat="1" applyFont="1" applyFill="1" applyBorder="1" applyAlignment="1">
      <alignment horizontal="center"/>
    </xf>
    <xf numFmtId="167" fontId="22" fillId="2" borderId="6" xfId="0" applyNumberFormat="1" applyFont="1" applyFill="1" applyBorder="1" applyAlignment="1">
      <alignment horizontal="center"/>
    </xf>
    <xf numFmtId="167" fontId="22" fillId="0" borderId="16" xfId="0" applyNumberFormat="1" applyFont="1" applyFill="1" applyBorder="1" applyAlignment="1">
      <alignment horizontal="center"/>
    </xf>
    <xf numFmtId="165" fontId="22" fillId="2" borderId="24" xfId="0" applyNumberFormat="1" applyFont="1" applyFill="1" applyBorder="1" applyAlignment="1">
      <alignment horizontal="center"/>
    </xf>
    <xf numFmtId="165" fontId="22" fillId="2" borderId="25" xfId="0" applyNumberFormat="1" applyFont="1" applyFill="1" applyBorder="1" applyAlignment="1">
      <alignment horizontal="center"/>
    </xf>
    <xf numFmtId="165" fontId="22" fillId="2" borderId="26" xfId="0" applyNumberFormat="1" applyFont="1" applyFill="1" applyBorder="1" applyAlignment="1">
      <alignment horizontal="center"/>
    </xf>
    <xf numFmtId="165" fontId="21" fillId="2" borderId="21" xfId="0" applyNumberFormat="1" applyFont="1" applyFill="1" applyBorder="1" applyAlignment="1">
      <alignment horizontal="center"/>
    </xf>
    <xf numFmtId="165" fontId="21" fillId="2" borderId="27" xfId="0" applyNumberFormat="1" applyFont="1" applyFill="1" applyBorder="1" applyAlignment="1">
      <alignment horizontal="center"/>
    </xf>
    <xf numFmtId="167" fontId="21" fillId="0" borderId="9" xfId="0" applyNumberFormat="1" applyFont="1" applyFill="1" applyBorder="1" applyAlignment="1">
      <alignment horizontal="center"/>
    </xf>
    <xf numFmtId="165" fontId="22" fillId="2" borderId="8" xfId="0" applyNumberFormat="1" applyFont="1" applyFill="1" applyBorder="1" applyAlignment="1">
      <alignment horizontal="center"/>
    </xf>
    <xf numFmtId="167" fontId="21" fillId="0" borderId="18" xfId="0" applyNumberFormat="1" applyFont="1" applyFill="1" applyBorder="1" applyAlignment="1">
      <alignment horizontal="center"/>
    </xf>
    <xf numFmtId="165" fontId="22" fillId="2" borderId="28" xfId="0" applyNumberFormat="1" applyFont="1" applyFill="1" applyBorder="1" applyAlignment="1">
      <alignment horizontal="center"/>
    </xf>
    <xf numFmtId="165" fontId="21" fillId="2" borderId="26" xfId="0" applyNumberFormat="1" applyFont="1" applyFill="1" applyBorder="1" applyAlignment="1">
      <alignment horizontal="center"/>
    </xf>
    <xf numFmtId="164" fontId="21" fillId="2" borderId="5" xfId="0" applyNumberFormat="1" applyFont="1" applyFill="1" applyBorder="1" applyAlignment="1">
      <alignment horizontal="center"/>
    </xf>
    <xf numFmtId="164" fontId="21" fillId="2" borderId="4" xfId="0" applyNumberFormat="1" applyFont="1" applyFill="1" applyBorder="1" applyAlignment="1">
      <alignment horizontal="center"/>
    </xf>
    <xf numFmtId="165" fontId="21" fillId="2" borderId="25" xfId="0" applyNumberFormat="1" applyFont="1" applyFill="1" applyBorder="1" applyAlignment="1">
      <alignment horizontal="center"/>
    </xf>
    <xf numFmtId="165" fontId="22" fillId="2" borderId="29" xfId="0" applyNumberFormat="1" applyFont="1" applyFill="1" applyBorder="1" applyAlignment="1">
      <alignment horizontal="center"/>
    </xf>
    <xf numFmtId="167" fontId="21" fillId="0" borderId="6" xfId="0" applyNumberFormat="1" applyFont="1" applyFill="1" applyBorder="1" applyAlignment="1" applyProtection="1">
      <alignment horizontal="center"/>
      <protection locked="0"/>
    </xf>
    <xf numFmtId="164" fontId="21" fillId="2" borderId="6" xfId="0" applyNumberFormat="1" applyFont="1" applyFill="1" applyBorder="1" applyAlignment="1">
      <alignment horizontal="center"/>
    </xf>
    <xf numFmtId="165" fontId="21" fillId="2" borderId="28" xfId="0" applyNumberFormat="1" applyFont="1" applyFill="1" applyBorder="1" applyAlignment="1">
      <alignment horizontal="center"/>
    </xf>
    <xf numFmtId="167" fontId="22" fillId="2" borderId="14" xfId="0" applyNumberFormat="1" applyFont="1" applyFill="1" applyBorder="1" applyAlignment="1">
      <alignment horizontal="center"/>
    </xf>
    <xf numFmtId="167" fontId="22" fillId="0" borderId="14" xfId="0" applyNumberFormat="1" applyFont="1" applyFill="1" applyBorder="1" applyAlignment="1">
      <alignment horizontal="center"/>
    </xf>
    <xf numFmtId="167" fontId="21" fillId="0" borderId="7" xfId="0" applyNumberFormat="1" applyFont="1" applyFill="1" applyBorder="1" applyAlignment="1" applyProtection="1">
      <alignment horizontal="center"/>
      <protection locked="0"/>
    </xf>
    <xf numFmtId="164" fontId="21" fillId="2" borderId="7" xfId="0" applyNumberFormat="1" applyFont="1" applyFill="1" applyBorder="1" applyAlignment="1">
      <alignment horizontal="center"/>
    </xf>
    <xf numFmtId="167" fontId="21" fillId="0" borderId="7" xfId="0" applyNumberFormat="1" applyFont="1" applyFill="1" applyBorder="1" applyAlignment="1" applyProtection="1">
      <alignment horizontal="center"/>
    </xf>
    <xf numFmtId="165" fontId="21" fillId="0" borderId="5" xfId="0" applyNumberFormat="1" applyFont="1" applyFill="1" applyBorder="1" applyAlignment="1">
      <alignment horizontal="center"/>
    </xf>
    <xf numFmtId="167" fontId="21" fillId="2" borderId="5" xfId="0" applyNumberFormat="1" applyFont="1" applyFill="1" applyBorder="1" applyAlignment="1">
      <alignment horizontal="center"/>
    </xf>
    <xf numFmtId="167" fontId="21" fillId="0" borderId="5" xfId="0" applyNumberFormat="1" applyFont="1" applyFill="1" applyBorder="1" applyAlignment="1">
      <alignment horizontal="center"/>
    </xf>
    <xf numFmtId="165" fontId="21" fillId="2" borderId="24" xfId="0" applyNumberFormat="1" applyFont="1" applyFill="1" applyBorder="1" applyAlignment="1">
      <alignment horizontal="center"/>
    </xf>
    <xf numFmtId="167" fontId="21" fillId="0" borderId="4" xfId="0" applyNumberFormat="1" applyFont="1" applyFill="1" applyBorder="1" applyAlignment="1">
      <alignment horizontal="center"/>
    </xf>
    <xf numFmtId="165" fontId="21" fillId="2" borderId="16" xfId="0" applyNumberFormat="1" applyFont="1" applyFill="1" applyBorder="1" applyAlignment="1">
      <alignment horizontal="center"/>
    </xf>
    <xf numFmtId="164" fontId="22" fillId="2" borderId="5" xfId="0" applyNumberFormat="1" applyFont="1" applyFill="1" applyBorder="1" applyAlignment="1">
      <alignment horizontal="center"/>
    </xf>
    <xf numFmtId="164" fontId="21" fillId="0" borderId="7" xfId="0" applyNumberFormat="1" applyFont="1" applyFill="1" applyBorder="1" applyAlignment="1">
      <alignment horizontal="center"/>
    </xf>
    <xf numFmtId="165" fontId="21" fillId="2" borderId="31" xfId="0" applyNumberFormat="1" applyFont="1" applyFill="1" applyBorder="1" applyAlignment="1">
      <alignment horizontal="center"/>
    </xf>
    <xf numFmtId="165" fontId="21" fillId="2" borderId="32" xfId="0" applyNumberFormat="1" applyFont="1" applyFill="1" applyBorder="1" applyAlignment="1">
      <alignment horizontal="center"/>
    </xf>
    <xf numFmtId="167" fontId="22" fillId="0" borderId="7" xfId="0" applyNumberFormat="1" applyFont="1" applyFill="1" applyBorder="1" applyAlignment="1" applyProtection="1">
      <alignment horizontal="center"/>
      <protection locked="0"/>
    </xf>
    <xf numFmtId="167" fontId="22" fillId="0" borderId="23" xfId="0" applyNumberFormat="1" applyFont="1" applyFill="1" applyBorder="1" applyAlignment="1">
      <alignment horizontal="center"/>
    </xf>
    <xf numFmtId="165" fontId="21" fillId="2" borderId="33" xfId="0" applyNumberFormat="1" applyFont="1" applyFill="1" applyBorder="1" applyAlignment="1">
      <alignment horizontal="center"/>
    </xf>
    <xf numFmtId="167" fontId="21" fillId="0" borderId="6" xfId="0" applyNumberFormat="1" applyFont="1" applyFill="1" applyBorder="1" applyAlignment="1">
      <alignment horizontal="center"/>
    </xf>
    <xf numFmtId="167" fontId="21" fillId="0" borderId="9" xfId="0" applyNumberFormat="1" applyFont="1" applyFill="1" applyBorder="1" applyAlignment="1" applyProtection="1">
      <alignment horizontal="center"/>
      <protection locked="0"/>
    </xf>
    <xf numFmtId="165" fontId="21" fillId="2" borderId="34" xfId="0" applyNumberFormat="1" applyFont="1" applyFill="1" applyBorder="1" applyAlignment="1">
      <alignment horizontal="center"/>
    </xf>
    <xf numFmtId="165" fontId="21" fillId="2" borderId="30" xfId="0" applyNumberFormat="1" applyFont="1" applyFill="1" applyBorder="1" applyAlignment="1">
      <alignment horizontal="center"/>
    </xf>
    <xf numFmtId="167" fontId="21" fillId="0" borderId="23" xfId="0" applyNumberFormat="1" applyFont="1" applyFill="1" applyBorder="1" applyAlignment="1" applyProtection="1">
      <alignment horizontal="center"/>
    </xf>
    <xf numFmtId="0" fontId="11" fillId="0" borderId="36" xfId="0" applyFont="1" applyFill="1" applyBorder="1" applyAlignment="1"/>
    <xf numFmtId="0" fontId="12" fillId="0" borderId="9" xfId="0" applyFont="1" applyFill="1" applyBorder="1" applyAlignment="1"/>
    <xf numFmtId="0" fontId="2" fillId="0" borderId="0" xfId="0" applyFont="1" applyAlignment="1">
      <alignment wrapText="1"/>
    </xf>
    <xf numFmtId="0" fontId="12" fillId="0" borderId="6" xfId="0" applyFont="1" applyBorder="1" applyAlignment="1">
      <alignment horizontal="center"/>
    </xf>
    <xf numFmtId="0" fontId="11" fillId="0" borderId="37" xfId="0" applyFont="1" applyFill="1" applyBorder="1" applyAlignment="1"/>
    <xf numFmtId="49" fontId="12" fillId="0" borderId="38" xfId="0" applyNumberFormat="1" applyFont="1" applyBorder="1" applyAlignment="1">
      <alignment horizontal="center"/>
    </xf>
    <xf numFmtId="49" fontId="11" fillId="0" borderId="38" xfId="0" applyNumberFormat="1" applyFont="1" applyBorder="1" applyAlignment="1">
      <alignment horizontal="center"/>
    </xf>
    <xf numFmtId="49" fontId="11" fillId="0" borderId="38" xfId="0" applyNumberFormat="1" applyFont="1" applyBorder="1" applyAlignment="1">
      <alignment horizontal="center" wrapText="1"/>
    </xf>
    <xf numFmtId="167" fontId="22" fillId="0" borderId="38" xfId="0" applyNumberFormat="1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 wrapText="1"/>
    </xf>
    <xf numFmtId="0" fontId="11" fillId="0" borderId="0" xfId="0" applyFont="1" applyBorder="1"/>
    <xf numFmtId="49" fontId="11" fillId="0" borderId="6" xfId="0" applyNumberFormat="1" applyFont="1" applyBorder="1" applyAlignment="1">
      <alignment horizontal="center" wrapText="1"/>
    </xf>
    <xf numFmtId="49" fontId="11" fillId="0" borderId="4" xfId="0" applyNumberFormat="1" applyFont="1" applyFill="1" applyBorder="1" applyAlignment="1">
      <alignment horizontal="center" wrapText="1"/>
    </xf>
    <xf numFmtId="0" fontId="2" fillId="0" borderId="19" xfId="0" applyFont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12" fillId="0" borderId="21" xfId="0" applyFont="1" applyFill="1" applyBorder="1" applyAlignment="1" applyProtection="1">
      <alignment horizontal="left" wrapText="1"/>
      <protection locked="0"/>
    </xf>
    <xf numFmtId="0" fontId="12" fillId="0" borderId="21" xfId="0" applyFont="1" applyBorder="1" applyAlignment="1" applyProtection="1">
      <alignment horizontal="left" wrapText="1"/>
      <protection locked="0"/>
    </xf>
    <xf numFmtId="0" fontId="12" fillId="0" borderId="21" xfId="0" applyFont="1" applyBorder="1" applyAlignment="1">
      <alignment horizontal="left" wrapText="1"/>
    </xf>
    <xf numFmtId="0" fontId="11" fillId="0" borderId="28" xfId="0" applyFont="1" applyFill="1" applyBorder="1" applyAlignment="1" applyProtection="1">
      <alignment horizontal="left" wrapText="1"/>
      <protection locked="0"/>
    </xf>
    <xf numFmtId="0" fontId="11" fillId="0" borderId="24" xfId="0" applyFont="1" applyFill="1" applyBorder="1" applyAlignment="1" applyProtection="1">
      <alignment horizontal="left" wrapText="1"/>
      <protection locked="0"/>
    </xf>
    <xf numFmtId="0" fontId="11" fillId="0" borderId="25" xfId="0" applyFont="1" applyBorder="1" applyAlignment="1" applyProtection="1">
      <alignment horizontal="left" wrapText="1"/>
      <protection locked="0"/>
    </xf>
    <xf numFmtId="0" fontId="11" fillId="0" borderId="26" xfId="0" applyFont="1" applyFill="1" applyBorder="1" applyAlignment="1" applyProtection="1">
      <alignment horizontal="left" wrapText="1"/>
      <protection locked="0"/>
    </xf>
    <xf numFmtId="0" fontId="12" fillId="0" borderId="27" xfId="0" applyFont="1" applyFill="1" applyBorder="1" applyAlignment="1" applyProtection="1">
      <alignment horizontal="left" wrapText="1"/>
      <protection locked="0"/>
    </xf>
    <xf numFmtId="0" fontId="11" fillId="0" borderId="21" xfId="0" applyFont="1" applyBorder="1" applyAlignment="1" applyProtection="1">
      <alignment horizontal="left" wrapText="1"/>
      <protection locked="0"/>
    </xf>
    <xf numFmtId="0" fontId="11" fillId="0" borderId="33" xfId="0" applyFont="1" applyBorder="1" applyAlignment="1" applyProtection="1">
      <alignment horizontal="left" wrapText="1"/>
      <protection locked="0"/>
    </xf>
    <xf numFmtId="0" fontId="11" fillId="0" borderId="39" xfId="0" applyFont="1" applyBorder="1" applyAlignment="1">
      <alignment horizontal="left" wrapText="1"/>
    </xf>
    <xf numFmtId="0" fontId="11" fillId="0" borderId="25" xfId="0" applyFont="1" applyFill="1" applyBorder="1" applyAlignment="1" applyProtection="1">
      <alignment horizontal="left" wrapText="1"/>
      <protection locked="0"/>
    </xf>
    <xf numFmtId="0" fontId="12" fillId="0" borderId="32" xfId="0" applyFont="1" applyFill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1" fillId="0" borderId="33" xfId="0" applyFont="1" applyFill="1" applyBorder="1" applyAlignment="1" applyProtection="1">
      <alignment horizontal="left" wrapText="1"/>
      <protection locked="0"/>
    </xf>
    <xf numFmtId="0" fontId="12" fillId="0" borderId="28" xfId="0" applyFont="1" applyFill="1" applyBorder="1" applyAlignment="1" applyProtection="1">
      <alignment horizontal="left" wrapText="1"/>
      <protection locked="0"/>
    </xf>
    <xf numFmtId="165" fontId="21" fillId="2" borderId="0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21" xfId="0" applyNumberFormat="1" applyFont="1" applyFill="1" applyBorder="1" applyAlignment="1" applyProtection="1">
      <alignment horizontal="left" wrapText="1"/>
      <protection locked="0"/>
    </xf>
    <xf numFmtId="0" fontId="12" fillId="0" borderId="41" xfId="0" applyFont="1" applyBorder="1"/>
    <xf numFmtId="49" fontId="12" fillId="0" borderId="6" xfId="0" applyNumberFormat="1" applyFont="1" applyFill="1" applyBorder="1" applyAlignment="1">
      <alignment horizontal="center" wrapText="1"/>
    </xf>
    <xf numFmtId="49" fontId="12" fillId="0" borderId="7" xfId="1" applyNumberFormat="1" applyFont="1" applyFill="1" applyBorder="1" applyAlignment="1">
      <alignment horizontal="center" wrapText="1"/>
    </xf>
    <xf numFmtId="49" fontId="12" fillId="0" borderId="7" xfId="0" applyNumberFormat="1" applyFont="1" applyBorder="1" applyAlignment="1">
      <alignment horizontal="center" wrapText="1"/>
    </xf>
    <xf numFmtId="49" fontId="12" fillId="0" borderId="21" xfId="0" applyNumberFormat="1" applyFont="1" applyBorder="1" applyAlignment="1" applyProtection="1">
      <alignment horizontal="left" wrapText="1"/>
      <protection locked="0"/>
    </xf>
    <xf numFmtId="49" fontId="12" fillId="0" borderId="8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42" xfId="0" applyFont="1" applyFill="1" applyBorder="1" applyAlignment="1" applyProtection="1">
      <alignment horizontal="left" wrapText="1"/>
      <protection locked="0"/>
    </xf>
    <xf numFmtId="164" fontId="21" fillId="2" borderId="18" xfId="0" applyNumberFormat="1" applyFont="1" applyFill="1" applyBorder="1" applyAlignment="1">
      <alignment horizontal="center"/>
    </xf>
    <xf numFmtId="165" fontId="22" fillId="2" borderId="33" xfId="0" applyNumberFormat="1" applyFont="1" applyFill="1" applyBorder="1" applyAlignment="1">
      <alignment horizontal="center"/>
    </xf>
    <xf numFmtId="0" fontId="11" fillId="0" borderId="39" xfId="0" applyFont="1" applyBorder="1" applyAlignment="1" applyProtection="1">
      <alignment horizontal="left" wrapText="1"/>
      <protection locked="0"/>
    </xf>
    <xf numFmtId="165" fontId="22" fillId="2" borderId="34" xfId="0" applyNumberFormat="1" applyFont="1" applyFill="1" applyBorder="1" applyAlignment="1">
      <alignment horizontal="center"/>
    </xf>
    <xf numFmtId="167" fontId="22" fillId="0" borderId="44" xfId="0" applyNumberFormat="1" applyFont="1" applyFill="1" applyBorder="1" applyAlignment="1">
      <alignment horizontal="center"/>
    </xf>
    <xf numFmtId="167" fontId="22" fillId="0" borderId="22" xfId="0" applyNumberFormat="1" applyFont="1" applyFill="1" applyBorder="1" applyAlignment="1" applyProtection="1">
      <alignment horizontal="center"/>
      <protection locked="0"/>
    </xf>
    <xf numFmtId="167" fontId="22" fillId="0" borderId="44" xfId="0" applyNumberFormat="1" applyFont="1" applyFill="1" applyBorder="1" applyAlignment="1" applyProtection="1">
      <alignment horizontal="center"/>
      <protection locked="0"/>
    </xf>
    <xf numFmtId="167" fontId="21" fillId="0" borderId="23" xfId="0" applyNumberFormat="1" applyFont="1" applyFill="1" applyBorder="1" applyAlignment="1" applyProtection="1">
      <alignment horizontal="center"/>
      <protection locked="0"/>
    </xf>
    <xf numFmtId="167" fontId="22" fillId="0" borderId="45" xfId="0" applyNumberFormat="1" applyFont="1" applyFill="1" applyBorder="1" applyAlignment="1">
      <alignment horizontal="center"/>
    </xf>
    <xf numFmtId="167" fontId="21" fillId="0" borderId="46" xfId="0" applyNumberFormat="1" applyFont="1" applyFill="1" applyBorder="1" applyAlignment="1" applyProtection="1">
      <alignment horizontal="center"/>
      <protection locked="0"/>
    </xf>
    <xf numFmtId="167" fontId="21" fillId="0" borderId="5" xfId="0" applyNumberFormat="1" applyFont="1" applyFill="1" applyBorder="1" applyAlignment="1" applyProtection="1">
      <alignment horizontal="center"/>
      <protection locked="0"/>
    </xf>
    <xf numFmtId="167" fontId="21" fillId="0" borderId="4" xfId="0" applyNumberFormat="1" applyFont="1" applyFill="1" applyBorder="1" applyAlignment="1" applyProtection="1">
      <alignment horizontal="center"/>
      <protection locked="0"/>
    </xf>
    <xf numFmtId="167" fontId="21" fillId="0" borderId="44" xfId="0" applyNumberFormat="1" applyFont="1" applyFill="1" applyBorder="1" applyAlignment="1" applyProtection="1">
      <alignment horizontal="center"/>
      <protection locked="0"/>
    </xf>
    <xf numFmtId="167" fontId="21" fillId="0" borderId="22" xfId="0" applyNumberFormat="1" applyFont="1" applyFill="1" applyBorder="1" applyAlignment="1" applyProtection="1">
      <alignment horizontal="center"/>
      <protection locked="0"/>
    </xf>
    <xf numFmtId="167" fontId="21" fillId="0" borderId="35" xfId="0" applyNumberFormat="1" applyFont="1" applyFill="1" applyBorder="1" applyAlignment="1" applyProtection="1">
      <alignment horizontal="center"/>
      <protection locked="0"/>
    </xf>
    <xf numFmtId="167" fontId="21" fillId="0" borderId="44" xfId="0" applyNumberFormat="1" applyFont="1" applyFill="1" applyBorder="1" applyAlignment="1" applyProtection="1">
      <alignment horizontal="center"/>
    </xf>
    <xf numFmtId="167" fontId="21" fillId="0" borderId="22" xfId="0" applyNumberFormat="1" applyFont="1" applyFill="1" applyBorder="1" applyAlignment="1" applyProtection="1">
      <alignment horizontal="center"/>
    </xf>
    <xf numFmtId="167" fontId="21" fillId="0" borderId="45" xfId="0" applyNumberFormat="1" applyFont="1" applyFill="1" applyBorder="1" applyAlignment="1" applyProtection="1">
      <alignment horizontal="center"/>
    </xf>
    <xf numFmtId="167" fontId="21" fillId="0" borderId="35" xfId="0" applyNumberFormat="1" applyFont="1" applyFill="1" applyBorder="1" applyAlignment="1" applyProtection="1">
      <alignment horizontal="center"/>
    </xf>
    <xf numFmtId="167" fontId="21" fillId="0" borderId="20" xfId="0" applyNumberFormat="1" applyFont="1" applyFill="1" applyBorder="1" applyAlignment="1" applyProtection="1">
      <alignment horizontal="center"/>
    </xf>
    <xf numFmtId="167" fontId="21" fillId="0" borderId="43" xfId="0" applyNumberFormat="1" applyFont="1" applyFill="1" applyBorder="1" applyAlignment="1" applyProtection="1">
      <alignment horizontal="center"/>
    </xf>
    <xf numFmtId="167" fontId="22" fillId="0" borderId="23" xfId="0" applyNumberFormat="1" applyFont="1" applyFill="1" applyBorder="1" applyAlignment="1" applyProtection="1">
      <alignment horizontal="center"/>
    </xf>
    <xf numFmtId="167" fontId="22" fillId="0" borderId="23" xfId="0" applyNumberFormat="1" applyFont="1" applyFill="1" applyBorder="1" applyAlignment="1" applyProtection="1">
      <alignment horizontal="center"/>
      <protection locked="0"/>
    </xf>
    <xf numFmtId="167" fontId="22" fillId="0" borderId="43" xfId="0" applyNumberFormat="1" applyFont="1" applyFill="1" applyBorder="1" applyAlignment="1" applyProtection="1">
      <alignment horizontal="center"/>
      <protection locked="0"/>
    </xf>
    <xf numFmtId="167" fontId="21" fillId="0" borderId="16" xfId="0" applyNumberFormat="1" applyFont="1" applyFill="1" applyBorder="1" applyAlignment="1" applyProtection="1">
      <alignment horizontal="center"/>
    </xf>
    <xf numFmtId="167" fontId="21" fillId="0" borderId="14" xfId="0" applyNumberFormat="1" applyFont="1" applyFill="1" applyBorder="1" applyAlignment="1" applyProtection="1">
      <alignment horizontal="center"/>
    </xf>
    <xf numFmtId="167" fontId="22" fillId="0" borderId="5" xfId="0" applyNumberFormat="1" applyFont="1" applyFill="1" applyBorder="1" applyAlignment="1" applyProtection="1">
      <alignment horizontal="center"/>
      <protection locked="0"/>
    </xf>
    <xf numFmtId="167" fontId="22" fillId="0" borderId="5" xfId="0" applyNumberFormat="1" applyFont="1" applyFill="1" applyBorder="1" applyAlignment="1" applyProtection="1">
      <alignment horizontal="center"/>
    </xf>
    <xf numFmtId="165" fontId="21" fillId="0" borderId="32" xfId="0" applyNumberFormat="1" applyFont="1" applyFill="1" applyBorder="1" applyAlignment="1">
      <alignment horizontal="center"/>
    </xf>
    <xf numFmtId="167" fontId="22" fillId="0" borderId="11" xfId="0" applyNumberFormat="1" applyFont="1" applyFill="1" applyBorder="1" applyAlignment="1">
      <alignment horizontal="center"/>
    </xf>
    <xf numFmtId="167" fontId="22" fillId="0" borderId="10" xfId="0" applyNumberFormat="1" applyFont="1" applyFill="1" applyBorder="1" applyAlignment="1">
      <alignment horizontal="center"/>
    </xf>
    <xf numFmtId="167" fontId="22" fillId="0" borderId="15" xfId="0" applyNumberFormat="1" applyFont="1" applyFill="1" applyBorder="1" applyAlignment="1">
      <alignment horizontal="center"/>
    </xf>
    <xf numFmtId="167" fontId="21" fillId="0" borderId="15" xfId="0" applyNumberFormat="1" applyFont="1" applyFill="1" applyBorder="1" applyAlignment="1">
      <alignment horizontal="center"/>
    </xf>
    <xf numFmtId="167" fontId="21" fillId="0" borderId="36" xfId="0" applyNumberFormat="1" applyFont="1" applyFill="1" applyBorder="1" applyAlignment="1">
      <alignment horizontal="center"/>
    </xf>
    <xf numFmtId="0" fontId="0" fillId="0" borderId="0" xfId="0" applyFont="1"/>
    <xf numFmtId="167" fontId="22" fillId="0" borderId="38" xfId="0" applyNumberFormat="1" applyFont="1" applyFill="1" applyBorder="1" applyAlignment="1" applyProtection="1">
      <alignment horizontal="center"/>
      <protection locked="0"/>
    </xf>
    <xf numFmtId="167" fontId="22" fillId="0" borderId="8" xfId="0" applyNumberFormat="1" applyFont="1" applyFill="1" applyBorder="1" applyAlignment="1" applyProtection="1">
      <alignment horizontal="center"/>
      <protection locked="0"/>
    </xf>
    <xf numFmtId="167" fontId="21" fillId="0" borderId="18" xfId="0" applyNumberFormat="1" applyFont="1" applyFill="1" applyBorder="1" applyAlignment="1" applyProtection="1">
      <alignment horizontal="center"/>
      <protection locked="0"/>
    </xf>
    <xf numFmtId="167" fontId="21" fillId="0" borderId="8" xfId="0" applyNumberFormat="1" applyFont="1" applyFill="1" applyBorder="1" applyAlignment="1">
      <alignment horizontal="center"/>
    </xf>
    <xf numFmtId="167" fontId="21" fillId="0" borderId="5" xfId="0" applyNumberFormat="1" applyFont="1" applyFill="1" applyBorder="1" applyAlignment="1" applyProtection="1">
      <alignment horizontal="center"/>
    </xf>
    <xf numFmtId="167" fontId="21" fillId="0" borderId="8" xfId="0" applyNumberFormat="1" applyFont="1" applyFill="1" applyBorder="1" applyAlignment="1" applyProtection="1">
      <alignment horizontal="center"/>
    </xf>
    <xf numFmtId="167" fontId="22" fillId="2" borderId="38" xfId="0" applyNumberFormat="1" applyFont="1" applyFill="1" applyBorder="1" applyAlignment="1">
      <alignment horizontal="center"/>
    </xf>
    <xf numFmtId="165" fontId="21" fillId="0" borderId="47" xfId="0" applyNumberFormat="1" applyFont="1" applyFill="1" applyBorder="1" applyAlignment="1">
      <alignment horizontal="center"/>
    </xf>
    <xf numFmtId="165" fontId="21" fillId="0" borderId="40" xfId="0" applyNumberFormat="1" applyFont="1" applyFill="1" applyBorder="1" applyAlignment="1">
      <alignment horizontal="center"/>
    </xf>
    <xf numFmtId="165" fontId="21" fillId="0" borderId="48" xfId="0" applyNumberFormat="1" applyFont="1" applyFill="1" applyBorder="1" applyAlignment="1">
      <alignment horizontal="center"/>
    </xf>
    <xf numFmtId="165" fontId="22" fillId="0" borderId="34" xfId="0" applyNumberFormat="1" applyFont="1" applyFill="1" applyBorder="1" applyAlignment="1">
      <alignment horizontal="center"/>
    </xf>
    <xf numFmtId="167" fontId="22" fillId="0" borderId="37" xfId="0" applyNumberFormat="1" applyFont="1" applyFill="1" applyBorder="1" applyAlignment="1">
      <alignment horizontal="center"/>
    </xf>
    <xf numFmtId="167" fontId="22" fillId="0" borderId="11" xfId="0" applyNumberFormat="1" applyFont="1" applyFill="1" applyBorder="1" applyAlignment="1" applyProtection="1">
      <alignment horizontal="center"/>
      <protection locked="0"/>
    </xf>
    <xf numFmtId="49" fontId="12" fillId="2" borderId="16" xfId="0" applyNumberFormat="1" applyFont="1" applyFill="1" applyBorder="1" applyAlignment="1">
      <alignment horizontal="center" wrapText="1"/>
    </xf>
    <xf numFmtId="167" fontId="21" fillId="0" borderId="16" xfId="0" applyNumberFormat="1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wrapText="1"/>
      <protection locked="0"/>
    </xf>
    <xf numFmtId="49" fontId="12" fillId="2" borderId="7" xfId="0" applyNumberFormat="1" applyFont="1" applyFill="1" applyBorder="1" applyAlignment="1">
      <alignment horizontal="center" wrapText="1"/>
    </xf>
    <xf numFmtId="49" fontId="12" fillId="2" borderId="21" xfId="0" applyNumberFormat="1" applyFont="1" applyFill="1" applyBorder="1" applyAlignment="1">
      <alignment horizontal="left" wrapText="1"/>
    </xf>
    <xf numFmtId="167" fontId="21" fillId="0" borderId="4" xfId="0" applyNumberFormat="1" applyFont="1" applyFill="1" applyBorder="1" applyAlignment="1" applyProtection="1">
      <alignment horizontal="center"/>
    </xf>
    <xf numFmtId="49" fontId="12" fillId="0" borderId="21" xfId="0" applyNumberFormat="1" applyFont="1" applyFill="1" applyBorder="1" applyAlignment="1">
      <alignment wrapText="1"/>
    </xf>
    <xf numFmtId="49" fontId="12" fillId="0" borderId="21" xfId="1" applyNumberFormat="1" applyFont="1" applyFill="1" applyBorder="1" applyAlignment="1">
      <alignment wrapText="1"/>
    </xf>
    <xf numFmtId="167" fontId="21" fillId="0" borderId="6" xfId="0" applyNumberFormat="1" applyFont="1" applyFill="1" applyBorder="1" applyAlignment="1" applyProtection="1">
      <alignment horizontal="center"/>
    </xf>
    <xf numFmtId="167" fontId="22" fillId="0" borderId="7" xfId="0" applyNumberFormat="1" applyFont="1" applyFill="1" applyBorder="1" applyAlignment="1" applyProtection="1">
      <alignment horizontal="center"/>
    </xf>
    <xf numFmtId="49" fontId="12" fillId="0" borderId="28" xfId="1" applyNumberFormat="1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2" fillId="0" borderId="49" xfId="0" applyFont="1" applyFill="1" applyBorder="1"/>
    <xf numFmtId="167" fontId="21" fillId="0" borderId="50" xfId="0" applyNumberFormat="1" applyFont="1" applyFill="1" applyBorder="1" applyAlignment="1">
      <alignment horizontal="center"/>
    </xf>
    <xf numFmtId="0" fontId="1" fillId="0" borderId="0" xfId="0" applyFont="1"/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7" fontId="11" fillId="0" borderId="34" xfId="0" applyNumberFormat="1" applyFont="1" applyBorder="1" applyAlignment="1" applyProtection="1">
      <alignment horizontal="left" wrapText="1"/>
      <protection locked="0"/>
    </xf>
    <xf numFmtId="0" fontId="11" fillId="0" borderId="30" xfId="0" applyFont="1" applyBorder="1" applyAlignment="1">
      <alignment wrapText="1"/>
    </xf>
    <xf numFmtId="0" fontId="11" fillId="0" borderId="29" xfId="0" applyFont="1" applyBorder="1" applyAlignment="1">
      <alignment horizontal="left" wrapText="1"/>
    </xf>
    <xf numFmtId="0" fontId="11" fillId="0" borderId="29" xfId="0" applyFont="1" applyBorder="1" applyAlignment="1">
      <alignment wrapText="1"/>
    </xf>
    <xf numFmtId="0" fontId="11" fillId="0" borderId="29" xfId="0" applyFont="1" applyBorder="1" applyAlignment="1"/>
    <xf numFmtId="0" fontId="11" fillId="0" borderId="0" xfId="0" applyFont="1" applyBorder="1" applyAlignment="1">
      <alignment wrapText="1"/>
    </xf>
    <xf numFmtId="49" fontId="11" fillId="0" borderId="29" xfId="0" applyNumberFormat="1" applyFont="1" applyFill="1" applyBorder="1" applyAlignment="1">
      <alignment wrapText="1"/>
    </xf>
    <xf numFmtId="49" fontId="11" fillId="0" borderId="29" xfId="0" applyNumberFormat="1" applyFont="1" applyFill="1" applyBorder="1" applyAlignment="1" applyProtection="1">
      <alignment horizontal="left" wrapText="1"/>
      <protection locked="0"/>
    </xf>
    <xf numFmtId="49" fontId="11" fillId="0" borderId="29" xfId="0" applyNumberFormat="1" applyFont="1" applyFill="1" applyBorder="1" applyAlignment="1">
      <alignment horizontal="left" wrapText="1"/>
    </xf>
    <xf numFmtId="49" fontId="11" fillId="0" borderId="29" xfId="0" applyNumberFormat="1" applyFont="1" applyBorder="1" applyAlignment="1" applyProtection="1">
      <alignment wrapText="1"/>
      <protection locked="0"/>
    </xf>
    <xf numFmtId="49" fontId="11" fillId="0" borderId="29" xfId="0" applyNumberFormat="1" applyFont="1" applyBorder="1" applyAlignment="1" applyProtection="1">
      <alignment horizontal="left" wrapText="1"/>
      <protection locked="0"/>
    </xf>
    <xf numFmtId="0" fontId="11" fillId="2" borderId="30" xfId="0" applyFont="1" applyFill="1" applyBorder="1" applyAlignment="1">
      <alignment horizontal="left" wrapText="1"/>
    </xf>
    <xf numFmtId="0" fontId="12" fillId="2" borderId="32" xfId="0" applyFont="1" applyFill="1" applyBorder="1" applyAlignment="1" applyProtection="1">
      <alignment horizontal="left" wrapText="1"/>
      <protection locked="0"/>
    </xf>
    <xf numFmtId="3" fontId="11" fillId="0" borderId="29" xfId="0" applyNumberFormat="1" applyFont="1" applyBorder="1" applyAlignment="1">
      <alignment horizontal="left" wrapText="1"/>
    </xf>
    <xf numFmtId="0" fontId="12" fillId="0" borderId="32" xfId="0" applyFont="1" applyBorder="1" applyAlignment="1" applyProtection="1">
      <alignment horizontal="left" wrapText="1"/>
      <protection locked="0"/>
    </xf>
    <xf numFmtId="0" fontId="11" fillId="0" borderId="29" xfId="0" applyFont="1" applyFill="1" applyBorder="1" applyAlignment="1" applyProtection="1">
      <alignment horizontal="left" wrapText="1"/>
      <protection locked="0"/>
    </xf>
    <xf numFmtId="0" fontId="11" fillId="0" borderId="34" xfId="0" applyFont="1" applyFill="1" applyBorder="1" applyAlignment="1" applyProtection="1">
      <alignment horizontal="left" wrapText="1"/>
      <protection locked="0"/>
    </xf>
    <xf numFmtId="167" fontId="22" fillId="0" borderId="46" xfId="0" applyNumberFormat="1" applyFont="1" applyFill="1" applyBorder="1" applyAlignment="1">
      <alignment horizontal="center"/>
    </xf>
    <xf numFmtId="167" fontId="22" fillId="0" borderId="18" xfId="0" applyNumberFormat="1" applyFont="1" applyFill="1" applyBorder="1" applyAlignment="1">
      <alignment horizontal="center"/>
    </xf>
    <xf numFmtId="165" fontId="22" fillId="2" borderId="38" xfId="0" applyNumberFormat="1" applyFont="1" applyFill="1" applyBorder="1" applyAlignment="1">
      <alignment horizontal="center"/>
    </xf>
    <xf numFmtId="165" fontId="22" fillId="2" borderId="51" xfId="0" applyNumberFormat="1" applyFont="1" applyFill="1" applyBorder="1" applyAlignment="1">
      <alignment horizontal="center"/>
    </xf>
    <xf numFmtId="167" fontId="22" fillId="0" borderId="11" xfId="0" applyNumberFormat="1" applyFont="1" applyFill="1" applyBorder="1" applyAlignment="1" applyProtection="1">
      <alignment horizontal="center" wrapText="1"/>
    </xf>
    <xf numFmtId="167" fontId="22" fillId="0" borderId="13" xfId="0" applyNumberFormat="1" applyFont="1" applyFill="1" applyBorder="1" applyAlignment="1">
      <alignment horizontal="center"/>
    </xf>
    <xf numFmtId="167" fontId="22" fillId="0" borderId="12" xfId="0" applyNumberFormat="1" applyFont="1" applyFill="1" applyBorder="1" applyAlignment="1">
      <alignment horizontal="center"/>
    </xf>
    <xf numFmtId="167" fontId="21" fillId="0" borderId="15" xfId="0" applyNumberFormat="1" applyFont="1" applyFill="1" applyBorder="1" applyAlignment="1" applyProtection="1">
      <alignment horizontal="center"/>
      <protection locked="0"/>
    </xf>
    <xf numFmtId="167" fontId="21" fillId="0" borderId="10" xfId="0" applyNumberFormat="1" applyFont="1" applyFill="1" applyBorder="1" applyAlignment="1" applyProtection="1">
      <alignment horizontal="center"/>
      <protection locked="0"/>
    </xf>
    <xf numFmtId="167" fontId="21" fillId="0" borderId="11" xfId="0" applyNumberFormat="1" applyFont="1" applyFill="1" applyBorder="1" applyAlignment="1" applyProtection="1">
      <alignment horizontal="center"/>
      <protection locked="0"/>
    </xf>
    <xf numFmtId="167" fontId="21" fillId="0" borderId="12" xfId="0" applyNumberFormat="1" applyFont="1" applyFill="1" applyBorder="1" applyAlignment="1" applyProtection="1">
      <alignment horizontal="center"/>
      <protection locked="0"/>
    </xf>
    <xf numFmtId="167" fontId="21" fillId="0" borderId="32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left" wrapText="1"/>
    </xf>
    <xf numFmtId="165" fontId="21" fillId="0" borderId="21" xfId="0" applyNumberFormat="1" applyFont="1" applyFill="1" applyBorder="1" applyAlignment="1">
      <alignment horizontal="center"/>
    </xf>
    <xf numFmtId="0" fontId="3" fillId="0" borderId="0" xfId="0" applyFont="1" applyFill="1"/>
    <xf numFmtId="165" fontId="21" fillId="0" borderId="31" xfId="0" applyNumberFormat="1" applyFont="1" applyFill="1" applyBorder="1" applyAlignment="1">
      <alignment horizontal="center"/>
    </xf>
    <xf numFmtId="165" fontId="22" fillId="0" borderId="25" xfId="0" applyNumberFormat="1" applyFont="1" applyFill="1" applyBorder="1" applyAlignment="1">
      <alignment horizontal="center"/>
    </xf>
    <xf numFmtId="165" fontId="22" fillId="0" borderId="29" xfId="0" applyNumberFormat="1" applyFont="1" applyFill="1" applyBorder="1" applyAlignment="1">
      <alignment horizontal="center"/>
    </xf>
    <xf numFmtId="165" fontId="22" fillId="0" borderId="30" xfId="0" applyNumberFormat="1" applyFont="1" applyFill="1" applyBorder="1" applyAlignment="1">
      <alignment horizontal="center"/>
    </xf>
    <xf numFmtId="165" fontId="22" fillId="0" borderId="24" xfId="0" applyNumberFormat="1" applyFont="1" applyFill="1" applyBorder="1" applyAlignment="1">
      <alignment horizontal="center"/>
    </xf>
    <xf numFmtId="167" fontId="22" fillId="0" borderId="20" xfId="0" applyNumberFormat="1" applyFont="1" applyFill="1" applyBorder="1" applyAlignment="1">
      <alignment horizontal="center"/>
    </xf>
    <xf numFmtId="165" fontId="22" fillId="0" borderId="40" xfId="0" applyNumberFormat="1" applyFont="1" applyFill="1" applyBorder="1" applyAlignment="1">
      <alignment horizontal="center"/>
    </xf>
    <xf numFmtId="167" fontId="22" fillId="0" borderId="36" xfId="0" applyNumberFormat="1" applyFont="1" applyFill="1" applyBorder="1" applyAlignment="1">
      <alignment horizontal="center"/>
    </xf>
    <xf numFmtId="167" fontId="21" fillId="0" borderId="10" xfId="0" applyNumberFormat="1" applyFont="1" applyFill="1" applyBorder="1" applyAlignment="1">
      <alignment horizontal="center"/>
    </xf>
    <xf numFmtId="165" fontId="21" fillId="0" borderId="29" xfId="0" applyNumberFormat="1" applyFont="1" applyFill="1" applyBorder="1" applyAlignment="1">
      <alignment horizontal="center"/>
    </xf>
    <xf numFmtId="165" fontId="21" fillId="0" borderId="34" xfId="0" applyNumberFormat="1" applyFont="1" applyFill="1" applyBorder="1" applyAlignment="1">
      <alignment horizontal="center"/>
    </xf>
    <xf numFmtId="167" fontId="21" fillId="0" borderId="54" xfId="0" applyNumberFormat="1" applyFont="1" applyFill="1" applyBorder="1" applyAlignment="1">
      <alignment horizontal="center"/>
    </xf>
    <xf numFmtId="165" fontId="22" fillId="0" borderId="48" xfId="0" applyNumberFormat="1" applyFont="1" applyFill="1" applyBorder="1" applyAlignment="1">
      <alignment horizontal="center"/>
    </xf>
    <xf numFmtId="167" fontId="21" fillId="0" borderId="13" xfId="0" applyNumberFormat="1" applyFont="1" applyFill="1" applyBorder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/>
    <xf numFmtId="166" fontId="11" fillId="0" borderId="5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165" fontId="22" fillId="0" borderId="5" xfId="0" applyNumberFormat="1" applyFont="1" applyFill="1" applyBorder="1" applyAlignment="1">
      <alignment horizontal="center"/>
    </xf>
    <xf numFmtId="0" fontId="13" fillId="0" borderId="21" xfId="0" applyFont="1" applyBorder="1" applyAlignment="1">
      <alignment horizontal="center" wrapText="1"/>
    </xf>
    <xf numFmtId="0" fontId="11" fillId="0" borderId="25" xfId="0" applyFont="1" applyBorder="1"/>
    <xf numFmtId="0" fontId="11" fillId="0" borderId="0" xfId="0" applyFont="1" applyAlignment="1">
      <alignment wrapText="1"/>
    </xf>
    <xf numFmtId="0" fontId="11" fillId="0" borderId="25" xfId="0" applyFont="1" applyBorder="1" applyAlignment="1">
      <alignment wrapText="1"/>
    </xf>
    <xf numFmtId="0" fontId="11" fillId="0" borderId="25" xfId="0" applyFont="1" applyBorder="1" applyAlignment="1">
      <alignment horizontal="left" wrapText="1"/>
    </xf>
    <xf numFmtId="49" fontId="11" fillId="0" borderId="4" xfId="0" applyNumberFormat="1" applyFont="1" applyFill="1" applyBorder="1" applyAlignment="1">
      <alignment horizontal="center"/>
    </xf>
    <xf numFmtId="0" fontId="12" fillId="0" borderId="27" xfId="0" applyFont="1" applyBorder="1" applyAlignment="1" applyProtection="1">
      <alignment horizontal="left" wrapText="1"/>
      <protection locked="0"/>
    </xf>
    <xf numFmtId="167" fontId="21" fillId="0" borderId="43" xfId="0" applyNumberFormat="1" applyFont="1" applyFill="1" applyBorder="1" applyAlignment="1" applyProtection="1">
      <alignment horizontal="center"/>
      <protection locked="0"/>
    </xf>
    <xf numFmtId="167" fontId="21" fillId="0" borderId="8" xfId="0" applyNumberFormat="1" applyFont="1" applyFill="1" applyBorder="1" applyAlignment="1" applyProtection="1">
      <alignment horizontal="center"/>
      <protection locked="0"/>
    </xf>
    <xf numFmtId="165" fontId="21" fillId="2" borderId="8" xfId="0" applyNumberFormat="1" applyFont="1" applyFill="1" applyBorder="1" applyAlignment="1">
      <alignment horizontal="center"/>
    </xf>
    <xf numFmtId="167" fontId="21" fillId="2" borderId="8" xfId="0" applyNumberFormat="1" applyFont="1" applyFill="1" applyBorder="1" applyAlignment="1">
      <alignment horizontal="center"/>
    </xf>
    <xf numFmtId="0" fontId="12" fillId="0" borderId="27" xfId="0" applyFont="1" applyBorder="1"/>
    <xf numFmtId="167" fontId="21" fillId="0" borderId="20" xfId="0" applyNumberFormat="1" applyFont="1" applyFill="1" applyBorder="1" applyAlignment="1" applyProtection="1">
      <alignment horizontal="center"/>
      <protection locked="0"/>
    </xf>
    <xf numFmtId="167" fontId="21" fillId="0" borderId="11" xfId="0" applyNumberFormat="1" applyFont="1" applyFill="1" applyBorder="1" applyAlignment="1" applyProtection="1">
      <alignment horizontal="center"/>
    </xf>
    <xf numFmtId="167" fontId="22" fillId="0" borderId="35" xfId="0" applyNumberFormat="1" applyFont="1" applyFill="1" applyBorder="1" applyAlignment="1">
      <alignment horizontal="center"/>
    </xf>
    <xf numFmtId="167" fontId="21" fillId="0" borderId="12" xfId="0" applyNumberFormat="1" applyFont="1" applyFill="1" applyBorder="1" applyAlignment="1">
      <alignment horizontal="center"/>
    </xf>
    <xf numFmtId="167" fontId="21" fillId="0" borderId="45" xfId="0" applyNumberFormat="1" applyFont="1" applyFill="1" applyBorder="1" applyAlignment="1">
      <alignment horizontal="center"/>
    </xf>
    <xf numFmtId="167" fontId="22" fillId="0" borderId="43" xfId="0" applyNumberFormat="1" applyFont="1" applyFill="1" applyBorder="1" applyAlignment="1">
      <alignment horizontal="center"/>
    </xf>
    <xf numFmtId="167" fontId="21" fillId="0" borderId="43" xfId="0" applyNumberFormat="1" applyFont="1" applyFill="1" applyBorder="1" applyAlignment="1">
      <alignment horizontal="center"/>
    </xf>
    <xf numFmtId="167" fontId="21" fillId="0" borderId="44" xfId="0" applyNumberFormat="1" applyFont="1" applyFill="1" applyBorder="1" applyAlignment="1">
      <alignment horizontal="center"/>
    </xf>
    <xf numFmtId="167" fontId="21" fillId="0" borderId="22" xfId="0" applyNumberFormat="1" applyFont="1" applyFill="1" applyBorder="1" applyAlignment="1">
      <alignment horizontal="center"/>
    </xf>
    <xf numFmtId="167" fontId="22" fillId="0" borderId="16" xfId="0" applyNumberFormat="1" applyFont="1" applyFill="1" applyBorder="1" applyAlignment="1" applyProtection="1">
      <alignment horizontal="center"/>
      <protection locked="0"/>
    </xf>
    <xf numFmtId="165" fontId="21" fillId="2" borderId="29" xfId="0" applyNumberFormat="1" applyFont="1" applyFill="1" applyBorder="1" applyAlignment="1">
      <alignment horizontal="center"/>
    </xf>
    <xf numFmtId="167" fontId="21" fillId="0" borderId="37" xfId="0" applyNumberFormat="1" applyFont="1" applyFill="1" applyBorder="1" applyAlignment="1">
      <alignment horizontal="center"/>
    </xf>
    <xf numFmtId="167" fontId="21" fillId="0" borderId="38" xfId="0" applyNumberFormat="1" applyFont="1" applyFill="1" applyBorder="1" applyAlignment="1">
      <alignment horizontal="center"/>
    </xf>
    <xf numFmtId="165" fontId="21" fillId="2" borderId="39" xfId="0" applyNumberFormat="1" applyFont="1" applyFill="1" applyBorder="1" applyAlignment="1">
      <alignment horizontal="center"/>
    </xf>
    <xf numFmtId="0" fontId="11" fillId="0" borderId="24" xfId="0" applyFont="1" applyBorder="1" applyAlignment="1">
      <alignment wrapText="1"/>
    </xf>
    <xf numFmtId="49" fontId="11" fillId="0" borderId="16" xfId="0" applyNumberFormat="1" applyFont="1" applyBorder="1" applyAlignment="1">
      <alignment horizontal="center"/>
    </xf>
    <xf numFmtId="167" fontId="22" fillId="0" borderId="45" xfId="0" applyNumberFormat="1" applyFont="1" applyFill="1" applyBorder="1" applyAlignment="1" applyProtection="1">
      <alignment horizontal="center"/>
      <protection locked="0"/>
    </xf>
    <xf numFmtId="165" fontId="22" fillId="2" borderId="16" xfId="0" applyNumberFormat="1" applyFont="1" applyFill="1" applyBorder="1" applyAlignment="1">
      <alignment horizontal="center"/>
    </xf>
    <xf numFmtId="49" fontId="11" fillId="0" borderId="38" xfId="0" applyNumberFormat="1" applyFont="1" applyFill="1" applyBorder="1" applyAlignment="1">
      <alignment horizontal="center" wrapText="1"/>
    </xf>
    <xf numFmtId="49" fontId="11" fillId="0" borderId="39" xfId="0" applyNumberFormat="1" applyFont="1" applyFill="1" applyBorder="1" applyAlignment="1">
      <alignment horizontal="left" wrapText="1"/>
    </xf>
    <xf numFmtId="49" fontId="11" fillId="0" borderId="25" xfId="0" applyNumberFormat="1" applyFont="1" applyFill="1" applyBorder="1" applyAlignment="1" applyProtection="1">
      <alignment horizontal="left" wrapText="1"/>
      <protection locked="0"/>
    </xf>
    <xf numFmtId="0" fontId="11" fillId="0" borderId="53" xfId="0" applyFont="1" applyFill="1" applyBorder="1" applyAlignment="1">
      <alignment wrapText="1"/>
    </xf>
    <xf numFmtId="3" fontId="11" fillId="0" borderId="25" xfId="0" applyNumberFormat="1" applyFont="1" applyBorder="1" applyAlignment="1">
      <alignment horizontal="left" wrapText="1"/>
    </xf>
    <xf numFmtId="0" fontId="11" fillId="0" borderId="25" xfId="0" applyFont="1" applyBorder="1" applyAlignment="1" applyProtection="1">
      <alignment wrapText="1"/>
      <protection locked="0"/>
    </xf>
    <xf numFmtId="49" fontId="12" fillId="2" borderId="26" xfId="0" applyNumberFormat="1" applyFont="1" applyFill="1" applyBorder="1" applyAlignment="1">
      <alignment horizontal="left" wrapText="1"/>
    </xf>
    <xf numFmtId="167" fontId="1" fillId="0" borderId="0" xfId="0" applyNumberFormat="1" applyFont="1" applyFill="1" applyAlignment="1">
      <alignment horizontal="center"/>
    </xf>
    <xf numFmtId="167" fontId="22" fillId="0" borderId="13" xfId="0" applyNumberFormat="1" applyFont="1" applyFill="1" applyBorder="1" applyAlignment="1" applyProtection="1">
      <alignment horizontal="center"/>
      <protection locked="0"/>
    </xf>
    <xf numFmtId="0" fontId="29" fillId="0" borderId="4" xfId="0" applyNumberFormat="1" applyFont="1" applyFill="1" applyBorder="1" applyAlignment="1" applyProtection="1">
      <alignment horizontal="left" wrapText="1"/>
      <protection locked="0"/>
    </xf>
    <xf numFmtId="167" fontId="22" fillId="0" borderId="11" xfId="0" applyNumberFormat="1" applyFont="1" applyBorder="1" applyAlignment="1">
      <alignment horizontal="center" wrapText="1"/>
    </xf>
    <xf numFmtId="1" fontId="11" fillId="0" borderId="4" xfId="0" applyNumberFormat="1" applyFont="1" applyFill="1" applyBorder="1" applyAlignment="1" applyProtection="1">
      <alignment horizontal="center" wrapText="1"/>
      <protection locked="0"/>
    </xf>
    <xf numFmtId="49" fontId="11" fillId="0" borderId="4" xfId="0" applyNumberFormat="1" applyFont="1" applyFill="1" applyBorder="1" applyAlignment="1" applyProtection="1">
      <alignment horizontal="center" wrapText="1"/>
      <protection locked="0"/>
    </xf>
    <xf numFmtId="165" fontId="22" fillId="0" borderId="4" xfId="0" applyNumberFormat="1" applyFont="1" applyFill="1" applyBorder="1" applyAlignment="1">
      <alignment horizontal="center"/>
    </xf>
    <xf numFmtId="0" fontId="11" fillId="0" borderId="59" xfId="0" applyFont="1" applyBorder="1"/>
    <xf numFmtId="167" fontId="22" fillId="0" borderId="29" xfId="0" applyNumberFormat="1" applyFont="1" applyFill="1" applyBorder="1" applyAlignment="1">
      <alignment horizontal="center"/>
    </xf>
    <xf numFmtId="2" fontId="11" fillId="0" borderId="24" xfId="0" applyNumberFormat="1" applyFont="1" applyBorder="1" applyAlignment="1">
      <alignment wrapText="1"/>
    </xf>
    <xf numFmtId="0" fontId="11" fillId="0" borderId="26" xfId="0" applyFont="1" applyBorder="1" applyAlignment="1">
      <alignment wrapText="1"/>
    </xf>
    <xf numFmtId="167" fontId="21" fillId="3" borderId="7" xfId="0" applyNumberFormat="1" applyFont="1" applyFill="1" applyBorder="1" applyAlignment="1">
      <alignment horizontal="center"/>
    </xf>
    <xf numFmtId="167" fontId="22" fillId="0" borderId="55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49" fontId="31" fillId="0" borderId="4" xfId="0" applyNumberFormat="1" applyFont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167" fontId="21" fillId="0" borderId="15" xfId="0" applyNumberFormat="1" applyFont="1" applyFill="1" applyBorder="1" applyAlignment="1" applyProtection="1">
      <alignment horizontal="center"/>
    </xf>
    <xf numFmtId="0" fontId="11" fillId="0" borderId="34" xfId="0" applyFont="1" applyBorder="1" applyAlignment="1" applyProtection="1">
      <alignment horizontal="left" wrapText="1"/>
      <protection locked="0"/>
    </xf>
    <xf numFmtId="167" fontId="22" fillId="3" borderId="4" xfId="0" applyNumberFormat="1" applyFont="1" applyFill="1" applyBorder="1" applyAlignment="1">
      <alignment horizontal="center"/>
    </xf>
    <xf numFmtId="165" fontId="22" fillId="2" borderId="0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0" fontId="31" fillId="0" borderId="25" xfId="0" applyFont="1" applyBorder="1" applyAlignment="1" applyProtection="1">
      <alignment horizontal="left" wrapText="1"/>
      <protection locked="0"/>
    </xf>
    <xf numFmtId="167" fontId="23" fillId="2" borderId="5" xfId="0" applyNumberFormat="1" applyFont="1" applyFill="1" applyBorder="1" applyAlignment="1">
      <alignment horizontal="center"/>
    </xf>
    <xf numFmtId="167" fontId="23" fillId="0" borderId="22" xfId="0" applyNumberFormat="1" applyFont="1" applyFill="1" applyBorder="1" applyAlignment="1">
      <alignment horizontal="center"/>
    </xf>
    <xf numFmtId="167" fontId="23" fillId="0" borderId="4" xfId="0" applyNumberFormat="1" applyFont="1" applyFill="1" applyBorder="1" applyAlignment="1">
      <alignment horizontal="center"/>
    </xf>
    <xf numFmtId="165" fontId="23" fillId="0" borderId="29" xfId="0" applyNumberFormat="1" applyFont="1" applyFill="1" applyBorder="1" applyAlignment="1">
      <alignment horizontal="center"/>
    </xf>
    <xf numFmtId="167" fontId="36" fillId="0" borderId="0" xfId="0" applyNumberFormat="1" applyFont="1" applyBorder="1" applyAlignment="1">
      <alignment horizontal="center"/>
    </xf>
    <xf numFmtId="0" fontId="37" fillId="4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right"/>
    </xf>
    <xf numFmtId="167" fontId="23" fillId="0" borderId="11" xfId="0" applyNumberFormat="1" applyFont="1" applyFill="1" applyBorder="1" applyAlignment="1">
      <alignment horizontal="center"/>
    </xf>
    <xf numFmtId="167" fontId="23" fillId="0" borderId="5" xfId="0" applyNumberFormat="1" applyFont="1" applyFill="1" applyBorder="1" applyAlignment="1">
      <alignment horizontal="center"/>
    </xf>
    <xf numFmtId="0" fontId="36" fillId="0" borderId="0" xfId="0" applyFont="1" applyBorder="1"/>
    <xf numFmtId="0" fontId="31" fillId="0" borderId="24" xfId="0" applyFont="1" applyFill="1" applyBorder="1" applyAlignment="1" applyProtection="1">
      <alignment horizontal="left" wrapText="1"/>
      <protection locked="0"/>
    </xf>
    <xf numFmtId="167" fontId="23" fillId="0" borderId="10" xfId="0" applyNumberFormat="1" applyFont="1" applyFill="1" applyBorder="1" applyAlignment="1">
      <alignment horizontal="center"/>
    </xf>
    <xf numFmtId="0" fontId="36" fillId="0" borderId="0" xfId="0" applyFont="1"/>
    <xf numFmtId="0" fontId="31" fillId="0" borderId="11" xfId="0" applyFont="1" applyFill="1" applyBorder="1" applyAlignment="1"/>
    <xf numFmtId="165" fontId="35" fillId="2" borderId="25" xfId="0" applyNumberFormat="1" applyFont="1" applyFill="1" applyBorder="1" applyAlignment="1">
      <alignment horizontal="center"/>
    </xf>
    <xf numFmtId="49" fontId="31" fillId="0" borderId="8" xfId="0" applyNumberFormat="1" applyFont="1" applyBorder="1" applyAlignment="1">
      <alignment horizontal="center"/>
    </xf>
    <xf numFmtId="167" fontId="23" fillId="0" borderId="8" xfId="0" applyNumberFormat="1" applyFont="1" applyFill="1" applyBorder="1" applyAlignment="1">
      <alignment horizontal="center"/>
    </xf>
    <xf numFmtId="166" fontId="31" fillId="0" borderId="4" xfId="0" applyNumberFormat="1" applyFont="1" applyBorder="1" applyAlignment="1">
      <alignment horizontal="center"/>
    </xf>
    <xf numFmtId="1" fontId="31" fillId="0" borderId="4" xfId="0" applyNumberFormat="1" applyFont="1" applyBorder="1" applyAlignment="1">
      <alignment horizontal="center"/>
    </xf>
    <xf numFmtId="165" fontId="23" fillId="0" borderId="5" xfId="0" applyNumberFormat="1" applyFont="1" applyFill="1" applyBorder="1" applyAlignment="1">
      <alignment horizontal="center"/>
    </xf>
    <xf numFmtId="165" fontId="23" fillId="0" borderId="24" xfId="0" applyNumberFormat="1" applyFont="1" applyFill="1" applyBorder="1" applyAlignment="1">
      <alignment horizontal="center"/>
    </xf>
    <xf numFmtId="165" fontId="23" fillId="2" borderId="4" xfId="0" applyNumberFormat="1" applyFont="1" applyFill="1" applyBorder="1" applyAlignment="1">
      <alignment horizontal="center"/>
    </xf>
    <xf numFmtId="167" fontId="23" fillId="0" borderId="43" xfId="0" applyNumberFormat="1" applyFont="1" applyFill="1" applyBorder="1" applyAlignment="1" applyProtection="1">
      <alignment horizontal="center"/>
    </xf>
    <xf numFmtId="167" fontId="23" fillId="0" borderId="38" xfId="0" applyNumberFormat="1" applyFont="1" applyFill="1" applyBorder="1" applyAlignment="1" applyProtection="1">
      <alignment horizontal="center"/>
    </xf>
    <xf numFmtId="165" fontId="23" fillId="2" borderId="38" xfId="0" applyNumberFormat="1" applyFont="1" applyFill="1" applyBorder="1" applyAlignment="1">
      <alignment horizontal="center"/>
    </xf>
    <xf numFmtId="167" fontId="23" fillId="2" borderId="38" xfId="0" applyNumberFormat="1" applyFont="1" applyFill="1" applyBorder="1" applyAlignment="1">
      <alignment horizontal="center"/>
    </xf>
    <xf numFmtId="165" fontId="23" fillId="2" borderId="39" xfId="0" applyNumberFormat="1" applyFont="1" applyFill="1" applyBorder="1" applyAlignment="1">
      <alignment horizontal="center"/>
    </xf>
    <xf numFmtId="167" fontId="23" fillId="0" borderId="43" xfId="0" applyNumberFormat="1" applyFont="1" applyFill="1" applyBorder="1" applyAlignment="1">
      <alignment horizontal="center"/>
    </xf>
    <xf numFmtId="167" fontId="23" fillId="0" borderId="37" xfId="0" applyNumberFormat="1" applyFont="1" applyFill="1" applyBorder="1" applyAlignment="1">
      <alignment horizontal="center"/>
    </xf>
    <xf numFmtId="167" fontId="23" fillId="0" borderId="38" xfId="0" applyNumberFormat="1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31" fillId="0" borderId="39" xfId="0" applyFont="1" applyFill="1" applyBorder="1" applyAlignment="1" applyProtection="1">
      <alignment horizontal="left" wrapText="1"/>
      <protection locked="0"/>
    </xf>
    <xf numFmtId="0" fontId="31" fillId="0" borderId="37" xfId="0" applyFont="1" applyFill="1" applyBorder="1" applyAlignment="1"/>
    <xf numFmtId="0" fontId="2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11" fillId="3" borderId="33" xfId="0" applyFont="1" applyFill="1" applyBorder="1" applyAlignment="1" applyProtection="1">
      <alignment horizontal="left" wrapText="1"/>
      <protection locked="0"/>
    </xf>
    <xf numFmtId="167" fontId="22" fillId="3" borderId="4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wrapText="1"/>
      <protection locked="0"/>
    </xf>
    <xf numFmtId="0" fontId="11" fillId="3" borderId="4" xfId="0" applyFont="1" applyFill="1" applyBorder="1" applyAlignment="1">
      <alignment horizontal="center" vertical="center" wrapText="1"/>
    </xf>
    <xf numFmtId="167" fontId="21" fillId="3" borderId="14" xfId="0" applyNumberFormat="1" applyFont="1" applyFill="1" applyBorder="1" applyAlignment="1">
      <alignment horizontal="center"/>
    </xf>
    <xf numFmtId="167" fontId="21" fillId="3" borderId="18" xfId="0" applyNumberFormat="1" applyFont="1" applyFill="1" applyBorder="1" applyAlignment="1">
      <alignment horizontal="center"/>
    </xf>
    <xf numFmtId="167" fontId="22" fillId="3" borderId="38" xfId="0" applyNumberFormat="1" applyFont="1" applyFill="1" applyBorder="1" applyAlignment="1">
      <alignment horizontal="center"/>
    </xf>
    <xf numFmtId="167" fontId="23" fillId="3" borderId="4" xfId="0" applyNumberFormat="1" applyFont="1" applyFill="1" applyBorder="1" applyAlignment="1">
      <alignment horizontal="center"/>
    </xf>
    <xf numFmtId="167" fontId="22" fillId="3" borderId="5" xfId="0" applyNumberFormat="1" applyFont="1" applyFill="1" applyBorder="1" applyAlignment="1">
      <alignment horizontal="center"/>
    </xf>
    <xf numFmtId="167" fontId="22" fillId="3" borderId="6" xfId="0" applyNumberFormat="1" applyFont="1" applyFill="1" applyBorder="1" applyAlignment="1">
      <alignment horizontal="center"/>
    </xf>
    <xf numFmtId="167" fontId="22" fillId="3" borderId="8" xfId="0" applyNumberFormat="1" applyFont="1" applyFill="1" applyBorder="1" applyAlignment="1">
      <alignment horizontal="center"/>
    </xf>
    <xf numFmtId="167" fontId="22" fillId="3" borderId="16" xfId="0" applyNumberFormat="1" applyFont="1" applyFill="1" applyBorder="1" applyAlignment="1">
      <alignment horizontal="center"/>
    </xf>
    <xf numFmtId="167" fontId="21" fillId="3" borderId="16" xfId="0" applyNumberFormat="1" applyFont="1" applyFill="1" applyBorder="1" applyAlignment="1">
      <alignment horizontal="center"/>
    </xf>
    <xf numFmtId="167" fontId="22" fillId="3" borderId="22" xfId="0" applyNumberFormat="1" applyFont="1" applyFill="1" applyBorder="1" applyAlignment="1">
      <alignment horizontal="center"/>
    </xf>
    <xf numFmtId="167" fontId="21" fillId="3" borderId="8" xfId="0" applyNumberFormat="1" applyFont="1" applyFill="1" applyBorder="1" applyAlignment="1">
      <alignment horizontal="center"/>
    </xf>
    <xf numFmtId="167" fontId="21" fillId="3" borderId="4" xfId="0" applyNumberFormat="1" applyFont="1" applyFill="1" applyBorder="1" applyAlignment="1">
      <alignment horizontal="center"/>
    </xf>
    <xf numFmtId="167" fontId="21" fillId="3" borderId="5" xfId="0" applyNumberFormat="1" applyFont="1" applyFill="1" applyBorder="1" applyAlignment="1">
      <alignment horizontal="center"/>
    </xf>
    <xf numFmtId="167" fontId="22" fillId="3" borderId="14" xfId="0" applyNumberFormat="1" applyFont="1" applyFill="1" applyBorder="1" applyAlignment="1">
      <alignment horizontal="center"/>
    </xf>
    <xf numFmtId="167" fontId="23" fillId="3" borderId="8" xfId="0" applyNumberFormat="1" applyFont="1" applyFill="1" applyBorder="1" applyAlignment="1">
      <alignment horizontal="center"/>
    </xf>
    <xf numFmtId="167" fontId="22" fillId="3" borderId="7" xfId="0" applyNumberFormat="1" applyFont="1" applyFill="1" applyBorder="1" applyAlignment="1">
      <alignment horizontal="center"/>
    </xf>
    <xf numFmtId="167" fontId="21" fillId="3" borderId="7" xfId="0" applyNumberFormat="1" applyFont="1" applyFill="1" applyBorder="1" applyAlignment="1" applyProtection="1">
      <alignment horizontal="center"/>
      <protection locked="0"/>
    </xf>
    <xf numFmtId="167" fontId="21" fillId="3" borderId="20" xfId="0" applyNumberFormat="1" applyFont="1" applyFill="1" applyBorder="1" applyAlignment="1" applyProtection="1">
      <alignment horizontal="center"/>
      <protection locked="0"/>
    </xf>
    <xf numFmtId="167" fontId="21" fillId="3" borderId="20" xfId="0" applyNumberFormat="1" applyFont="1" applyFill="1" applyBorder="1" applyAlignment="1">
      <alignment horizontal="center"/>
    </xf>
    <xf numFmtId="167" fontId="21" fillId="3" borderId="7" xfId="0" applyNumberFormat="1" applyFont="1" applyFill="1" applyBorder="1" applyAlignment="1" applyProtection="1">
      <alignment horizontal="center"/>
    </xf>
    <xf numFmtId="0" fontId="15" fillId="3" borderId="0" xfId="0" applyFont="1" applyFill="1" applyAlignment="1"/>
    <xf numFmtId="0" fontId="27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24" fillId="3" borderId="0" xfId="0" applyFont="1" applyFill="1"/>
    <xf numFmtId="167" fontId="21" fillId="3" borderId="32" xfId="0" applyNumberFormat="1" applyFont="1" applyFill="1" applyBorder="1" applyAlignment="1">
      <alignment horizontal="center"/>
    </xf>
    <xf numFmtId="167" fontId="21" fillId="3" borderId="38" xfId="0" applyNumberFormat="1" applyFont="1" applyFill="1" applyBorder="1" applyAlignment="1">
      <alignment horizontal="center"/>
    </xf>
    <xf numFmtId="167" fontId="23" fillId="3" borderId="38" xfId="0" applyNumberFormat="1" applyFont="1" applyFill="1" applyBorder="1" applyAlignment="1">
      <alignment horizontal="center"/>
    </xf>
    <xf numFmtId="167" fontId="21" fillId="3" borderId="6" xfId="0" applyNumberFormat="1" applyFon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7" fontId="19" fillId="3" borderId="0" xfId="0" applyNumberFormat="1" applyFont="1" applyFill="1" applyBorder="1" applyAlignment="1">
      <alignment horizontal="center"/>
    </xf>
    <xf numFmtId="167" fontId="22" fillId="2" borderId="0" xfId="0" applyNumberFormat="1" applyFont="1" applyFill="1" applyBorder="1" applyAlignment="1">
      <alignment horizontal="center"/>
    </xf>
    <xf numFmtId="167" fontId="22" fillId="0" borderId="0" xfId="0" applyNumberFormat="1" applyFont="1" applyFill="1" applyBorder="1" applyAlignment="1">
      <alignment horizontal="center"/>
    </xf>
    <xf numFmtId="167" fontId="22" fillId="0" borderId="1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12" fillId="0" borderId="27" xfId="0" applyFont="1" applyBorder="1" applyAlignment="1">
      <alignment wrapText="1"/>
    </xf>
    <xf numFmtId="49" fontId="12" fillId="0" borderId="40" xfId="0" applyNumberFormat="1" applyFont="1" applyFill="1" applyBorder="1" applyAlignment="1">
      <alignment horizontal="center" wrapText="1"/>
    </xf>
    <xf numFmtId="0" fontId="11" fillId="0" borderId="0" xfId="0" applyFont="1"/>
    <xf numFmtId="0" fontId="11" fillId="3" borderId="29" xfId="0" applyFont="1" applyFill="1" applyBorder="1" applyAlignment="1">
      <alignment wrapText="1"/>
    </xf>
    <xf numFmtId="49" fontId="11" fillId="3" borderId="4" xfId="0" applyNumberFormat="1" applyFont="1" applyFill="1" applyBorder="1" applyAlignment="1">
      <alignment horizontal="center" wrapText="1"/>
    </xf>
    <xf numFmtId="49" fontId="12" fillId="3" borderId="7" xfId="0" applyNumberFormat="1" applyFont="1" applyFill="1" applyBorder="1" applyAlignment="1">
      <alignment horizontal="center" wrapText="1"/>
    </xf>
    <xf numFmtId="49" fontId="12" fillId="3" borderId="7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49" fontId="12" fillId="3" borderId="16" xfId="0" applyNumberFormat="1" applyFont="1" applyFill="1" applyBorder="1" applyAlignment="1">
      <alignment horizontal="center" wrapText="1"/>
    </xf>
    <xf numFmtId="167" fontId="22" fillId="0" borderId="43" xfId="0" applyNumberFormat="1" applyFont="1" applyFill="1" applyBorder="1" applyAlignment="1" applyProtection="1">
      <alignment horizontal="center"/>
    </xf>
    <xf numFmtId="167" fontId="22" fillId="0" borderId="60" xfId="0" applyNumberFormat="1" applyFont="1" applyFill="1" applyBorder="1" applyAlignment="1" applyProtection="1">
      <alignment horizontal="center" wrapText="1"/>
    </xf>
    <xf numFmtId="0" fontId="12" fillId="2" borderId="21" xfId="0" applyFont="1" applyFill="1" applyBorder="1" applyAlignment="1">
      <alignment horizontal="left" wrapText="1"/>
    </xf>
    <xf numFmtId="167" fontId="22" fillId="0" borderId="60" xfId="0" applyNumberFormat="1" applyFont="1" applyFill="1" applyBorder="1" applyAlignment="1">
      <alignment horizontal="center"/>
    </xf>
    <xf numFmtId="167" fontId="22" fillId="0" borderId="60" xfId="0" applyNumberFormat="1" applyFont="1" applyFill="1" applyBorder="1" applyAlignment="1" applyProtection="1">
      <alignment horizontal="center"/>
      <protection locked="0"/>
    </xf>
    <xf numFmtId="167" fontId="21" fillId="0" borderId="50" xfId="0" applyNumberFormat="1" applyFont="1" applyFill="1" applyBorder="1" applyAlignment="1" applyProtection="1">
      <alignment horizontal="center"/>
    </xf>
    <xf numFmtId="167" fontId="21" fillId="0" borderId="2" xfId="0" applyNumberFormat="1" applyFont="1" applyFill="1" applyBorder="1" applyAlignment="1" applyProtection="1">
      <alignment horizontal="center"/>
      <protection locked="0"/>
    </xf>
    <xf numFmtId="167" fontId="22" fillId="0" borderId="56" xfId="0" applyNumberFormat="1" applyFont="1" applyFill="1" applyBorder="1" applyAlignment="1" applyProtection="1">
      <alignment horizontal="center"/>
      <protection locked="0"/>
    </xf>
    <xf numFmtId="167" fontId="22" fillId="0" borderId="62" xfId="0" applyNumberFormat="1" applyFont="1" applyFill="1" applyBorder="1" applyAlignment="1" applyProtection="1">
      <alignment horizontal="center"/>
      <protection locked="0"/>
    </xf>
    <xf numFmtId="167" fontId="22" fillId="0" borderId="63" xfId="0" applyNumberFormat="1" applyFont="1" applyFill="1" applyBorder="1" applyAlignment="1">
      <alignment horizontal="center"/>
    </xf>
    <xf numFmtId="49" fontId="11" fillId="2" borderId="16" xfId="0" applyNumberFormat="1" applyFont="1" applyFill="1" applyBorder="1" applyAlignment="1">
      <alignment horizontal="center" wrapText="1"/>
    </xf>
    <xf numFmtId="49" fontId="11" fillId="2" borderId="40" xfId="0" applyNumberFormat="1" applyFont="1" applyFill="1" applyBorder="1" applyAlignment="1">
      <alignment wrapText="1"/>
    </xf>
    <xf numFmtId="165" fontId="22" fillId="2" borderId="40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7" xfId="0" applyFont="1" applyFill="1" applyBorder="1" applyAlignment="1" applyProtection="1">
      <alignment wrapText="1"/>
      <protection locked="0"/>
    </xf>
    <xf numFmtId="167" fontId="21" fillId="0" borderId="3" xfId="0" applyNumberFormat="1" applyFont="1" applyFill="1" applyBorder="1" applyAlignment="1" applyProtection="1">
      <alignment horizontal="center"/>
      <protection locked="0"/>
    </xf>
    <xf numFmtId="167" fontId="21" fillId="0" borderId="14" xfId="0" applyNumberFormat="1" applyFont="1" applyFill="1" applyBorder="1" applyAlignment="1" applyProtection="1">
      <alignment horizontal="center"/>
      <protection locked="0"/>
    </xf>
    <xf numFmtId="165" fontId="23" fillId="2" borderId="14" xfId="0" applyNumberFormat="1" applyFont="1" applyFill="1" applyBorder="1" applyAlignment="1">
      <alignment horizontal="center"/>
    </xf>
    <xf numFmtId="167" fontId="23" fillId="2" borderId="14" xfId="0" applyNumberFormat="1" applyFont="1" applyFill="1" applyBorder="1" applyAlignment="1">
      <alignment horizontal="center"/>
    </xf>
    <xf numFmtId="167" fontId="22" fillId="0" borderId="14" xfId="0" applyNumberFormat="1" applyFont="1" applyFill="1" applyBorder="1" applyAlignment="1" applyProtection="1">
      <alignment horizontal="center"/>
      <protection locked="0"/>
    </xf>
    <xf numFmtId="0" fontId="12" fillId="0" borderId="38" xfId="0" applyFont="1" applyBorder="1" applyAlignment="1">
      <alignment horizontal="center"/>
    </xf>
    <xf numFmtId="0" fontId="12" fillId="0" borderId="39" xfId="0" applyFont="1" applyFill="1" applyBorder="1" applyAlignment="1" applyProtection="1">
      <alignment horizontal="left" wrapText="1"/>
      <protection locked="0"/>
    </xf>
    <xf numFmtId="165" fontId="21" fillId="2" borderId="38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wrapText="1"/>
    </xf>
    <xf numFmtId="0" fontId="11" fillId="3" borderId="25" xfId="0" applyFont="1" applyFill="1" applyBorder="1" applyAlignment="1">
      <alignment wrapText="1"/>
    </xf>
    <xf numFmtId="49" fontId="11" fillId="0" borderId="5" xfId="0" applyNumberFormat="1" applyFont="1" applyFill="1" applyBorder="1" applyAlignment="1">
      <alignment horizontal="center" wrapText="1"/>
    </xf>
    <xf numFmtId="49" fontId="11" fillId="0" borderId="25" xfId="0" applyNumberFormat="1" applyFont="1" applyFill="1" applyBorder="1" applyAlignment="1">
      <alignment horizontal="left" wrapText="1"/>
    </xf>
    <xf numFmtId="49" fontId="11" fillId="0" borderId="33" xfId="0" applyNumberFormat="1" applyFont="1" applyFill="1" applyBorder="1" applyAlignment="1">
      <alignment horizontal="left" wrapText="1"/>
    </xf>
    <xf numFmtId="49" fontId="11" fillId="0" borderId="8" xfId="0" applyNumberFormat="1" applyFont="1" applyFill="1" applyBorder="1" applyAlignment="1">
      <alignment horizontal="center" wrapText="1"/>
    </xf>
    <xf numFmtId="0" fontId="12" fillId="0" borderId="31" xfId="0" applyFont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 wrapText="1"/>
    </xf>
    <xf numFmtId="167" fontId="21" fillId="0" borderId="2" xfId="0" applyNumberFormat="1" applyFont="1" applyFill="1" applyBorder="1" applyAlignment="1" applyProtection="1">
      <alignment horizontal="center"/>
    </xf>
    <xf numFmtId="49" fontId="11" fillId="0" borderId="51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9" fontId="31" fillId="0" borderId="29" xfId="0" applyNumberFormat="1" applyFont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11" fillId="0" borderId="48" xfId="0" applyNumberFormat="1" applyFont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48" xfId="0" applyNumberFormat="1" applyFont="1" applyBorder="1" applyAlignment="1">
      <alignment horizontal="center"/>
    </xf>
    <xf numFmtId="49" fontId="31" fillId="0" borderId="48" xfId="0" applyNumberFormat="1" applyFont="1" applyBorder="1" applyAlignment="1">
      <alignment horizontal="center"/>
    </xf>
    <xf numFmtId="49" fontId="12" fillId="0" borderId="47" xfId="0" applyNumberFormat="1" applyFont="1" applyBorder="1" applyAlignment="1">
      <alignment horizontal="center"/>
    </xf>
    <xf numFmtId="167" fontId="22" fillId="0" borderId="54" xfId="0" applyNumberFormat="1" applyFont="1" applyFill="1" applyBorder="1" applyAlignment="1" applyProtection="1">
      <alignment horizontal="center" wrapText="1"/>
    </xf>
    <xf numFmtId="167" fontId="1" fillId="0" borderId="0" xfId="0" applyNumberFormat="1" applyFont="1" applyFill="1" applyBorder="1" applyAlignment="1">
      <alignment horizontal="center"/>
    </xf>
    <xf numFmtId="167" fontId="23" fillId="0" borderId="4" xfId="0" applyNumberFormat="1" applyFont="1" applyFill="1" applyBorder="1" applyAlignment="1" applyProtection="1">
      <alignment horizontal="center" wrapText="1"/>
    </xf>
    <xf numFmtId="167" fontId="22" fillId="0" borderId="4" xfId="0" applyNumberFormat="1" applyFont="1" applyFill="1" applyBorder="1" applyAlignment="1" applyProtection="1">
      <alignment horizontal="center" wrapText="1"/>
    </xf>
    <xf numFmtId="167" fontId="22" fillId="0" borderId="22" xfId="0" applyNumberFormat="1" applyFont="1" applyFill="1" applyBorder="1" applyAlignment="1" applyProtection="1">
      <alignment horizontal="center" wrapText="1"/>
    </xf>
    <xf numFmtId="167" fontId="22" fillId="0" borderId="14" xfId="0" applyNumberFormat="1" applyFont="1" applyFill="1" applyBorder="1" applyAlignment="1" applyProtection="1">
      <alignment horizontal="center" wrapText="1"/>
    </xf>
    <xf numFmtId="167" fontId="23" fillId="0" borderId="22" xfId="0" applyNumberFormat="1" applyFont="1" applyFill="1" applyBorder="1" applyAlignment="1" applyProtection="1">
      <alignment horizontal="center" wrapText="1"/>
    </xf>
    <xf numFmtId="0" fontId="41" fillId="0" borderId="0" xfId="0" applyFont="1" applyAlignment="1">
      <alignment wrapText="1"/>
    </xf>
    <xf numFmtId="167" fontId="21" fillId="3" borderId="23" xfId="0" applyNumberFormat="1" applyFont="1" applyFill="1" applyBorder="1" applyAlignment="1">
      <alignment horizontal="center"/>
    </xf>
    <xf numFmtId="167" fontId="22" fillId="3" borderId="18" xfId="0" applyNumberFormat="1" applyFont="1" applyFill="1" applyBorder="1" applyAlignment="1">
      <alignment horizontal="center"/>
    </xf>
    <xf numFmtId="167" fontId="22" fillId="3" borderId="38" xfId="0" applyNumberFormat="1" applyFont="1" applyFill="1" applyBorder="1" applyAlignment="1" applyProtection="1">
      <alignment horizontal="center"/>
      <protection locked="0"/>
    </xf>
    <xf numFmtId="164" fontId="22" fillId="3" borderId="4" xfId="0" applyNumberFormat="1" applyFont="1" applyFill="1" applyBorder="1" applyAlignment="1" applyProtection="1">
      <alignment horizontal="center"/>
      <protection locked="0"/>
    </xf>
    <xf numFmtId="164" fontId="22" fillId="3" borderId="4" xfId="0" applyNumberFormat="1" applyFont="1" applyFill="1" applyBorder="1" applyAlignment="1">
      <alignment horizontal="center"/>
    </xf>
    <xf numFmtId="167" fontId="22" fillId="3" borderId="5" xfId="0" applyNumberFormat="1" applyFont="1" applyFill="1" applyBorder="1" applyAlignment="1" applyProtection="1">
      <alignment horizontal="center"/>
    </xf>
    <xf numFmtId="167" fontId="23" fillId="3" borderId="4" xfId="0" applyNumberFormat="1" applyFont="1" applyFill="1" applyBorder="1" applyAlignment="1" applyProtection="1">
      <alignment horizontal="center"/>
    </xf>
    <xf numFmtId="167" fontId="22" fillId="3" borderId="4" xfId="0" applyNumberFormat="1" applyFont="1" applyFill="1" applyBorder="1" applyAlignment="1" applyProtection="1">
      <alignment horizontal="center"/>
    </xf>
    <xf numFmtId="167" fontId="22" fillId="3" borderId="5" xfId="0" applyNumberFormat="1" applyFont="1" applyFill="1" applyBorder="1" applyAlignment="1" applyProtection="1">
      <alignment horizontal="center"/>
      <protection locked="0"/>
    </xf>
    <xf numFmtId="167" fontId="22" fillId="3" borderId="8" xfId="0" applyNumberFormat="1" applyFont="1" applyFill="1" applyBorder="1" applyAlignment="1" applyProtection="1">
      <alignment horizontal="center"/>
      <protection locked="0"/>
    </xf>
    <xf numFmtId="167" fontId="21" fillId="3" borderId="16" xfId="0" applyNumberFormat="1" applyFont="1" applyFill="1" applyBorder="1" applyAlignment="1" applyProtection="1">
      <alignment horizontal="center"/>
      <protection locked="0"/>
    </xf>
    <xf numFmtId="167" fontId="21" fillId="3" borderId="5" xfId="0" applyNumberFormat="1" applyFont="1" applyFill="1" applyBorder="1" applyAlignment="1" applyProtection="1">
      <alignment horizontal="center"/>
      <protection locked="0"/>
    </xf>
    <xf numFmtId="167" fontId="21" fillId="3" borderId="4" xfId="0" applyNumberFormat="1" applyFont="1" applyFill="1" applyBorder="1" applyAlignment="1" applyProtection="1">
      <alignment horizontal="center"/>
      <protection locked="0"/>
    </xf>
    <xf numFmtId="167" fontId="21" fillId="3" borderId="6" xfId="0" applyNumberFormat="1" applyFont="1" applyFill="1" applyBorder="1" applyAlignment="1" applyProtection="1">
      <alignment horizontal="center"/>
      <protection locked="0"/>
    </xf>
    <xf numFmtId="167" fontId="21" fillId="3" borderId="18" xfId="0" applyNumberFormat="1" applyFont="1" applyFill="1" applyBorder="1" applyAlignment="1" applyProtection="1">
      <alignment horizontal="center"/>
      <protection locked="0"/>
    </xf>
    <xf numFmtId="167" fontId="21" fillId="3" borderId="5" xfId="0" applyNumberFormat="1" applyFont="1" applyFill="1" applyBorder="1" applyAlignment="1" applyProtection="1">
      <alignment horizontal="center"/>
    </xf>
    <xf numFmtId="167" fontId="21" fillId="3" borderId="4" xfId="0" applyNumberFormat="1" applyFont="1" applyFill="1" applyBorder="1" applyAlignment="1" applyProtection="1">
      <alignment horizontal="center"/>
    </xf>
    <xf numFmtId="167" fontId="21" fillId="3" borderId="16" xfId="0" applyNumberFormat="1" applyFont="1" applyFill="1" applyBorder="1" applyAlignment="1" applyProtection="1">
      <alignment horizontal="center"/>
    </xf>
    <xf numFmtId="167" fontId="21" fillId="3" borderId="6" xfId="0" applyNumberFormat="1" applyFont="1" applyFill="1" applyBorder="1" applyAlignment="1" applyProtection="1">
      <alignment horizontal="center"/>
    </xf>
    <xf numFmtId="167" fontId="21" fillId="3" borderId="14" xfId="0" applyNumberFormat="1" applyFont="1" applyFill="1" applyBorder="1" applyAlignment="1" applyProtection="1">
      <alignment horizontal="center"/>
    </xf>
    <xf numFmtId="167" fontId="21" fillId="3" borderId="8" xfId="0" applyNumberFormat="1" applyFont="1" applyFill="1" applyBorder="1" applyAlignment="1" applyProtection="1">
      <alignment horizontal="center"/>
    </xf>
    <xf numFmtId="167" fontId="22" fillId="3" borderId="7" xfId="0" applyNumberFormat="1" applyFont="1" applyFill="1" applyBorder="1" applyAlignment="1" applyProtection="1">
      <alignment horizontal="center"/>
    </xf>
    <xf numFmtId="167" fontId="23" fillId="3" borderId="38" xfId="0" applyNumberFormat="1" applyFont="1" applyFill="1" applyBorder="1" applyAlignment="1" applyProtection="1">
      <alignment horizontal="center"/>
    </xf>
    <xf numFmtId="167" fontId="22" fillId="3" borderId="7" xfId="0" applyNumberFormat="1" applyFont="1" applyFill="1" applyBorder="1" applyAlignment="1" applyProtection="1">
      <alignment horizontal="center"/>
      <protection locked="0"/>
    </xf>
    <xf numFmtId="167" fontId="22" fillId="3" borderId="16" xfId="0" applyNumberFormat="1" applyFont="1" applyFill="1" applyBorder="1" applyAlignment="1" applyProtection="1">
      <alignment horizontal="center"/>
      <protection locked="0"/>
    </xf>
    <xf numFmtId="167" fontId="21" fillId="3" borderId="8" xfId="0" applyNumberFormat="1" applyFont="1" applyFill="1" applyBorder="1" applyAlignment="1" applyProtection="1">
      <alignment horizontal="center"/>
      <protection locked="0"/>
    </xf>
    <xf numFmtId="167" fontId="21" fillId="3" borderId="14" xfId="0" applyNumberFormat="1" applyFont="1" applyFill="1" applyBorder="1" applyAlignment="1" applyProtection="1">
      <alignment horizontal="center"/>
      <protection locked="0"/>
    </xf>
    <xf numFmtId="0" fontId="26" fillId="3" borderId="0" xfId="0" applyFont="1" applyFill="1" applyAlignment="1">
      <alignment horizontal="center"/>
    </xf>
    <xf numFmtId="167" fontId="21" fillId="3" borderId="0" xfId="0" applyNumberFormat="1" applyFont="1" applyFill="1" applyBorder="1" applyAlignment="1">
      <alignment horizontal="center"/>
    </xf>
    <xf numFmtId="167" fontId="21" fillId="3" borderId="2" xfId="0" applyNumberFormat="1" applyFont="1" applyFill="1" applyBorder="1" applyAlignment="1" applyProtection="1">
      <alignment horizontal="center"/>
    </xf>
    <xf numFmtId="167" fontId="22" fillId="3" borderId="38" xfId="0" applyNumberFormat="1" applyFont="1" applyFill="1" applyBorder="1" applyAlignment="1" applyProtection="1">
      <alignment horizontal="center"/>
    </xf>
    <xf numFmtId="167" fontId="22" fillId="3" borderId="6" xfId="0" applyNumberFormat="1" applyFont="1" applyFill="1" applyBorder="1" applyAlignment="1" applyProtection="1">
      <alignment horizontal="center"/>
    </xf>
    <xf numFmtId="167" fontId="22" fillId="3" borderId="16" xfId="0" applyNumberFormat="1" applyFont="1" applyFill="1" applyBorder="1" applyAlignment="1" applyProtection="1">
      <alignment horizontal="center"/>
    </xf>
    <xf numFmtId="167" fontId="22" fillId="3" borderId="8" xfId="0" applyNumberFormat="1" applyFont="1" applyFill="1" applyBorder="1" applyAlignment="1" applyProtection="1">
      <alignment horizontal="center"/>
    </xf>
    <xf numFmtId="167" fontId="23" fillId="3" borderId="8" xfId="0" applyNumberFormat="1" applyFont="1" applyFill="1" applyBorder="1" applyAlignment="1" applyProtection="1">
      <alignment horizontal="center"/>
    </xf>
    <xf numFmtId="167" fontId="24" fillId="3" borderId="0" xfId="0" applyNumberFormat="1" applyFont="1" applyFill="1" applyAlignment="1">
      <alignment horizontal="center"/>
    </xf>
    <xf numFmtId="49" fontId="11" fillId="0" borderId="25" xfId="0" applyNumberFormat="1" applyFont="1" applyFill="1" applyBorder="1" applyAlignment="1" applyProtection="1">
      <alignment wrapText="1"/>
      <protection locked="0"/>
    </xf>
    <xf numFmtId="49" fontId="12" fillId="0" borderId="27" xfId="0" applyNumberFormat="1" applyFont="1" applyFill="1" applyBorder="1" applyAlignment="1">
      <alignment wrapText="1"/>
    </xf>
    <xf numFmtId="167" fontId="21" fillId="0" borderId="54" xfId="0" applyNumberFormat="1" applyFont="1" applyFill="1" applyBorder="1" applyAlignment="1" applyProtection="1">
      <alignment horizontal="center"/>
    </xf>
    <xf numFmtId="49" fontId="12" fillId="0" borderId="45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 wrapText="1"/>
    </xf>
    <xf numFmtId="167" fontId="22" fillId="0" borderId="1" xfId="0" applyNumberFormat="1" applyFont="1" applyFill="1" applyBorder="1" applyAlignment="1" applyProtection="1">
      <alignment horizontal="center" wrapText="1"/>
    </xf>
    <xf numFmtId="0" fontId="2" fillId="4" borderId="0" xfId="0" applyFont="1" applyFill="1" applyBorder="1" applyAlignment="1">
      <alignment horizontal="center"/>
    </xf>
    <xf numFmtId="167" fontId="21" fillId="0" borderId="17" xfId="0" applyNumberFormat="1" applyFont="1" applyFill="1" applyBorder="1" applyAlignment="1">
      <alignment horizontal="center"/>
    </xf>
    <xf numFmtId="167" fontId="21" fillId="0" borderId="46" xfId="0" applyNumberFormat="1" applyFont="1" applyFill="1" applyBorder="1" applyAlignment="1">
      <alignment horizontal="center"/>
    </xf>
    <xf numFmtId="165" fontId="21" fillId="2" borderId="18" xfId="0" applyNumberFormat="1" applyFont="1" applyFill="1" applyBorder="1" applyAlignment="1">
      <alignment horizontal="center"/>
    </xf>
    <xf numFmtId="167" fontId="21" fillId="2" borderId="18" xfId="0" applyNumberFormat="1" applyFont="1" applyFill="1" applyBorder="1" applyAlignment="1">
      <alignment horizontal="center"/>
    </xf>
    <xf numFmtId="165" fontId="21" fillId="2" borderId="42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 applyProtection="1">
      <alignment wrapText="1"/>
      <protection locked="0"/>
    </xf>
    <xf numFmtId="167" fontId="22" fillId="0" borderId="5" xfId="0" applyNumberFormat="1" applyFont="1" applyFill="1" applyBorder="1" applyAlignment="1" applyProtection="1">
      <alignment horizontal="center" wrapText="1"/>
    </xf>
    <xf numFmtId="0" fontId="2" fillId="4" borderId="0" xfId="0" applyFont="1" applyFill="1" applyBorder="1"/>
    <xf numFmtId="165" fontId="22" fillId="0" borderId="51" xfId="0" applyNumberFormat="1" applyFont="1" applyFill="1" applyBorder="1" applyAlignment="1">
      <alignment horizontal="center"/>
    </xf>
    <xf numFmtId="165" fontId="22" fillId="0" borderId="31" xfId="0" applyNumberFormat="1" applyFont="1" applyFill="1" applyBorder="1" applyAlignment="1">
      <alignment horizontal="center"/>
    </xf>
    <xf numFmtId="165" fontId="23" fillId="0" borderId="51" xfId="0" applyNumberFormat="1" applyFont="1" applyFill="1" applyBorder="1" applyAlignment="1">
      <alignment horizontal="center"/>
    </xf>
    <xf numFmtId="165" fontId="21" fillId="0" borderId="51" xfId="0" applyNumberFormat="1" applyFont="1" applyFill="1" applyBorder="1" applyAlignment="1">
      <alignment horizontal="center"/>
    </xf>
    <xf numFmtId="167" fontId="21" fillId="3" borderId="9" xfId="0" applyNumberFormat="1" applyFont="1" applyFill="1" applyBorder="1" applyAlignment="1">
      <alignment horizontal="center"/>
    </xf>
    <xf numFmtId="165" fontId="22" fillId="2" borderId="14" xfId="0" applyNumberFormat="1" applyFont="1" applyFill="1" applyBorder="1" applyAlignment="1">
      <alignment horizontal="center"/>
    </xf>
    <xf numFmtId="165" fontId="22" fillId="0" borderId="21" xfId="0" applyNumberFormat="1" applyFont="1" applyFill="1" applyBorder="1" applyAlignment="1">
      <alignment horizontal="center"/>
    </xf>
    <xf numFmtId="165" fontId="22" fillId="2" borderId="39" xfId="0" applyNumberFormat="1" applyFont="1" applyFill="1" applyBorder="1" applyAlignment="1">
      <alignment horizontal="center"/>
    </xf>
    <xf numFmtId="165" fontId="22" fillId="2" borderId="27" xfId="0" applyNumberFormat="1" applyFont="1" applyFill="1" applyBorder="1" applyAlignment="1">
      <alignment horizontal="center"/>
    </xf>
    <xf numFmtId="165" fontId="22" fillId="2" borderId="42" xfId="0" applyNumberFormat="1" applyFont="1" applyFill="1" applyBorder="1" applyAlignment="1">
      <alignment horizontal="center"/>
    </xf>
    <xf numFmtId="167" fontId="21" fillId="2" borderId="0" xfId="0" applyNumberFormat="1" applyFont="1" applyFill="1" applyBorder="1" applyAlignment="1">
      <alignment horizontal="center"/>
    </xf>
    <xf numFmtId="167" fontId="21" fillId="0" borderId="0" xfId="0" applyNumberFormat="1" applyFont="1" applyFill="1" applyBorder="1" applyAlignment="1">
      <alignment horizontal="center"/>
    </xf>
    <xf numFmtId="167" fontId="22" fillId="0" borderId="11" xfId="0" applyNumberFormat="1" applyFont="1" applyFill="1" applyBorder="1" applyAlignment="1">
      <alignment horizontal="center" wrapText="1"/>
    </xf>
    <xf numFmtId="0" fontId="11" fillId="0" borderId="65" xfId="2" applyFont="1" applyFill="1" applyBorder="1" applyAlignment="1" applyProtection="1">
      <alignment horizontal="left" wrapText="1"/>
    </xf>
    <xf numFmtId="167" fontId="22" fillId="0" borderId="4" xfId="0" applyNumberFormat="1" applyFont="1" applyFill="1" applyBorder="1" applyAlignment="1" applyProtection="1">
      <alignment horizontal="center"/>
    </xf>
    <xf numFmtId="164" fontId="22" fillId="0" borderId="4" xfId="0" applyNumberFormat="1" applyFont="1" applyFill="1" applyBorder="1" applyAlignment="1" applyProtection="1">
      <alignment horizontal="center"/>
      <protection locked="0"/>
    </xf>
    <xf numFmtId="167" fontId="2" fillId="0" borderId="1" xfId="0" applyNumberFormat="1" applyFont="1" applyFill="1" applyBorder="1" applyAlignment="1">
      <alignment horizontal="center"/>
    </xf>
    <xf numFmtId="167" fontId="2" fillId="5" borderId="0" xfId="0" applyNumberFormat="1" applyFont="1" applyFill="1" applyBorder="1" applyAlignment="1">
      <alignment horizontal="center"/>
    </xf>
    <xf numFmtId="167" fontId="2" fillId="5" borderId="1" xfId="0" applyNumberFormat="1" applyFont="1" applyFill="1" applyBorder="1" applyAlignment="1">
      <alignment horizontal="center"/>
    </xf>
    <xf numFmtId="167" fontId="3" fillId="5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31" fillId="3" borderId="11" xfId="0" applyFont="1" applyFill="1" applyBorder="1" applyAlignment="1"/>
    <xf numFmtId="49" fontId="31" fillId="3" borderId="4" xfId="0" applyNumberFormat="1" applyFont="1" applyFill="1" applyBorder="1" applyAlignment="1" applyProtection="1">
      <alignment horizontal="center" wrapText="1"/>
      <protection locked="0"/>
    </xf>
    <xf numFmtId="1" fontId="31" fillId="3" borderId="4" xfId="0" applyNumberFormat="1" applyFont="1" applyFill="1" applyBorder="1" applyAlignment="1" applyProtection="1">
      <alignment horizontal="center" wrapText="1"/>
      <protection locked="0"/>
    </xf>
    <xf numFmtId="0" fontId="31" fillId="3" borderId="24" xfId="0" applyFont="1" applyFill="1" applyBorder="1" applyAlignment="1" applyProtection="1">
      <alignment horizontal="left" wrapText="1"/>
      <protection locked="0"/>
    </xf>
    <xf numFmtId="167" fontId="23" fillId="3" borderId="11" xfId="0" applyNumberFormat="1" applyFont="1" applyFill="1" applyBorder="1" applyAlignment="1" applyProtection="1">
      <alignment horizontal="center" wrapText="1"/>
    </xf>
    <xf numFmtId="167" fontId="23" fillId="3" borderId="4" xfId="0" applyNumberFormat="1" applyFont="1" applyFill="1" applyBorder="1" applyAlignment="1" applyProtection="1">
      <alignment horizontal="center" wrapText="1"/>
    </xf>
    <xf numFmtId="165" fontId="23" fillId="3" borderId="4" xfId="0" applyNumberFormat="1" applyFont="1" applyFill="1" applyBorder="1" applyAlignment="1">
      <alignment horizontal="center"/>
    </xf>
    <xf numFmtId="167" fontId="23" fillId="3" borderId="5" xfId="0" applyNumberFormat="1" applyFont="1" applyFill="1" applyBorder="1" applyAlignment="1">
      <alignment horizontal="center"/>
    </xf>
    <xf numFmtId="165" fontId="23" fillId="3" borderId="25" xfId="0" applyNumberFormat="1" applyFont="1" applyFill="1" applyBorder="1" applyAlignment="1">
      <alignment horizontal="center"/>
    </xf>
    <xf numFmtId="167" fontId="23" fillId="3" borderId="11" xfId="0" applyNumberFormat="1" applyFont="1" applyFill="1" applyBorder="1" applyAlignment="1">
      <alignment horizontal="center"/>
    </xf>
    <xf numFmtId="165" fontId="23" fillId="3" borderId="29" xfId="0" applyNumberFormat="1" applyFont="1" applyFill="1" applyBorder="1" applyAlignment="1">
      <alignment horizontal="center"/>
    </xf>
    <xf numFmtId="167" fontId="23" fillId="3" borderId="10" xfId="0" applyNumberFormat="1" applyFont="1" applyFill="1" applyBorder="1" applyAlignment="1">
      <alignment horizontal="center"/>
    </xf>
    <xf numFmtId="165" fontId="22" fillId="3" borderId="21" xfId="0" applyNumberFormat="1" applyFont="1" applyFill="1" applyBorder="1" applyAlignment="1">
      <alignment horizontal="center"/>
    </xf>
    <xf numFmtId="167" fontId="39" fillId="3" borderId="0" xfId="0" applyNumberFormat="1" applyFont="1" applyFill="1" applyBorder="1" applyAlignment="1">
      <alignment horizontal="center"/>
    </xf>
    <xf numFmtId="0" fontId="37" fillId="3" borderId="0" xfId="0" applyFont="1" applyFill="1" applyBorder="1" applyAlignment="1">
      <alignment horizontal="center"/>
    </xf>
    <xf numFmtId="0" fontId="39" fillId="3" borderId="0" xfId="0" applyFont="1" applyFill="1" applyBorder="1" applyAlignment="1">
      <alignment horizontal="right"/>
    </xf>
    <xf numFmtId="0" fontId="39" fillId="3" borderId="0" xfId="0" applyFont="1" applyFill="1" applyBorder="1"/>
    <xf numFmtId="0" fontId="39" fillId="3" borderId="0" xfId="0" applyFont="1" applyFill="1"/>
    <xf numFmtId="165" fontId="22" fillId="3" borderId="25" xfId="0" applyNumberFormat="1" applyFont="1" applyFill="1" applyBorder="1" applyAlignment="1">
      <alignment horizontal="center"/>
    </xf>
    <xf numFmtId="49" fontId="31" fillId="3" borderId="4" xfId="0" applyNumberFormat="1" applyFont="1" applyFill="1" applyBorder="1" applyAlignment="1">
      <alignment horizontal="center" wrapText="1"/>
    </xf>
    <xf numFmtId="49" fontId="31" fillId="0" borderId="4" xfId="0" applyNumberFormat="1" applyFont="1" applyBorder="1" applyAlignment="1">
      <alignment horizontal="center" wrapText="1"/>
    </xf>
    <xf numFmtId="165" fontId="23" fillId="2" borderId="25" xfId="0" applyNumberFormat="1" applyFont="1" applyFill="1" applyBorder="1" applyAlignment="1">
      <alignment horizontal="center"/>
    </xf>
    <xf numFmtId="0" fontId="11" fillId="3" borderId="11" xfId="0" applyFont="1" applyFill="1" applyBorder="1" applyAlignment="1"/>
    <xf numFmtId="49" fontId="11" fillId="3" borderId="4" xfId="0" applyNumberFormat="1" applyFont="1" applyFill="1" applyBorder="1" applyAlignment="1" applyProtection="1">
      <alignment horizontal="center" wrapText="1"/>
      <protection locked="0"/>
    </xf>
    <xf numFmtId="1" fontId="11" fillId="3" borderId="4" xfId="0" applyNumberFormat="1" applyFont="1" applyFill="1" applyBorder="1" applyAlignment="1" applyProtection="1">
      <alignment horizontal="center" wrapText="1"/>
      <protection locked="0"/>
    </xf>
    <xf numFmtId="167" fontId="22" fillId="3" borderId="4" xfId="0" applyNumberFormat="1" applyFont="1" applyFill="1" applyBorder="1" applyAlignment="1" applyProtection="1">
      <alignment horizontal="center" wrapText="1"/>
    </xf>
    <xf numFmtId="165" fontId="22" fillId="3" borderId="4" xfId="0" applyNumberFormat="1" applyFont="1" applyFill="1" applyBorder="1" applyAlignment="1">
      <alignment horizontal="center"/>
    </xf>
    <xf numFmtId="167" fontId="22" fillId="3" borderId="11" xfId="0" applyNumberFormat="1" applyFont="1" applyFill="1" applyBorder="1" applyAlignment="1">
      <alignment horizontal="center"/>
    </xf>
    <xf numFmtId="165" fontId="22" fillId="3" borderId="29" xfId="0" applyNumberFormat="1" applyFont="1" applyFill="1" applyBorder="1" applyAlignment="1">
      <alignment horizontal="center"/>
    </xf>
    <xf numFmtId="167" fontId="22" fillId="3" borderId="10" xfId="0" applyNumberFormat="1" applyFont="1" applyFill="1" applyBorder="1" applyAlignment="1">
      <alignment horizontal="center"/>
    </xf>
    <xf numFmtId="167" fontId="16" fillId="3" borderId="0" xfId="0" applyNumberFormat="1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right"/>
    </xf>
    <xf numFmtId="0" fontId="16" fillId="3" borderId="0" xfId="0" applyFont="1" applyFill="1" applyBorder="1"/>
    <xf numFmtId="0" fontId="16" fillId="3" borderId="0" xfId="0" applyFont="1" applyFill="1"/>
    <xf numFmtId="0" fontId="11" fillId="3" borderId="11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center" wrapText="1"/>
    </xf>
    <xf numFmtId="0" fontId="33" fillId="3" borderId="0" xfId="0" applyFont="1" applyFill="1" applyBorder="1" applyAlignment="1">
      <alignment wrapText="1"/>
    </xf>
    <xf numFmtId="0" fontId="11" fillId="3" borderId="36" xfId="0" applyFont="1" applyFill="1" applyBorder="1" applyAlignment="1"/>
    <xf numFmtId="0" fontId="11" fillId="3" borderId="14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 wrapText="1"/>
    </xf>
    <xf numFmtId="165" fontId="21" fillId="3" borderId="14" xfId="0" applyNumberFormat="1" applyFont="1" applyFill="1" applyBorder="1" applyAlignment="1">
      <alignment horizontal="center"/>
    </xf>
    <xf numFmtId="165" fontId="21" fillId="3" borderId="27" xfId="0" applyNumberFormat="1" applyFont="1" applyFill="1" applyBorder="1" applyAlignment="1">
      <alignment horizontal="center"/>
    </xf>
    <xf numFmtId="165" fontId="21" fillId="3" borderId="31" xfId="0" applyNumberFormat="1" applyFont="1" applyFill="1" applyBorder="1" applyAlignment="1">
      <alignment horizontal="center"/>
    </xf>
    <xf numFmtId="167" fontId="21" fillId="3" borderId="36" xfId="0" applyNumberFormat="1" applyFont="1" applyFill="1" applyBorder="1" applyAlignment="1">
      <alignment horizontal="center"/>
    </xf>
    <xf numFmtId="165" fontId="21" fillId="3" borderId="25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12" fillId="3" borderId="9" xfId="0" applyFont="1" applyFill="1" applyBorder="1" applyAlignment="1"/>
    <xf numFmtId="0" fontId="12" fillId="3" borderId="21" xfId="0" applyFont="1" applyFill="1" applyBorder="1" applyAlignment="1" applyProtection="1">
      <alignment horizontal="left" wrapText="1"/>
      <protection locked="0"/>
    </xf>
    <xf numFmtId="165" fontId="21" fillId="3" borderId="7" xfId="0" applyNumberFormat="1" applyFont="1" applyFill="1" applyBorder="1" applyAlignment="1">
      <alignment horizontal="center"/>
    </xf>
    <xf numFmtId="165" fontId="21" fillId="3" borderId="21" xfId="0" applyNumberFormat="1" applyFont="1" applyFill="1" applyBorder="1" applyAlignment="1">
      <alignment horizontal="center"/>
    </xf>
    <xf numFmtId="165" fontId="21" fillId="3" borderId="32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/>
    <xf numFmtId="0" fontId="11" fillId="3" borderId="9" xfId="0" applyFont="1" applyFill="1" applyBorder="1" applyAlignment="1"/>
    <xf numFmtId="0" fontId="12" fillId="3" borderId="21" xfId="0" applyNumberFormat="1" applyFont="1" applyFill="1" applyBorder="1" applyAlignment="1" applyProtection="1">
      <alignment horizontal="left" wrapText="1"/>
      <protection locked="0"/>
    </xf>
    <xf numFmtId="167" fontId="2" fillId="3" borderId="0" xfId="0" applyNumberFormat="1" applyFont="1" applyFill="1" applyBorder="1" applyAlignment="1">
      <alignment horizontal="center"/>
    </xf>
    <xf numFmtId="49" fontId="11" fillId="3" borderId="4" xfId="0" applyNumberFormat="1" applyFont="1" applyFill="1" applyBorder="1" applyAlignment="1">
      <alignment horizontal="center"/>
    </xf>
    <xf numFmtId="165" fontId="22" fillId="3" borderId="33" xfId="0" applyNumberFormat="1" applyFont="1" applyFill="1" applyBorder="1" applyAlignment="1">
      <alignment horizontal="center"/>
    </xf>
    <xf numFmtId="0" fontId="11" fillId="3" borderId="25" xfId="0" applyFont="1" applyFill="1" applyBorder="1"/>
    <xf numFmtId="165" fontId="22" fillId="3" borderId="34" xfId="0" applyNumberFormat="1" applyFont="1" applyFill="1" applyBorder="1" applyAlignment="1">
      <alignment horizontal="center"/>
    </xf>
    <xf numFmtId="49" fontId="31" fillId="3" borderId="0" xfId="0" applyNumberFormat="1" applyFont="1" applyFill="1" applyBorder="1" applyAlignment="1">
      <alignment horizontal="center"/>
    </xf>
    <xf numFmtId="49" fontId="31" fillId="3" borderId="4" xfId="0" applyNumberFormat="1" applyFont="1" applyFill="1" applyBorder="1" applyAlignment="1">
      <alignment horizontal="center"/>
    </xf>
    <xf numFmtId="0" fontId="31" fillId="3" borderId="29" xfId="0" applyFont="1" applyFill="1" applyBorder="1" applyAlignment="1">
      <alignment horizontal="left" wrapText="1"/>
    </xf>
    <xf numFmtId="167" fontId="23" fillId="3" borderId="60" xfId="0" applyNumberFormat="1" applyFont="1" applyFill="1" applyBorder="1" applyAlignment="1" applyProtection="1">
      <alignment horizontal="center"/>
      <protection locked="0"/>
    </xf>
    <xf numFmtId="167" fontId="23" fillId="3" borderId="4" xfId="0" applyNumberFormat="1" applyFont="1" applyFill="1" applyBorder="1" applyAlignment="1" applyProtection="1">
      <alignment horizontal="center"/>
      <protection locked="0"/>
    </xf>
    <xf numFmtId="167" fontId="36" fillId="3" borderId="0" xfId="0" applyNumberFormat="1" applyFont="1" applyFill="1" applyBorder="1" applyAlignment="1">
      <alignment horizontal="center"/>
    </xf>
    <xf numFmtId="0" fontId="36" fillId="3" borderId="0" xfId="0" applyFont="1" applyFill="1" applyBorder="1" applyAlignment="1">
      <alignment horizontal="right"/>
    </xf>
    <xf numFmtId="0" fontId="36" fillId="3" borderId="0" xfId="0" applyFont="1" applyFill="1" applyBorder="1"/>
    <xf numFmtId="167" fontId="22" fillId="3" borderId="60" xfId="0" applyNumberFormat="1" applyFont="1" applyFill="1" applyBorder="1" applyAlignment="1">
      <alignment horizontal="center"/>
    </xf>
    <xf numFmtId="166" fontId="31" fillId="3" borderId="4" xfId="0" applyNumberFormat="1" applyFont="1" applyFill="1" applyBorder="1" applyAlignment="1">
      <alignment horizontal="center"/>
    </xf>
    <xf numFmtId="1" fontId="31" fillId="3" borderId="4" xfId="0" applyNumberFormat="1" applyFont="1" applyFill="1" applyBorder="1" applyAlignment="1">
      <alignment horizontal="center"/>
    </xf>
    <xf numFmtId="0" fontId="38" fillId="3" borderId="67" xfId="0" applyFont="1" applyFill="1" applyBorder="1" applyAlignment="1" applyProtection="1">
      <alignment horizontal="left" vertical="center" wrapText="1"/>
      <protection hidden="1"/>
    </xf>
    <xf numFmtId="0" fontId="23" fillId="3" borderId="22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164" fontId="23" fillId="3" borderId="11" xfId="0" applyNumberFormat="1" applyFont="1" applyFill="1" applyBorder="1" applyAlignment="1">
      <alignment horizontal="center"/>
    </xf>
    <xf numFmtId="164" fontId="23" fillId="3" borderId="4" xfId="0" applyNumberFormat="1" applyFont="1" applyFill="1" applyBorder="1" applyAlignment="1">
      <alignment horizontal="center"/>
    </xf>
    <xf numFmtId="164" fontId="23" fillId="3" borderId="10" xfId="0" applyNumberFormat="1" applyFont="1" applyFill="1" applyBorder="1" applyAlignment="1">
      <alignment horizontal="center"/>
    </xf>
    <xf numFmtId="0" fontId="36" fillId="3" borderId="0" xfId="0" applyFont="1" applyFill="1"/>
    <xf numFmtId="0" fontId="38" fillId="3" borderId="66" xfId="0" applyFont="1" applyFill="1" applyBorder="1" applyAlignment="1" applyProtection="1">
      <alignment horizontal="left" vertical="center" wrapText="1"/>
      <protection hidden="1"/>
    </xf>
    <xf numFmtId="165" fontId="22" fillId="3" borderId="5" xfId="0" applyNumberFormat="1" applyFont="1" applyFill="1" applyBorder="1" applyAlignment="1">
      <alignment horizontal="center"/>
    </xf>
    <xf numFmtId="0" fontId="31" fillId="3" borderId="25" xfId="0" applyFont="1" applyFill="1" applyBorder="1" applyAlignment="1" applyProtection="1">
      <alignment horizontal="left" wrapText="1"/>
      <protection locked="0"/>
    </xf>
    <xf numFmtId="167" fontId="23" fillId="3" borderId="22" xfId="0" applyNumberFormat="1" applyFont="1" applyFill="1" applyBorder="1" applyAlignment="1" applyProtection="1">
      <alignment horizontal="center" wrapText="1"/>
    </xf>
    <xf numFmtId="165" fontId="23" fillId="3" borderId="5" xfId="0" applyNumberFormat="1" applyFont="1" applyFill="1" applyBorder="1" applyAlignment="1">
      <alignment horizontal="center"/>
    </xf>
    <xf numFmtId="165" fontId="23" fillId="3" borderId="24" xfId="0" applyNumberFormat="1" applyFont="1" applyFill="1" applyBorder="1" applyAlignment="1">
      <alignment horizontal="center"/>
    </xf>
    <xf numFmtId="165" fontId="22" fillId="3" borderId="27" xfId="0" applyNumberFormat="1" applyFont="1" applyFill="1" applyBorder="1" applyAlignment="1">
      <alignment horizontal="center"/>
    </xf>
    <xf numFmtId="165" fontId="22" fillId="3" borderId="42" xfId="0" applyNumberFormat="1" applyFont="1" applyFill="1" applyBorder="1" applyAlignment="1">
      <alignment horizontal="center"/>
    </xf>
    <xf numFmtId="49" fontId="11" fillId="3" borderId="25" xfId="0" applyNumberFormat="1" applyFont="1" applyFill="1" applyBorder="1" applyAlignment="1" applyProtection="1">
      <alignment wrapText="1"/>
      <protection locked="0"/>
    </xf>
    <xf numFmtId="167" fontId="22" fillId="3" borderId="64" xfId="0" applyNumberFormat="1" applyFont="1" applyFill="1" applyBorder="1" applyAlignment="1" applyProtection="1">
      <alignment horizontal="center" wrapText="1"/>
    </xf>
    <xf numFmtId="0" fontId="31" fillId="3" borderId="29" xfId="0" applyFont="1" applyFill="1" applyBorder="1" applyAlignment="1" applyProtection="1">
      <alignment horizontal="left" wrapText="1"/>
      <protection locked="0"/>
    </xf>
    <xf numFmtId="0" fontId="42" fillId="3" borderId="0" xfId="0" applyFont="1" applyFill="1" applyBorder="1" applyAlignment="1">
      <alignment horizontal="center"/>
    </xf>
    <xf numFmtId="167" fontId="47" fillId="3" borderId="60" xfId="0" applyNumberFormat="1" applyFont="1" applyFill="1" applyBorder="1" applyAlignment="1" applyProtection="1">
      <alignment horizontal="center" wrapText="1"/>
    </xf>
    <xf numFmtId="167" fontId="47" fillId="3" borderId="4" xfId="0" applyNumberFormat="1" applyFont="1" applyFill="1" applyBorder="1" applyAlignment="1" applyProtection="1">
      <alignment horizontal="center" wrapText="1"/>
    </xf>
    <xf numFmtId="167" fontId="47" fillId="3" borderId="4" xfId="0" applyNumberFormat="1" applyFont="1" applyFill="1" applyBorder="1" applyAlignment="1" applyProtection="1">
      <alignment horizontal="center"/>
    </xf>
    <xf numFmtId="167" fontId="47" fillId="3" borderId="11" xfId="0" applyNumberFormat="1" applyFont="1" applyFill="1" applyBorder="1" applyAlignment="1" applyProtection="1">
      <alignment horizontal="center" wrapText="1"/>
    </xf>
    <xf numFmtId="0" fontId="11" fillId="3" borderId="29" xfId="0" applyFont="1" applyFill="1" applyBorder="1" applyAlignment="1" applyProtection="1">
      <alignment horizontal="left" wrapText="1"/>
      <protection locked="0"/>
    </xf>
    <xf numFmtId="167" fontId="46" fillId="3" borderId="11" xfId="0" applyNumberFormat="1" applyFont="1" applyFill="1" applyBorder="1" applyAlignment="1" applyProtection="1">
      <alignment horizontal="center" wrapText="1"/>
    </xf>
    <xf numFmtId="167" fontId="46" fillId="3" borderId="4" xfId="0" applyNumberFormat="1" applyFont="1" applyFill="1" applyBorder="1" applyAlignment="1" applyProtection="1">
      <alignment horizontal="center" wrapText="1"/>
    </xf>
    <xf numFmtId="167" fontId="46" fillId="3" borderId="4" xfId="0" applyNumberFormat="1" applyFont="1" applyFill="1" applyBorder="1" applyAlignment="1" applyProtection="1">
      <alignment horizontal="center"/>
    </xf>
    <xf numFmtId="167" fontId="14" fillId="3" borderId="0" xfId="0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horizontal="right"/>
    </xf>
    <xf numFmtId="0" fontId="14" fillId="3" borderId="0" xfId="0" applyFont="1" applyFill="1" applyBorder="1"/>
    <xf numFmtId="0" fontId="14" fillId="3" borderId="0" xfId="0" applyFont="1" applyFill="1"/>
    <xf numFmtId="1" fontId="11" fillId="3" borderId="0" xfId="0" applyNumberFormat="1" applyFont="1" applyFill="1" applyBorder="1" applyAlignment="1" applyProtection="1">
      <alignment horizontal="center" wrapText="1"/>
      <protection locked="0"/>
    </xf>
    <xf numFmtId="49" fontId="11" fillId="3" borderId="0" xfId="0" applyNumberFormat="1" applyFont="1" applyFill="1" applyBorder="1" applyAlignment="1" applyProtection="1">
      <alignment horizontal="center" wrapText="1"/>
      <protection locked="0"/>
    </xf>
    <xf numFmtId="0" fontId="46" fillId="3" borderId="52" xfId="0" applyFont="1" applyFill="1" applyBorder="1" applyAlignment="1"/>
    <xf numFmtId="0" fontId="46" fillId="3" borderId="0" xfId="0" applyFont="1" applyFill="1" applyBorder="1" applyAlignment="1"/>
    <xf numFmtId="0" fontId="22" fillId="3" borderId="0" xfId="0" applyFont="1" applyFill="1" applyBorder="1" applyAlignment="1"/>
    <xf numFmtId="0" fontId="22" fillId="3" borderId="53" xfId="0" applyFont="1" applyFill="1" applyBorder="1" applyAlignment="1"/>
    <xf numFmtId="0" fontId="22" fillId="3" borderId="52" xfId="0" applyFont="1" applyFill="1" applyBorder="1" applyAlignment="1"/>
    <xf numFmtId="165" fontId="22" fillId="3" borderId="30" xfId="0" applyNumberFormat="1" applyFont="1" applyFill="1" applyBorder="1" applyAlignment="1">
      <alignment horizontal="center"/>
    </xf>
    <xf numFmtId="0" fontId="31" fillId="3" borderId="11" xfId="0" applyFont="1" applyFill="1" applyBorder="1" applyAlignment="1">
      <alignment horizontal="center"/>
    </xf>
    <xf numFmtId="0" fontId="23" fillId="3" borderId="11" xfId="0" applyFont="1" applyFill="1" applyBorder="1" applyAlignment="1">
      <alignment horizontal="center"/>
    </xf>
    <xf numFmtId="0" fontId="47" fillId="3" borderId="4" xfId="0" applyFont="1" applyFill="1" applyBorder="1" applyAlignment="1">
      <alignment horizontal="center"/>
    </xf>
    <xf numFmtId="167" fontId="43" fillId="3" borderId="0" xfId="0" applyNumberFormat="1" applyFont="1" applyFill="1" applyBorder="1" applyAlignment="1">
      <alignment horizontal="center"/>
    </xf>
    <xf numFmtId="0" fontId="43" fillId="3" borderId="0" xfId="0" applyFont="1" applyFill="1" applyBorder="1" applyAlignment="1">
      <alignment horizontal="center"/>
    </xf>
    <xf numFmtId="0" fontId="43" fillId="3" borderId="0" xfId="0" applyFont="1" applyFill="1" applyAlignment="1">
      <alignment horizontal="center"/>
    </xf>
    <xf numFmtId="0" fontId="47" fillId="3" borderId="11" xfId="0" applyFont="1" applyFill="1" applyBorder="1" applyAlignment="1">
      <alignment horizontal="center"/>
    </xf>
    <xf numFmtId="0" fontId="47" fillId="3" borderId="22" xfId="0" applyFont="1" applyFill="1" applyBorder="1" applyAlignment="1">
      <alignment horizontal="center"/>
    </xf>
    <xf numFmtId="165" fontId="22" fillId="3" borderId="28" xfId="0" applyNumberFormat="1" applyFont="1" applyFill="1" applyBorder="1" applyAlignment="1">
      <alignment horizontal="center"/>
    </xf>
    <xf numFmtId="164" fontId="22" fillId="3" borderId="29" xfId="0" applyNumberFormat="1" applyFont="1" applyFill="1" applyBorder="1" applyAlignment="1">
      <alignment horizontal="center"/>
    </xf>
    <xf numFmtId="167" fontId="23" fillId="3" borderId="60" xfId="0" applyNumberFormat="1" applyFont="1" applyFill="1" applyBorder="1" applyAlignment="1" applyProtection="1">
      <alignment horizontal="center" wrapText="1"/>
    </xf>
    <xf numFmtId="167" fontId="23" fillId="3" borderId="12" xfId="0" applyNumberFormat="1" applyFont="1" applyFill="1" applyBorder="1" applyAlignment="1">
      <alignment horizontal="center"/>
    </xf>
    <xf numFmtId="167" fontId="23" fillId="3" borderId="6" xfId="0" applyNumberFormat="1" applyFont="1" applyFill="1" applyBorder="1" applyAlignment="1">
      <alignment horizontal="center"/>
    </xf>
    <xf numFmtId="49" fontId="31" fillId="3" borderId="25" xfId="0" applyNumberFormat="1" applyFont="1" applyFill="1" applyBorder="1" applyAlignment="1">
      <alignment horizontal="left" wrapText="1"/>
    </xf>
    <xf numFmtId="167" fontId="23" fillId="3" borderId="22" xfId="0" applyNumberFormat="1" applyFont="1" applyFill="1" applyBorder="1" applyAlignment="1">
      <alignment horizontal="center"/>
    </xf>
    <xf numFmtId="165" fontId="23" fillId="3" borderId="34" xfId="0" applyNumberFormat="1" applyFont="1" applyFill="1" applyBorder="1" applyAlignment="1">
      <alignment horizontal="center"/>
    </xf>
    <xf numFmtId="167" fontId="22" fillId="3" borderId="29" xfId="0" applyNumberFormat="1" applyFont="1" applyFill="1" applyBorder="1" applyAlignment="1">
      <alignment horizontal="center"/>
    </xf>
    <xf numFmtId="167" fontId="22" fillId="3" borderId="30" xfId="0" applyNumberFormat="1" applyFont="1" applyFill="1" applyBorder="1" applyAlignment="1">
      <alignment horizontal="center"/>
    </xf>
    <xf numFmtId="0" fontId="11" fillId="3" borderId="24" xfId="0" applyFont="1" applyFill="1" applyBorder="1" applyAlignment="1">
      <alignment wrapText="1"/>
    </xf>
    <xf numFmtId="49" fontId="11" fillId="3" borderId="25" xfId="0" applyNumberFormat="1" applyFont="1" applyFill="1" applyBorder="1" applyAlignment="1">
      <alignment wrapText="1"/>
    </xf>
    <xf numFmtId="0" fontId="38" fillId="3" borderId="25" xfId="0" applyFont="1" applyFill="1" applyBorder="1" applyAlignment="1" applyProtection="1">
      <alignment horizontal="left" wrapText="1"/>
      <protection locked="0"/>
    </xf>
    <xf numFmtId="167" fontId="23" fillId="3" borderId="60" xfId="0" applyNumberFormat="1" applyFont="1" applyFill="1" applyBorder="1" applyAlignment="1">
      <alignment horizontal="center"/>
    </xf>
    <xf numFmtId="49" fontId="11" fillId="3" borderId="8" xfId="0" applyNumberFormat="1" applyFont="1" applyFill="1" applyBorder="1" applyAlignment="1">
      <alignment horizontal="center"/>
    </xf>
    <xf numFmtId="49" fontId="11" fillId="3" borderId="24" xfId="0" applyNumberFormat="1" applyFont="1" applyFill="1" applyBorder="1" applyAlignment="1">
      <alignment wrapText="1"/>
    </xf>
    <xf numFmtId="49" fontId="11" fillId="3" borderId="61" xfId="0" applyNumberFormat="1" applyFont="1" applyFill="1" applyBorder="1" applyAlignment="1">
      <alignment wrapText="1"/>
    </xf>
    <xf numFmtId="0" fontId="31" fillId="3" borderId="13" xfId="0" applyFont="1" applyFill="1" applyBorder="1" applyAlignment="1"/>
    <xf numFmtId="49" fontId="31" fillId="3" borderId="8" xfId="0" applyNumberFormat="1" applyFont="1" applyFill="1" applyBorder="1" applyAlignment="1">
      <alignment horizontal="center"/>
    </xf>
    <xf numFmtId="167" fontId="23" fillId="3" borderId="13" xfId="0" applyNumberFormat="1" applyFont="1" applyFill="1" applyBorder="1" applyAlignment="1">
      <alignment horizontal="center"/>
    </xf>
    <xf numFmtId="0" fontId="31" fillId="3" borderId="9" xfId="0" applyFont="1" applyFill="1" applyBorder="1" applyAlignment="1"/>
    <xf numFmtId="0" fontId="44" fillId="3" borderId="32" xfId="0" applyFont="1" applyFill="1" applyBorder="1" applyAlignment="1">
      <alignment horizontal="center"/>
    </xf>
    <xf numFmtId="49" fontId="44" fillId="3" borderId="7" xfId="0" applyNumberFormat="1" applyFont="1" applyFill="1" applyBorder="1" applyAlignment="1">
      <alignment horizontal="center" wrapText="1"/>
    </xf>
    <xf numFmtId="0" fontId="31" fillId="3" borderId="21" xfId="0" applyFont="1" applyFill="1" applyBorder="1" applyAlignment="1" applyProtection="1">
      <alignment horizontal="left" wrapText="1"/>
      <protection locked="0"/>
    </xf>
    <xf numFmtId="167" fontId="23" fillId="3" borderId="9" xfId="0" applyNumberFormat="1" applyFont="1" applyFill="1" applyBorder="1" applyAlignment="1">
      <alignment horizontal="center"/>
    </xf>
    <xf numFmtId="167" fontId="23" fillId="3" borderId="7" xfId="0" applyNumberFormat="1" applyFont="1" applyFill="1" applyBorder="1" applyAlignment="1">
      <alignment horizontal="center"/>
    </xf>
    <xf numFmtId="165" fontId="23" fillId="3" borderId="7" xfId="0" applyNumberFormat="1" applyFont="1" applyFill="1" applyBorder="1" applyAlignment="1">
      <alignment horizontal="center"/>
    </xf>
    <xf numFmtId="165" fontId="23" fillId="3" borderId="32" xfId="0" applyNumberFormat="1" applyFont="1" applyFill="1" applyBorder="1" applyAlignment="1">
      <alignment horizontal="center"/>
    </xf>
    <xf numFmtId="167" fontId="47" fillId="3" borderId="7" xfId="0" applyNumberFormat="1" applyFont="1" applyFill="1" applyBorder="1" applyAlignment="1">
      <alignment horizontal="center"/>
    </xf>
    <xf numFmtId="0" fontId="36" fillId="3" borderId="3" xfId="0" applyFont="1" applyFill="1" applyBorder="1"/>
    <xf numFmtId="1" fontId="31" fillId="3" borderId="6" xfId="0" applyNumberFormat="1" applyFont="1" applyFill="1" applyBorder="1" applyAlignment="1" applyProtection="1">
      <alignment horizontal="center" wrapText="1"/>
      <protection locked="0"/>
    </xf>
    <xf numFmtId="49" fontId="31" fillId="3" borderId="6" xfId="0" applyNumberFormat="1" applyFont="1" applyFill="1" applyBorder="1" applyAlignment="1" applyProtection="1">
      <alignment horizontal="center" wrapText="1"/>
      <protection locked="0"/>
    </xf>
    <xf numFmtId="0" fontId="31" fillId="3" borderId="42" xfId="0" applyFont="1" applyFill="1" applyBorder="1" applyAlignment="1" applyProtection="1">
      <alignment horizontal="left" wrapText="1"/>
      <protection locked="0"/>
    </xf>
    <xf numFmtId="0" fontId="23" fillId="3" borderId="6" xfId="0" applyFont="1" applyFill="1" applyBorder="1" applyAlignment="1">
      <alignment horizontal="center"/>
    </xf>
    <xf numFmtId="165" fontId="21" fillId="3" borderId="39" xfId="0" applyNumberFormat="1" applyFont="1" applyFill="1" applyBorder="1" applyAlignment="1">
      <alignment horizontal="center"/>
    </xf>
    <xf numFmtId="0" fontId="31" fillId="3" borderId="13" xfId="0" applyFont="1" applyFill="1" applyBorder="1" applyAlignment="1">
      <alignment horizontal="center"/>
    </xf>
    <xf numFmtId="49" fontId="31" fillId="3" borderId="48" xfId="0" applyNumberFormat="1" applyFont="1" applyFill="1" applyBorder="1" applyAlignment="1" applyProtection="1">
      <alignment horizontal="center" wrapText="1"/>
      <protection locked="0"/>
    </xf>
    <xf numFmtId="1" fontId="31" fillId="3" borderId="35" xfId="0" applyNumberFormat="1" applyFont="1" applyFill="1" applyBorder="1" applyAlignment="1" applyProtection="1">
      <alignment horizontal="center" wrapText="1"/>
      <protection locked="0"/>
    </xf>
    <xf numFmtId="0" fontId="23" fillId="3" borderId="35" xfId="0" applyFont="1" applyFill="1" applyBorder="1" applyAlignment="1">
      <alignment horizontal="center"/>
    </xf>
    <xf numFmtId="167" fontId="21" fillId="3" borderId="2" xfId="0" applyNumberFormat="1" applyFont="1" applyFill="1" applyBorder="1" applyAlignment="1">
      <alignment horizontal="center"/>
    </xf>
    <xf numFmtId="167" fontId="23" fillId="4" borderId="4" xfId="0" applyNumberFormat="1" applyFont="1" applyFill="1" applyBorder="1" applyAlignment="1">
      <alignment horizontal="center"/>
    </xf>
    <xf numFmtId="0" fontId="15" fillId="0" borderId="58" xfId="0" applyFont="1" applyBorder="1" applyAlignment="1">
      <alignment horizontal="left" wrapText="1"/>
    </xf>
    <xf numFmtId="0" fontId="12" fillId="2" borderId="36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65" fontId="16" fillId="3" borderId="25" xfId="0" applyNumberFormat="1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11" fillId="3" borderId="37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0" fillId="3" borderId="57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wrapText="1"/>
    </xf>
    <xf numFmtId="165" fontId="16" fillId="3" borderId="29" xfId="0" applyNumberFormat="1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Dod1" xfId="1"/>
    <cellStyle name="Обычный_ZV1PIV98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H2211"/>
  <sheetViews>
    <sheetView showZeros="0" tabSelected="1" showOutlineSymbols="0" topLeftCell="A2" zoomScale="85" zoomScaleNormal="85" zoomScaleSheetLayoutView="100" workbookViewId="0">
      <pane xSplit="5" ySplit="6" topLeftCell="K243" activePane="bottomRight" state="frozen"/>
      <selection activeCell="A2" sqref="A2"/>
      <selection pane="topRight" activeCell="F2" sqref="F2"/>
      <selection pane="bottomLeft" activeCell="A8" sqref="A8"/>
      <selection pane="bottomRight" activeCell="E259" sqref="E259"/>
    </sheetView>
  </sheetViews>
  <sheetFormatPr defaultColWidth="9.140625" defaultRowHeight="12.75" x14ac:dyDescent="0.2"/>
  <cols>
    <col min="1" max="1" width="3.42578125" style="19" customWidth="1"/>
    <col min="2" max="2" width="8" style="1" hidden="1" customWidth="1"/>
    <col min="3" max="4" width="6.140625" style="1" customWidth="1"/>
    <col min="5" max="5" width="59.28515625" style="131" customWidth="1"/>
    <col min="6" max="6" width="12.5703125" style="19" customWidth="1"/>
    <col min="7" max="7" width="11.7109375" style="19" customWidth="1"/>
    <col min="8" max="8" width="10.7109375" style="426" customWidth="1"/>
    <col min="9" max="9" width="10" style="2" customWidth="1"/>
    <col min="10" max="10" width="10.140625" style="2" customWidth="1"/>
    <col min="11" max="11" width="10" style="8" customWidth="1"/>
    <col min="12" max="12" width="12.7109375" style="19" customWidth="1"/>
    <col min="13" max="13" width="12.140625" style="421" customWidth="1"/>
    <col min="14" max="14" width="12" style="19" customWidth="1"/>
    <col min="15" max="15" width="9.85546875" style="421" customWidth="1"/>
    <col min="16" max="16" width="9.5703125" style="292" customWidth="1"/>
    <col min="17" max="17" width="9.42578125" style="19" customWidth="1"/>
    <col min="18" max="18" width="13.28515625" style="19" customWidth="1"/>
    <col min="19" max="19" width="12.42578125" style="426" customWidth="1"/>
    <col min="20" max="20" width="12" style="19" customWidth="1"/>
    <col min="21" max="21" width="10.7109375" style="19" customWidth="1"/>
    <col min="22" max="22" width="10" style="2" customWidth="1"/>
    <col min="23" max="23" width="10.42578125" style="2" customWidth="1"/>
    <col min="24" max="24" width="9.42578125" style="3" bestFit="1" customWidth="1"/>
    <col min="25" max="25" width="18.28515625" style="554" customWidth="1"/>
    <col min="26" max="26" width="21" style="3" customWidth="1"/>
    <col min="27" max="190" width="9.140625" style="3"/>
    <col min="191" max="16384" width="9.140625" style="2"/>
  </cols>
  <sheetData>
    <row r="1" spans="1:47" s="3" customFormat="1" ht="42" customHeight="1" thickBot="1" x14ac:dyDescent="0.25">
      <c r="A1" s="750" t="s">
        <v>456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0"/>
      <c r="P1" s="750"/>
      <c r="Q1" s="750"/>
      <c r="R1" s="750"/>
      <c r="S1" s="750"/>
      <c r="T1" s="750"/>
      <c r="U1" s="750"/>
      <c r="V1" s="750"/>
      <c r="W1" s="750"/>
      <c r="X1" s="391"/>
      <c r="Y1" s="391"/>
    </row>
    <row r="2" spans="1:47" s="392" customFormat="1" ht="25.5" customHeight="1" x14ac:dyDescent="0.2">
      <c r="A2" s="751" t="s">
        <v>0</v>
      </c>
      <c r="B2" s="754" t="s">
        <v>248</v>
      </c>
      <c r="C2" s="754" t="s">
        <v>131</v>
      </c>
      <c r="D2" s="754" t="s">
        <v>129</v>
      </c>
      <c r="E2" s="757" t="s">
        <v>134</v>
      </c>
      <c r="F2" s="760" t="s">
        <v>1</v>
      </c>
      <c r="G2" s="761"/>
      <c r="H2" s="761"/>
      <c r="I2" s="761"/>
      <c r="J2" s="761"/>
      <c r="K2" s="762"/>
      <c r="L2" s="766" t="s">
        <v>2</v>
      </c>
      <c r="M2" s="767"/>
      <c r="N2" s="767"/>
      <c r="O2" s="767"/>
      <c r="P2" s="767"/>
      <c r="Q2" s="767"/>
      <c r="R2" s="763" t="s">
        <v>3</v>
      </c>
      <c r="S2" s="761"/>
      <c r="T2" s="761"/>
      <c r="U2" s="761"/>
      <c r="V2" s="761"/>
      <c r="W2" s="762"/>
    </row>
    <row r="3" spans="1:47" s="392" customFormat="1" ht="12.75" customHeight="1" x14ac:dyDescent="0.2">
      <c r="A3" s="752"/>
      <c r="B3" s="755"/>
      <c r="C3" s="755"/>
      <c r="D3" s="755"/>
      <c r="E3" s="758"/>
      <c r="F3" s="764" t="s">
        <v>381</v>
      </c>
      <c r="G3" s="746" t="s">
        <v>449</v>
      </c>
      <c r="H3" s="745" t="s">
        <v>450</v>
      </c>
      <c r="I3" s="745" t="s">
        <v>4</v>
      </c>
      <c r="J3" s="745" t="s">
        <v>84</v>
      </c>
      <c r="K3" s="748" t="s">
        <v>83</v>
      </c>
      <c r="L3" s="764" t="s">
        <v>382</v>
      </c>
      <c r="M3" s="746" t="s">
        <v>383</v>
      </c>
      <c r="N3" s="745" t="str">
        <f>G3</f>
        <v>затверджено на 01.12.2018</v>
      </c>
      <c r="O3" s="745" t="str">
        <f>H3</f>
        <v>виконано станом на 01.12.2018</v>
      </c>
      <c r="P3" s="745" t="s">
        <v>84</v>
      </c>
      <c r="Q3" s="769" t="s">
        <v>83</v>
      </c>
      <c r="R3" s="764" t="s">
        <v>382</v>
      </c>
      <c r="S3" s="746" t="s">
        <v>383</v>
      </c>
      <c r="T3" s="745" t="str">
        <f>G3</f>
        <v>затверджено на 01.12.2018</v>
      </c>
      <c r="U3" s="745" t="str">
        <f>H3</f>
        <v>виконано станом на 01.12.2018</v>
      </c>
      <c r="V3" s="745" t="s">
        <v>84</v>
      </c>
      <c r="W3" s="748" t="s">
        <v>83</v>
      </c>
    </row>
    <row r="4" spans="1:47" s="392" customFormat="1" ht="57" customHeight="1" x14ac:dyDescent="0.25">
      <c r="A4" s="753"/>
      <c r="B4" s="756"/>
      <c r="C4" s="756"/>
      <c r="D4" s="756"/>
      <c r="E4" s="759"/>
      <c r="F4" s="765"/>
      <c r="G4" s="747"/>
      <c r="H4" s="746"/>
      <c r="I4" s="746"/>
      <c r="J4" s="746"/>
      <c r="K4" s="749"/>
      <c r="L4" s="765"/>
      <c r="M4" s="747"/>
      <c r="N4" s="746"/>
      <c r="O4" s="746"/>
      <c r="P4" s="746"/>
      <c r="Q4" s="770"/>
      <c r="R4" s="765"/>
      <c r="S4" s="747"/>
      <c r="T4" s="746"/>
      <c r="U4" s="746"/>
      <c r="V4" s="746"/>
      <c r="W4" s="749"/>
      <c r="Y4" s="768" t="s">
        <v>290</v>
      </c>
      <c r="Z4" s="768"/>
    </row>
    <row r="5" spans="1:47" s="467" customFormat="1" ht="18.75" customHeight="1" x14ac:dyDescent="0.25">
      <c r="A5" s="611">
        <v>1</v>
      </c>
      <c r="B5" s="396">
        <v>2</v>
      </c>
      <c r="C5" s="396">
        <v>2</v>
      </c>
      <c r="D5" s="396">
        <v>3</v>
      </c>
      <c r="E5" s="612">
        <v>4</v>
      </c>
      <c r="F5" s="613">
        <v>5</v>
      </c>
      <c r="G5" s="396">
        <v>6</v>
      </c>
      <c r="H5" s="396">
        <v>7</v>
      </c>
      <c r="I5" s="396">
        <v>8</v>
      </c>
      <c r="J5" s="396">
        <v>9</v>
      </c>
      <c r="K5" s="612">
        <v>10</v>
      </c>
      <c r="L5" s="613">
        <v>11</v>
      </c>
      <c r="M5" s="396">
        <v>12</v>
      </c>
      <c r="N5" s="396">
        <v>13</v>
      </c>
      <c r="O5" s="396">
        <v>14</v>
      </c>
      <c r="P5" s="396">
        <v>15</v>
      </c>
      <c r="Q5" s="614">
        <v>16</v>
      </c>
      <c r="R5" s="611">
        <v>17</v>
      </c>
      <c r="S5" s="396">
        <v>18</v>
      </c>
      <c r="T5" s="396">
        <v>19</v>
      </c>
      <c r="U5" s="396">
        <v>20</v>
      </c>
      <c r="V5" s="396">
        <v>21</v>
      </c>
      <c r="W5" s="612">
        <v>22</v>
      </c>
      <c r="Y5" s="615" t="s">
        <v>1</v>
      </c>
      <c r="Z5" s="616" t="s">
        <v>2</v>
      </c>
    </row>
    <row r="6" spans="1:47" s="391" customFormat="1" ht="29.25" customHeight="1" thickBot="1" x14ac:dyDescent="0.3">
      <c r="A6" s="617"/>
      <c r="B6" s="618"/>
      <c r="C6" s="618"/>
      <c r="D6" s="618"/>
      <c r="E6" s="619" t="s">
        <v>5</v>
      </c>
      <c r="F6" s="415">
        <f>SUM(F215)</f>
        <v>508245.19999999995</v>
      </c>
      <c r="G6" s="397">
        <f>SUM(G215)</f>
        <v>463046.1</v>
      </c>
      <c r="H6" s="397">
        <f>SUM(H215)</f>
        <v>428639.9</v>
      </c>
      <c r="I6" s="620">
        <v>1</v>
      </c>
      <c r="J6" s="405">
        <f>H6-G6</f>
        <v>-34406.199999999953</v>
      </c>
      <c r="K6" s="621">
        <f>H6/G6</f>
        <v>0.92569595122386317</v>
      </c>
      <c r="L6" s="415">
        <f>SUM(L215)</f>
        <v>68368.100000000006</v>
      </c>
      <c r="M6" s="397">
        <f>SUM(M215)</f>
        <v>72418.700000000012</v>
      </c>
      <c r="N6" s="397">
        <f>SUM(N215)</f>
        <v>68450.2</v>
      </c>
      <c r="O6" s="397">
        <f>SUM(O215)</f>
        <v>40160.69999999999</v>
      </c>
      <c r="P6" s="397">
        <f>O6-N6</f>
        <v>-28289.500000000007</v>
      </c>
      <c r="Q6" s="622">
        <f>O6/N6</f>
        <v>0.58671413670084227</v>
      </c>
      <c r="R6" s="623">
        <f>SUM(R215)</f>
        <v>576521.69999999995</v>
      </c>
      <c r="S6" s="397">
        <f>SUM(S215)</f>
        <v>580572.29999999993</v>
      </c>
      <c r="T6" s="397">
        <f>SUM(T215)</f>
        <v>531404.69999999995</v>
      </c>
      <c r="U6" s="397">
        <f>SUM(U215)</f>
        <v>468800.60000000003</v>
      </c>
      <c r="V6" s="397">
        <f>U6-T6</f>
        <v>-62604.099999999919</v>
      </c>
      <c r="W6" s="624">
        <f>U6/T6</f>
        <v>0.8821912941304435</v>
      </c>
      <c r="X6" s="625"/>
      <c r="Y6" s="607" t="str">
        <f>IF(J6&lt;=0,"",IF(J6&gt;0,"НІ"))</f>
        <v/>
      </c>
      <c r="Z6" s="607" t="str">
        <f>IF(P6&lt;=0,"",IF(P6&gt;0,"НІ"))</f>
        <v/>
      </c>
      <c r="AA6" s="626"/>
      <c r="AB6" s="626"/>
      <c r="AC6" s="626"/>
      <c r="AD6" s="626"/>
      <c r="AE6" s="626"/>
      <c r="AF6" s="626"/>
      <c r="AG6" s="626"/>
      <c r="AH6" s="626"/>
      <c r="AI6" s="626"/>
      <c r="AJ6" s="626"/>
      <c r="AK6" s="626"/>
      <c r="AL6" s="626"/>
      <c r="AM6" s="626"/>
      <c r="AN6" s="626"/>
      <c r="AO6" s="626"/>
      <c r="AP6" s="626"/>
      <c r="AQ6" s="626"/>
      <c r="AR6" s="626"/>
      <c r="AS6" s="626"/>
      <c r="AT6" s="626"/>
      <c r="AU6" s="626"/>
    </row>
    <row r="7" spans="1:47" s="634" customFormat="1" ht="32.25" customHeight="1" thickBot="1" x14ac:dyDescent="0.3">
      <c r="A7" s="627"/>
      <c r="B7" s="440"/>
      <c r="C7" s="440"/>
      <c r="D7" s="440"/>
      <c r="E7" s="628" t="s">
        <v>97</v>
      </c>
      <c r="F7" s="559">
        <f>SUM(F10:F13,F19:F31,F34,F44,F46,F54,F55,F57,F59,F64,F65,F66,F67,F68,F70,F72,F78,F82,F87,F90,F95,F161,F182,F183)</f>
        <v>167564.00000000003</v>
      </c>
      <c r="G7" s="739">
        <f t="shared" ref="G7:H7" si="0">SUM(G10:G13,G19:G31,G34,G44,G46,G54,G55,G57,G59,G64,G65,G66,G67,G68,G70,G72,G78,G82,G87,G90,G95,G161,G182,G183)</f>
        <v>151503.00000000003</v>
      </c>
      <c r="H7" s="345">
        <f t="shared" si="0"/>
        <v>140030.09999999998</v>
      </c>
      <c r="I7" s="629">
        <f>H7/H6</f>
        <v>0.32668470667336375</v>
      </c>
      <c r="J7" s="345">
        <f>H7-G7</f>
        <v>-11472.900000000052</v>
      </c>
      <c r="K7" s="630">
        <f>H7/G7</f>
        <v>0.92427278667749124</v>
      </c>
      <c r="L7" s="559">
        <f>SUM(L10:L13,L19:L31,L34,L44,L46,L54,L55,L57,L59,L64,L65,L66,L67,L68,L70,L72,L78,L82,L87,L90,L161,L182,L183)</f>
        <v>9768.7000000000007</v>
      </c>
      <c r="M7" s="739">
        <f t="shared" ref="M7:O7" si="1">SUM(M10:M13,M19:M31,M34,M44,M46,M54,M55,M57,M59,M64,M65,M66,M67,M68,M70,M72,M78,M82,M87,M90,M161,M182,M183)</f>
        <v>9768.7000000000007</v>
      </c>
      <c r="N7" s="422">
        <f t="shared" si="1"/>
        <v>9029.9</v>
      </c>
      <c r="O7" s="345">
        <f t="shared" si="1"/>
        <v>3712.2</v>
      </c>
      <c r="P7" s="345">
        <f>O7-N7</f>
        <v>-5317.7</v>
      </c>
      <c r="Q7" s="631">
        <f>O7/N7</f>
        <v>0.41110089812733253</v>
      </c>
      <c r="R7" s="559">
        <f>SUM(F7,L7)</f>
        <v>177332.70000000004</v>
      </c>
      <c r="S7" s="345">
        <f>SUM(F7,M7)</f>
        <v>177332.70000000004</v>
      </c>
      <c r="T7" s="345">
        <f>SUM(G7,N7)</f>
        <v>160532.90000000002</v>
      </c>
      <c r="U7" s="345">
        <f>SUM(H7,O7)</f>
        <v>143742.29999999999</v>
      </c>
      <c r="V7" s="345">
        <f>U7-T7</f>
        <v>-16790.600000000035</v>
      </c>
      <c r="W7" s="630">
        <f>U7/T7</f>
        <v>0.89540710969527093</v>
      </c>
      <c r="X7" s="632"/>
      <c r="Y7" s="607" t="str">
        <f t="shared" ref="Y7:Y80" si="2">IF(J7&lt;=0,"",IF(J7&gt;0,"НІ"))</f>
        <v/>
      </c>
      <c r="Z7" s="607" t="str">
        <f t="shared" ref="Z7:Z80" si="3">IF(P7&lt;=0,"",IF(P7&gt;0,"НІ"))</f>
        <v/>
      </c>
      <c r="AA7" s="633"/>
      <c r="AB7" s="633"/>
      <c r="AC7" s="633"/>
      <c r="AD7" s="633"/>
      <c r="AE7" s="633"/>
      <c r="AF7" s="633"/>
      <c r="AG7" s="633"/>
      <c r="AH7" s="633"/>
      <c r="AI7" s="633"/>
      <c r="AJ7" s="633"/>
      <c r="AK7" s="633"/>
      <c r="AL7" s="633"/>
      <c r="AM7" s="633"/>
      <c r="AN7" s="633"/>
      <c r="AO7" s="633"/>
      <c r="AP7" s="633"/>
      <c r="AQ7" s="633"/>
      <c r="AR7" s="633"/>
      <c r="AS7" s="633"/>
      <c r="AT7" s="633"/>
      <c r="AU7" s="633"/>
    </row>
    <row r="8" spans="1:47" s="391" customFormat="1" ht="26.25" customHeight="1" thickBot="1" x14ac:dyDescent="0.3">
      <c r="A8" s="635">
        <v>1</v>
      </c>
      <c r="B8" s="440" t="s">
        <v>6</v>
      </c>
      <c r="C8" s="440" t="s">
        <v>252</v>
      </c>
      <c r="D8" s="440"/>
      <c r="E8" s="636" t="s">
        <v>213</v>
      </c>
      <c r="F8" s="559">
        <f>SUM(F35:F43,F45,F47:F48,F10:F33)</f>
        <v>87790.3</v>
      </c>
      <c r="G8" s="504">
        <f t="shared" ref="G8:H8" si="4">SUM(G35:G43,G45,G47:G48,G10:G33)</f>
        <v>77065.5</v>
      </c>
      <c r="H8" s="504">
        <f t="shared" si="4"/>
        <v>68088.299999999988</v>
      </c>
      <c r="I8" s="629">
        <f>H8/H6</f>
        <v>0.15884732149293612</v>
      </c>
      <c r="J8" s="345">
        <f>H8-G8</f>
        <v>-8977.2000000000116</v>
      </c>
      <c r="K8" s="630">
        <f>H8/G8</f>
        <v>0.88351207738871462</v>
      </c>
      <c r="L8" s="559">
        <f>SUM(L35:L43,L45,L47:L48,L10:L33)</f>
        <v>2278.9</v>
      </c>
      <c r="M8" s="504">
        <f t="shared" ref="M8:O8" si="5">SUM(M35:M43,M45,M47:M48,M10:M33)</f>
        <v>2350.7000000000003</v>
      </c>
      <c r="N8" s="504">
        <f t="shared" si="5"/>
        <v>2310.4</v>
      </c>
      <c r="O8" s="504">
        <f t="shared" si="5"/>
        <v>1713.8</v>
      </c>
      <c r="P8" s="345">
        <f>O8-N8</f>
        <v>-596.60000000000014</v>
      </c>
      <c r="Q8" s="631">
        <f>O8/N8</f>
        <v>0.74177631578947367</v>
      </c>
      <c r="R8" s="559">
        <f>SUM(R35:R43,R45,R47:R48,R10:R33)</f>
        <v>90069.199999999983</v>
      </c>
      <c r="S8" s="504">
        <f t="shared" ref="S8:U8" si="6">SUM(S35:S43,S45,S47:S48,S10:S33)</f>
        <v>90140.999999999985</v>
      </c>
      <c r="T8" s="504">
        <f t="shared" si="6"/>
        <v>79375.900000000009</v>
      </c>
      <c r="U8" s="504">
        <f t="shared" si="6"/>
        <v>69802.099999999991</v>
      </c>
      <c r="V8" s="423">
        <f t="shared" ref="V8:V93" si="7">U8-T8</f>
        <v>-9573.8000000000175</v>
      </c>
      <c r="W8" s="630">
        <f t="shared" ref="W8:W93" si="8">U8/T8</f>
        <v>0.87938656443580465</v>
      </c>
      <c r="X8" s="637"/>
      <c r="Y8" s="607" t="str">
        <f t="shared" si="2"/>
        <v/>
      </c>
      <c r="Z8" s="607" t="str">
        <f t="shared" si="3"/>
        <v/>
      </c>
      <c r="AA8" s="626"/>
      <c r="AB8" s="626"/>
      <c r="AC8" s="626"/>
      <c r="AD8" s="626"/>
      <c r="AE8" s="626"/>
      <c r="AF8" s="626"/>
      <c r="AG8" s="626"/>
      <c r="AH8" s="626"/>
      <c r="AI8" s="626"/>
      <c r="AJ8" s="626"/>
      <c r="AK8" s="626"/>
      <c r="AL8" s="626"/>
      <c r="AM8" s="626"/>
      <c r="AN8" s="626"/>
      <c r="AO8" s="626"/>
      <c r="AP8" s="626"/>
      <c r="AQ8" s="626"/>
      <c r="AR8" s="626"/>
      <c r="AS8" s="626"/>
      <c r="AT8" s="626"/>
      <c r="AU8" s="626"/>
    </row>
    <row r="9" spans="1:47" s="3" customFormat="1" ht="30.6" hidden="1" customHeight="1" thickBot="1" x14ac:dyDescent="0.3">
      <c r="A9" s="133"/>
      <c r="B9" s="134"/>
      <c r="C9" s="135" t="s">
        <v>211</v>
      </c>
      <c r="D9" s="136"/>
      <c r="E9" s="155" t="s">
        <v>212</v>
      </c>
      <c r="F9" s="259"/>
      <c r="G9" s="260"/>
      <c r="H9" s="505"/>
      <c r="I9" s="79"/>
      <c r="J9" s="87"/>
      <c r="K9" s="79"/>
      <c r="L9" s="96"/>
      <c r="M9" s="398"/>
      <c r="N9" s="96"/>
      <c r="O9" s="398"/>
      <c r="P9" s="212"/>
      <c r="Q9" s="216"/>
      <c r="R9" s="264"/>
      <c r="S9" s="403"/>
      <c r="T9" s="81"/>
      <c r="U9" s="81"/>
      <c r="V9" s="81"/>
      <c r="W9" s="92" t="e">
        <f t="shared" si="8"/>
        <v>#DIV/0!</v>
      </c>
      <c r="X9" s="14"/>
      <c r="Y9" s="351" t="str">
        <f t="shared" si="2"/>
        <v/>
      </c>
      <c r="Z9" s="351" t="str">
        <f t="shared" si="3"/>
        <v/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1:47" s="3" customFormat="1" ht="33" customHeight="1" x14ac:dyDescent="0.25">
      <c r="A10" s="42"/>
      <c r="B10" s="31" t="s">
        <v>7</v>
      </c>
      <c r="C10" s="31" t="s">
        <v>205</v>
      </c>
      <c r="D10" s="138">
        <v>1030</v>
      </c>
      <c r="E10" s="242" t="s">
        <v>327</v>
      </c>
      <c r="F10" s="451">
        <v>6388</v>
      </c>
      <c r="G10" s="209">
        <v>6073.3</v>
      </c>
      <c r="H10" s="506">
        <v>5777.7</v>
      </c>
      <c r="I10" s="261">
        <f>H10/H6</f>
        <v>1.3479146481697107E-2</v>
      </c>
      <c r="J10" s="215">
        <f>H10-G10</f>
        <v>-295.60000000000036</v>
      </c>
      <c r="K10" s="262">
        <f>H10/G10</f>
        <v>0.95132794362208351</v>
      </c>
      <c r="L10" s="220"/>
      <c r="M10" s="399"/>
      <c r="N10" s="137"/>
      <c r="O10" s="506"/>
      <c r="P10" s="137"/>
      <c r="Q10" s="555"/>
      <c r="R10" s="220">
        <f t="shared" ref="R10:R93" si="9">SUM(F10,L10)</f>
        <v>6388</v>
      </c>
      <c r="S10" s="399">
        <f t="shared" ref="S10:S93" si="10">SUM(F10,M10)</f>
        <v>6388</v>
      </c>
      <c r="T10" s="137">
        <f>SUM(G10,N10)</f>
        <v>6073.3</v>
      </c>
      <c r="U10" s="137">
        <f t="shared" ref="U10:U93" si="11">SUM(H10,O10)</f>
        <v>5777.7</v>
      </c>
      <c r="V10" s="137">
        <f t="shared" si="7"/>
        <v>-295.60000000000036</v>
      </c>
      <c r="W10" s="562">
        <f t="shared" si="8"/>
        <v>0.95132794362208351</v>
      </c>
      <c r="X10" s="14"/>
      <c r="Y10" s="351" t="str">
        <f t="shared" si="2"/>
        <v/>
      </c>
      <c r="Z10" s="351" t="str">
        <f t="shared" si="3"/>
        <v/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 s="3" customFormat="1" ht="31.5" customHeight="1" x14ac:dyDescent="0.25">
      <c r="A11" s="43"/>
      <c r="B11" s="27" t="s">
        <v>8</v>
      </c>
      <c r="C11" s="27" t="s">
        <v>206</v>
      </c>
      <c r="D11" s="28" t="s">
        <v>209</v>
      </c>
      <c r="E11" s="245" t="s">
        <v>210</v>
      </c>
      <c r="F11" s="221">
        <v>6192</v>
      </c>
      <c r="G11" s="179">
        <v>2990.2</v>
      </c>
      <c r="H11" s="74">
        <v>2437.9</v>
      </c>
      <c r="I11" s="75">
        <f>H11/H6</f>
        <v>5.6875246564773831E-3</v>
      </c>
      <c r="J11" s="72">
        <f>H11-G11</f>
        <v>-552.29999999999973</v>
      </c>
      <c r="K11" s="102">
        <f>H11/G11</f>
        <v>0.81529663567654342</v>
      </c>
      <c r="L11" s="203"/>
      <c r="M11" s="354"/>
      <c r="N11" s="77"/>
      <c r="O11" s="394"/>
      <c r="P11" s="77"/>
      <c r="Q11" s="276"/>
      <c r="R11" s="204">
        <f t="shared" si="9"/>
        <v>6192</v>
      </c>
      <c r="S11" s="354">
        <f t="shared" si="10"/>
        <v>6192</v>
      </c>
      <c r="T11" s="77">
        <f>SUM(G11,N11)</f>
        <v>2990.2</v>
      </c>
      <c r="U11" s="77">
        <f t="shared" si="11"/>
        <v>2437.9</v>
      </c>
      <c r="V11" s="77">
        <f t="shared" si="7"/>
        <v>-552.29999999999973</v>
      </c>
      <c r="W11" s="90">
        <f t="shared" si="8"/>
        <v>0.81529663567654342</v>
      </c>
      <c r="X11" s="14"/>
      <c r="Y11" s="351" t="str">
        <f t="shared" si="2"/>
        <v/>
      </c>
      <c r="Z11" s="351" t="str">
        <f t="shared" si="3"/>
        <v/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47" s="3" customFormat="1" ht="30.75" hidden="1" customHeight="1" x14ac:dyDescent="0.25">
      <c r="A12" s="43">
        <v>0</v>
      </c>
      <c r="B12" s="139"/>
      <c r="C12" s="27" t="s">
        <v>214</v>
      </c>
      <c r="D12" s="28"/>
      <c r="E12" s="245" t="s">
        <v>215</v>
      </c>
      <c r="F12" s="221"/>
      <c r="G12" s="221"/>
      <c r="H12" s="394"/>
      <c r="I12" s="75"/>
      <c r="J12" s="72"/>
      <c r="K12" s="102"/>
      <c r="L12" s="221"/>
      <c r="M12" s="394"/>
      <c r="N12" s="74"/>
      <c r="O12" s="394"/>
      <c r="P12" s="77"/>
      <c r="Q12" s="276"/>
      <c r="R12" s="204"/>
      <c r="S12" s="354"/>
      <c r="T12" s="77"/>
      <c r="U12" s="77"/>
      <c r="V12" s="77"/>
      <c r="W12" s="175" t="e">
        <f t="shared" si="8"/>
        <v>#DIV/0!</v>
      </c>
      <c r="X12" s="14"/>
      <c r="Y12" s="351" t="str">
        <f t="shared" si="2"/>
        <v/>
      </c>
      <c r="Z12" s="351" t="str">
        <f t="shared" si="3"/>
        <v/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s="3" customFormat="1" ht="42.75" customHeight="1" x14ac:dyDescent="0.25">
      <c r="A13" s="43"/>
      <c r="B13" s="27" t="s">
        <v>109</v>
      </c>
      <c r="C13" s="27" t="s">
        <v>328</v>
      </c>
      <c r="D13" s="28" t="s">
        <v>209</v>
      </c>
      <c r="E13" s="244" t="s">
        <v>216</v>
      </c>
      <c r="F13" s="221">
        <v>29</v>
      </c>
      <c r="G13" s="179">
        <v>19.5</v>
      </c>
      <c r="H13" s="394">
        <v>18.100000000000001</v>
      </c>
      <c r="I13" s="75">
        <f>H13/H6</f>
        <v>4.2226586932294452E-5</v>
      </c>
      <c r="J13" s="72">
        <f>H13-G13</f>
        <v>-1.3999999999999986</v>
      </c>
      <c r="K13" s="102">
        <f>H13/G13</f>
        <v>0.92820512820512824</v>
      </c>
      <c r="L13" s="203"/>
      <c r="M13" s="354"/>
      <c r="N13" s="77"/>
      <c r="O13" s="394"/>
      <c r="P13" s="77"/>
      <c r="Q13" s="276"/>
      <c r="R13" s="204">
        <f>SUM(F13,L13)</f>
        <v>29</v>
      </c>
      <c r="S13" s="354">
        <f t="shared" ref="S13:U13" si="12">SUM(F13,M13)</f>
        <v>29</v>
      </c>
      <c r="T13" s="77">
        <f t="shared" si="12"/>
        <v>19.5</v>
      </c>
      <c r="U13" s="77">
        <f t="shared" si="12"/>
        <v>18.100000000000001</v>
      </c>
      <c r="V13" s="77">
        <f>U13-T13</f>
        <v>-1.3999999999999986</v>
      </c>
      <c r="W13" s="90">
        <f t="shared" si="8"/>
        <v>0.92820512820512824</v>
      </c>
      <c r="X13" s="14"/>
      <c r="Y13" s="351" t="str">
        <f t="shared" si="2"/>
        <v/>
      </c>
      <c r="Z13" s="351" t="str">
        <f t="shared" si="3"/>
        <v/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1:47" s="3" customFormat="1" ht="30" hidden="1" customHeight="1" x14ac:dyDescent="0.25">
      <c r="A14" s="43"/>
      <c r="B14" s="27"/>
      <c r="C14" s="32" t="s">
        <v>231</v>
      </c>
      <c r="D14" s="140" t="s">
        <v>207</v>
      </c>
      <c r="E14" s="301" t="s">
        <v>232</v>
      </c>
      <c r="F14" s="221"/>
      <c r="G14" s="221"/>
      <c r="H14" s="394"/>
      <c r="I14" s="75"/>
      <c r="J14" s="72"/>
      <c r="K14" s="102"/>
      <c r="L14" s="203"/>
      <c r="M14" s="354"/>
      <c r="N14" s="77"/>
      <c r="O14" s="394"/>
      <c r="P14" s="77"/>
      <c r="Q14" s="276"/>
      <c r="R14" s="204"/>
      <c r="S14" s="354"/>
      <c r="T14" s="77"/>
      <c r="U14" s="77"/>
      <c r="V14" s="77"/>
      <c r="W14" s="175" t="e">
        <f t="shared" si="8"/>
        <v>#DIV/0!</v>
      </c>
      <c r="X14" s="14"/>
      <c r="Y14" s="351" t="str">
        <f t="shared" si="2"/>
        <v/>
      </c>
      <c r="Z14" s="351" t="str">
        <f t="shared" si="3"/>
        <v/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 spans="1:47" s="3" customFormat="1" ht="35.25" customHeight="1" x14ac:dyDescent="0.25">
      <c r="A15" s="43"/>
      <c r="B15" s="27" t="s">
        <v>264</v>
      </c>
      <c r="C15" s="32" t="s">
        <v>265</v>
      </c>
      <c r="D15" s="140" t="s">
        <v>207</v>
      </c>
      <c r="E15" s="299" t="s">
        <v>329</v>
      </c>
      <c r="F15" s="448">
        <v>85</v>
      </c>
      <c r="G15" s="74">
        <v>85</v>
      </c>
      <c r="H15" s="394">
        <v>55.4</v>
      </c>
      <c r="I15" s="75">
        <f>H15/H6</f>
        <v>1.2924601746127693E-4</v>
      </c>
      <c r="J15" s="72">
        <f>H15-G15</f>
        <v>-29.6</v>
      </c>
      <c r="K15" s="102">
        <f>H15/G15</f>
        <v>0.65176470588235291</v>
      </c>
      <c r="L15" s="203"/>
      <c r="M15" s="354"/>
      <c r="N15" s="77"/>
      <c r="O15" s="394"/>
      <c r="P15" s="77"/>
      <c r="Q15" s="276"/>
      <c r="R15" s="204">
        <f>SUM(F15,L15)</f>
        <v>85</v>
      </c>
      <c r="S15" s="354">
        <f t="shared" ref="S15" si="13">SUM(F15,M15)</f>
        <v>85</v>
      </c>
      <c r="T15" s="77">
        <f t="shared" ref="T15" si="14">SUM(G15,N15)</f>
        <v>85</v>
      </c>
      <c r="U15" s="77">
        <f t="shared" ref="U15" si="15">SUM(H15,O15)</f>
        <v>55.4</v>
      </c>
      <c r="V15" s="77">
        <f>U15-T15</f>
        <v>-29.6</v>
      </c>
      <c r="W15" s="90">
        <f t="shared" si="8"/>
        <v>0.65176470588235291</v>
      </c>
      <c r="X15" s="14"/>
      <c r="Y15" s="351" t="str">
        <f t="shared" si="2"/>
        <v/>
      </c>
      <c r="Z15" s="351" t="str">
        <f t="shared" si="3"/>
        <v/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 spans="1:47" s="3" customFormat="1" ht="27" customHeight="1" x14ac:dyDescent="0.25">
      <c r="A16" s="43"/>
      <c r="B16" s="27" t="s">
        <v>268</v>
      </c>
      <c r="C16" s="32" t="s">
        <v>330</v>
      </c>
      <c r="D16" s="140" t="s">
        <v>208</v>
      </c>
      <c r="E16" s="300" t="s">
        <v>267</v>
      </c>
      <c r="F16" s="221">
        <v>488.5</v>
      </c>
      <c r="G16" s="179">
        <v>471.8</v>
      </c>
      <c r="H16" s="394">
        <v>395.6</v>
      </c>
      <c r="I16" s="75">
        <f>H16/H6</f>
        <v>9.2291921494009309E-4</v>
      </c>
      <c r="J16" s="72">
        <f>H16-G16</f>
        <v>-76.199999999999989</v>
      </c>
      <c r="K16" s="102">
        <f>H16/G16</f>
        <v>0.83849088596863075</v>
      </c>
      <c r="L16" s="203"/>
      <c r="M16" s="354"/>
      <c r="N16" s="77"/>
      <c r="O16" s="394"/>
      <c r="P16" s="77"/>
      <c r="Q16" s="276"/>
      <c r="R16" s="204">
        <f>SUM(F16,L16)</f>
        <v>488.5</v>
      </c>
      <c r="S16" s="354">
        <f t="shared" ref="S16" si="16">SUM(F16,M16)</f>
        <v>488.5</v>
      </c>
      <c r="T16" s="77">
        <f t="shared" ref="T16" si="17">SUM(G16,N16)</f>
        <v>471.8</v>
      </c>
      <c r="U16" s="77">
        <f t="shared" ref="U16" si="18">SUM(H16,O16)</f>
        <v>395.6</v>
      </c>
      <c r="V16" s="77">
        <f>U16-T16</f>
        <v>-76.199999999999989</v>
      </c>
      <c r="W16" s="90">
        <f t="shared" si="8"/>
        <v>0.83849088596863075</v>
      </c>
      <c r="X16" s="14"/>
      <c r="Y16" s="351" t="str">
        <f t="shared" si="2"/>
        <v/>
      </c>
      <c r="Z16" s="351" t="str">
        <f t="shared" si="3"/>
        <v/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 s="3" customFormat="1" ht="30.75" customHeight="1" x14ac:dyDescent="0.25">
      <c r="A17" s="43"/>
      <c r="B17" s="27" t="s">
        <v>29</v>
      </c>
      <c r="C17" s="27" t="s">
        <v>266</v>
      </c>
      <c r="D17" s="28" t="s">
        <v>208</v>
      </c>
      <c r="E17" s="244" t="s">
        <v>233</v>
      </c>
      <c r="F17" s="221">
        <v>2600.5</v>
      </c>
      <c r="G17" s="179">
        <v>2349.5</v>
      </c>
      <c r="H17" s="394">
        <v>2206.3000000000002</v>
      </c>
      <c r="I17" s="75">
        <f>H17/H6</f>
        <v>5.147210980592334E-3</v>
      </c>
      <c r="J17" s="72">
        <f>H17-G17</f>
        <v>-143.19999999999982</v>
      </c>
      <c r="K17" s="102">
        <f>H17/G17</f>
        <v>0.93905086188550768</v>
      </c>
      <c r="L17" s="203"/>
      <c r="M17" s="354"/>
      <c r="N17" s="77"/>
      <c r="O17" s="394"/>
      <c r="P17" s="77"/>
      <c r="Q17" s="276"/>
      <c r="R17" s="204">
        <f>SUM(F17,L17)</f>
        <v>2600.5</v>
      </c>
      <c r="S17" s="354">
        <f>SUM(F17,M17)</f>
        <v>2600.5</v>
      </c>
      <c r="T17" s="77">
        <f>SUM(G17,N17)</f>
        <v>2349.5</v>
      </c>
      <c r="U17" s="77">
        <f>SUM(H17,O17)</f>
        <v>2206.3000000000002</v>
      </c>
      <c r="V17" s="77">
        <f>U17-T17</f>
        <v>-143.19999999999982</v>
      </c>
      <c r="W17" s="90">
        <f t="shared" si="8"/>
        <v>0.93905086188550768</v>
      </c>
      <c r="X17" s="14"/>
      <c r="Y17" s="351" t="str">
        <f t="shared" si="2"/>
        <v/>
      </c>
      <c r="Z17" s="351" t="str">
        <f t="shared" si="3"/>
        <v/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1:47" s="3" customFormat="1" ht="27" hidden="1" customHeight="1" x14ac:dyDescent="0.25">
      <c r="A18" s="43"/>
      <c r="B18" s="27"/>
      <c r="C18" s="27" t="s">
        <v>234</v>
      </c>
      <c r="D18" s="28"/>
      <c r="E18" s="244" t="s">
        <v>235</v>
      </c>
      <c r="F18" s="221"/>
      <c r="G18" s="221"/>
      <c r="H18" s="394"/>
      <c r="I18" s="75"/>
      <c r="J18" s="72"/>
      <c r="K18" s="102"/>
      <c r="L18" s="203"/>
      <c r="M18" s="354"/>
      <c r="N18" s="77"/>
      <c r="O18" s="394"/>
      <c r="P18" s="77"/>
      <c r="Q18" s="276"/>
      <c r="R18" s="204"/>
      <c r="S18" s="354"/>
      <c r="T18" s="77"/>
      <c r="U18" s="77"/>
      <c r="V18" s="77"/>
      <c r="W18" s="175" t="e">
        <f t="shared" si="8"/>
        <v>#DIV/0!</v>
      </c>
      <c r="X18" s="14"/>
      <c r="Y18" s="351" t="str">
        <f t="shared" si="2"/>
        <v/>
      </c>
      <c r="Z18" s="351" t="str">
        <f t="shared" si="3"/>
        <v/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1:47" s="3" customFormat="1" ht="24.75" customHeight="1" x14ac:dyDescent="0.25">
      <c r="A19" s="43"/>
      <c r="B19" s="27" t="s">
        <v>9</v>
      </c>
      <c r="C19" s="27" t="s">
        <v>217</v>
      </c>
      <c r="D19" s="28" t="s">
        <v>218</v>
      </c>
      <c r="E19" s="298" t="s">
        <v>219</v>
      </c>
      <c r="F19" s="448">
        <v>487.2</v>
      </c>
      <c r="G19" s="74">
        <v>457</v>
      </c>
      <c r="H19" s="394">
        <v>369.4</v>
      </c>
      <c r="I19" s="75">
        <f>H19/H6</f>
        <v>8.6179564711544581E-4</v>
      </c>
      <c r="J19" s="72">
        <f t="shared" ref="J19:J34" si="19">H19-G19</f>
        <v>-87.600000000000023</v>
      </c>
      <c r="K19" s="102">
        <f t="shared" ref="K19:K34" si="20">H19/G19</f>
        <v>0.80831509846827132</v>
      </c>
      <c r="L19" s="203"/>
      <c r="M19" s="354"/>
      <c r="N19" s="77"/>
      <c r="O19" s="394"/>
      <c r="P19" s="77"/>
      <c r="Q19" s="276"/>
      <c r="R19" s="204">
        <f t="shared" si="9"/>
        <v>487.2</v>
      </c>
      <c r="S19" s="354">
        <f t="shared" si="10"/>
        <v>487.2</v>
      </c>
      <c r="T19" s="77">
        <f t="shared" ref="T19:T26" si="21">SUM(G19,N19)</f>
        <v>457</v>
      </c>
      <c r="U19" s="77">
        <f t="shared" si="11"/>
        <v>369.4</v>
      </c>
      <c r="V19" s="77">
        <f t="shared" si="7"/>
        <v>-87.600000000000023</v>
      </c>
      <c r="W19" s="90">
        <f t="shared" si="8"/>
        <v>0.80831509846827132</v>
      </c>
      <c r="X19" s="14"/>
      <c r="Y19" s="351" t="str">
        <f t="shared" si="2"/>
        <v/>
      </c>
      <c r="Z19" s="351" t="str">
        <f t="shared" si="3"/>
        <v/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1:47" s="3" customFormat="1" ht="24.75" customHeight="1" x14ac:dyDescent="0.25">
      <c r="A20" s="43"/>
      <c r="B20" s="27"/>
      <c r="C20" s="27" t="s">
        <v>220</v>
      </c>
      <c r="D20" s="28" t="s">
        <v>218</v>
      </c>
      <c r="E20" s="436" t="s">
        <v>230</v>
      </c>
      <c r="F20" s="448">
        <v>178.8</v>
      </c>
      <c r="G20" s="74">
        <v>166.8</v>
      </c>
      <c r="H20" s="394">
        <v>110.1</v>
      </c>
      <c r="I20" s="75">
        <f>H20/H6</f>
        <v>2.5685896249975795E-4</v>
      </c>
      <c r="J20" s="72">
        <f t="shared" ref="J20" si="22">H20-G20</f>
        <v>-56.700000000000017</v>
      </c>
      <c r="K20" s="102">
        <f t="shared" ref="K20" si="23">H20/G20</f>
        <v>0.66007194244604306</v>
      </c>
      <c r="L20" s="203"/>
      <c r="M20" s="354"/>
      <c r="N20" s="77"/>
      <c r="O20" s="394"/>
      <c r="P20" s="77"/>
      <c r="Q20" s="276"/>
      <c r="R20" s="204">
        <f t="shared" ref="R20" si="24">SUM(F20,L20)</f>
        <v>178.8</v>
      </c>
      <c r="S20" s="354">
        <f t="shared" ref="S20" si="25">SUM(F20,M20)</f>
        <v>178.8</v>
      </c>
      <c r="T20" s="77">
        <f t="shared" ref="T20" si="26">SUM(G20,N20)</f>
        <v>166.8</v>
      </c>
      <c r="U20" s="77">
        <f t="shared" ref="U20" si="27">SUM(H20,O20)</f>
        <v>110.1</v>
      </c>
      <c r="V20" s="77">
        <f t="shared" ref="V20" si="28">U20-T20</f>
        <v>-56.700000000000017</v>
      </c>
      <c r="W20" s="90">
        <f t="shared" si="8"/>
        <v>0.66007194244604306</v>
      </c>
      <c r="X20" s="14"/>
      <c r="Y20" s="351" t="str">
        <f t="shared" ref="Y20" si="29">IF(J20&lt;=0,"",IF(J20&gt;0,"НІ"))</f>
        <v/>
      </c>
      <c r="Z20" s="351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</row>
    <row r="21" spans="1:47" s="3" customFormat="1" ht="24.75" customHeight="1" x14ac:dyDescent="0.25">
      <c r="A21" s="43"/>
      <c r="B21" s="27" t="s">
        <v>10</v>
      </c>
      <c r="C21" s="27" t="s">
        <v>221</v>
      </c>
      <c r="D21" s="28" t="s">
        <v>218</v>
      </c>
      <c r="E21" s="245" t="s">
        <v>222</v>
      </c>
      <c r="F21" s="221">
        <v>29946</v>
      </c>
      <c r="G21" s="179">
        <v>26671.5</v>
      </c>
      <c r="H21" s="394">
        <v>22867.5</v>
      </c>
      <c r="I21" s="75">
        <f>H21/H6</f>
        <v>5.3348976611836643E-2</v>
      </c>
      <c r="J21" s="72">
        <f t="shared" si="19"/>
        <v>-3804</v>
      </c>
      <c r="K21" s="102">
        <f t="shared" si="20"/>
        <v>0.85737585062707389</v>
      </c>
      <c r="L21" s="203"/>
      <c r="M21" s="354"/>
      <c r="N21" s="77"/>
      <c r="O21" s="394"/>
      <c r="P21" s="77"/>
      <c r="Q21" s="276"/>
      <c r="R21" s="204">
        <f t="shared" si="9"/>
        <v>29946</v>
      </c>
      <c r="S21" s="354">
        <f t="shared" si="10"/>
        <v>29946</v>
      </c>
      <c r="T21" s="77">
        <f t="shared" si="21"/>
        <v>26671.5</v>
      </c>
      <c r="U21" s="77">
        <f t="shared" si="11"/>
        <v>22867.5</v>
      </c>
      <c r="V21" s="77">
        <f t="shared" si="7"/>
        <v>-3804</v>
      </c>
      <c r="W21" s="90">
        <f t="shared" si="8"/>
        <v>0.85737585062707389</v>
      </c>
      <c r="X21" s="14"/>
      <c r="Y21" s="351" t="str">
        <f t="shared" si="2"/>
        <v/>
      </c>
      <c r="Z21" s="351" t="str">
        <f t="shared" si="3"/>
        <v/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:47" s="3" customFormat="1" ht="31.5" customHeight="1" x14ac:dyDescent="0.25">
      <c r="A22" s="43"/>
      <c r="B22" s="27" t="s">
        <v>11</v>
      </c>
      <c r="C22" s="27" t="s">
        <v>223</v>
      </c>
      <c r="D22" s="28" t="s">
        <v>218</v>
      </c>
      <c r="E22" s="245" t="s">
        <v>224</v>
      </c>
      <c r="F22" s="448">
        <v>1663</v>
      </c>
      <c r="G22" s="74">
        <v>1555.4</v>
      </c>
      <c r="H22" s="394">
        <v>1362.2</v>
      </c>
      <c r="I22" s="75">
        <f>H22/H6</f>
        <v>3.1779589347608562E-3</v>
      </c>
      <c r="J22" s="72">
        <f t="shared" si="19"/>
        <v>-193.20000000000005</v>
      </c>
      <c r="K22" s="102">
        <f t="shared" si="20"/>
        <v>0.87578757875787572</v>
      </c>
      <c r="L22" s="203"/>
      <c r="M22" s="354"/>
      <c r="N22" s="77"/>
      <c r="O22" s="394"/>
      <c r="P22" s="77"/>
      <c r="Q22" s="276"/>
      <c r="R22" s="204">
        <f t="shared" si="9"/>
        <v>1663</v>
      </c>
      <c r="S22" s="354">
        <f>SUM(F22,M22)</f>
        <v>1663</v>
      </c>
      <c r="T22" s="77">
        <f t="shared" si="21"/>
        <v>1555.4</v>
      </c>
      <c r="U22" s="77">
        <f t="shared" si="11"/>
        <v>1362.2</v>
      </c>
      <c r="V22" s="77">
        <f t="shared" si="7"/>
        <v>-193.20000000000005</v>
      </c>
      <c r="W22" s="90">
        <f t="shared" si="8"/>
        <v>0.87578757875787572</v>
      </c>
      <c r="X22" s="14"/>
      <c r="Y22" s="351" t="str">
        <f t="shared" si="2"/>
        <v/>
      </c>
      <c r="Z22" s="351" t="str">
        <f t="shared" si="3"/>
        <v/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1:47" s="3" customFormat="1" ht="24.75" customHeight="1" x14ac:dyDescent="0.25">
      <c r="A23" s="43"/>
      <c r="B23" s="27" t="s">
        <v>12</v>
      </c>
      <c r="C23" s="27" t="s">
        <v>225</v>
      </c>
      <c r="D23" s="28" t="s">
        <v>218</v>
      </c>
      <c r="E23" s="245" t="s">
        <v>226</v>
      </c>
      <c r="F23" s="448">
        <v>2765.8</v>
      </c>
      <c r="G23" s="74">
        <v>2546.1999999999998</v>
      </c>
      <c r="H23" s="394">
        <v>2244.5</v>
      </c>
      <c r="I23" s="75">
        <f>H23/H6</f>
        <v>5.2363300756649109E-3</v>
      </c>
      <c r="J23" s="72">
        <f t="shared" si="19"/>
        <v>-301.69999999999982</v>
      </c>
      <c r="K23" s="102">
        <f t="shared" si="20"/>
        <v>0.88150970073050039</v>
      </c>
      <c r="L23" s="203"/>
      <c r="M23" s="354"/>
      <c r="N23" s="77"/>
      <c r="O23" s="394"/>
      <c r="P23" s="77"/>
      <c r="Q23" s="276"/>
      <c r="R23" s="204">
        <f t="shared" si="9"/>
        <v>2765.8</v>
      </c>
      <c r="S23" s="354">
        <f t="shared" si="10"/>
        <v>2765.8</v>
      </c>
      <c r="T23" s="77">
        <f t="shared" si="21"/>
        <v>2546.1999999999998</v>
      </c>
      <c r="U23" s="77">
        <f t="shared" si="11"/>
        <v>2244.5</v>
      </c>
      <c r="V23" s="77">
        <f t="shared" si="7"/>
        <v>-301.69999999999982</v>
      </c>
      <c r="W23" s="90">
        <f t="shared" si="8"/>
        <v>0.88150970073050039</v>
      </c>
      <c r="X23" s="14"/>
      <c r="Y23" s="351" t="str">
        <f t="shared" si="2"/>
        <v/>
      </c>
      <c r="Z23" s="351" t="str">
        <f t="shared" si="3"/>
        <v/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1:47" s="3" customFormat="1" ht="24.75" customHeight="1" x14ac:dyDescent="0.25">
      <c r="A24" s="43"/>
      <c r="B24" s="27" t="s">
        <v>52</v>
      </c>
      <c r="C24" s="27" t="s">
        <v>227</v>
      </c>
      <c r="D24" s="28">
        <v>1040</v>
      </c>
      <c r="E24" s="245" t="s">
        <v>228</v>
      </c>
      <c r="F24" s="448">
        <v>657.8</v>
      </c>
      <c r="G24" s="74">
        <v>586.70000000000005</v>
      </c>
      <c r="H24" s="394">
        <v>168.1</v>
      </c>
      <c r="I24" s="75">
        <f>H24/H6</f>
        <v>3.921706775314197E-4</v>
      </c>
      <c r="J24" s="72">
        <f t="shared" si="19"/>
        <v>-418.6</v>
      </c>
      <c r="K24" s="102">
        <f t="shared" si="20"/>
        <v>0.28651781148798361</v>
      </c>
      <c r="L24" s="203"/>
      <c r="M24" s="354"/>
      <c r="N24" s="77"/>
      <c r="O24" s="394"/>
      <c r="P24" s="77"/>
      <c r="Q24" s="276"/>
      <c r="R24" s="204">
        <f t="shared" si="9"/>
        <v>657.8</v>
      </c>
      <c r="S24" s="354">
        <f t="shared" si="10"/>
        <v>657.8</v>
      </c>
      <c r="T24" s="77">
        <f t="shared" si="21"/>
        <v>586.70000000000005</v>
      </c>
      <c r="U24" s="77">
        <f t="shared" si="11"/>
        <v>168.1</v>
      </c>
      <c r="V24" s="77">
        <f t="shared" si="7"/>
        <v>-418.6</v>
      </c>
      <c r="W24" s="90">
        <f t="shared" si="8"/>
        <v>0.28651781148798361</v>
      </c>
      <c r="X24" s="14"/>
      <c r="Y24" s="351" t="str">
        <f t="shared" si="2"/>
        <v/>
      </c>
      <c r="Z24" s="351" t="str">
        <f t="shared" si="3"/>
        <v/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1:47" s="3" customFormat="1" ht="24.75" customHeight="1" x14ac:dyDescent="0.25">
      <c r="A25" s="43"/>
      <c r="B25" s="27" t="s">
        <v>67</v>
      </c>
      <c r="C25" s="27" t="s">
        <v>229</v>
      </c>
      <c r="D25" s="28">
        <v>1040</v>
      </c>
      <c r="E25" s="246" t="s">
        <v>331</v>
      </c>
      <c r="F25" s="448">
        <v>7785.4</v>
      </c>
      <c r="G25" s="74">
        <v>6990.1</v>
      </c>
      <c r="H25" s="394">
        <v>5898.9</v>
      </c>
      <c r="I25" s="75">
        <f>H25/H6</f>
        <v>1.3761901306901199E-2</v>
      </c>
      <c r="J25" s="72">
        <f t="shared" si="19"/>
        <v>-1091.2000000000007</v>
      </c>
      <c r="K25" s="102">
        <f t="shared" si="20"/>
        <v>0.84389350653066475</v>
      </c>
      <c r="L25" s="203"/>
      <c r="M25" s="354"/>
      <c r="N25" s="77"/>
      <c r="O25" s="394"/>
      <c r="P25" s="77"/>
      <c r="Q25" s="276"/>
      <c r="R25" s="204">
        <f t="shared" si="9"/>
        <v>7785.4</v>
      </c>
      <c r="S25" s="354">
        <f t="shared" si="10"/>
        <v>7785.4</v>
      </c>
      <c r="T25" s="77">
        <f t="shared" si="21"/>
        <v>6990.1</v>
      </c>
      <c r="U25" s="77">
        <f t="shared" si="11"/>
        <v>5898.9</v>
      </c>
      <c r="V25" s="77">
        <f t="shared" si="7"/>
        <v>-1091.2000000000007</v>
      </c>
      <c r="W25" s="90">
        <f t="shared" si="8"/>
        <v>0.84389350653066475</v>
      </c>
      <c r="X25" s="14"/>
      <c r="Y25" s="351" t="str">
        <f t="shared" si="2"/>
        <v/>
      </c>
      <c r="Z25" s="351" t="str">
        <f t="shared" si="3"/>
        <v/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 spans="1:47" s="3" customFormat="1" ht="32.25" customHeight="1" x14ac:dyDescent="0.25">
      <c r="A26" s="43"/>
      <c r="B26" s="27" t="s">
        <v>13</v>
      </c>
      <c r="C26" s="27" t="s">
        <v>332</v>
      </c>
      <c r="D26" s="28" t="s">
        <v>239</v>
      </c>
      <c r="E26" s="437" t="s">
        <v>333</v>
      </c>
      <c r="F26" s="448">
        <v>8953.4</v>
      </c>
      <c r="G26" s="74">
        <v>8244</v>
      </c>
      <c r="H26" s="394">
        <v>8072.9</v>
      </c>
      <c r="I26" s="75">
        <f>H26/H6</f>
        <v>1.8833757659984521E-2</v>
      </c>
      <c r="J26" s="72">
        <f t="shared" si="19"/>
        <v>-171.10000000000036</v>
      </c>
      <c r="K26" s="102">
        <f t="shared" si="20"/>
        <v>0.97924551188743325</v>
      </c>
      <c r="L26" s="203"/>
      <c r="M26" s="354"/>
      <c r="N26" s="77"/>
      <c r="O26" s="394"/>
      <c r="P26" s="77"/>
      <c r="Q26" s="276"/>
      <c r="R26" s="204">
        <f t="shared" si="9"/>
        <v>8953.4</v>
      </c>
      <c r="S26" s="354">
        <f t="shared" si="10"/>
        <v>8953.4</v>
      </c>
      <c r="T26" s="77">
        <f t="shared" si="21"/>
        <v>8244</v>
      </c>
      <c r="U26" s="77">
        <f t="shared" si="11"/>
        <v>8072.9</v>
      </c>
      <c r="V26" s="77">
        <f t="shared" si="7"/>
        <v>-171.10000000000036</v>
      </c>
      <c r="W26" s="90">
        <f t="shared" si="8"/>
        <v>0.97924551188743325</v>
      </c>
      <c r="X26" s="14"/>
      <c r="Y26" s="351" t="str">
        <f t="shared" si="2"/>
        <v/>
      </c>
      <c r="Z26" s="351" t="str">
        <f t="shared" si="3"/>
        <v/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1:47" s="3" customFormat="1" ht="48" customHeight="1" x14ac:dyDescent="0.25">
      <c r="A27" s="43"/>
      <c r="B27" s="27"/>
      <c r="C27" s="27" t="s">
        <v>376</v>
      </c>
      <c r="D27" s="28" t="s">
        <v>239</v>
      </c>
      <c r="E27" s="437" t="s">
        <v>375</v>
      </c>
      <c r="F27" s="448">
        <v>1394</v>
      </c>
      <c r="G27" s="74">
        <v>1270.0999999999999</v>
      </c>
      <c r="H27" s="394">
        <v>1180</v>
      </c>
      <c r="I27" s="75">
        <f>H27/H6</f>
        <v>2.7528935127131187E-3</v>
      </c>
      <c r="J27" s="72">
        <f t="shared" ref="J27" si="30">H27-G27</f>
        <v>-90.099999999999909</v>
      </c>
      <c r="K27" s="102">
        <f t="shared" ref="K27" si="31">H27/G27</f>
        <v>0.92906070388158424</v>
      </c>
      <c r="L27" s="203"/>
      <c r="M27" s="354"/>
      <c r="N27" s="77"/>
      <c r="O27" s="394"/>
      <c r="P27" s="77"/>
      <c r="Q27" s="276"/>
      <c r="R27" s="204">
        <f t="shared" ref="R27" si="32">SUM(F27,L27)</f>
        <v>1394</v>
      </c>
      <c r="S27" s="354">
        <f t="shared" ref="S27" si="33">SUM(F27,M27)</f>
        <v>1394</v>
      </c>
      <c r="T27" s="77">
        <f t="shared" ref="T27" si="34">SUM(G27,N27)</f>
        <v>1270.0999999999999</v>
      </c>
      <c r="U27" s="77">
        <f t="shared" ref="U27" si="35">SUM(H27,O27)</f>
        <v>1180</v>
      </c>
      <c r="V27" s="77">
        <f t="shared" ref="V27" si="36">U27-T27</f>
        <v>-90.099999999999909</v>
      </c>
      <c r="W27" s="90">
        <f t="shared" si="8"/>
        <v>0.92906070388158424</v>
      </c>
      <c r="X27" s="14"/>
      <c r="Y27" s="351"/>
      <c r="Z27" s="351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1:47" s="3" customFormat="1" ht="31.5" customHeight="1" x14ac:dyDescent="0.25">
      <c r="A28" s="43"/>
      <c r="B28" s="27" t="s">
        <v>14</v>
      </c>
      <c r="C28" s="27" t="s">
        <v>334</v>
      </c>
      <c r="D28" s="26">
        <v>1010</v>
      </c>
      <c r="E28" s="437" t="s">
        <v>335</v>
      </c>
      <c r="F28" s="448">
        <v>1005</v>
      </c>
      <c r="G28" s="74">
        <v>960.1</v>
      </c>
      <c r="H28" s="394">
        <v>776.1</v>
      </c>
      <c r="I28" s="75">
        <f>H28/H6</f>
        <v>1.8106107247598741E-3</v>
      </c>
      <c r="J28" s="72">
        <f t="shared" si="19"/>
        <v>-184</v>
      </c>
      <c r="K28" s="102">
        <f t="shared" si="20"/>
        <v>0.80835329653161125</v>
      </c>
      <c r="L28" s="203"/>
      <c r="M28" s="354"/>
      <c r="N28" s="77"/>
      <c r="O28" s="394"/>
      <c r="P28" s="77"/>
      <c r="Q28" s="276"/>
      <c r="R28" s="204">
        <f t="shared" si="9"/>
        <v>1005</v>
      </c>
      <c r="S28" s="354">
        <f t="shared" si="10"/>
        <v>1005</v>
      </c>
      <c r="T28" s="77">
        <f>SUM(G28,N28)</f>
        <v>960.1</v>
      </c>
      <c r="U28" s="77">
        <f t="shared" si="11"/>
        <v>776.1</v>
      </c>
      <c r="V28" s="77">
        <f t="shared" si="7"/>
        <v>-184</v>
      </c>
      <c r="W28" s="90">
        <f t="shared" si="8"/>
        <v>0.80835329653161125</v>
      </c>
      <c r="X28" s="14"/>
      <c r="Y28" s="351" t="str">
        <f t="shared" si="2"/>
        <v/>
      </c>
      <c r="Z28" s="351" t="str">
        <f t="shared" si="3"/>
        <v/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</row>
    <row r="29" spans="1:47" s="3" customFormat="1" ht="50.25" customHeight="1" x14ac:dyDescent="0.25">
      <c r="A29" s="43"/>
      <c r="B29" s="31"/>
      <c r="C29" s="31" t="s">
        <v>378</v>
      </c>
      <c r="D29" s="36">
        <v>1040</v>
      </c>
      <c r="E29" s="467" t="s">
        <v>377</v>
      </c>
      <c r="F29" s="448">
        <v>34.799999999999997</v>
      </c>
      <c r="G29" s="74">
        <v>33.1</v>
      </c>
      <c r="H29" s="394"/>
      <c r="I29" s="75">
        <f>H29/H6</f>
        <v>0</v>
      </c>
      <c r="J29" s="72">
        <f t="shared" ref="J29" si="37">H29-G29</f>
        <v>-33.1</v>
      </c>
      <c r="K29" s="102">
        <f t="shared" ref="K29" si="38">H29/G29</f>
        <v>0</v>
      </c>
      <c r="L29" s="203"/>
      <c r="M29" s="354"/>
      <c r="N29" s="77"/>
      <c r="O29" s="394"/>
      <c r="P29" s="77"/>
      <c r="Q29" s="276"/>
      <c r="R29" s="204">
        <f t="shared" si="9"/>
        <v>34.799999999999997</v>
      </c>
      <c r="S29" s="354">
        <f t="shared" si="10"/>
        <v>34.799999999999997</v>
      </c>
      <c r="T29" s="77">
        <f t="shared" ref="T29" si="39">SUM(G29,N29)</f>
        <v>33.1</v>
      </c>
      <c r="U29" s="77">
        <f t="shared" si="11"/>
        <v>0</v>
      </c>
      <c r="V29" s="77">
        <f t="shared" si="7"/>
        <v>-33.1</v>
      </c>
      <c r="W29" s="90">
        <f t="shared" si="8"/>
        <v>0</v>
      </c>
      <c r="X29" s="14"/>
      <c r="Y29" s="351"/>
      <c r="Z29" s="351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 spans="1:47" s="3" customFormat="1" ht="45.75" customHeight="1" x14ac:dyDescent="0.25">
      <c r="A30" s="43"/>
      <c r="B30" s="31"/>
      <c r="C30" s="31" t="s">
        <v>379</v>
      </c>
      <c r="D30" s="36">
        <v>1010</v>
      </c>
      <c r="E30" s="468" t="s">
        <v>380</v>
      </c>
      <c r="F30" s="448">
        <v>20.399999999999999</v>
      </c>
      <c r="G30" s="74">
        <v>19</v>
      </c>
      <c r="H30" s="394">
        <v>14.5</v>
      </c>
      <c r="I30" s="75">
        <f>H30/H6</f>
        <v>3.3827928757915444E-5</v>
      </c>
      <c r="J30" s="72">
        <f t="shared" ref="J30" si="40">H30-G30</f>
        <v>-4.5</v>
      </c>
      <c r="K30" s="102">
        <f t="shared" ref="K30" si="41">H30/G30</f>
        <v>0.76315789473684215</v>
      </c>
      <c r="L30" s="203"/>
      <c r="M30" s="354"/>
      <c r="N30" s="77"/>
      <c r="O30" s="394"/>
      <c r="P30" s="77"/>
      <c r="Q30" s="276"/>
      <c r="R30" s="204">
        <f t="shared" ref="R30" si="42">SUM(F30,L30)</f>
        <v>20.399999999999999</v>
      </c>
      <c r="S30" s="354">
        <f t="shared" ref="S30" si="43">SUM(F30,M30)</f>
        <v>20.399999999999999</v>
      </c>
      <c r="T30" s="77">
        <f t="shared" ref="T30" si="44">SUM(G30,N30)</f>
        <v>19</v>
      </c>
      <c r="U30" s="77">
        <f t="shared" ref="U30" si="45">SUM(H30,O30)</f>
        <v>14.5</v>
      </c>
      <c r="V30" s="77">
        <f t="shared" ref="V30" si="46">U30-T30</f>
        <v>-4.5</v>
      </c>
      <c r="W30" s="90">
        <f t="shared" si="8"/>
        <v>0.76315789473684215</v>
      </c>
      <c r="X30" s="14"/>
      <c r="Y30" s="351"/>
      <c r="Z30" s="351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1:47" s="3" customFormat="1" ht="30" customHeight="1" x14ac:dyDescent="0.25">
      <c r="A31" s="43"/>
      <c r="B31" s="31" t="s">
        <v>236</v>
      </c>
      <c r="C31" s="138" t="s">
        <v>237</v>
      </c>
      <c r="D31" s="138" t="s">
        <v>208</v>
      </c>
      <c r="E31" s="247" t="s">
        <v>238</v>
      </c>
      <c r="F31" s="452">
        <v>300.2</v>
      </c>
      <c r="G31" s="74">
        <v>275.2</v>
      </c>
      <c r="H31" s="570">
        <v>275.2</v>
      </c>
      <c r="I31" s="75">
        <f>H31/H6</f>
        <v>6.4203075821919514E-4</v>
      </c>
      <c r="J31" s="72">
        <f t="shared" si="19"/>
        <v>0</v>
      </c>
      <c r="K31" s="102">
        <f t="shared" si="20"/>
        <v>1</v>
      </c>
      <c r="L31" s="203"/>
      <c r="M31" s="354"/>
      <c r="N31" s="77"/>
      <c r="O31" s="394"/>
      <c r="P31" s="77"/>
      <c r="Q31" s="276"/>
      <c r="R31" s="204">
        <f>SUM(F31,L31)</f>
        <v>300.2</v>
      </c>
      <c r="S31" s="354">
        <f t="shared" ref="S31:U31" si="47">SUM(F31,M31)</f>
        <v>300.2</v>
      </c>
      <c r="T31" s="77">
        <f t="shared" si="47"/>
        <v>275.2</v>
      </c>
      <c r="U31" s="77">
        <f t="shared" si="47"/>
        <v>275.2</v>
      </c>
      <c r="V31" s="77">
        <f>U31-T31</f>
        <v>0</v>
      </c>
      <c r="W31" s="90">
        <f t="shared" si="8"/>
        <v>1</v>
      </c>
      <c r="X31" s="14"/>
      <c r="Y31" s="351" t="str">
        <f t="shared" si="2"/>
        <v/>
      </c>
      <c r="Z31" s="351" t="str">
        <f t="shared" si="3"/>
        <v/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</row>
    <row r="32" spans="1:47" s="3" customFormat="1" ht="47.25" customHeight="1" x14ac:dyDescent="0.25">
      <c r="A32" s="43"/>
      <c r="B32" s="27" t="s">
        <v>20</v>
      </c>
      <c r="C32" s="28" t="s">
        <v>240</v>
      </c>
      <c r="D32" s="28" t="s">
        <v>241</v>
      </c>
      <c r="E32" s="248" t="s">
        <v>242</v>
      </c>
      <c r="F32" s="221">
        <v>3573.3</v>
      </c>
      <c r="G32" s="179">
        <v>3297.9</v>
      </c>
      <c r="H32" s="394">
        <v>3193.1</v>
      </c>
      <c r="I32" s="75">
        <f>H32/H6</f>
        <v>7.4493765046137793E-3</v>
      </c>
      <c r="J32" s="72">
        <f t="shared" si="19"/>
        <v>-104.80000000000018</v>
      </c>
      <c r="K32" s="102">
        <f t="shared" si="20"/>
        <v>0.968222202007338</v>
      </c>
      <c r="L32" s="203">
        <v>60.2</v>
      </c>
      <c r="M32" s="354">
        <v>69.099999999999994</v>
      </c>
      <c r="N32" s="77">
        <v>37.6</v>
      </c>
      <c r="O32" s="394">
        <v>37.6</v>
      </c>
      <c r="P32" s="77">
        <f>O32-N32</f>
        <v>0</v>
      </c>
      <c r="Q32" s="219">
        <f>O32/N32</f>
        <v>1</v>
      </c>
      <c r="R32" s="204">
        <f t="shared" si="9"/>
        <v>3633.5</v>
      </c>
      <c r="S32" s="354">
        <f t="shared" si="10"/>
        <v>3642.4</v>
      </c>
      <c r="T32" s="77">
        <f>SUM(G32,N32)</f>
        <v>3335.5</v>
      </c>
      <c r="U32" s="77">
        <f t="shared" si="11"/>
        <v>3230.7</v>
      </c>
      <c r="V32" s="77">
        <f t="shared" si="7"/>
        <v>-104.80000000000018</v>
      </c>
      <c r="W32" s="90">
        <f t="shared" si="8"/>
        <v>0.9685804227252286</v>
      </c>
      <c r="X32" s="14"/>
      <c r="Y32" s="351" t="str">
        <f t="shared" si="2"/>
        <v/>
      </c>
      <c r="Z32" s="351" t="str">
        <f t="shared" si="3"/>
        <v/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 spans="1:190" s="3" customFormat="1" ht="36" customHeight="1" x14ac:dyDescent="0.25">
      <c r="A33" s="43"/>
      <c r="B33" s="27" t="s">
        <v>89</v>
      </c>
      <c r="C33" s="27" t="s">
        <v>243</v>
      </c>
      <c r="D33" s="28" t="s">
        <v>239</v>
      </c>
      <c r="E33" s="245" t="s">
        <v>336</v>
      </c>
      <c r="F33" s="221">
        <v>6924.3</v>
      </c>
      <c r="G33" s="179">
        <v>6420</v>
      </c>
      <c r="H33" s="394">
        <v>6004.6</v>
      </c>
      <c r="I33" s="75">
        <f>H33/H6</f>
        <v>1.4008495242743384E-2</v>
      </c>
      <c r="J33" s="72">
        <f t="shared" si="19"/>
        <v>-415.39999999999964</v>
      </c>
      <c r="K33" s="102">
        <f t="shared" si="20"/>
        <v>0.93529595015576328</v>
      </c>
      <c r="L33" s="203">
        <v>363.9</v>
      </c>
      <c r="M33" s="354">
        <v>426.8</v>
      </c>
      <c r="N33" s="77">
        <v>418</v>
      </c>
      <c r="O33" s="74">
        <v>418</v>
      </c>
      <c r="P33" s="77">
        <f>O33-N33</f>
        <v>0</v>
      </c>
      <c r="Q33" s="219">
        <f>O33/N33</f>
        <v>1</v>
      </c>
      <c r="R33" s="204">
        <f t="shared" ref="R33:R39" si="48">SUM(F33,L33)</f>
        <v>7288.2</v>
      </c>
      <c r="S33" s="354">
        <f>SUM(F33,M33)</f>
        <v>7351.1</v>
      </c>
      <c r="T33" s="77">
        <f>SUM(G33,N33)</f>
        <v>6838</v>
      </c>
      <c r="U33" s="77">
        <f t="shared" si="11"/>
        <v>6422.6</v>
      </c>
      <c r="V33" s="77">
        <f>U33-T33</f>
        <v>-415.39999999999964</v>
      </c>
      <c r="W33" s="90">
        <f t="shared" si="8"/>
        <v>0.93925124305352448</v>
      </c>
      <c r="X33" s="14"/>
      <c r="Y33" s="351" t="str">
        <f t="shared" si="2"/>
        <v/>
      </c>
      <c r="Z33" s="351" t="str">
        <f t="shared" si="3"/>
        <v/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</row>
    <row r="34" spans="1:190" s="649" customFormat="1" ht="17.25" customHeight="1" x14ac:dyDescent="0.25">
      <c r="A34" s="576"/>
      <c r="B34" s="642"/>
      <c r="C34" s="643"/>
      <c r="D34" s="595"/>
      <c r="E34" s="644" t="s">
        <v>96</v>
      </c>
      <c r="F34" s="645">
        <v>720.7</v>
      </c>
      <c r="G34" s="646">
        <v>692</v>
      </c>
      <c r="H34" s="646">
        <v>567</v>
      </c>
      <c r="I34" s="602">
        <f>H34/H6</f>
        <v>1.3227886624646934E-3</v>
      </c>
      <c r="J34" s="583">
        <f t="shared" si="19"/>
        <v>-125</v>
      </c>
      <c r="K34" s="586">
        <f t="shared" si="20"/>
        <v>0.81936416184971095</v>
      </c>
      <c r="L34" s="585"/>
      <c r="M34" s="400"/>
      <c r="N34" s="400"/>
      <c r="O34" s="646"/>
      <c r="P34" s="400"/>
      <c r="Q34" s="586"/>
      <c r="R34" s="587">
        <f t="shared" si="48"/>
        <v>720.7</v>
      </c>
      <c r="S34" s="400">
        <f>SUM(F34,M34)</f>
        <v>720.7</v>
      </c>
      <c r="T34" s="400">
        <f>SUM(G34,N34)</f>
        <v>692</v>
      </c>
      <c r="U34" s="400">
        <f t="shared" ref="U34" si="49">SUM(H34,O34)</f>
        <v>567</v>
      </c>
      <c r="V34" s="400">
        <f>U34-T34</f>
        <v>-125</v>
      </c>
      <c r="W34" s="594">
        <f t="shared" si="8"/>
        <v>0.81936416184971095</v>
      </c>
      <c r="X34" s="647"/>
      <c r="Y34" s="590" t="str">
        <f t="shared" si="2"/>
        <v/>
      </c>
      <c r="Z34" s="590" t="str">
        <f t="shared" si="3"/>
        <v/>
      </c>
      <c r="AA34" s="648"/>
      <c r="AB34" s="648"/>
      <c r="AC34" s="648"/>
      <c r="AD34" s="648"/>
      <c r="AE34" s="648"/>
      <c r="AF34" s="648"/>
      <c r="AG34" s="648"/>
      <c r="AH34" s="648"/>
      <c r="AI34" s="648"/>
      <c r="AJ34" s="648"/>
      <c r="AK34" s="648"/>
      <c r="AL34" s="648"/>
      <c r="AM34" s="648"/>
      <c r="AN34" s="648"/>
      <c r="AO34" s="648"/>
      <c r="AP34" s="648"/>
      <c r="AQ34" s="648"/>
      <c r="AR34" s="648"/>
      <c r="AS34" s="648"/>
      <c r="AT34" s="648"/>
      <c r="AU34" s="648"/>
    </row>
    <row r="35" spans="1:190" s="3" customFormat="1" ht="29.25" customHeight="1" x14ac:dyDescent="0.25">
      <c r="A35" s="43"/>
      <c r="B35" s="28" t="s">
        <v>16</v>
      </c>
      <c r="C35" s="141" t="s">
        <v>244</v>
      </c>
      <c r="D35" s="141" t="s">
        <v>218</v>
      </c>
      <c r="E35" s="249" t="s">
        <v>245</v>
      </c>
      <c r="F35" s="448">
        <v>27</v>
      </c>
      <c r="G35" s="74">
        <v>20</v>
      </c>
      <c r="H35" s="507">
        <v>19.899999999999999</v>
      </c>
      <c r="I35" s="75">
        <f>H35/H6</f>
        <v>4.6425916019483949E-5</v>
      </c>
      <c r="J35" s="72">
        <f>H35-G35</f>
        <v>-0.10000000000000142</v>
      </c>
      <c r="K35" s="102">
        <f>H35/G35</f>
        <v>0.99499999999999988</v>
      </c>
      <c r="L35" s="203"/>
      <c r="M35" s="354"/>
      <c r="N35" s="77"/>
      <c r="O35" s="394"/>
      <c r="P35" s="77"/>
      <c r="Q35" s="276"/>
      <c r="R35" s="204">
        <f t="shared" si="48"/>
        <v>27</v>
      </c>
      <c r="S35" s="354">
        <f t="shared" ref="S35:U37" si="50">SUM(F35,M35)</f>
        <v>27</v>
      </c>
      <c r="T35" s="77">
        <f t="shared" si="50"/>
        <v>20</v>
      </c>
      <c r="U35" s="77">
        <f t="shared" si="11"/>
        <v>19.899999999999999</v>
      </c>
      <c r="V35" s="77">
        <f t="shared" ref="V35:V38" si="51">U35-T35</f>
        <v>-0.10000000000000142</v>
      </c>
      <c r="W35" s="90">
        <f t="shared" si="8"/>
        <v>0.99499999999999988</v>
      </c>
      <c r="X35" s="14"/>
      <c r="Y35" s="351" t="str">
        <f t="shared" si="2"/>
        <v/>
      </c>
      <c r="Z35" s="351" t="str">
        <f t="shared" si="3"/>
        <v/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1:190" s="3" customFormat="1" ht="33.75" customHeight="1" x14ac:dyDescent="0.25">
      <c r="A36" s="43"/>
      <c r="B36" s="28" t="s">
        <v>17</v>
      </c>
      <c r="C36" s="141" t="s">
        <v>338</v>
      </c>
      <c r="D36" s="28" t="s">
        <v>218</v>
      </c>
      <c r="E36" s="250" t="s">
        <v>337</v>
      </c>
      <c r="F36" s="448">
        <v>1989</v>
      </c>
      <c r="G36" s="74">
        <v>1843.7</v>
      </c>
      <c r="H36" s="394">
        <v>1730.1</v>
      </c>
      <c r="I36" s="75">
        <f>H36/H6</f>
        <v>4.0362551409703108E-3</v>
      </c>
      <c r="J36" s="72">
        <f>H36-G36</f>
        <v>-113.60000000000014</v>
      </c>
      <c r="K36" s="102">
        <f>H36/G36</f>
        <v>0.9383847697564679</v>
      </c>
      <c r="L36" s="203"/>
      <c r="M36" s="354"/>
      <c r="N36" s="77"/>
      <c r="O36" s="394"/>
      <c r="P36" s="77">
        <f>O36-N36</f>
        <v>0</v>
      </c>
      <c r="Q36" s="219"/>
      <c r="R36" s="204">
        <f t="shared" si="48"/>
        <v>1989</v>
      </c>
      <c r="S36" s="354">
        <f t="shared" si="50"/>
        <v>1989</v>
      </c>
      <c r="T36" s="77">
        <f t="shared" si="50"/>
        <v>1843.7</v>
      </c>
      <c r="U36" s="77">
        <f t="shared" si="50"/>
        <v>1730.1</v>
      </c>
      <c r="V36" s="77">
        <f t="shared" si="51"/>
        <v>-113.60000000000014</v>
      </c>
      <c r="W36" s="90">
        <f t="shared" si="8"/>
        <v>0.9383847697564679</v>
      </c>
      <c r="X36" s="14"/>
      <c r="Y36" s="351" t="str">
        <f t="shared" si="2"/>
        <v/>
      </c>
      <c r="Z36" s="351" t="str">
        <f t="shared" si="3"/>
        <v/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</row>
    <row r="37" spans="1:190" s="3" customFormat="1" ht="22.9" customHeight="1" x14ac:dyDescent="0.25">
      <c r="A37" s="43"/>
      <c r="B37" s="28"/>
      <c r="C37" s="141" t="s">
        <v>390</v>
      </c>
      <c r="D37" s="28" t="s">
        <v>218</v>
      </c>
      <c r="E37" s="250" t="s">
        <v>391</v>
      </c>
      <c r="F37" s="448">
        <v>20.7</v>
      </c>
      <c r="G37" s="74">
        <v>16.399999999999999</v>
      </c>
      <c r="H37" s="394">
        <v>16.399999999999999</v>
      </c>
      <c r="I37" s="75">
        <f>H37/H6</f>
        <v>3.8260553905504359E-5</v>
      </c>
      <c r="J37" s="72">
        <f>H37-G37</f>
        <v>0</v>
      </c>
      <c r="K37" s="102">
        <f>H37/G37</f>
        <v>1</v>
      </c>
      <c r="L37" s="203"/>
      <c r="M37" s="354"/>
      <c r="N37" s="77"/>
      <c r="O37" s="394"/>
      <c r="P37" s="77"/>
      <c r="Q37" s="219"/>
      <c r="R37" s="204">
        <f t="shared" si="48"/>
        <v>20.7</v>
      </c>
      <c r="S37" s="354">
        <f t="shared" si="50"/>
        <v>20.7</v>
      </c>
      <c r="T37" s="77">
        <f t="shared" si="50"/>
        <v>16.399999999999999</v>
      </c>
      <c r="U37" s="77">
        <f t="shared" si="50"/>
        <v>16.399999999999999</v>
      </c>
      <c r="V37" s="77">
        <f>U37-T37</f>
        <v>0</v>
      </c>
      <c r="W37" s="90">
        <f t="shared" si="8"/>
        <v>1</v>
      </c>
      <c r="X37" s="14"/>
      <c r="Y37" s="351"/>
      <c r="Z37" s="351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 spans="1:190" ht="20.25" customHeight="1" x14ac:dyDescent="0.25">
      <c r="A38" s="43"/>
      <c r="B38" s="28" t="s">
        <v>19</v>
      </c>
      <c r="C38" s="141" t="s">
        <v>246</v>
      </c>
      <c r="D38" s="28" t="s">
        <v>218</v>
      </c>
      <c r="E38" s="250" t="s">
        <v>257</v>
      </c>
      <c r="F38" s="203">
        <v>1271.5999999999999</v>
      </c>
      <c r="G38" s="78">
        <v>1184.0999999999999</v>
      </c>
      <c r="H38" s="508">
        <v>1060.8</v>
      </c>
      <c r="I38" s="75">
        <f>H38/H6</f>
        <v>2.4748046087170136E-3</v>
      </c>
      <c r="J38" s="72">
        <f t="shared" ref="J38:J50" si="52">H38-G38</f>
        <v>-123.29999999999995</v>
      </c>
      <c r="K38" s="102">
        <f t="shared" ref="K38:K53" si="53">H38/G38</f>
        <v>0.89587028122624779</v>
      </c>
      <c r="L38" s="203">
        <v>72.5</v>
      </c>
      <c r="M38" s="354">
        <v>72.5</v>
      </c>
      <c r="N38" s="77">
        <v>72.5</v>
      </c>
      <c r="O38" s="354">
        <v>72.5</v>
      </c>
      <c r="P38" s="77">
        <f>O38-N38</f>
        <v>0</v>
      </c>
      <c r="Q38" s="219">
        <f>O38/N38</f>
        <v>1</v>
      </c>
      <c r="R38" s="204">
        <f t="shared" si="48"/>
        <v>1344.1</v>
      </c>
      <c r="S38" s="354">
        <f t="shared" ref="S38:U39" si="54">SUM(F38,M38)</f>
        <v>1344.1</v>
      </c>
      <c r="T38" s="77">
        <f t="shared" si="54"/>
        <v>1256.5999999999999</v>
      </c>
      <c r="U38" s="77">
        <f t="shared" si="54"/>
        <v>1133.3</v>
      </c>
      <c r="V38" s="77">
        <f t="shared" si="51"/>
        <v>-123.29999999999995</v>
      </c>
      <c r="W38" s="90">
        <f t="shared" si="8"/>
        <v>0.90187808371796918</v>
      </c>
      <c r="X38" s="14"/>
      <c r="Y38" s="351" t="str">
        <f t="shared" si="2"/>
        <v/>
      </c>
      <c r="Z38" s="351" t="str">
        <f t="shared" si="3"/>
        <v/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</row>
    <row r="39" spans="1:190" ht="21.75" customHeight="1" x14ac:dyDescent="0.25">
      <c r="A39" s="43"/>
      <c r="B39" s="28" t="s">
        <v>18</v>
      </c>
      <c r="C39" s="141" t="s">
        <v>339</v>
      </c>
      <c r="D39" s="28" t="s">
        <v>218</v>
      </c>
      <c r="E39" s="250" t="s">
        <v>249</v>
      </c>
      <c r="F39" s="203">
        <v>180.1</v>
      </c>
      <c r="G39" s="78">
        <v>134</v>
      </c>
      <c r="H39" s="508">
        <v>124.7</v>
      </c>
      <c r="I39" s="75">
        <f>H39/H6</f>
        <v>2.909201873180728E-4</v>
      </c>
      <c r="J39" s="72">
        <f t="shared" si="52"/>
        <v>-9.2999999999999972</v>
      </c>
      <c r="K39" s="102">
        <f t="shared" si="53"/>
        <v>0.93059701492537317</v>
      </c>
      <c r="L39" s="203"/>
      <c r="M39" s="354"/>
      <c r="N39" s="77"/>
      <c r="O39" s="354"/>
      <c r="P39" s="77"/>
      <c r="Q39" s="276"/>
      <c r="R39" s="204">
        <f t="shared" si="48"/>
        <v>180.1</v>
      </c>
      <c r="S39" s="354">
        <f t="shared" si="54"/>
        <v>180.1</v>
      </c>
      <c r="T39" s="77">
        <f t="shared" si="54"/>
        <v>134</v>
      </c>
      <c r="U39" s="77">
        <f t="shared" si="54"/>
        <v>124.7</v>
      </c>
      <c r="V39" s="77">
        <f>U39-T39</f>
        <v>-9.2999999999999972</v>
      </c>
      <c r="W39" s="90">
        <f t="shared" si="8"/>
        <v>0.93059701492537317</v>
      </c>
      <c r="X39" s="14"/>
      <c r="Y39" s="351" t="str">
        <f t="shared" si="2"/>
        <v/>
      </c>
      <c r="Z39" s="351" t="str">
        <f t="shared" si="3"/>
        <v/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1:190" ht="41.45" customHeight="1" x14ac:dyDescent="0.25">
      <c r="A40" s="43"/>
      <c r="B40" s="28"/>
      <c r="C40" s="141" t="s">
        <v>384</v>
      </c>
      <c r="D40" s="28" t="s">
        <v>218</v>
      </c>
      <c r="E40" s="470" t="s">
        <v>385</v>
      </c>
      <c r="F40" s="203">
        <v>173.1</v>
      </c>
      <c r="G40" s="78">
        <v>173.1</v>
      </c>
      <c r="H40" s="508">
        <v>164.5</v>
      </c>
      <c r="I40" s="75">
        <f>H40/H6</f>
        <v>3.8377201935704071E-4</v>
      </c>
      <c r="J40" s="72">
        <f t="shared" si="52"/>
        <v>-8.5999999999999943</v>
      </c>
      <c r="K40" s="102">
        <f t="shared" si="53"/>
        <v>0.95031773541305609</v>
      </c>
      <c r="L40" s="203"/>
      <c r="M40" s="354"/>
      <c r="N40" s="77"/>
      <c r="O40" s="354"/>
      <c r="P40" s="77"/>
      <c r="Q40" s="276"/>
      <c r="R40" s="204">
        <f t="shared" ref="R40" si="55">SUM(F40,L40)</f>
        <v>173.1</v>
      </c>
      <c r="S40" s="354">
        <f t="shared" ref="S40" si="56">SUM(F40,M40)</f>
        <v>173.1</v>
      </c>
      <c r="T40" s="77">
        <f t="shared" ref="T40" si="57">SUM(G40,N40)</f>
        <v>173.1</v>
      </c>
      <c r="U40" s="77">
        <f t="shared" ref="U40" si="58">SUM(H40,O40)</f>
        <v>164.5</v>
      </c>
      <c r="V40" s="77">
        <f>U40-T40</f>
        <v>-8.5999999999999943</v>
      </c>
      <c r="W40" s="90">
        <f t="shared" si="8"/>
        <v>0.95031773541305609</v>
      </c>
      <c r="X40" s="14"/>
      <c r="Y40" s="351"/>
      <c r="Z40" s="351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1:190" ht="60.75" customHeight="1" x14ac:dyDescent="0.25">
      <c r="A41" s="43"/>
      <c r="B41" s="28" t="s">
        <v>77</v>
      </c>
      <c r="C41" s="141" t="s">
        <v>247</v>
      </c>
      <c r="D41" s="28" t="s">
        <v>239</v>
      </c>
      <c r="E41" s="247" t="s">
        <v>340</v>
      </c>
      <c r="F41" s="203">
        <v>57.2</v>
      </c>
      <c r="G41" s="78">
        <v>52.4</v>
      </c>
      <c r="H41" s="354">
        <v>40.1</v>
      </c>
      <c r="I41" s="75">
        <f>H41/H6</f>
        <v>9.3551720220166152E-5</v>
      </c>
      <c r="J41" s="72">
        <f t="shared" si="52"/>
        <v>-12.299999999999997</v>
      </c>
      <c r="K41" s="102">
        <f t="shared" si="53"/>
        <v>0.76526717557251911</v>
      </c>
      <c r="L41" s="203"/>
      <c r="M41" s="354"/>
      <c r="N41" s="77"/>
      <c r="O41" s="354"/>
      <c r="P41" s="77">
        <f>O41-N41</f>
        <v>0</v>
      </c>
      <c r="Q41" s="276"/>
      <c r="R41" s="204">
        <f t="shared" si="9"/>
        <v>57.2</v>
      </c>
      <c r="S41" s="354">
        <f t="shared" si="10"/>
        <v>57.2</v>
      </c>
      <c r="T41" s="77">
        <f>SUM(G41,N41)</f>
        <v>52.4</v>
      </c>
      <c r="U41" s="77">
        <f t="shared" si="11"/>
        <v>40.1</v>
      </c>
      <c r="V41" s="77">
        <f t="shared" si="7"/>
        <v>-12.299999999999997</v>
      </c>
      <c r="W41" s="90">
        <f t="shared" si="8"/>
        <v>0.76526717557251911</v>
      </c>
      <c r="X41" s="14"/>
      <c r="Y41" s="351" t="str">
        <f t="shared" si="2"/>
        <v/>
      </c>
      <c r="Z41" s="351" t="str">
        <f t="shared" si="3"/>
        <v/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2" spans="1:190" ht="39" customHeight="1" x14ac:dyDescent="0.25">
      <c r="A42" s="43"/>
      <c r="B42" s="28"/>
      <c r="C42" s="141" t="s">
        <v>387</v>
      </c>
      <c r="D42" s="28" t="s">
        <v>207</v>
      </c>
      <c r="E42" s="300" t="s">
        <v>386</v>
      </c>
      <c r="F42" s="447">
        <v>62.7</v>
      </c>
      <c r="G42" s="77">
        <v>58.4</v>
      </c>
      <c r="H42" s="77">
        <v>27</v>
      </c>
      <c r="I42" s="75">
        <f>H42/H6</f>
        <v>6.2989936307842541E-5</v>
      </c>
      <c r="J42" s="72">
        <f t="shared" ref="J42" si="59">H42-G42</f>
        <v>-31.4</v>
      </c>
      <c r="K42" s="102">
        <f t="shared" ref="K42" si="60">H42/G42</f>
        <v>0.46232876712328769</v>
      </c>
      <c r="L42" s="203"/>
      <c r="M42" s="354"/>
      <c r="N42" s="77"/>
      <c r="O42" s="354"/>
      <c r="P42" s="77"/>
      <c r="Q42" s="276"/>
      <c r="R42" s="204">
        <f t="shared" si="9"/>
        <v>62.7</v>
      </c>
      <c r="S42" s="354">
        <f t="shared" si="10"/>
        <v>62.7</v>
      </c>
      <c r="T42" s="77">
        <f t="shared" ref="T42:T47" si="61">SUM(G42,N42)</f>
        <v>58.4</v>
      </c>
      <c r="U42" s="77">
        <f t="shared" si="11"/>
        <v>27</v>
      </c>
      <c r="V42" s="77">
        <f t="shared" ref="V42:V46" si="62">U42-T42</f>
        <v>-31.4</v>
      </c>
      <c r="W42" s="90">
        <f t="shared" si="8"/>
        <v>0.46232876712328769</v>
      </c>
      <c r="X42" s="14"/>
      <c r="Y42" s="351"/>
      <c r="Z42" s="351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1:190" ht="78" customHeight="1" x14ac:dyDescent="0.25">
      <c r="A43" s="43"/>
      <c r="B43" s="28"/>
      <c r="C43" s="141" t="s">
        <v>442</v>
      </c>
      <c r="D43" s="28" t="s">
        <v>209</v>
      </c>
      <c r="E43" s="568" t="s">
        <v>443</v>
      </c>
      <c r="F43" s="447"/>
      <c r="G43" s="77"/>
      <c r="H43" s="354"/>
      <c r="I43" s="75">
        <f>H43/H6</f>
        <v>0</v>
      </c>
      <c r="J43" s="72">
        <f t="shared" ref="J43:J44" si="63">H43-G43</f>
        <v>0</v>
      </c>
      <c r="K43" s="102"/>
      <c r="L43" s="203">
        <v>1006.9</v>
      </c>
      <c r="M43" s="354">
        <v>1006.9</v>
      </c>
      <c r="N43" s="77">
        <v>1006.9</v>
      </c>
      <c r="O43" s="77">
        <v>853.9</v>
      </c>
      <c r="P43" s="77">
        <f>O43-N43</f>
        <v>-153</v>
      </c>
      <c r="Q43" s="219">
        <f>O43/N43</f>
        <v>0.84804846558744662</v>
      </c>
      <c r="R43" s="204">
        <f t="shared" ref="R43:R44" si="64">SUM(F43,L43)</f>
        <v>1006.9</v>
      </c>
      <c r="S43" s="354">
        <f t="shared" ref="S43:S44" si="65">SUM(F43,M43)</f>
        <v>1006.9</v>
      </c>
      <c r="T43" s="77">
        <f t="shared" ref="T43:T44" si="66">SUM(G43,N43)</f>
        <v>1006.9</v>
      </c>
      <c r="U43" s="77">
        <f t="shared" ref="U43:U44" si="67">SUM(H43,O43)</f>
        <v>853.9</v>
      </c>
      <c r="V43" s="77">
        <f t="shared" ref="V43:V44" si="68">U43-T43</f>
        <v>-153</v>
      </c>
      <c r="W43" s="90">
        <f t="shared" ref="W43:W44" si="69">U43/T43</f>
        <v>0.84804846558744662</v>
      </c>
      <c r="X43" s="14"/>
      <c r="Y43" s="351"/>
      <c r="Z43" s="351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</row>
    <row r="44" spans="1:190" s="659" customFormat="1" ht="161.44999999999999" customHeight="1" x14ac:dyDescent="0.25">
      <c r="A44" s="576"/>
      <c r="B44" s="651"/>
      <c r="C44" s="652"/>
      <c r="D44" s="643"/>
      <c r="E44" s="653" t="s">
        <v>444</v>
      </c>
      <c r="F44" s="654"/>
      <c r="G44" s="655"/>
      <c r="H44" s="655"/>
      <c r="I44" s="602">
        <f>H44/H6</f>
        <v>0</v>
      </c>
      <c r="J44" s="401">
        <f t="shared" si="63"/>
        <v>0</v>
      </c>
      <c r="K44" s="604"/>
      <c r="L44" s="656">
        <v>1006.9</v>
      </c>
      <c r="M44" s="657">
        <v>1006.9</v>
      </c>
      <c r="N44" s="657">
        <v>1006.9</v>
      </c>
      <c r="O44" s="657">
        <v>853.9</v>
      </c>
      <c r="P44" s="508">
        <f t="shared" ref="P44" si="70">O44-N44</f>
        <v>-153</v>
      </c>
      <c r="Q44" s="641">
        <f t="shared" ref="Q44" si="71">O44/N44</f>
        <v>0.84804846558744662</v>
      </c>
      <c r="R44" s="658">
        <f t="shared" si="64"/>
        <v>1006.9</v>
      </c>
      <c r="S44" s="657">
        <f t="shared" si="65"/>
        <v>1006.9</v>
      </c>
      <c r="T44" s="657">
        <f t="shared" si="66"/>
        <v>1006.9</v>
      </c>
      <c r="U44" s="657">
        <f t="shared" si="67"/>
        <v>853.9</v>
      </c>
      <c r="V44" s="657">
        <f t="shared" si="68"/>
        <v>-153</v>
      </c>
      <c r="W44" s="594">
        <f t="shared" si="69"/>
        <v>0.84804846558744662</v>
      </c>
      <c r="X44" s="647"/>
      <c r="Y44" s="590"/>
      <c r="Z44" s="590"/>
      <c r="AA44" s="648"/>
      <c r="AB44" s="648"/>
      <c r="AC44" s="648"/>
      <c r="AD44" s="648"/>
      <c r="AE44" s="648"/>
      <c r="AF44" s="648"/>
      <c r="AG44" s="648"/>
      <c r="AH44" s="648"/>
      <c r="AI44" s="648"/>
      <c r="AJ44" s="648"/>
      <c r="AK44" s="648"/>
      <c r="AL44" s="648"/>
      <c r="AM44" s="648"/>
      <c r="AN44" s="648"/>
      <c r="AO44" s="648"/>
      <c r="AP44" s="648"/>
      <c r="AQ44" s="648"/>
      <c r="AR44" s="648"/>
      <c r="AS44" s="648"/>
      <c r="AT44" s="648"/>
      <c r="AU44" s="648"/>
      <c r="AV44" s="649"/>
      <c r="AW44" s="649"/>
      <c r="AX44" s="649"/>
      <c r="AY44" s="649"/>
      <c r="AZ44" s="649"/>
      <c r="BA44" s="649"/>
      <c r="BB44" s="649"/>
      <c r="BC44" s="649"/>
      <c r="BD44" s="649"/>
      <c r="BE44" s="649"/>
      <c r="BF44" s="649"/>
      <c r="BG44" s="649"/>
      <c r="BH44" s="649"/>
      <c r="BI44" s="649"/>
      <c r="BJ44" s="649"/>
      <c r="BK44" s="649"/>
      <c r="BL44" s="649"/>
      <c r="BM44" s="649"/>
      <c r="BN44" s="649"/>
      <c r="BO44" s="649"/>
      <c r="BP44" s="649"/>
      <c r="BQ44" s="649"/>
      <c r="BR44" s="649"/>
      <c r="BS44" s="649"/>
      <c r="BT44" s="649"/>
      <c r="BU44" s="649"/>
      <c r="BV44" s="649"/>
      <c r="BW44" s="649"/>
      <c r="BX44" s="649"/>
      <c r="BY44" s="649"/>
      <c r="BZ44" s="649"/>
      <c r="CA44" s="649"/>
      <c r="CB44" s="649"/>
      <c r="CC44" s="649"/>
      <c r="CD44" s="649"/>
      <c r="CE44" s="649"/>
      <c r="CF44" s="649"/>
      <c r="CG44" s="649"/>
      <c r="CH44" s="649"/>
      <c r="CI44" s="649"/>
      <c r="CJ44" s="649"/>
      <c r="CK44" s="649"/>
      <c r="CL44" s="649"/>
      <c r="CM44" s="649"/>
      <c r="CN44" s="649"/>
      <c r="CO44" s="649"/>
      <c r="CP44" s="649"/>
      <c r="CQ44" s="649"/>
      <c r="CR44" s="649"/>
      <c r="CS44" s="649"/>
      <c r="CT44" s="649"/>
      <c r="CU44" s="649"/>
      <c r="CV44" s="649"/>
      <c r="CW44" s="649"/>
      <c r="CX44" s="649"/>
      <c r="CY44" s="649"/>
      <c r="CZ44" s="649"/>
      <c r="DA44" s="649"/>
      <c r="DB44" s="649"/>
      <c r="DC44" s="649"/>
      <c r="DD44" s="649"/>
      <c r="DE44" s="649"/>
      <c r="DF44" s="649"/>
      <c r="DG44" s="649"/>
      <c r="DH44" s="649"/>
      <c r="DI44" s="649"/>
      <c r="DJ44" s="649"/>
      <c r="DK44" s="649"/>
      <c r="DL44" s="649"/>
      <c r="DM44" s="649"/>
      <c r="DN44" s="649"/>
      <c r="DO44" s="649"/>
      <c r="DP44" s="649"/>
      <c r="DQ44" s="649"/>
      <c r="DR44" s="649"/>
      <c r="DS44" s="649"/>
      <c r="DT44" s="649"/>
      <c r="DU44" s="649"/>
      <c r="DV44" s="649"/>
      <c r="DW44" s="649"/>
      <c r="DX44" s="649"/>
      <c r="DY44" s="649"/>
      <c r="DZ44" s="649"/>
      <c r="EA44" s="649"/>
      <c r="EB44" s="649"/>
      <c r="EC44" s="649"/>
      <c r="ED44" s="649"/>
      <c r="EE44" s="649"/>
      <c r="EF44" s="649"/>
      <c r="EG44" s="649"/>
      <c r="EH44" s="649"/>
      <c r="EI44" s="649"/>
      <c r="EJ44" s="649"/>
      <c r="EK44" s="649"/>
      <c r="EL44" s="649"/>
      <c r="EM44" s="649"/>
      <c r="EN44" s="649"/>
      <c r="EO44" s="649"/>
      <c r="EP44" s="649"/>
      <c r="EQ44" s="649"/>
      <c r="ER44" s="649"/>
      <c r="ES44" s="649"/>
      <c r="ET44" s="649"/>
      <c r="EU44" s="649"/>
      <c r="EV44" s="649"/>
      <c r="EW44" s="649"/>
      <c r="EX44" s="649"/>
      <c r="EY44" s="649"/>
      <c r="EZ44" s="649"/>
      <c r="FA44" s="649"/>
      <c r="FB44" s="649"/>
      <c r="FC44" s="649"/>
      <c r="FD44" s="649"/>
      <c r="FE44" s="649"/>
      <c r="FF44" s="649"/>
      <c r="FG44" s="649"/>
      <c r="FH44" s="649"/>
      <c r="FI44" s="649"/>
      <c r="FJ44" s="649"/>
      <c r="FK44" s="649"/>
      <c r="FL44" s="649"/>
      <c r="FM44" s="649"/>
      <c r="FN44" s="649"/>
      <c r="FO44" s="649"/>
      <c r="FP44" s="649"/>
      <c r="FQ44" s="649"/>
      <c r="FR44" s="649"/>
      <c r="FS44" s="649"/>
      <c r="FT44" s="649"/>
      <c r="FU44" s="649"/>
      <c r="FV44" s="649"/>
      <c r="FW44" s="649"/>
      <c r="FX44" s="649"/>
      <c r="FY44" s="649"/>
      <c r="FZ44" s="649"/>
      <c r="GA44" s="649"/>
      <c r="GB44" s="649"/>
      <c r="GC44" s="649"/>
      <c r="GD44" s="649"/>
      <c r="GE44" s="649"/>
      <c r="GF44" s="649"/>
      <c r="GG44" s="649"/>
      <c r="GH44" s="649"/>
    </row>
    <row r="45" spans="1:190" ht="169.15" customHeight="1" x14ac:dyDescent="0.25">
      <c r="A45" s="43"/>
      <c r="B45" s="28"/>
      <c r="C45" s="141" t="s">
        <v>434</v>
      </c>
      <c r="D45" s="28" t="s">
        <v>209</v>
      </c>
      <c r="E45" s="300" t="s">
        <v>447</v>
      </c>
      <c r="F45" s="447"/>
      <c r="G45" s="86"/>
      <c r="H45" s="354"/>
      <c r="I45" s="75">
        <f>H45/H6</f>
        <v>0</v>
      </c>
      <c r="J45" s="72">
        <f t="shared" ref="J45:J46" si="72">H45-G45</f>
        <v>0</v>
      </c>
      <c r="K45" s="102"/>
      <c r="L45" s="203">
        <v>775.4</v>
      </c>
      <c r="M45" s="354">
        <v>775.4</v>
      </c>
      <c r="N45" s="77">
        <v>775.4</v>
      </c>
      <c r="O45" s="354">
        <v>331.8</v>
      </c>
      <c r="P45" s="77">
        <f>O45-N45</f>
        <v>-443.59999999999997</v>
      </c>
      <c r="Q45" s="219">
        <f>O45/N45</f>
        <v>0.42790817642507095</v>
      </c>
      <c r="R45" s="204">
        <f t="shared" si="9"/>
        <v>775.4</v>
      </c>
      <c r="S45" s="354">
        <f t="shared" si="10"/>
        <v>775.4</v>
      </c>
      <c r="T45" s="77">
        <f t="shared" si="61"/>
        <v>775.4</v>
      </c>
      <c r="U45" s="77">
        <f t="shared" si="11"/>
        <v>331.8</v>
      </c>
      <c r="V45" s="77">
        <f t="shared" si="62"/>
        <v>-443.59999999999997</v>
      </c>
      <c r="W45" s="90">
        <f t="shared" si="8"/>
        <v>0.42790817642507095</v>
      </c>
      <c r="X45" s="14"/>
      <c r="Y45" s="351"/>
      <c r="Z45" s="351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 spans="1:190" s="659" customFormat="1" ht="156" customHeight="1" x14ac:dyDescent="0.25">
      <c r="A46" s="576"/>
      <c r="B46" s="651"/>
      <c r="C46" s="652"/>
      <c r="D46" s="643"/>
      <c r="E46" s="660" t="s">
        <v>445</v>
      </c>
      <c r="F46" s="654"/>
      <c r="G46" s="655"/>
      <c r="H46" s="655"/>
      <c r="I46" s="602">
        <f>H46/H6</f>
        <v>0</v>
      </c>
      <c r="J46" s="401">
        <f t="shared" si="72"/>
        <v>0</v>
      </c>
      <c r="K46" s="604"/>
      <c r="L46" s="656">
        <v>775.4</v>
      </c>
      <c r="M46" s="657">
        <v>775.4</v>
      </c>
      <c r="N46" s="657">
        <v>775.4</v>
      </c>
      <c r="O46" s="657">
        <v>331.8</v>
      </c>
      <c r="P46" s="508">
        <f t="shared" ref="P46" si="73">O46-N46</f>
        <v>-443.59999999999997</v>
      </c>
      <c r="Q46" s="641">
        <f t="shared" ref="Q46" si="74">O46/N46</f>
        <v>0.42790817642507095</v>
      </c>
      <c r="R46" s="658">
        <f t="shared" si="9"/>
        <v>775.4</v>
      </c>
      <c r="S46" s="657">
        <f t="shared" si="10"/>
        <v>775.4</v>
      </c>
      <c r="T46" s="657">
        <f t="shared" si="61"/>
        <v>775.4</v>
      </c>
      <c r="U46" s="657">
        <f t="shared" si="11"/>
        <v>331.8</v>
      </c>
      <c r="V46" s="657">
        <f t="shared" si="62"/>
        <v>-443.59999999999997</v>
      </c>
      <c r="W46" s="594">
        <f t="shared" si="8"/>
        <v>0.42790817642507095</v>
      </c>
      <c r="X46" s="647"/>
      <c r="Y46" s="590"/>
      <c r="Z46" s="590"/>
      <c r="AA46" s="648"/>
      <c r="AB46" s="648"/>
      <c r="AC46" s="648"/>
      <c r="AD46" s="648"/>
      <c r="AE46" s="648"/>
      <c r="AF46" s="648"/>
      <c r="AG46" s="648"/>
      <c r="AH46" s="648"/>
      <c r="AI46" s="648"/>
      <c r="AJ46" s="648"/>
      <c r="AK46" s="648"/>
      <c r="AL46" s="648"/>
      <c r="AM46" s="648"/>
      <c r="AN46" s="648"/>
      <c r="AO46" s="648"/>
      <c r="AP46" s="648"/>
      <c r="AQ46" s="648"/>
      <c r="AR46" s="648"/>
      <c r="AS46" s="648"/>
      <c r="AT46" s="648"/>
      <c r="AU46" s="648"/>
      <c r="AV46" s="649"/>
      <c r="AW46" s="649"/>
      <c r="AX46" s="649"/>
      <c r="AY46" s="649"/>
      <c r="AZ46" s="649"/>
      <c r="BA46" s="649"/>
      <c r="BB46" s="649"/>
      <c r="BC46" s="649"/>
      <c r="BD46" s="649"/>
      <c r="BE46" s="649"/>
      <c r="BF46" s="649"/>
      <c r="BG46" s="649"/>
      <c r="BH46" s="649"/>
      <c r="BI46" s="649"/>
      <c r="BJ46" s="649"/>
      <c r="BK46" s="649"/>
      <c r="BL46" s="649"/>
      <c r="BM46" s="649"/>
      <c r="BN46" s="649"/>
      <c r="BO46" s="649"/>
      <c r="BP46" s="649"/>
      <c r="BQ46" s="649"/>
      <c r="BR46" s="649"/>
      <c r="BS46" s="649"/>
      <c r="BT46" s="649"/>
      <c r="BU46" s="649"/>
      <c r="BV46" s="649"/>
      <c r="BW46" s="649"/>
      <c r="BX46" s="649"/>
      <c r="BY46" s="649"/>
      <c r="BZ46" s="649"/>
      <c r="CA46" s="649"/>
      <c r="CB46" s="649"/>
      <c r="CC46" s="649"/>
      <c r="CD46" s="649"/>
      <c r="CE46" s="649"/>
      <c r="CF46" s="649"/>
      <c r="CG46" s="649"/>
      <c r="CH46" s="649"/>
      <c r="CI46" s="649"/>
      <c r="CJ46" s="649"/>
      <c r="CK46" s="649"/>
      <c r="CL46" s="649"/>
      <c r="CM46" s="649"/>
      <c r="CN46" s="649"/>
      <c r="CO46" s="649"/>
      <c r="CP46" s="649"/>
      <c r="CQ46" s="649"/>
      <c r="CR46" s="649"/>
      <c r="CS46" s="649"/>
      <c r="CT46" s="649"/>
      <c r="CU46" s="649"/>
      <c r="CV46" s="649"/>
      <c r="CW46" s="649"/>
      <c r="CX46" s="649"/>
      <c r="CY46" s="649"/>
      <c r="CZ46" s="649"/>
      <c r="DA46" s="649"/>
      <c r="DB46" s="649"/>
      <c r="DC46" s="649"/>
      <c r="DD46" s="649"/>
      <c r="DE46" s="649"/>
      <c r="DF46" s="649"/>
      <c r="DG46" s="649"/>
      <c r="DH46" s="649"/>
      <c r="DI46" s="649"/>
      <c r="DJ46" s="649"/>
      <c r="DK46" s="649"/>
      <c r="DL46" s="649"/>
      <c r="DM46" s="649"/>
      <c r="DN46" s="649"/>
      <c r="DO46" s="649"/>
      <c r="DP46" s="649"/>
      <c r="DQ46" s="649"/>
      <c r="DR46" s="649"/>
      <c r="DS46" s="649"/>
      <c r="DT46" s="649"/>
      <c r="DU46" s="649"/>
      <c r="DV46" s="649"/>
      <c r="DW46" s="649"/>
      <c r="DX46" s="649"/>
      <c r="DY46" s="649"/>
      <c r="DZ46" s="649"/>
      <c r="EA46" s="649"/>
      <c r="EB46" s="649"/>
      <c r="EC46" s="649"/>
      <c r="ED46" s="649"/>
      <c r="EE46" s="649"/>
      <c r="EF46" s="649"/>
      <c r="EG46" s="649"/>
      <c r="EH46" s="649"/>
      <c r="EI46" s="649"/>
      <c r="EJ46" s="649"/>
      <c r="EK46" s="649"/>
      <c r="EL46" s="649"/>
      <c r="EM46" s="649"/>
      <c r="EN46" s="649"/>
      <c r="EO46" s="649"/>
      <c r="EP46" s="649"/>
      <c r="EQ46" s="649"/>
      <c r="ER46" s="649"/>
      <c r="ES46" s="649"/>
      <c r="ET46" s="649"/>
      <c r="EU46" s="649"/>
      <c r="EV46" s="649"/>
      <c r="EW46" s="649"/>
      <c r="EX46" s="649"/>
      <c r="EY46" s="649"/>
      <c r="EZ46" s="649"/>
      <c r="FA46" s="649"/>
      <c r="FB46" s="649"/>
      <c r="FC46" s="649"/>
      <c r="FD46" s="649"/>
      <c r="FE46" s="649"/>
      <c r="FF46" s="649"/>
      <c r="FG46" s="649"/>
      <c r="FH46" s="649"/>
      <c r="FI46" s="649"/>
      <c r="FJ46" s="649"/>
      <c r="FK46" s="649"/>
      <c r="FL46" s="649"/>
      <c r="FM46" s="649"/>
      <c r="FN46" s="649"/>
      <c r="FO46" s="649"/>
      <c r="FP46" s="649"/>
      <c r="FQ46" s="649"/>
      <c r="FR46" s="649"/>
      <c r="FS46" s="649"/>
      <c r="FT46" s="649"/>
      <c r="FU46" s="649"/>
      <c r="FV46" s="649"/>
      <c r="FW46" s="649"/>
      <c r="FX46" s="649"/>
      <c r="FY46" s="649"/>
      <c r="FZ46" s="649"/>
      <c r="GA46" s="649"/>
      <c r="GB46" s="649"/>
      <c r="GC46" s="649"/>
      <c r="GD46" s="649"/>
      <c r="GE46" s="649"/>
      <c r="GF46" s="649"/>
      <c r="GG46" s="649"/>
      <c r="GH46" s="649"/>
    </row>
    <row r="47" spans="1:190" ht="126" customHeight="1" x14ac:dyDescent="0.25">
      <c r="A47" s="43"/>
      <c r="B47" s="28"/>
      <c r="C47" s="141" t="s">
        <v>388</v>
      </c>
      <c r="D47" s="28" t="s">
        <v>218</v>
      </c>
      <c r="E47" s="300" t="s">
        <v>389</v>
      </c>
      <c r="F47" s="447">
        <v>10.9</v>
      </c>
      <c r="G47" s="86">
        <v>9.1</v>
      </c>
      <c r="H47" s="77">
        <v>9.1</v>
      </c>
      <c r="I47" s="75">
        <f>H47/H6</f>
        <v>2.1229941496346932E-5</v>
      </c>
      <c r="J47" s="72">
        <f t="shared" ref="J47" si="75">H47-G47</f>
        <v>0</v>
      </c>
      <c r="K47" s="102">
        <f t="shared" ref="K47" si="76">H47/G47</f>
        <v>1</v>
      </c>
      <c r="L47" s="203"/>
      <c r="M47" s="354"/>
      <c r="N47" s="77"/>
      <c r="O47" s="354"/>
      <c r="P47" s="77"/>
      <c r="Q47" s="276"/>
      <c r="R47" s="204">
        <f t="shared" si="9"/>
        <v>10.9</v>
      </c>
      <c r="S47" s="354">
        <f t="shared" si="10"/>
        <v>10.9</v>
      </c>
      <c r="T47" s="77">
        <f t="shared" si="61"/>
        <v>9.1</v>
      </c>
      <c r="U47" s="77">
        <f t="shared" si="11"/>
        <v>9.1</v>
      </c>
      <c r="V47" s="77">
        <f t="shared" ref="V47" si="77">U47-T47</f>
        <v>0</v>
      </c>
      <c r="W47" s="90">
        <f t="shared" si="8"/>
        <v>1</v>
      </c>
      <c r="X47" s="14"/>
      <c r="Y47" s="351"/>
      <c r="Z47" s="351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</row>
    <row r="48" spans="1:190" s="5" customFormat="1" ht="20.25" customHeight="1" thickBot="1" x14ac:dyDescent="0.3">
      <c r="A48" s="43"/>
      <c r="B48" s="27" t="s">
        <v>15</v>
      </c>
      <c r="C48" s="27" t="s">
        <v>341</v>
      </c>
      <c r="D48" s="27" t="s">
        <v>142</v>
      </c>
      <c r="E48" s="298" t="s">
        <v>342</v>
      </c>
      <c r="F48" s="447">
        <v>2525.6</v>
      </c>
      <c r="G48" s="88">
        <v>2091.9</v>
      </c>
      <c r="H48" s="77">
        <v>1467.6</v>
      </c>
      <c r="I48" s="75">
        <f>H48/H6</f>
        <v>3.4238529824218412E-3</v>
      </c>
      <c r="J48" s="76">
        <f t="shared" si="52"/>
        <v>-624.30000000000018</v>
      </c>
      <c r="K48" s="102">
        <f t="shared" si="53"/>
        <v>0.70156317223576647</v>
      </c>
      <c r="L48" s="203"/>
      <c r="M48" s="354"/>
      <c r="N48" s="77"/>
      <c r="O48" s="354"/>
      <c r="P48" s="77"/>
      <c r="Q48" s="276"/>
      <c r="R48" s="203">
        <f t="shared" si="9"/>
        <v>2525.6</v>
      </c>
      <c r="S48" s="354">
        <f t="shared" si="10"/>
        <v>2525.6</v>
      </c>
      <c r="T48" s="77">
        <f>SUM(G48,N48)</f>
        <v>2091.9</v>
      </c>
      <c r="U48" s="77">
        <f t="shared" si="11"/>
        <v>1467.6</v>
      </c>
      <c r="V48" s="77">
        <f t="shared" si="7"/>
        <v>-624.30000000000018</v>
      </c>
      <c r="W48" s="93">
        <f t="shared" si="8"/>
        <v>0.70156317223576647</v>
      </c>
      <c r="X48" s="14"/>
      <c r="Y48" s="351" t="str">
        <f t="shared" si="2"/>
        <v/>
      </c>
      <c r="Z48" s="351" t="str">
        <f t="shared" si="3"/>
        <v/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49" spans="1:190" s="3" customFormat="1" ht="23.25" customHeight="1" thickBot="1" x14ac:dyDescent="0.3">
      <c r="A49" s="41"/>
      <c r="B49" s="33"/>
      <c r="C49" s="33"/>
      <c r="D49" s="33"/>
      <c r="E49" s="446" t="s">
        <v>90</v>
      </c>
      <c r="F49" s="547">
        <f>SUM(F50,F92,F98,F80)</f>
        <v>264227.09999999998</v>
      </c>
      <c r="G49" s="548">
        <f>SUM(G50,G92,G98,G80)</f>
        <v>244297.89999999997</v>
      </c>
      <c r="H49" s="398">
        <f>SUM(H50,H92,H98,H80)</f>
        <v>227411.40000000005</v>
      </c>
      <c r="I49" s="549">
        <f>H49/H6</f>
        <v>0.53054183709915959</v>
      </c>
      <c r="J49" s="550">
        <f t="shared" si="52"/>
        <v>-16886.499999999913</v>
      </c>
      <c r="K49" s="551">
        <f t="shared" si="53"/>
        <v>0.93087742465244316</v>
      </c>
      <c r="L49" s="94">
        <f>SUM(L50,L92,L98,L80)</f>
        <v>31144.3</v>
      </c>
      <c r="M49" s="345">
        <f>SUM(M50,M92,M98,M80)</f>
        <v>32661.800000000003</v>
      </c>
      <c r="N49" s="68">
        <f>SUM(N50,N92,N98,N80)</f>
        <v>29361.9</v>
      </c>
      <c r="O49" s="345">
        <f>SUM(O50,O92,O98,O80)</f>
        <v>17237.2</v>
      </c>
      <c r="P49" s="68">
        <f t="shared" ref="P49:P56" si="78">O49-N49</f>
        <v>-12124.7</v>
      </c>
      <c r="Q49" s="202">
        <f t="shared" ref="Q49:Q56" si="79">O49/N49</f>
        <v>0.58706010169641609</v>
      </c>
      <c r="R49" s="94">
        <f t="shared" si="9"/>
        <v>295371.39999999997</v>
      </c>
      <c r="S49" s="345">
        <f t="shared" si="10"/>
        <v>296888.89999999997</v>
      </c>
      <c r="T49" s="68">
        <f>SUM(G49,N49)</f>
        <v>273659.8</v>
      </c>
      <c r="U49" s="68">
        <f t="shared" si="11"/>
        <v>244648.60000000006</v>
      </c>
      <c r="V49" s="68">
        <f t="shared" si="7"/>
        <v>-29011.199999999924</v>
      </c>
      <c r="W49" s="92">
        <f t="shared" si="8"/>
        <v>0.89398808301401989</v>
      </c>
      <c r="X49" s="14"/>
      <c r="Y49" s="351" t="str">
        <f t="shared" si="2"/>
        <v/>
      </c>
      <c r="Z49" s="351" t="str">
        <f t="shared" si="3"/>
        <v/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</row>
    <row r="50" spans="1:190" s="19" customFormat="1" ht="21" customHeight="1" thickBot="1" x14ac:dyDescent="0.3">
      <c r="A50" s="41">
        <v>2</v>
      </c>
      <c r="B50" s="34" t="s">
        <v>21</v>
      </c>
      <c r="C50" s="34" t="s">
        <v>135</v>
      </c>
      <c r="D50" s="34"/>
      <c r="E50" s="152" t="s">
        <v>74</v>
      </c>
      <c r="F50" s="94">
        <f>SUM(F51,F56,F69,F73:F77,F79)</f>
        <v>187486.19999999998</v>
      </c>
      <c r="G50" s="68">
        <f t="shared" ref="G50:H50" si="80">SUM(G51,G56,G69,G73:G77,G79)</f>
        <v>173579.99999999997</v>
      </c>
      <c r="H50" s="68">
        <f t="shared" si="80"/>
        <v>163201.00000000006</v>
      </c>
      <c r="I50" s="83">
        <f>H50/H6</f>
        <v>0.3807415035324524</v>
      </c>
      <c r="J50" s="70">
        <f t="shared" si="52"/>
        <v>-10378.999999999913</v>
      </c>
      <c r="K50" s="92">
        <f t="shared" si="53"/>
        <v>0.94020624495909721</v>
      </c>
      <c r="L50" s="207">
        <f>SUM(L51,L56,L69,L73:L77,L79)</f>
        <v>20260.7</v>
      </c>
      <c r="M50" s="59">
        <f t="shared" ref="M50:O50" si="81">SUM(M51,M56,M69,M73:M77,M79)</f>
        <v>21356.700000000004</v>
      </c>
      <c r="N50" s="59">
        <f t="shared" si="81"/>
        <v>19193.7</v>
      </c>
      <c r="O50" s="59">
        <f t="shared" si="81"/>
        <v>12756</v>
      </c>
      <c r="P50" s="59">
        <f t="shared" si="78"/>
        <v>-6437.7000000000007</v>
      </c>
      <c r="Q50" s="274">
        <f t="shared" si="79"/>
        <v>0.66459306960096276</v>
      </c>
      <c r="R50" s="94">
        <f>SUM(R51,R56,R69,R73:R77,R79)</f>
        <v>207746.89999999997</v>
      </c>
      <c r="S50" s="68">
        <f t="shared" ref="S50:U50" si="82">SUM(S51,S56,S69,S73:S77,S79)</f>
        <v>208842.89999999997</v>
      </c>
      <c r="T50" s="68">
        <f t="shared" si="82"/>
        <v>192773.7</v>
      </c>
      <c r="U50" s="68">
        <f t="shared" si="82"/>
        <v>175957.00000000003</v>
      </c>
      <c r="V50" s="68">
        <f t="shared" si="7"/>
        <v>-16816.699999999983</v>
      </c>
      <c r="W50" s="92">
        <f t="shared" si="8"/>
        <v>0.91276455242597931</v>
      </c>
      <c r="X50" s="24"/>
      <c r="Y50" s="351" t="str">
        <f t="shared" si="2"/>
        <v/>
      </c>
      <c r="Z50" s="351" t="str">
        <f t="shared" si="3"/>
        <v/>
      </c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</row>
    <row r="51" spans="1:190" s="19" customFormat="1" ht="18.75" customHeight="1" x14ac:dyDescent="0.25">
      <c r="A51" s="42"/>
      <c r="B51" s="293">
        <v>70101</v>
      </c>
      <c r="C51" s="294">
        <v>1010</v>
      </c>
      <c r="D51" s="295" t="s">
        <v>137</v>
      </c>
      <c r="E51" s="552" t="s">
        <v>343</v>
      </c>
      <c r="F51" s="545">
        <v>61076.3</v>
      </c>
      <c r="G51" s="553">
        <v>56623.3</v>
      </c>
      <c r="H51" s="509">
        <v>53475.4</v>
      </c>
      <c r="I51" s="296">
        <f>H51/H6</f>
        <v>0.12475600148282975</v>
      </c>
      <c r="J51" s="73">
        <f t="shared" ref="J51:J80" si="83">H51-G51</f>
        <v>-3147.9000000000015</v>
      </c>
      <c r="K51" s="278">
        <f t="shared" si="53"/>
        <v>0.94440627798097243</v>
      </c>
      <c r="L51" s="204">
        <v>8993.2999999999993</v>
      </c>
      <c r="M51" s="401">
        <v>9161.2000000000007</v>
      </c>
      <c r="N51" s="73">
        <v>7700.5</v>
      </c>
      <c r="O51" s="401">
        <v>4994.1000000000004</v>
      </c>
      <c r="P51" s="73">
        <f t="shared" si="78"/>
        <v>-2706.3999999999996</v>
      </c>
      <c r="Q51" s="219">
        <f t="shared" si="79"/>
        <v>0.64854230244789302</v>
      </c>
      <c r="R51" s="204">
        <f t="shared" si="9"/>
        <v>70069.600000000006</v>
      </c>
      <c r="S51" s="401">
        <f t="shared" si="10"/>
        <v>70237.5</v>
      </c>
      <c r="T51" s="73">
        <f t="shared" ref="T51:T60" si="84">SUM(G51,N51)</f>
        <v>64323.8</v>
      </c>
      <c r="U51" s="73">
        <f t="shared" si="11"/>
        <v>58469.5</v>
      </c>
      <c r="V51" s="73">
        <f t="shared" si="7"/>
        <v>-5854.3000000000029</v>
      </c>
      <c r="W51" s="562">
        <f t="shared" si="8"/>
        <v>0.90898703123882607</v>
      </c>
      <c r="X51" s="24"/>
      <c r="Y51" s="351" t="str">
        <f t="shared" si="2"/>
        <v/>
      </c>
      <c r="Z51" s="351" t="str">
        <f t="shared" si="3"/>
        <v/>
      </c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</row>
    <row r="52" spans="1:190" s="370" customFormat="1" ht="43.5" hidden="1" customHeight="1" thickBot="1" x14ac:dyDescent="0.3">
      <c r="A52" s="371"/>
      <c r="B52" s="375"/>
      <c r="C52" s="376"/>
      <c r="D52" s="350"/>
      <c r="E52" s="357" t="s">
        <v>317</v>
      </c>
      <c r="F52" s="502"/>
      <c r="G52" s="498"/>
      <c r="H52" s="510"/>
      <c r="I52" s="377">
        <f>H52/H6</f>
        <v>0</v>
      </c>
      <c r="J52" s="366">
        <f t="shared" si="83"/>
        <v>0</v>
      </c>
      <c r="K52" s="378" t="e">
        <f t="shared" si="53"/>
        <v>#DIV/0!</v>
      </c>
      <c r="L52" s="365"/>
      <c r="M52" s="400"/>
      <c r="N52" s="360"/>
      <c r="O52" s="400"/>
      <c r="P52" s="360">
        <f t="shared" si="78"/>
        <v>0</v>
      </c>
      <c r="Q52" s="361" t="e">
        <f t="shared" si="79"/>
        <v>#DIV/0!</v>
      </c>
      <c r="R52" s="369">
        <f t="shared" si="9"/>
        <v>0</v>
      </c>
      <c r="S52" s="400">
        <f t="shared" si="10"/>
        <v>0</v>
      </c>
      <c r="T52" s="360">
        <f t="shared" si="84"/>
        <v>0</v>
      </c>
      <c r="U52" s="360">
        <f t="shared" si="11"/>
        <v>0</v>
      </c>
      <c r="V52" s="360">
        <f t="shared" si="7"/>
        <v>0</v>
      </c>
      <c r="W52" s="563" t="e">
        <f t="shared" si="8"/>
        <v>#DIV/0!</v>
      </c>
      <c r="X52" s="362"/>
      <c r="Y52" s="363" t="str">
        <f t="shared" si="2"/>
        <v/>
      </c>
      <c r="Z52" s="363" t="str">
        <f t="shared" si="3"/>
        <v/>
      </c>
      <c r="AA52" s="364"/>
      <c r="AB52" s="364"/>
      <c r="AC52" s="364"/>
      <c r="AD52" s="364"/>
      <c r="AE52" s="364"/>
      <c r="AF52" s="364"/>
      <c r="AG52" s="364"/>
      <c r="AH52" s="364"/>
      <c r="AI52" s="364"/>
      <c r="AJ52" s="364"/>
      <c r="AK52" s="364"/>
      <c r="AL52" s="364"/>
      <c r="AM52" s="364"/>
      <c r="AN52" s="364"/>
      <c r="AO52" s="364"/>
      <c r="AP52" s="364"/>
      <c r="AQ52" s="364"/>
      <c r="AR52" s="364"/>
      <c r="AS52" s="364"/>
      <c r="AT52" s="364"/>
      <c r="AU52" s="364"/>
      <c r="AV52" s="367"/>
      <c r="AW52" s="367"/>
      <c r="AX52" s="367"/>
      <c r="AY52" s="367"/>
      <c r="AZ52" s="367"/>
      <c r="BA52" s="367"/>
      <c r="BB52" s="367"/>
      <c r="BC52" s="367"/>
      <c r="BD52" s="367"/>
      <c r="BE52" s="367"/>
      <c r="BF52" s="367"/>
      <c r="BG52" s="367"/>
      <c r="BH52" s="367"/>
      <c r="BI52" s="367"/>
      <c r="BJ52" s="367"/>
      <c r="BK52" s="367"/>
      <c r="BL52" s="367"/>
      <c r="BM52" s="367"/>
      <c r="BN52" s="367"/>
      <c r="BO52" s="367"/>
      <c r="BP52" s="367"/>
      <c r="BQ52" s="367"/>
      <c r="BR52" s="367"/>
      <c r="BS52" s="367"/>
      <c r="BT52" s="367"/>
      <c r="BU52" s="367"/>
      <c r="BV52" s="367"/>
      <c r="BW52" s="367"/>
      <c r="BX52" s="367"/>
      <c r="BY52" s="367"/>
      <c r="BZ52" s="367"/>
      <c r="CA52" s="367"/>
      <c r="CB52" s="367"/>
      <c r="CC52" s="367"/>
      <c r="CD52" s="367"/>
      <c r="CE52" s="367"/>
      <c r="CF52" s="367"/>
      <c r="CG52" s="367"/>
      <c r="CH52" s="367"/>
      <c r="CI52" s="367"/>
      <c r="CJ52" s="367"/>
      <c r="CK52" s="367"/>
      <c r="CL52" s="367"/>
      <c r="CM52" s="367"/>
      <c r="CN52" s="367"/>
      <c r="CO52" s="367"/>
      <c r="CP52" s="367"/>
      <c r="CQ52" s="367"/>
      <c r="CR52" s="367"/>
      <c r="CS52" s="367"/>
      <c r="CT52" s="367"/>
      <c r="CU52" s="367"/>
      <c r="CV52" s="367"/>
      <c r="CW52" s="367"/>
      <c r="CX52" s="367"/>
      <c r="CY52" s="367"/>
      <c r="CZ52" s="367"/>
      <c r="DA52" s="367"/>
      <c r="DB52" s="367"/>
      <c r="DC52" s="367"/>
      <c r="DD52" s="367"/>
      <c r="DE52" s="367"/>
      <c r="DF52" s="367"/>
      <c r="DG52" s="367"/>
      <c r="DH52" s="367"/>
      <c r="DI52" s="367"/>
      <c r="DJ52" s="367"/>
      <c r="DK52" s="367"/>
      <c r="DL52" s="367"/>
      <c r="DM52" s="367"/>
      <c r="DN52" s="367"/>
      <c r="DO52" s="367"/>
      <c r="DP52" s="367"/>
      <c r="DQ52" s="367"/>
      <c r="DR52" s="367"/>
      <c r="DS52" s="367"/>
      <c r="DT52" s="367"/>
      <c r="DU52" s="367"/>
      <c r="DV52" s="367"/>
      <c r="DW52" s="367"/>
      <c r="DX52" s="367"/>
      <c r="DY52" s="367"/>
      <c r="DZ52" s="367"/>
      <c r="EA52" s="367"/>
      <c r="EB52" s="367"/>
      <c r="EC52" s="367"/>
      <c r="ED52" s="367"/>
      <c r="EE52" s="367"/>
      <c r="EF52" s="367"/>
      <c r="EG52" s="367"/>
      <c r="EH52" s="367"/>
      <c r="EI52" s="367"/>
      <c r="EJ52" s="367"/>
      <c r="EK52" s="367"/>
      <c r="EL52" s="367"/>
      <c r="EM52" s="367"/>
      <c r="EN52" s="367"/>
      <c r="EO52" s="367"/>
      <c r="EP52" s="367"/>
      <c r="EQ52" s="367"/>
      <c r="ER52" s="367"/>
      <c r="ES52" s="367"/>
      <c r="ET52" s="367"/>
      <c r="EU52" s="367"/>
      <c r="EV52" s="367"/>
      <c r="EW52" s="367"/>
      <c r="EX52" s="367"/>
      <c r="EY52" s="367"/>
      <c r="EZ52" s="367"/>
      <c r="FA52" s="367"/>
      <c r="FB52" s="367"/>
      <c r="FC52" s="367"/>
      <c r="FD52" s="367"/>
      <c r="FE52" s="367"/>
      <c r="FF52" s="367"/>
      <c r="FG52" s="367"/>
      <c r="FH52" s="367"/>
      <c r="FI52" s="367"/>
      <c r="FJ52" s="367"/>
      <c r="FK52" s="367"/>
      <c r="FL52" s="367"/>
      <c r="FM52" s="367"/>
      <c r="FN52" s="367"/>
      <c r="FO52" s="367"/>
      <c r="FP52" s="367"/>
      <c r="FQ52" s="367"/>
      <c r="FR52" s="367"/>
      <c r="FS52" s="367"/>
      <c r="FT52" s="367"/>
      <c r="FU52" s="367"/>
      <c r="FV52" s="367"/>
      <c r="FW52" s="367"/>
      <c r="FX52" s="367"/>
      <c r="FY52" s="367"/>
      <c r="FZ52" s="367"/>
      <c r="GA52" s="367"/>
      <c r="GB52" s="367"/>
      <c r="GC52" s="367"/>
      <c r="GD52" s="367"/>
      <c r="GE52" s="367"/>
      <c r="GF52" s="367"/>
      <c r="GG52" s="367"/>
      <c r="GH52" s="367"/>
    </row>
    <row r="53" spans="1:190" s="370" customFormat="1" ht="29.25" hidden="1" customHeight="1" x14ac:dyDescent="0.25">
      <c r="A53" s="371"/>
      <c r="B53" s="375"/>
      <c r="C53" s="376"/>
      <c r="D53" s="350"/>
      <c r="E53" s="368" t="s">
        <v>316</v>
      </c>
      <c r="F53" s="502"/>
      <c r="G53" s="498"/>
      <c r="H53" s="510"/>
      <c r="I53" s="377">
        <f>H53/H6</f>
        <v>0</v>
      </c>
      <c r="J53" s="366">
        <f t="shared" si="83"/>
        <v>0</v>
      </c>
      <c r="K53" s="378" t="e">
        <f t="shared" si="53"/>
        <v>#DIV/0!</v>
      </c>
      <c r="L53" s="365"/>
      <c r="M53" s="400"/>
      <c r="N53" s="360"/>
      <c r="O53" s="400"/>
      <c r="P53" s="360">
        <f t="shared" si="78"/>
        <v>0</v>
      </c>
      <c r="Q53" s="361" t="e">
        <f t="shared" si="79"/>
        <v>#DIV/0!</v>
      </c>
      <c r="R53" s="369">
        <f t="shared" ref="R53:R55" si="85">SUM(F53,L53)</f>
        <v>0</v>
      </c>
      <c r="S53" s="400">
        <f t="shared" ref="S53:S55" si="86">SUM(F53,M53)</f>
        <v>0</v>
      </c>
      <c r="T53" s="360">
        <f t="shared" ref="T53:T55" si="87">SUM(G53,N53)</f>
        <v>0</v>
      </c>
      <c r="U53" s="360">
        <f t="shared" ref="U53:U55" si="88">SUM(H53,O53)</f>
        <v>0</v>
      </c>
      <c r="V53" s="360">
        <f t="shared" si="7"/>
        <v>0</v>
      </c>
      <c r="W53" s="564" t="e">
        <f t="shared" si="8"/>
        <v>#DIV/0!</v>
      </c>
      <c r="X53" s="362"/>
      <c r="Y53" s="363"/>
      <c r="Z53" s="363"/>
      <c r="AA53" s="364"/>
      <c r="AB53" s="364"/>
      <c r="AC53" s="364"/>
      <c r="AD53" s="364"/>
      <c r="AE53" s="364"/>
      <c r="AF53" s="364"/>
      <c r="AG53" s="364"/>
      <c r="AH53" s="364"/>
      <c r="AI53" s="364"/>
      <c r="AJ53" s="364"/>
      <c r="AK53" s="364"/>
      <c r="AL53" s="364"/>
      <c r="AM53" s="364"/>
      <c r="AN53" s="364"/>
      <c r="AO53" s="364"/>
      <c r="AP53" s="364"/>
      <c r="AQ53" s="364"/>
      <c r="AR53" s="364"/>
      <c r="AS53" s="364"/>
      <c r="AT53" s="364"/>
      <c r="AU53" s="364"/>
      <c r="AV53" s="367"/>
      <c r="AW53" s="367"/>
      <c r="AX53" s="367"/>
      <c r="AY53" s="367"/>
      <c r="AZ53" s="367"/>
      <c r="BA53" s="367"/>
      <c r="BB53" s="367"/>
      <c r="BC53" s="367"/>
      <c r="BD53" s="367"/>
      <c r="BE53" s="367"/>
      <c r="BF53" s="367"/>
      <c r="BG53" s="367"/>
      <c r="BH53" s="367"/>
      <c r="BI53" s="367"/>
      <c r="BJ53" s="367"/>
      <c r="BK53" s="367"/>
      <c r="BL53" s="367"/>
      <c r="BM53" s="367"/>
      <c r="BN53" s="367"/>
      <c r="BO53" s="367"/>
      <c r="BP53" s="367"/>
      <c r="BQ53" s="367"/>
      <c r="BR53" s="367"/>
      <c r="BS53" s="367"/>
      <c r="BT53" s="367"/>
      <c r="BU53" s="367"/>
      <c r="BV53" s="367"/>
      <c r="BW53" s="367"/>
      <c r="BX53" s="367"/>
      <c r="BY53" s="367"/>
      <c r="BZ53" s="367"/>
      <c r="CA53" s="367"/>
      <c r="CB53" s="367"/>
      <c r="CC53" s="367"/>
      <c r="CD53" s="367"/>
      <c r="CE53" s="367"/>
      <c r="CF53" s="367"/>
      <c r="CG53" s="367"/>
      <c r="CH53" s="367"/>
      <c r="CI53" s="367"/>
      <c r="CJ53" s="367"/>
      <c r="CK53" s="367"/>
      <c r="CL53" s="367"/>
      <c r="CM53" s="367"/>
      <c r="CN53" s="367"/>
      <c r="CO53" s="367"/>
      <c r="CP53" s="367"/>
      <c r="CQ53" s="367"/>
      <c r="CR53" s="367"/>
      <c r="CS53" s="367"/>
      <c r="CT53" s="367"/>
      <c r="CU53" s="367"/>
      <c r="CV53" s="367"/>
      <c r="CW53" s="367"/>
      <c r="CX53" s="367"/>
      <c r="CY53" s="367"/>
      <c r="CZ53" s="367"/>
      <c r="DA53" s="367"/>
      <c r="DB53" s="367"/>
      <c r="DC53" s="367"/>
      <c r="DD53" s="367"/>
      <c r="DE53" s="367"/>
      <c r="DF53" s="367"/>
      <c r="DG53" s="367"/>
      <c r="DH53" s="367"/>
      <c r="DI53" s="367"/>
      <c r="DJ53" s="367"/>
      <c r="DK53" s="367"/>
      <c r="DL53" s="367"/>
      <c r="DM53" s="367"/>
      <c r="DN53" s="367"/>
      <c r="DO53" s="367"/>
      <c r="DP53" s="367"/>
      <c r="DQ53" s="367"/>
      <c r="DR53" s="367"/>
      <c r="DS53" s="367"/>
      <c r="DT53" s="367"/>
      <c r="DU53" s="367"/>
      <c r="DV53" s="367"/>
      <c r="DW53" s="367"/>
      <c r="DX53" s="367"/>
      <c r="DY53" s="367"/>
      <c r="DZ53" s="367"/>
      <c r="EA53" s="367"/>
      <c r="EB53" s="367"/>
      <c r="EC53" s="367"/>
      <c r="ED53" s="367"/>
      <c r="EE53" s="367"/>
      <c r="EF53" s="367"/>
      <c r="EG53" s="367"/>
      <c r="EH53" s="367"/>
      <c r="EI53" s="367"/>
      <c r="EJ53" s="367"/>
      <c r="EK53" s="367"/>
      <c r="EL53" s="367"/>
      <c r="EM53" s="367"/>
      <c r="EN53" s="367"/>
      <c r="EO53" s="367"/>
      <c r="EP53" s="367"/>
      <c r="EQ53" s="367"/>
      <c r="ER53" s="367"/>
      <c r="ES53" s="367"/>
      <c r="ET53" s="367"/>
      <c r="EU53" s="367"/>
      <c r="EV53" s="367"/>
      <c r="EW53" s="367"/>
      <c r="EX53" s="367"/>
      <c r="EY53" s="367"/>
      <c r="EZ53" s="367"/>
      <c r="FA53" s="367"/>
      <c r="FB53" s="367"/>
      <c r="FC53" s="367"/>
      <c r="FD53" s="367"/>
      <c r="FE53" s="367"/>
      <c r="FF53" s="367"/>
      <c r="FG53" s="367"/>
      <c r="FH53" s="367"/>
      <c r="FI53" s="367"/>
      <c r="FJ53" s="367"/>
      <c r="FK53" s="367"/>
      <c r="FL53" s="367"/>
      <c r="FM53" s="367"/>
      <c r="FN53" s="367"/>
      <c r="FO53" s="367"/>
      <c r="FP53" s="367"/>
      <c r="FQ53" s="367"/>
      <c r="FR53" s="367"/>
      <c r="FS53" s="367"/>
      <c r="FT53" s="367"/>
      <c r="FU53" s="367"/>
      <c r="FV53" s="367"/>
      <c r="FW53" s="367"/>
      <c r="FX53" s="367"/>
      <c r="FY53" s="367"/>
      <c r="FZ53" s="367"/>
      <c r="GA53" s="367"/>
      <c r="GB53" s="367"/>
      <c r="GC53" s="367"/>
      <c r="GD53" s="367"/>
      <c r="GE53" s="367"/>
      <c r="GF53" s="367"/>
      <c r="GG53" s="367"/>
      <c r="GH53" s="367"/>
    </row>
    <row r="54" spans="1:190" s="370" customFormat="1" ht="29.25" customHeight="1" x14ac:dyDescent="0.25">
      <c r="A54" s="371"/>
      <c r="B54" s="375"/>
      <c r="C54" s="376"/>
      <c r="D54" s="350"/>
      <c r="E54" s="579" t="s">
        <v>459</v>
      </c>
      <c r="F54" s="502"/>
      <c r="G54" s="498"/>
      <c r="H54" s="510"/>
      <c r="I54" s="377"/>
      <c r="J54" s="366"/>
      <c r="K54" s="378"/>
      <c r="L54" s="365">
        <v>2866.3</v>
      </c>
      <c r="M54" s="400">
        <v>2866.3</v>
      </c>
      <c r="N54" s="360">
        <v>2866.3</v>
      </c>
      <c r="O54" s="740">
        <v>446.9</v>
      </c>
      <c r="P54" s="360">
        <f t="shared" ref="P54" si="89">O54-N54</f>
        <v>-2419.4</v>
      </c>
      <c r="Q54" s="361">
        <f t="shared" ref="Q54" si="90">O54/N54</f>
        <v>0.15591529149077205</v>
      </c>
      <c r="R54" s="369">
        <f t="shared" si="85"/>
        <v>2866.3</v>
      </c>
      <c r="S54" s="400">
        <f t="shared" si="86"/>
        <v>2866.3</v>
      </c>
      <c r="T54" s="360">
        <f t="shared" si="87"/>
        <v>2866.3</v>
      </c>
      <c r="U54" s="360">
        <f t="shared" si="88"/>
        <v>446.9</v>
      </c>
      <c r="V54" s="360">
        <f t="shared" ref="V54" si="91">U54-T54</f>
        <v>-2419.4</v>
      </c>
      <c r="W54" s="597">
        <f t="shared" ref="W54" si="92">U54/T54</f>
        <v>0.15591529149077205</v>
      </c>
      <c r="X54" s="362"/>
      <c r="Y54" s="363"/>
      <c r="Z54" s="363"/>
      <c r="AA54" s="364"/>
      <c r="AB54" s="364"/>
      <c r="AC54" s="364"/>
      <c r="AD54" s="364"/>
      <c r="AE54" s="364"/>
      <c r="AF54" s="364"/>
      <c r="AG54" s="364"/>
      <c r="AH54" s="364"/>
      <c r="AI54" s="364"/>
      <c r="AJ54" s="364"/>
      <c r="AK54" s="364"/>
      <c r="AL54" s="364"/>
      <c r="AM54" s="364"/>
      <c r="AN54" s="364"/>
      <c r="AO54" s="364"/>
      <c r="AP54" s="364"/>
      <c r="AQ54" s="364"/>
      <c r="AR54" s="364"/>
      <c r="AS54" s="364"/>
      <c r="AT54" s="364"/>
      <c r="AU54" s="364"/>
      <c r="AV54" s="367"/>
      <c r="AW54" s="367"/>
      <c r="AX54" s="367"/>
      <c r="AY54" s="367"/>
      <c r="AZ54" s="367"/>
      <c r="BA54" s="367"/>
      <c r="BB54" s="367"/>
      <c r="BC54" s="367"/>
      <c r="BD54" s="367"/>
      <c r="BE54" s="367"/>
      <c r="BF54" s="367"/>
      <c r="BG54" s="367"/>
      <c r="BH54" s="367"/>
      <c r="BI54" s="367"/>
      <c r="BJ54" s="367"/>
      <c r="BK54" s="367"/>
      <c r="BL54" s="367"/>
      <c r="BM54" s="367"/>
      <c r="BN54" s="367"/>
      <c r="BO54" s="367"/>
      <c r="BP54" s="367"/>
      <c r="BQ54" s="367"/>
      <c r="BR54" s="367"/>
      <c r="BS54" s="367"/>
      <c r="BT54" s="367"/>
      <c r="BU54" s="367"/>
      <c r="BV54" s="367"/>
      <c r="BW54" s="367"/>
      <c r="BX54" s="367"/>
      <c r="BY54" s="367"/>
      <c r="BZ54" s="367"/>
      <c r="CA54" s="367"/>
      <c r="CB54" s="367"/>
      <c r="CC54" s="367"/>
      <c r="CD54" s="367"/>
      <c r="CE54" s="367"/>
      <c r="CF54" s="367"/>
      <c r="CG54" s="367"/>
      <c r="CH54" s="367"/>
      <c r="CI54" s="367"/>
      <c r="CJ54" s="367"/>
      <c r="CK54" s="367"/>
      <c r="CL54" s="367"/>
      <c r="CM54" s="367"/>
      <c r="CN54" s="367"/>
      <c r="CO54" s="367"/>
      <c r="CP54" s="367"/>
      <c r="CQ54" s="367"/>
      <c r="CR54" s="367"/>
      <c r="CS54" s="367"/>
      <c r="CT54" s="367"/>
      <c r="CU54" s="367"/>
      <c r="CV54" s="367"/>
      <c r="CW54" s="367"/>
      <c r="CX54" s="367"/>
      <c r="CY54" s="367"/>
      <c r="CZ54" s="367"/>
      <c r="DA54" s="367"/>
      <c r="DB54" s="367"/>
      <c r="DC54" s="367"/>
      <c r="DD54" s="367"/>
      <c r="DE54" s="367"/>
      <c r="DF54" s="367"/>
      <c r="DG54" s="367"/>
      <c r="DH54" s="367"/>
      <c r="DI54" s="367"/>
      <c r="DJ54" s="367"/>
      <c r="DK54" s="367"/>
      <c r="DL54" s="367"/>
      <c r="DM54" s="367"/>
      <c r="DN54" s="367"/>
      <c r="DO54" s="367"/>
      <c r="DP54" s="367"/>
      <c r="DQ54" s="367"/>
      <c r="DR54" s="367"/>
      <c r="DS54" s="367"/>
      <c r="DT54" s="367"/>
      <c r="DU54" s="367"/>
      <c r="DV54" s="367"/>
      <c r="DW54" s="367"/>
      <c r="DX54" s="367"/>
      <c r="DY54" s="367"/>
      <c r="DZ54" s="367"/>
      <c r="EA54" s="367"/>
      <c r="EB54" s="367"/>
      <c r="EC54" s="367"/>
      <c r="ED54" s="367"/>
      <c r="EE54" s="367"/>
      <c r="EF54" s="367"/>
      <c r="EG54" s="367"/>
      <c r="EH54" s="367"/>
      <c r="EI54" s="367"/>
      <c r="EJ54" s="367"/>
      <c r="EK54" s="367"/>
      <c r="EL54" s="367"/>
      <c r="EM54" s="367"/>
      <c r="EN54" s="367"/>
      <c r="EO54" s="367"/>
      <c r="EP54" s="367"/>
      <c r="EQ54" s="367"/>
      <c r="ER54" s="367"/>
      <c r="ES54" s="367"/>
      <c r="ET54" s="367"/>
      <c r="EU54" s="367"/>
      <c r="EV54" s="367"/>
      <c r="EW54" s="367"/>
      <c r="EX54" s="367"/>
      <c r="EY54" s="367"/>
      <c r="EZ54" s="367"/>
      <c r="FA54" s="367"/>
      <c r="FB54" s="367"/>
      <c r="FC54" s="367"/>
      <c r="FD54" s="367"/>
      <c r="FE54" s="367"/>
      <c r="FF54" s="367"/>
      <c r="FG54" s="367"/>
      <c r="FH54" s="367"/>
      <c r="FI54" s="367"/>
      <c r="FJ54" s="367"/>
      <c r="FK54" s="367"/>
      <c r="FL54" s="367"/>
      <c r="FM54" s="367"/>
      <c r="FN54" s="367"/>
      <c r="FO54" s="367"/>
      <c r="FP54" s="367"/>
      <c r="FQ54" s="367"/>
      <c r="FR54" s="367"/>
      <c r="FS54" s="367"/>
      <c r="FT54" s="367"/>
      <c r="FU54" s="367"/>
      <c r="FV54" s="367"/>
      <c r="FW54" s="367"/>
      <c r="FX54" s="367"/>
      <c r="FY54" s="367"/>
      <c r="FZ54" s="367"/>
      <c r="GA54" s="367"/>
      <c r="GB54" s="367"/>
      <c r="GC54" s="367"/>
      <c r="GD54" s="367"/>
      <c r="GE54" s="367"/>
      <c r="GF54" s="367"/>
      <c r="GG54" s="367"/>
      <c r="GH54" s="367"/>
    </row>
    <row r="55" spans="1:190" s="659" customFormat="1" ht="42" customHeight="1" x14ac:dyDescent="0.25">
      <c r="A55" s="576"/>
      <c r="B55" s="651"/>
      <c r="C55" s="652"/>
      <c r="D55" s="643"/>
      <c r="E55" s="662" t="s">
        <v>440</v>
      </c>
      <c r="F55" s="654"/>
      <c r="G55" s="655"/>
      <c r="H55" s="655"/>
      <c r="I55" s="582">
        <f>H55/H6</f>
        <v>0</v>
      </c>
      <c r="J55" s="583">
        <f t="shared" si="83"/>
        <v>0</v>
      </c>
      <c r="K55" s="584"/>
      <c r="L55" s="656">
        <v>552</v>
      </c>
      <c r="M55" s="657">
        <v>552</v>
      </c>
      <c r="N55" s="657">
        <v>552</v>
      </c>
      <c r="O55" s="657">
        <v>552</v>
      </c>
      <c r="P55" s="508">
        <f t="shared" si="78"/>
        <v>0</v>
      </c>
      <c r="Q55" s="641">
        <f t="shared" si="79"/>
        <v>1</v>
      </c>
      <c r="R55" s="658">
        <f t="shared" si="85"/>
        <v>552</v>
      </c>
      <c r="S55" s="657">
        <f t="shared" si="86"/>
        <v>552</v>
      </c>
      <c r="T55" s="657">
        <f t="shared" si="87"/>
        <v>552</v>
      </c>
      <c r="U55" s="657">
        <f t="shared" si="88"/>
        <v>552</v>
      </c>
      <c r="V55" s="657">
        <f t="shared" si="7"/>
        <v>0</v>
      </c>
      <c r="W55" s="594">
        <f t="shared" si="8"/>
        <v>1</v>
      </c>
      <c r="X55" s="647"/>
      <c r="Y55" s="590"/>
      <c r="Z55" s="590"/>
      <c r="AA55" s="648"/>
      <c r="AB55" s="648"/>
      <c r="AC55" s="648"/>
      <c r="AD55" s="648"/>
      <c r="AE55" s="648"/>
      <c r="AF55" s="648"/>
      <c r="AG55" s="648"/>
      <c r="AH55" s="648"/>
      <c r="AI55" s="648"/>
      <c r="AJ55" s="648"/>
      <c r="AK55" s="648"/>
      <c r="AL55" s="648"/>
      <c r="AM55" s="648"/>
      <c r="AN55" s="648"/>
      <c r="AO55" s="648"/>
      <c r="AP55" s="648"/>
      <c r="AQ55" s="648"/>
      <c r="AR55" s="648"/>
      <c r="AS55" s="648"/>
      <c r="AT55" s="648"/>
      <c r="AU55" s="648"/>
      <c r="AV55" s="649"/>
      <c r="AW55" s="649"/>
      <c r="AX55" s="649"/>
      <c r="AY55" s="649"/>
      <c r="AZ55" s="649"/>
      <c r="BA55" s="649"/>
      <c r="BB55" s="649"/>
      <c r="BC55" s="649"/>
      <c r="BD55" s="649"/>
      <c r="BE55" s="649"/>
      <c r="BF55" s="649"/>
      <c r="BG55" s="649"/>
      <c r="BH55" s="649"/>
      <c r="BI55" s="649"/>
      <c r="BJ55" s="649"/>
      <c r="BK55" s="649"/>
      <c r="BL55" s="649"/>
      <c r="BM55" s="649"/>
      <c r="BN55" s="649"/>
      <c r="BO55" s="649"/>
      <c r="BP55" s="649"/>
      <c r="BQ55" s="649"/>
      <c r="BR55" s="649"/>
      <c r="BS55" s="649"/>
      <c r="BT55" s="649"/>
      <c r="BU55" s="649"/>
      <c r="BV55" s="649"/>
      <c r="BW55" s="649"/>
      <c r="BX55" s="649"/>
      <c r="BY55" s="649"/>
      <c r="BZ55" s="649"/>
      <c r="CA55" s="649"/>
      <c r="CB55" s="649"/>
      <c r="CC55" s="649"/>
      <c r="CD55" s="649"/>
      <c r="CE55" s="649"/>
      <c r="CF55" s="649"/>
      <c r="CG55" s="649"/>
      <c r="CH55" s="649"/>
      <c r="CI55" s="649"/>
      <c r="CJ55" s="649"/>
      <c r="CK55" s="649"/>
      <c r="CL55" s="649"/>
      <c r="CM55" s="649"/>
      <c r="CN55" s="649"/>
      <c r="CO55" s="649"/>
      <c r="CP55" s="649"/>
      <c r="CQ55" s="649"/>
      <c r="CR55" s="649"/>
      <c r="CS55" s="649"/>
      <c r="CT55" s="649"/>
      <c r="CU55" s="649"/>
      <c r="CV55" s="649"/>
      <c r="CW55" s="649"/>
      <c r="CX55" s="649"/>
      <c r="CY55" s="649"/>
      <c r="CZ55" s="649"/>
      <c r="DA55" s="649"/>
      <c r="DB55" s="649"/>
      <c r="DC55" s="649"/>
      <c r="DD55" s="649"/>
      <c r="DE55" s="649"/>
      <c r="DF55" s="649"/>
      <c r="DG55" s="649"/>
      <c r="DH55" s="649"/>
      <c r="DI55" s="649"/>
      <c r="DJ55" s="649"/>
      <c r="DK55" s="649"/>
      <c r="DL55" s="649"/>
      <c r="DM55" s="649"/>
      <c r="DN55" s="649"/>
      <c r="DO55" s="649"/>
      <c r="DP55" s="649"/>
      <c r="DQ55" s="649"/>
      <c r="DR55" s="649"/>
      <c r="DS55" s="649"/>
      <c r="DT55" s="649"/>
      <c r="DU55" s="649"/>
      <c r="DV55" s="649"/>
      <c r="DW55" s="649"/>
      <c r="DX55" s="649"/>
      <c r="DY55" s="649"/>
      <c r="DZ55" s="649"/>
      <c r="EA55" s="649"/>
      <c r="EB55" s="649"/>
      <c r="EC55" s="649"/>
      <c r="ED55" s="649"/>
      <c r="EE55" s="649"/>
      <c r="EF55" s="649"/>
      <c r="EG55" s="649"/>
      <c r="EH55" s="649"/>
      <c r="EI55" s="649"/>
      <c r="EJ55" s="649"/>
      <c r="EK55" s="649"/>
      <c r="EL55" s="649"/>
      <c r="EM55" s="649"/>
      <c r="EN55" s="649"/>
      <c r="EO55" s="649"/>
      <c r="EP55" s="649"/>
      <c r="EQ55" s="649"/>
      <c r="ER55" s="649"/>
      <c r="ES55" s="649"/>
      <c r="ET55" s="649"/>
      <c r="EU55" s="649"/>
      <c r="EV55" s="649"/>
      <c r="EW55" s="649"/>
      <c r="EX55" s="649"/>
      <c r="EY55" s="649"/>
      <c r="EZ55" s="649"/>
      <c r="FA55" s="649"/>
      <c r="FB55" s="649"/>
      <c r="FC55" s="649"/>
      <c r="FD55" s="649"/>
      <c r="FE55" s="649"/>
      <c r="FF55" s="649"/>
      <c r="FG55" s="649"/>
      <c r="FH55" s="649"/>
      <c r="FI55" s="649"/>
      <c r="FJ55" s="649"/>
      <c r="FK55" s="649"/>
      <c r="FL55" s="649"/>
      <c r="FM55" s="649"/>
      <c r="FN55" s="649"/>
      <c r="FO55" s="649"/>
      <c r="FP55" s="649"/>
      <c r="FQ55" s="649"/>
      <c r="FR55" s="649"/>
      <c r="FS55" s="649"/>
      <c r="FT55" s="649"/>
      <c r="FU55" s="649"/>
      <c r="FV55" s="649"/>
      <c r="FW55" s="649"/>
      <c r="FX55" s="649"/>
      <c r="FY55" s="649"/>
      <c r="FZ55" s="649"/>
      <c r="GA55" s="649"/>
      <c r="GB55" s="649"/>
      <c r="GC55" s="649"/>
      <c r="GD55" s="649"/>
      <c r="GE55" s="649"/>
      <c r="GF55" s="649"/>
      <c r="GG55" s="649"/>
      <c r="GH55" s="649"/>
    </row>
    <row r="56" spans="1:190" s="426" customFormat="1" ht="54.75" customHeight="1" x14ac:dyDescent="0.25">
      <c r="A56" s="598"/>
      <c r="B56" s="599" t="s">
        <v>41</v>
      </c>
      <c r="C56" s="600">
        <v>1020</v>
      </c>
      <c r="D56" s="599" t="s">
        <v>138</v>
      </c>
      <c r="E56" s="668" t="s">
        <v>136</v>
      </c>
      <c r="F56" s="669">
        <v>110443.7</v>
      </c>
      <c r="G56" s="601">
        <v>102164.7</v>
      </c>
      <c r="H56" s="511">
        <v>96365.7</v>
      </c>
      <c r="I56" s="602">
        <f>H56/H6</f>
        <v>0.22481738167632082</v>
      </c>
      <c r="J56" s="401">
        <f t="shared" si="83"/>
        <v>-5799</v>
      </c>
      <c r="K56" s="594">
        <f>H56/G56</f>
        <v>0.94323871160978301</v>
      </c>
      <c r="L56" s="603">
        <v>9399.2999999999993</v>
      </c>
      <c r="M56" s="354">
        <v>10302</v>
      </c>
      <c r="N56" s="354">
        <v>9651.2000000000007</v>
      </c>
      <c r="O56" s="354">
        <v>7048.8</v>
      </c>
      <c r="P56" s="354">
        <f t="shared" si="78"/>
        <v>-2602.4000000000005</v>
      </c>
      <c r="Q56" s="604">
        <f t="shared" si="79"/>
        <v>0.73035477453580899</v>
      </c>
      <c r="R56" s="605">
        <f t="shared" si="9"/>
        <v>119843</v>
      </c>
      <c r="S56" s="354">
        <f t="shared" si="10"/>
        <v>120745.7</v>
      </c>
      <c r="T56" s="354">
        <f t="shared" si="84"/>
        <v>111815.9</v>
      </c>
      <c r="U56" s="354">
        <f t="shared" si="11"/>
        <v>103414.5</v>
      </c>
      <c r="V56" s="354">
        <f t="shared" si="7"/>
        <v>-8401.3999999999942</v>
      </c>
      <c r="W56" s="594">
        <f t="shared" si="8"/>
        <v>0.92486399519209705</v>
      </c>
      <c r="X56" s="637"/>
      <c r="Y56" s="607" t="str">
        <f t="shared" si="2"/>
        <v/>
      </c>
      <c r="Z56" s="607" t="str">
        <f t="shared" si="3"/>
        <v/>
      </c>
      <c r="AA56" s="626"/>
      <c r="AB56" s="626"/>
      <c r="AC56" s="626"/>
      <c r="AD56" s="626"/>
      <c r="AE56" s="626"/>
      <c r="AF56" s="626"/>
      <c r="AG56" s="626"/>
      <c r="AH56" s="626"/>
      <c r="AI56" s="626"/>
      <c r="AJ56" s="626"/>
      <c r="AK56" s="626"/>
      <c r="AL56" s="626"/>
      <c r="AM56" s="626"/>
      <c r="AN56" s="626"/>
      <c r="AO56" s="626"/>
      <c r="AP56" s="626"/>
      <c r="AQ56" s="626"/>
      <c r="AR56" s="626"/>
      <c r="AS56" s="626"/>
      <c r="AT56" s="626"/>
      <c r="AU56" s="626"/>
      <c r="AV56" s="391"/>
      <c r="AW56" s="391"/>
      <c r="AX56" s="391"/>
      <c r="AY56" s="391"/>
      <c r="AZ56" s="391"/>
      <c r="BA56" s="391"/>
      <c r="BB56" s="391"/>
      <c r="BC56" s="391"/>
      <c r="BD56" s="391"/>
      <c r="BE56" s="391"/>
      <c r="BF56" s="391"/>
      <c r="BG56" s="391"/>
      <c r="BH56" s="391"/>
      <c r="BI56" s="391"/>
      <c r="BJ56" s="391"/>
      <c r="BK56" s="391"/>
      <c r="BL56" s="391"/>
      <c r="BM56" s="391"/>
      <c r="BN56" s="391"/>
      <c r="BO56" s="391"/>
      <c r="BP56" s="391"/>
      <c r="BQ56" s="391"/>
      <c r="BR56" s="391"/>
      <c r="BS56" s="391"/>
      <c r="BT56" s="391"/>
      <c r="BU56" s="391"/>
      <c r="BV56" s="391"/>
      <c r="BW56" s="391"/>
      <c r="BX56" s="391"/>
      <c r="BY56" s="391"/>
      <c r="BZ56" s="391"/>
      <c r="CA56" s="391"/>
      <c r="CB56" s="391"/>
      <c r="CC56" s="391"/>
      <c r="CD56" s="391"/>
      <c r="CE56" s="391"/>
      <c r="CF56" s="391"/>
      <c r="CG56" s="391"/>
      <c r="CH56" s="391"/>
      <c r="CI56" s="391"/>
      <c r="CJ56" s="391"/>
      <c r="CK56" s="391"/>
      <c r="CL56" s="391"/>
      <c r="CM56" s="391"/>
      <c r="CN56" s="391"/>
      <c r="CO56" s="391"/>
      <c r="CP56" s="391"/>
      <c r="CQ56" s="391"/>
      <c r="CR56" s="391"/>
      <c r="CS56" s="391"/>
      <c r="CT56" s="391"/>
      <c r="CU56" s="391"/>
      <c r="CV56" s="391"/>
      <c r="CW56" s="391"/>
      <c r="CX56" s="391"/>
      <c r="CY56" s="391"/>
      <c r="CZ56" s="391"/>
      <c r="DA56" s="391"/>
      <c r="DB56" s="391"/>
      <c r="DC56" s="391"/>
      <c r="DD56" s="391"/>
      <c r="DE56" s="391"/>
      <c r="DF56" s="391"/>
      <c r="DG56" s="391"/>
      <c r="DH56" s="391"/>
      <c r="DI56" s="391"/>
      <c r="DJ56" s="391"/>
      <c r="DK56" s="391"/>
      <c r="DL56" s="391"/>
      <c r="DM56" s="391"/>
      <c r="DN56" s="391"/>
      <c r="DO56" s="391"/>
      <c r="DP56" s="391"/>
      <c r="DQ56" s="391"/>
      <c r="DR56" s="391"/>
      <c r="DS56" s="391"/>
      <c r="DT56" s="391"/>
      <c r="DU56" s="391"/>
      <c r="DV56" s="391"/>
      <c r="DW56" s="391"/>
      <c r="DX56" s="391"/>
      <c r="DY56" s="391"/>
      <c r="DZ56" s="391"/>
      <c r="EA56" s="391"/>
      <c r="EB56" s="391"/>
      <c r="EC56" s="391"/>
      <c r="ED56" s="391"/>
      <c r="EE56" s="391"/>
      <c r="EF56" s="391"/>
      <c r="EG56" s="391"/>
      <c r="EH56" s="391"/>
      <c r="EI56" s="391"/>
      <c r="EJ56" s="391"/>
      <c r="EK56" s="391"/>
      <c r="EL56" s="391"/>
      <c r="EM56" s="391"/>
      <c r="EN56" s="391"/>
      <c r="EO56" s="391"/>
      <c r="EP56" s="391"/>
      <c r="EQ56" s="391"/>
      <c r="ER56" s="391"/>
      <c r="ES56" s="391"/>
      <c r="ET56" s="391"/>
      <c r="EU56" s="391"/>
      <c r="EV56" s="391"/>
      <c r="EW56" s="391"/>
      <c r="EX56" s="391"/>
      <c r="EY56" s="391"/>
      <c r="EZ56" s="391"/>
      <c r="FA56" s="391"/>
      <c r="FB56" s="391"/>
      <c r="FC56" s="391"/>
      <c r="FD56" s="391"/>
      <c r="FE56" s="391"/>
      <c r="FF56" s="391"/>
      <c r="FG56" s="391"/>
      <c r="FH56" s="391"/>
      <c r="FI56" s="391"/>
      <c r="FJ56" s="391"/>
      <c r="FK56" s="391"/>
      <c r="FL56" s="391"/>
      <c r="FM56" s="391"/>
      <c r="FN56" s="391"/>
      <c r="FO56" s="391"/>
      <c r="FP56" s="391"/>
      <c r="FQ56" s="391"/>
      <c r="FR56" s="391"/>
      <c r="FS56" s="391"/>
      <c r="FT56" s="391"/>
      <c r="FU56" s="391"/>
      <c r="FV56" s="391"/>
      <c r="FW56" s="391"/>
      <c r="FX56" s="391"/>
      <c r="FY56" s="391"/>
      <c r="FZ56" s="391"/>
      <c r="GA56" s="391"/>
      <c r="GB56" s="391"/>
      <c r="GC56" s="391"/>
      <c r="GD56" s="391"/>
      <c r="GE56" s="391"/>
      <c r="GF56" s="391"/>
      <c r="GG56" s="391"/>
      <c r="GH56" s="391"/>
    </row>
    <row r="57" spans="1:190" s="593" customFormat="1" ht="18" customHeight="1" x14ac:dyDescent="0.25">
      <c r="A57" s="576"/>
      <c r="B57" s="577"/>
      <c r="C57" s="578"/>
      <c r="D57" s="577"/>
      <c r="E57" s="670" t="s">
        <v>276</v>
      </c>
      <c r="F57" s="580">
        <v>60038.5</v>
      </c>
      <c r="G57" s="663">
        <v>55584.6</v>
      </c>
      <c r="H57" s="510">
        <v>55363.8</v>
      </c>
      <c r="I57" s="582">
        <f>H57/H6</f>
        <v>0.12916156428741235</v>
      </c>
      <c r="J57" s="583">
        <f t="shared" si="83"/>
        <v>-220.79999999999563</v>
      </c>
      <c r="K57" s="584">
        <f>H57/G57</f>
        <v>0.99602767673060533</v>
      </c>
      <c r="L57" s="585"/>
      <c r="M57" s="400"/>
      <c r="N57" s="400"/>
      <c r="O57" s="400"/>
      <c r="P57" s="400">
        <f t="shared" ref="P57:P69" si="93">O57-N57</f>
        <v>0</v>
      </c>
      <c r="Q57" s="586"/>
      <c r="R57" s="587">
        <f t="shared" si="9"/>
        <v>60038.5</v>
      </c>
      <c r="S57" s="400">
        <f t="shared" si="10"/>
        <v>60038.5</v>
      </c>
      <c r="T57" s="400">
        <f t="shared" si="84"/>
        <v>55584.6</v>
      </c>
      <c r="U57" s="400">
        <f t="shared" si="11"/>
        <v>55363.8</v>
      </c>
      <c r="V57" s="400">
        <f t="shared" si="7"/>
        <v>-220.79999999999563</v>
      </c>
      <c r="W57" s="594">
        <f t="shared" si="8"/>
        <v>0.99602767673060533</v>
      </c>
      <c r="X57" s="589"/>
      <c r="Y57" s="671" t="str">
        <f t="shared" si="2"/>
        <v/>
      </c>
      <c r="Z57" s="671" t="str">
        <f t="shared" si="3"/>
        <v/>
      </c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91"/>
      <c r="AS57" s="591"/>
      <c r="AT57" s="591"/>
      <c r="AU57" s="591"/>
      <c r="AV57" s="592"/>
      <c r="AW57" s="592"/>
      <c r="AX57" s="592"/>
      <c r="AY57" s="592"/>
      <c r="AZ57" s="592"/>
      <c r="BA57" s="592"/>
      <c r="BB57" s="592"/>
      <c r="BC57" s="592"/>
      <c r="BD57" s="592"/>
      <c r="BE57" s="592"/>
      <c r="BF57" s="592"/>
      <c r="BG57" s="592"/>
      <c r="BH57" s="592"/>
      <c r="BI57" s="592"/>
      <c r="BJ57" s="592"/>
      <c r="BK57" s="592"/>
      <c r="BL57" s="592"/>
      <c r="BM57" s="592"/>
      <c r="BN57" s="592"/>
      <c r="BO57" s="592"/>
      <c r="BP57" s="592"/>
      <c r="BQ57" s="592"/>
      <c r="BR57" s="592"/>
      <c r="BS57" s="592"/>
      <c r="BT57" s="592"/>
      <c r="BU57" s="592"/>
      <c r="BV57" s="592"/>
      <c r="BW57" s="592"/>
      <c r="BX57" s="592"/>
      <c r="BY57" s="592"/>
      <c r="BZ57" s="592"/>
      <c r="CA57" s="592"/>
      <c r="CB57" s="592"/>
      <c r="CC57" s="592"/>
      <c r="CD57" s="592"/>
      <c r="CE57" s="592"/>
      <c r="CF57" s="592"/>
      <c r="CG57" s="592"/>
      <c r="CH57" s="592"/>
      <c r="CI57" s="592"/>
      <c r="CJ57" s="592"/>
      <c r="CK57" s="592"/>
      <c r="CL57" s="592"/>
      <c r="CM57" s="592"/>
      <c r="CN57" s="592"/>
      <c r="CO57" s="592"/>
      <c r="CP57" s="592"/>
      <c r="CQ57" s="592"/>
      <c r="CR57" s="592"/>
      <c r="CS57" s="592"/>
      <c r="CT57" s="592"/>
      <c r="CU57" s="592"/>
      <c r="CV57" s="592"/>
      <c r="CW57" s="592"/>
      <c r="CX57" s="592"/>
      <c r="CY57" s="592"/>
      <c r="CZ57" s="592"/>
      <c r="DA57" s="592"/>
      <c r="DB57" s="592"/>
      <c r="DC57" s="592"/>
      <c r="DD57" s="592"/>
      <c r="DE57" s="592"/>
      <c r="DF57" s="592"/>
      <c r="DG57" s="592"/>
      <c r="DH57" s="592"/>
      <c r="DI57" s="592"/>
      <c r="DJ57" s="592"/>
      <c r="DK57" s="592"/>
      <c r="DL57" s="592"/>
      <c r="DM57" s="592"/>
      <c r="DN57" s="592"/>
      <c r="DO57" s="592"/>
      <c r="DP57" s="592"/>
      <c r="DQ57" s="592"/>
      <c r="DR57" s="592"/>
      <c r="DS57" s="592"/>
      <c r="DT57" s="592"/>
      <c r="DU57" s="592"/>
      <c r="DV57" s="592"/>
      <c r="DW57" s="592"/>
      <c r="DX57" s="592"/>
      <c r="DY57" s="592"/>
      <c r="DZ57" s="592"/>
      <c r="EA57" s="592"/>
      <c r="EB57" s="592"/>
      <c r="EC57" s="592"/>
      <c r="ED57" s="592"/>
      <c r="EE57" s="592"/>
      <c r="EF57" s="592"/>
      <c r="EG57" s="592"/>
      <c r="EH57" s="592"/>
      <c r="EI57" s="592"/>
      <c r="EJ57" s="592"/>
      <c r="EK57" s="592"/>
      <c r="EL57" s="592"/>
      <c r="EM57" s="592"/>
      <c r="EN57" s="592"/>
      <c r="EO57" s="592"/>
      <c r="EP57" s="592"/>
      <c r="EQ57" s="592"/>
      <c r="ER57" s="592"/>
      <c r="ES57" s="592"/>
      <c r="ET57" s="592"/>
      <c r="EU57" s="592"/>
      <c r="EV57" s="592"/>
      <c r="EW57" s="592"/>
      <c r="EX57" s="592"/>
      <c r="EY57" s="592"/>
      <c r="EZ57" s="592"/>
      <c r="FA57" s="592"/>
      <c r="FB57" s="592"/>
      <c r="FC57" s="592"/>
      <c r="FD57" s="592"/>
      <c r="FE57" s="592"/>
      <c r="FF57" s="592"/>
      <c r="FG57" s="592"/>
      <c r="FH57" s="592"/>
      <c r="FI57" s="592"/>
      <c r="FJ57" s="592"/>
      <c r="FK57" s="592"/>
      <c r="FL57" s="592"/>
      <c r="FM57" s="592"/>
      <c r="FN57" s="592"/>
      <c r="FO57" s="592"/>
      <c r="FP57" s="592"/>
      <c r="FQ57" s="592"/>
      <c r="FR57" s="592"/>
      <c r="FS57" s="592"/>
      <c r="FT57" s="592"/>
      <c r="FU57" s="592"/>
      <c r="FV57" s="592"/>
      <c r="FW57" s="592"/>
      <c r="FX57" s="592"/>
      <c r="FY57" s="592"/>
      <c r="FZ57" s="592"/>
      <c r="GA57" s="592"/>
      <c r="GB57" s="592"/>
      <c r="GC57" s="592"/>
      <c r="GD57" s="592"/>
      <c r="GE57" s="592"/>
      <c r="GF57" s="592"/>
      <c r="GG57" s="592"/>
      <c r="GH57" s="592"/>
    </row>
    <row r="58" spans="1:190" s="593" customFormat="1" ht="30" hidden="1" customHeight="1" thickBot="1" x14ac:dyDescent="0.3">
      <c r="A58" s="576"/>
      <c r="B58" s="577"/>
      <c r="C58" s="578"/>
      <c r="D58" s="577"/>
      <c r="E58" s="662" t="s">
        <v>277</v>
      </c>
      <c r="F58" s="672"/>
      <c r="G58" s="673"/>
      <c r="H58" s="674"/>
      <c r="I58" s="582">
        <f t="shared" ref="I58" si="94">H58/H7</f>
        <v>0</v>
      </c>
      <c r="J58" s="583">
        <f t="shared" si="83"/>
        <v>0</v>
      </c>
      <c r="K58" s="584" t="e">
        <f t="shared" ref="K58:K59" si="95">H58/G58</f>
        <v>#DIV/0!</v>
      </c>
      <c r="L58" s="585"/>
      <c r="M58" s="400"/>
      <c r="N58" s="400"/>
      <c r="O58" s="400"/>
      <c r="P58" s="400">
        <f t="shared" ref="P58" si="96">O58-N58</f>
        <v>0</v>
      </c>
      <c r="Q58" s="586" t="e">
        <f t="shared" ref="Q58" si="97">O58/N58</f>
        <v>#DIV/0!</v>
      </c>
      <c r="R58" s="587">
        <f t="shared" ref="R58" si="98">SUM(F58,L58)</f>
        <v>0</v>
      </c>
      <c r="S58" s="400">
        <f t="shared" ref="S58" si="99">SUM(F58,M58)</f>
        <v>0</v>
      </c>
      <c r="T58" s="400">
        <f t="shared" si="84"/>
        <v>0</v>
      </c>
      <c r="U58" s="400">
        <f t="shared" ref="U58" si="100">SUM(H58,O58)</f>
        <v>0</v>
      </c>
      <c r="V58" s="400">
        <f t="shared" ref="V58:V59" si="101">U58-T58</f>
        <v>0</v>
      </c>
      <c r="W58" s="639" t="e">
        <f t="shared" si="8"/>
        <v>#DIV/0!</v>
      </c>
      <c r="X58" s="589"/>
      <c r="Y58" s="590" t="str">
        <f t="shared" si="2"/>
        <v/>
      </c>
      <c r="Z58" s="590" t="str">
        <f t="shared" si="3"/>
        <v/>
      </c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91"/>
      <c r="AS58" s="591"/>
      <c r="AT58" s="591"/>
      <c r="AU58" s="591"/>
      <c r="AV58" s="592"/>
      <c r="AW58" s="592"/>
      <c r="AX58" s="592"/>
      <c r="AY58" s="592"/>
      <c r="AZ58" s="592"/>
      <c r="BA58" s="592"/>
      <c r="BB58" s="592"/>
      <c r="BC58" s="592"/>
      <c r="BD58" s="592"/>
      <c r="BE58" s="592"/>
      <c r="BF58" s="592"/>
      <c r="BG58" s="592"/>
      <c r="BH58" s="592"/>
      <c r="BI58" s="592"/>
      <c r="BJ58" s="592"/>
      <c r="BK58" s="592"/>
      <c r="BL58" s="592"/>
      <c r="BM58" s="592"/>
      <c r="BN58" s="592"/>
      <c r="BO58" s="592"/>
      <c r="BP58" s="592"/>
      <c r="BQ58" s="592"/>
      <c r="BR58" s="592"/>
      <c r="BS58" s="592"/>
      <c r="BT58" s="592"/>
      <c r="BU58" s="592"/>
      <c r="BV58" s="592"/>
      <c r="BW58" s="592"/>
      <c r="BX58" s="592"/>
      <c r="BY58" s="592"/>
      <c r="BZ58" s="592"/>
      <c r="CA58" s="592"/>
      <c r="CB58" s="592"/>
      <c r="CC58" s="592"/>
      <c r="CD58" s="592"/>
      <c r="CE58" s="592"/>
      <c r="CF58" s="592"/>
      <c r="CG58" s="592"/>
      <c r="CH58" s="592"/>
      <c r="CI58" s="592"/>
      <c r="CJ58" s="592"/>
      <c r="CK58" s="592"/>
      <c r="CL58" s="592"/>
      <c r="CM58" s="592"/>
      <c r="CN58" s="592"/>
      <c r="CO58" s="592"/>
      <c r="CP58" s="592"/>
      <c r="CQ58" s="592"/>
      <c r="CR58" s="592"/>
      <c r="CS58" s="592"/>
      <c r="CT58" s="592"/>
      <c r="CU58" s="592"/>
      <c r="CV58" s="592"/>
      <c r="CW58" s="592"/>
      <c r="CX58" s="592"/>
      <c r="CY58" s="592"/>
      <c r="CZ58" s="592"/>
      <c r="DA58" s="592"/>
      <c r="DB58" s="592"/>
      <c r="DC58" s="592"/>
      <c r="DD58" s="592"/>
      <c r="DE58" s="592"/>
      <c r="DF58" s="592"/>
      <c r="DG58" s="592"/>
      <c r="DH58" s="592"/>
      <c r="DI58" s="592"/>
      <c r="DJ58" s="592"/>
      <c r="DK58" s="592"/>
      <c r="DL58" s="592"/>
      <c r="DM58" s="592"/>
      <c r="DN58" s="592"/>
      <c r="DO58" s="592"/>
      <c r="DP58" s="592"/>
      <c r="DQ58" s="592"/>
      <c r="DR58" s="592"/>
      <c r="DS58" s="592"/>
      <c r="DT58" s="592"/>
      <c r="DU58" s="592"/>
      <c r="DV58" s="592"/>
      <c r="DW58" s="592"/>
      <c r="DX58" s="592"/>
      <c r="DY58" s="592"/>
      <c r="DZ58" s="592"/>
      <c r="EA58" s="592"/>
      <c r="EB58" s="592"/>
      <c r="EC58" s="592"/>
      <c r="ED58" s="592"/>
      <c r="EE58" s="592"/>
      <c r="EF58" s="592"/>
      <c r="EG58" s="592"/>
      <c r="EH58" s="592"/>
      <c r="EI58" s="592"/>
      <c r="EJ58" s="592"/>
      <c r="EK58" s="592"/>
      <c r="EL58" s="592"/>
      <c r="EM58" s="592"/>
      <c r="EN58" s="592"/>
      <c r="EO58" s="592"/>
      <c r="EP58" s="592"/>
      <c r="EQ58" s="592"/>
      <c r="ER58" s="592"/>
      <c r="ES58" s="592"/>
      <c r="ET58" s="592"/>
      <c r="EU58" s="592"/>
      <c r="EV58" s="592"/>
      <c r="EW58" s="592"/>
      <c r="EX58" s="592"/>
      <c r="EY58" s="592"/>
      <c r="EZ58" s="592"/>
      <c r="FA58" s="592"/>
      <c r="FB58" s="592"/>
      <c r="FC58" s="592"/>
      <c r="FD58" s="592"/>
      <c r="FE58" s="592"/>
      <c r="FF58" s="592"/>
      <c r="FG58" s="592"/>
      <c r="FH58" s="592"/>
      <c r="FI58" s="592"/>
      <c r="FJ58" s="592"/>
      <c r="FK58" s="592"/>
      <c r="FL58" s="592"/>
      <c r="FM58" s="592"/>
      <c r="FN58" s="592"/>
      <c r="FO58" s="592"/>
      <c r="FP58" s="592"/>
      <c r="FQ58" s="592"/>
      <c r="FR58" s="592"/>
      <c r="FS58" s="592"/>
      <c r="FT58" s="592"/>
      <c r="FU58" s="592"/>
      <c r="FV58" s="592"/>
      <c r="FW58" s="592"/>
      <c r="FX58" s="592"/>
      <c r="FY58" s="592"/>
      <c r="FZ58" s="592"/>
      <c r="GA58" s="592"/>
      <c r="GB58" s="592"/>
      <c r="GC58" s="592"/>
      <c r="GD58" s="592"/>
      <c r="GE58" s="592"/>
      <c r="GF58" s="592"/>
      <c r="GG58" s="592"/>
      <c r="GH58" s="592"/>
    </row>
    <row r="59" spans="1:190" s="593" customFormat="1" ht="30.75" customHeight="1" x14ac:dyDescent="0.25">
      <c r="A59" s="576"/>
      <c r="B59" s="577"/>
      <c r="C59" s="578"/>
      <c r="D59" s="577"/>
      <c r="E59" s="579" t="s">
        <v>458</v>
      </c>
      <c r="F59" s="580">
        <v>199</v>
      </c>
      <c r="G59" s="581">
        <v>199</v>
      </c>
      <c r="H59" s="510">
        <v>199</v>
      </c>
      <c r="I59" s="582">
        <f>H59/H6</f>
        <v>4.642591601948395E-4</v>
      </c>
      <c r="J59" s="583">
        <f t="shared" si="83"/>
        <v>0</v>
      </c>
      <c r="K59" s="584">
        <f t="shared" si="95"/>
        <v>1</v>
      </c>
      <c r="L59" s="585"/>
      <c r="M59" s="400"/>
      <c r="N59" s="400"/>
      <c r="O59" s="400"/>
      <c r="P59" s="400">
        <f t="shared" ref="P59" si="102">O59-N59</f>
        <v>0</v>
      </c>
      <c r="Q59" s="586"/>
      <c r="R59" s="587">
        <f t="shared" ref="R59" si="103">SUM(F59,L59)</f>
        <v>199</v>
      </c>
      <c r="S59" s="400">
        <f t="shared" ref="S59" si="104">SUM(F59,M59)</f>
        <v>199</v>
      </c>
      <c r="T59" s="400">
        <f t="shared" ref="T59" si="105">SUM(G59,N59)</f>
        <v>199</v>
      </c>
      <c r="U59" s="400">
        <f t="shared" ref="U59" si="106">SUM(H59,O59)</f>
        <v>199</v>
      </c>
      <c r="V59" s="400">
        <f t="shared" si="101"/>
        <v>0</v>
      </c>
      <c r="W59" s="584">
        <f t="shared" si="8"/>
        <v>1</v>
      </c>
      <c r="X59" s="589"/>
      <c r="Y59" s="590" t="str">
        <f t="shared" ref="Y59" si="107">IF(J59&lt;=0,"",IF(J59&gt;0,"НІ"))</f>
        <v/>
      </c>
      <c r="Z59" s="590" t="str">
        <f t="shared" ref="Z59" si="108">IF(P59&lt;=0,"",IF(P59&gt;0,"НІ"))</f>
        <v/>
      </c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91"/>
      <c r="AS59" s="591"/>
      <c r="AT59" s="591"/>
      <c r="AU59" s="591"/>
      <c r="AV59" s="592"/>
      <c r="AW59" s="592"/>
      <c r="AX59" s="592"/>
      <c r="AY59" s="592"/>
      <c r="AZ59" s="592"/>
      <c r="BA59" s="592"/>
      <c r="BB59" s="592"/>
      <c r="BC59" s="592"/>
      <c r="BD59" s="592"/>
      <c r="BE59" s="592"/>
      <c r="BF59" s="592"/>
      <c r="BG59" s="592"/>
      <c r="BH59" s="592"/>
      <c r="BI59" s="592"/>
      <c r="BJ59" s="592"/>
      <c r="BK59" s="592"/>
      <c r="BL59" s="592"/>
      <c r="BM59" s="592"/>
      <c r="BN59" s="592"/>
      <c r="BO59" s="592"/>
      <c r="BP59" s="592"/>
      <c r="BQ59" s="592"/>
      <c r="BR59" s="592"/>
      <c r="BS59" s="592"/>
      <c r="BT59" s="592"/>
      <c r="BU59" s="592"/>
      <c r="BV59" s="592"/>
      <c r="BW59" s="592"/>
      <c r="BX59" s="592"/>
      <c r="BY59" s="592"/>
      <c r="BZ59" s="592"/>
      <c r="CA59" s="592"/>
      <c r="CB59" s="592"/>
      <c r="CC59" s="592"/>
      <c r="CD59" s="592"/>
      <c r="CE59" s="592"/>
      <c r="CF59" s="592"/>
      <c r="CG59" s="592"/>
      <c r="CH59" s="592"/>
      <c r="CI59" s="592"/>
      <c r="CJ59" s="592"/>
      <c r="CK59" s="592"/>
      <c r="CL59" s="592"/>
      <c r="CM59" s="592"/>
      <c r="CN59" s="592"/>
      <c r="CO59" s="592"/>
      <c r="CP59" s="592"/>
      <c r="CQ59" s="592"/>
      <c r="CR59" s="592"/>
      <c r="CS59" s="592"/>
      <c r="CT59" s="592"/>
      <c r="CU59" s="592"/>
      <c r="CV59" s="592"/>
      <c r="CW59" s="592"/>
      <c r="CX59" s="592"/>
      <c r="CY59" s="592"/>
      <c r="CZ59" s="592"/>
      <c r="DA59" s="592"/>
      <c r="DB59" s="592"/>
      <c r="DC59" s="592"/>
      <c r="DD59" s="592"/>
      <c r="DE59" s="592"/>
      <c r="DF59" s="592"/>
      <c r="DG59" s="592"/>
      <c r="DH59" s="592"/>
      <c r="DI59" s="592"/>
      <c r="DJ59" s="592"/>
      <c r="DK59" s="592"/>
      <c r="DL59" s="592"/>
      <c r="DM59" s="592"/>
      <c r="DN59" s="592"/>
      <c r="DO59" s="592"/>
      <c r="DP59" s="592"/>
      <c r="DQ59" s="592"/>
      <c r="DR59" s="592"/>
      <c r="DS59" s="592"/>
      <c r="DT59" s="592"/>
      <c r="DU59" s="592"/>
      <c r="DV59" s="592"/>
      <c r="DW59" s="592"/>
      <c r="DX59" s="592"/>
      <c r="DY59" s="592"/>
      <c r="DZ59" s="592"/>
      <c r="EA59" s="592"/>
      <c r="EB59" s="592"/>
      <c r="EC59" s="592"/>
      <c r="ED59" s="592"/>
      <c r="EE59" s="592"/>
      <c r="EF59" s="592"/>
      <c r="EG59" s="592"/>
      <c r="EH59" s="592"/>
      <c r="EI59" s="592"/>
      <c r="EJ59" s="592"/>
      <c r="EK59" s="592"/>
      <c r="EL59" s="592"/>
      <c r="EM59" s="592"/>
      <c r="EN59" s="592"/>
      <c r="EO59" s="592"/>
      <c r="EP59" s="592"/>
      <c r="EQ59" s="592"/>
      <c r="ER59" s="592"/>
      <c r="ES59" s="592"/>
      <c r="ET59" s="592"/>
      <c r="EU59" s="592"/>
      <c r="EV59" s="592"/>
      <c r="EW59" s="592"/>
      <c r="EX59" s="592"/>
      <c r="EY59" s="592"/>
      <c r="EZ59" s="592"/>
      <c r="FA59" s="592"/>
      <c r="FB59" s="592"/>
      <c r="FC59" s="592"/>
      <c r="FD59" s="592"/>
      <c r="FE59" s="592"/>
      <c r="FF59" s="592"/>
      <c r="FG59" s="592"/>
      <c r="FH59" s="592"/>
      <c r="FI59" s="592"/>
      <c r="FJ59" s="592"/>
      <c r="FK59" s="592"/>
      <c r="FL59" s="592"/>
      <c r="FM59" s="592"/>
      <c r="FN59" s="592"/>
      <c r="FO59" s="592"/>
      <c r="FP59" s="592"/>
      <c r="FQ59" s="592"/>
      <c r="FR59" s="592"/>
      <c r="FS59" s="592"/>
      <c r="FT59" s="592"/>
      <c r="FU59" s="592"/>
      <c r="FV59" s="592"/>
      <c r="FW59" s="592"/>
      <c r="FX59" s="592"/>
      <c r="FY59" s="592"/>
      <c r="FZ59" s="592"/>
      <c r="GA59" s="592"/>
      <c r="GB59" s="592"/>
      <c r="GC59" s="592"/>
      <c r="GD59" s="592"/>
      <c r="GE59" s="592"/>
      <c r="GF59" s="592"/>
      <c r="GG59" s="592"/>
      <c r="GH59" s="592"/>
    </row>
    <row r="60" spans="1:190" s="593" customFormat="1" ht="47.25" hidden="1" customHeight="1" thickBot="1" x14ac:dyDescent="0.3">
      <c r="A60" s="576"/>
      <c r="B60" s="577"/>
      <c r="C60" s="578"/>
      <c r="D60" s="577"/>
      <c r="E60" s="670" t="s">
        <v>297</v>
      </c>
      <c r="F60" s="675"/>
      <c r="G60" s="673"/>
      <c r="H60" s="674"/>
      <c r="I60" s="582">
        <f>H60/H6</f>
        <v>0</v>
      </c>
      <c r="J60" s="583">
        <f>H60-G60</f>
        <v>0</v>
      </c>
      <c r="K60" s="584" t="e">
        <f t="shared" ref="K60" si="109">H60/G60</f>
        <v>#DIV/0!</v>
      </c>
      <c r="L60" s="585"/>
      <c r="M60" s="400"/>
      <c r="N60" s="400"/>
      <c r="O60" s="400"/>
      <c r="P60" s="400">
        <f t="shared" si="93"/>
        <v>0</v>
      </c>
      <c r="Q60" s="586" t="e">
        <f t="shared" ref="Q60:Q69" si="110">O60/N60</f>
        <v>#DIV/0!</v>
      </c>
      <c r="R60" s="587">
        <f t="shared" si="9"/>
        <v>0</v>
      </c>
      <c r="S60" s="400">
        <f t="shared" si="10"/>
        <v>0</v>
      </c>
      <c r="T60" s="400">
        <f t="shared" si="84"/>
        <v>0</v>
      </c>
      <c r="U60" s="400">
        <f t="shared" si="11"/>
        <v>0</v>
      </c>
      <c r="V60" s="400">
        <f t="shared" si="7"/>
        <v>0</v>
      </c>
      <c r="W60" s="666" t="e">
        <f t="shared" si="8"/>
        <v>#DIV/0!</v>
      </c>
      <c r="X60" s="589"/>
      <c r="Y60" s="590" t="str">
        <f t="shared" si="2"/>
        <v/>
      </c>
      <c r="Z60" s="590" t="str">
        <f t="shared" si="3"/>
        <v/>
      </c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91"/>
      <c r="AS60" s="591"/>
      <c r="AT60" s="591"/>
      <c r="AU60" s="591"/>
      <c r="AV60" s="592"/>
      <c r="AW60" s="592"/>
      <c r="AX60" s="592"/>
      <c r="AY60" s="592"/>
      <c r="AZ60" s="592"/>
      <c r="BA60" s="592"/>
      <c r="BB60" s="592"/>
      <c r="BC60" s="592"/>
      <c r="BD60" s="592"/>
      <c r="BE60" s="592"/>
      <c r="BF60" s="592"/>
      <c r="BG60" s="592"/>
      <c r="BH60" s="592"/>
      <c r="BI60" s="592"/>
      <c r="BJ60" s="592"/>
      <c r="BK60" s="592"/>
      <c r="BL60" s="592"/>
      <c r="BM60" s="592"/>
      <c r="BN60" s="592"/>
      <c r="BO60" s="592"/>
      <c r="BP60" s="592"/>
      <c r="BQ60" s="592"/>
      <c r="BR60" s="592"/>
      <c r="BS60" s="592"/>
      <c r="BT60" s="592"/>
      <c r="BU60" s="592"/>
      <c r="BV60" s="592"/>
      <c r="BW60" s="592"/>
      <c r="BX60" s="592"/>
      <c r="BY60" s="592"/>
      <c r="BZ60" s="592"/>
      <c r="CA60" s="592"/>
      <c r="CB60" s="592"/>
      <c r="CC60" s="592"/>
      <c r="CD60" s="592"/>
      <c r="CE60" s="592"/>
      <c r="CF60" s="592"/>
      <c r="CG60" s="592"/>
      <c r="CH60" s="592"/>
      <c r="CI60" s="592"/>
      <c r="CJ60" s="592"/>
      <c r="CK60" s="592"/>
      <c r="CL60" s="592"/>
      <c r="CM60" s="592"/>
      <c r="CN60" s="592"/>
      <c r="CO60" s="592"/>
      <c r="CP60" s="592"/>
      <c r="CQ60" s="592"/>
      <c r="CR60" s="592"/>
      <c r="CS60" s="592"/>
      <c r="CT60" s="592"/>
      <c r="CU60" s="592"/>
      <c r="CV60" s="592"/>
      <c r="CW60" s="592"/>
      <c r="CX60" s="592"/>
      <c r="CY60" s="592"/>
      <c r="CZ60" s="592"/>
      <c r="DA60" s="592"/>
      <c r="DB60" s="592"/>
      <c r="DC60" s="592"/>
      <c r="DD60" s="592"/>
      <c r="DE60" s="592"/>
      <c r="DF60" s="592"/>
      <c r="DG60" s="592"/>
      <c r="DH60" s="592"/>
      <c r="DI60" s="592"/>
      <c r="DJ60" s="592"/>
      <c r="DK60" s="592"/>
      <c r="DL60" s="592"/>
      <c r="DM60" s="592"/>
      <c r="DN60" s="592"/>
      <c r="DO60" s="592"/>
      <c r="DP60" s="592"/>
      <c r="DQ60" s="592"/>
      <c r="DR60" s="592"/>
      <c r="DS60" s="592"/>
      <c r="DT60" s="592"/>
      <c r="DU60" s="592"/>
      <c r="DV60" s="592"/>
      <c r="DW60" s="592"/>
      <c r="DX60" s="592"/>
      <c r="DY60" s="592"/>
      <c r="DZ60" s="592"/>
      <c r="EA60" s="592"/>
      <c r="EB60" s="592"/>
      <c r="EC60" s="592"/>
      <c r="ED60" s="592"/>
      <c r="EE60" s="592"/>
      <c r="EF60" s="592"/>
      <c r="EG60" s="592"/>
      <c r="EH60" s="592"/>
      <c r="EI60" s="592"/>
      <c r="EJ60" s="592"/>
      <c r="EK60" s="592"/>
      <c r="EL60" s="592"/>
      <c r="EM60" s="592"/>
      <c r="EN60" s="592"/>
      <c r="EO60" s="592"/>
      <c r="EP60" s="592"/>
      <c r="EQ60" s="592"/>
      <c r="ER60" s="592"/>
      <c r="ES60" s="592"/>
      <c r="ET60" s="592"/>
      <c r="EU60" s="592"/>
      <c r="EV60" s="592"/>
      <c r="EW60" s="592"/>
      <c r="EX60" s="592"/>
      <c r="EY60" s="592"/>
      <c r="EZ60" s="592"/>
      <c r="FA60" s="592"/>
      <c r="FB60" s="592"/>
      <c r="FC60" s="592"/>
      <c r="FD60" s="592"/>
      <c r="FE60" s="592"/>
      <c r="FF60" s="592"/>
      <c r="FG60" s="592"/>
      <c r="FH60" s="592"/>
      <c r="FI60" s="592"/>
      <c r="FJ60" s="592"/>
      <c r="FK60" s="592"/>
      <c r="FL60" s="592"/>
      <c r="FM60" s="592"/>
      <c r="FN60" s="592"/>
      <c r="FO60" s="592"/>
      <c r="FP60" s="592"/>
      <c r="FQ60" s="592"/>
      <c r="FR60" s="592"/>
      <c r="FS60" s="592"/>
      <c r="FT60" s="592"/>
      <c r="FU60" s="592"/>
      <c r="FV60" s="592"/>
      <c r="FW60" s="592"/>
      <c r="FX60" s="592"/>
      <c r="FY60" s="592"/>
      <c r="FZ60" s="592"/>
      <c r="GA60" s="592"/>
      <c r="GB60" s="592"/>
      <c r="GC60" s="592"/>
      <c r="GD60" s="592"/>
      <c r="GE60" s="592"/>
      <c r="GF60" s="592"/>
      <c r="GG60" s="592"/>
      <c r="GH60" s="592"/>
    </row>
    <row r="61" spans="1:190" s="610" customFormat="1" ht="27.75" hidden="1" customHeight="1" thickBot="1" x14ac:dyDescent="0.3">
      <c r="A61" s="598"/>
      <c r="B61" s="599"/>
      <c r="C61" s="600"/>
      <c r="D61" s="599"/>
      <c r="E61" s="676" t="s">
        <v>128</v>
      </c>
      <c r="F61" s="677"/>
      <c r="G61" s="678"/>
      <c r="H61" s="679"/>
      <c r="I61" s="602"/>
      <c r="J61" s="401"/>
      <c r="K61" s="594"/>
      <c r="L61" s="603"/>
      <c r="M61" s="354"/>
      <c r="N61" s="354"/>
      <c r="O61" s="354"/>
      <c r="P61" s="354">
        <f t="shared" si="93"/>
        <v>0</v>
      </c>
      <c r="Q61" s="604" t="e">
        <f t="shared" si="110"/>
        <v>#DIV/0!</v>
      </c>
      <c r="R61" s="605">
        <f>SUM(F61,L61)</f>
        <v>0</v>
      </c>
      <c r="S61" s="354">
        <f t="shared" ref="S61:U62" si="111">SUM(F61,M61)</f>
        <v>0</v>
      </c>
      <c r="T61" s="354">
        <f t="shared" si="111"/>
        <v>0</v>
      </c>
      <c r="U61" s="354">
        <f t="shared" si="111"/>
        <v>0</v>
      </c>
      <c r="V61" s="354">
        <f>U61-T61</f>
        <v>0</v>
      </c>
      <c r="W61" s="588" t="e">
        <f t="shared" si="8"/>
        <v>#DIV/0!</v>
      </c>
      <c r="X61" s="606"/>
      <c r="Y61" s="607" t="str">
        <f t="shared" si="2"/>
        <v/>
      </c>
      <c r="Z61" s="607" t="str">
        <f t="shared" si="3"/>
        <v/>
      </c>
      <c r="AA61" s="608"/>
      <c r="AB61" s="608"/>
      <c r="AC61" s="608"/>
      <c r="AD61" s="608"/>
      <c r="AE61" s="608"/>
      <c r="AF61" s="608"/>
      <c r="AG61" s="608"/>
      <c r="AH61" s="608"/>
      <c r="AI61" s="608"/>
      <c r="AJ61" s="608"/>
      <c r="AK61" s="608"/>
      <c r="AL61" s="608"/>
      <c r="AM61" s="608"/>
      <c r="AN61" s="608"/>
      <c r="AO61" s="608"/>
      <c r="AP61" s="608"/>
      <c r="AQ61" s="608"/>
      <c r="AR61" s="608"/>
      <c r="AS61" s="608"/>
      <c r="AT61" s="608"/>
      <c r="AU61" s="608"/>
      <c r="AV61" s="609"/>
      <c r="AW61" s="609"/>
      <c r="AX61" s="609"/>
      <c r="AY61" s="609"/>
      <c r="AZ61" s="609"/>
      <c r="BA61" s="609"/>
      <c r="BB61" s="609"/>
      <c r="BC61" s="609"/>
      <c r="BD61" s="609"/>
      <c r="BE61" s="609"/>
      <c r="BF61" s="609"/>
      <c r="BG61" s="609"/>
      <c r="BH61" s="609"/>
      <c r="BI61" s="609"/>
      <c r="BJ61" s="609"/>
      <c r="BK61" s="609"/>
      <c r="BL61" s="609"/>
      <c r="BM61" s="609"/>
      <c r="BN61" s="609"/>
      <c r="BO61" s="609"/>
      <c r="BP61" s="609"/>
      <c r="BQ61" s="609"/>
      <c r="BR61" s="609"/>
      <c r="BS61" s="609"/>
      <c r="BT61" s="609"/>
      <c r="BU61" s="609"/>
      <c r="BV61" s="609"/>
      <c r="BW61" s="609"/>
      <c r="BX61" s="609"/>
      <c r="BY61" s="609"/>
      <c r="BZ61" s="609"/>
      <c r="CA61" s="609"/>
      <c r="CB61" s="609"/>
      <c r="CC61" s="609"/>
      <c r="CD61" s="609"/>
      <c r="CE61" s="609"/>
      <c r="CF61" s="609"/>
      <c r="CG61" s="609"/>
      <c r="CH61" s="609"/>
      <c r="CI61" s="609"/>
      <c r="CJ61" s="609"/>
      <c r="CK61" s="609"/>
      <c r="CL61" s="609"/>
      <c r="CM61" s="609"/>
      <c r="CN61" s="609"/>
      <c r="CO61" s="609"/>
      <c r="CP61" s="609"/>
      <c r="CQ61" s="609"/>
      <c r="CR61" s="609"/>
      <c r="CS61" s="609"/>
      <c r="CT61" s="609"/>
      <c r="CU61" s="609"/>
      <c r="CV61" s="609"/>
      <c r="CW61" s="609"/>
      <c r="CX61" s="609"/>
      <c r="CY61" s="609"/>
      <c r="CZ61" s="609"/>
      <c r="DA61" s="609"/>
      <c r="DB61" s="609"/>
      <c r="DC61" s="609"/>
      <c r="DD61" s="609"/>
      <c r="DE61" s="609"/>
      <c r="DF61" s="609"/>
      <c r="DG61" s="609"/>
      <c r="DH61" s="609"/>
      <c r="DI61" s="609"/>
      <c r="DJ61" s="609"/>
      <c r="DK61" s="609"/>
      <c r="DL61" s="609"/>
      <c r="DM61" s="609"/>
      <c r="DN61" s="609"/>
      <c r="DO61" s="609"/>
      <c r="DP61" s="609"/>
      <c r="DQ61" s="609"/>
      <c r="DR61" s="609"/>
      <c r="DS61" s="609"/>
      <c r="DT61" s="609"/>
      <c r="DU61" s="609"/>
      <c r="DV61" s="609"/>
      <c r="DW61" s="609"/>
      <c r="DX61" s="609"/>
      <c r="DY61" s="609"/>
      <c r="DZ61" s="609"/>
      <c r="EA61" s="609"/>
      <c r="EB61" s="609"/>
      <c r="EC61" s="609"/>
      <c r="ED61" s="609"/>
      <c r="EE61" s="609"/>
      <c r="EF61" s="609"/>
      <c r="EG61" s="609"/>
      <c r="EH61" s="609"/>
      <c r="EI61" s="609"/>
      <c r="EJ61" s="609"/>
      <c r="EK61" s="609"/>
      <c r="EL61" s="609"/>
      <c r="EM61" s="609"/>
      <c r="EN61" s="609"/>
      <c r="EO61" s="609"/>
      <c r="EP61" s="609"/>
      <c r="EQ61" s="609"/>
      <c r="ER61" s="609"/>
      <c r="ES61" s="609"/>
      <c r="ET61" s="609"/>
      <c r="EU61" s="609"/>
      <c r="EV61" s="609"/>
      <c r="EW61" s="609"/>
      <c r="EX61" s="609"/>
      <c r="EY61" s="609"/>
      <c r="EZ61" s="609"/>
      <c r="FA61" s="609"/>
      <c r="FB61" s="609"/>
      <c r="FC61" s="609"/>
      <c r="FD61" s="609"/>
      <c r="FE61" s="609"/>
      <c r="FF61" s="609"/>
      <c r="FG61" s="609"/>
      <c r="FH61" s="609"/>
      <c r="FI61" s="609"/>
      <c r="FJ61" s="609"/>
      <c r="FK61" s="609"/>
      <c r="FL61" s="609"/>
      <c r="FM61" s="609"/>
      <c r="FN61" s="609"/>
      <c r="FO61" s="609"/>
      <c r="FP61" s="609"/>
      <c r="FQ61" s="609"/>
      <c r="FR61" s="609"/>
      <c r="FS61" s="609"/>
      <c r="FT61" s="609"/>
      <c r="FU61" s="609"/>
      <c r="FV61" s="609"/>
      <c r="FW61" s="609"/>
      <c r="FX61" s="609"/>
      <c r="FY61" s="609"/>
      <c r="FZ61" s="609"/>
      <c r="GA61" s="609"/>
      <c r="GB61" s="609"/>
      <c r="GC61" s="609"/>
      <c r="GD61" s="609"/>
      <c r="GE61" s="609"/>
      <c r="GF61" s="609"/>
      <c r="GG61" s="609"/>
      <c r="GH61" s="609"/>
    </row>
    <row r="62" spans="1:190" s="683" customFormat="1" ht="27.75" hidden="1" customHeight="1" thickBot="1" x14ac:dyDescent="0.3">
      <c r="A62" s="598"/>
      <c r="B62" s="599"/>
      <c r="C62" s="600"/>
      <c r="D62" s="599"/>
      <c r="E62" s="676" t="s">
        <v>122</v>
      </c>
      <c r="F62" s="677"/>
      <c r="G62" s="678"/>
      <c r="H62" s="679"/>
      <c r="I62" s="602"/>
      <c r="J62" s="401">
        <f>H62-G62</f>
        <v>0</v>
      </c>
      <c r="K62" s="594"/>
      <c r="L62" s="603"/>
      <c r="M62" s="354"/>
      <c r="N62" s="354"/>
      <c r="O62" s="354"/>
      <c r="P62" s="354">
        <f t="shared" si="93"/>
        <v>0</v>
      </c>
      <c r="Q62" s="604" t="e">
        <f t="shared" si="110"/>
        <v>#DIV/0!</v>
      </c>
      <c r="R62" s="605">
        <f>SUM(F62,L62)</f>
        <v>0</v>
      </c>
      <c r="S62" s="354">
        <f t="shared" si="111"/>
        <v>0</v>
      </c>
      <c r="T62" s="354">
        <f t="shared" si="111"/>
        <v>0</v>
      </c>
      <c r="U62" s="354">
        <f t="shared" si="111"/>
        <v>0</v>
      </c>
      <c r="V62" s="354">
        <f>U62-T62</f>
        <v>0</v>
      </c>
      <c r="W62" s="588" t="e">
        <f t="shared" si="8"/>
        <v>#DIV/0!</v>
      </c>
      <c r="X62" s="680"/>
      <c r="Y62" s="607" t="str">
        <f t="shared" si="2"/>
        <v/>
      </c>
      <c r="Z62" s="607" t="str">
        <f t="shared" si="3"/>
        <v/>
      </c>
      <c r="AA62" s="681"/>
      <c r="AB62" s="681"/>
      <c r="AC62" s="681"/>
      <c r="AD62" s="681"/>
      <c r="AE62" s="681"/>
      <c r="AF62" s="681"/>
      <c r="AG62" s="681"/>
      <c r="AH62" s="681"/>
      <c r="AI62" s="681"/>
      <c r="AJ62" s="681"/>
      <c r="AK62" s="681"/>
      <c r="AL62" s="681"/>
      <c r="AM62" s="681"/>
      <c r="AN62" s="681"/>
      <c r="AO62" s="681"/>
      <c r="AP62" s="681"/>
      <c r="AQ62" s="681"/>
      <c r="AR62" s="681"/>
      <c r="AS62" s="681"/>
      <c r="AT62" s="681"/>
      <c r="AU62" s="681"/>
      <c r="AV62" s="682"/>
      <c r="AW62" s="682"/>
      <c r="AX62" s="682"/>
      <c r="AY62" s="682"/>
      <c r="AZ62" s="682"/>
      <c r="BA62" s="682"/>
      <c r="BB62" s="682"/>
      <c r="BC62" s="682"/>
      <c r="BD62" s="682"/>
      <c r="BE62" s="682"/>
      <c r="BF62" s="682"/>
      <c r="BG62" s="682"/>
      <c r="BH62" s="682"/>
      <c r="BI62" s="682"/>
      <c r="BJ62" s="682"/>
      <c r="BK62" s="682"/>
      <c r="BL62" s="682"/>
      <c r="BM62" s="682"/>
      <c r="BN62" s="682"/>
      <c r="BO62" s="682"/>
      <c r="BP62" s="682"/>
      <c r="BQ62" s="682"/>
      <c r="BR62" s="682"/>
      <c r="BS62" s="682"/>
      <c r="BT62" s="682"/>
      <c r="BU62" s="682"/>
      <c r="BV62" s="682"/>
      <c r="BW62" s="682"/>
      <c r="BX62" s="682"/>
      <c r="BY62" s="682"/>
      <c r="BZ62" s="682"/>
      <c r="CA62" s="682"/>
      <c r="CB62" s="682"/>
      <c r="CC62" s="682"/>
      <c r="CD62" s="682"/>
      <c r="CE62" s="682"/>
      <c r="CF62" s="682"/>
      <c r="CG62" s="682"/>
      <c r="CH62" s="682"/>
      <c r="CI62" s="682"/>
      <c r="CJ62" s="682"/>
      <c r="CK62" s="682"/>
      <c r="CL62" s="682"/>
      <c r="CM62" s="682"/>
      <c r="CN62" s="682"/>
      <c r="CO62" s="682"/>
      <c r="CP62" s="682"/>
      <c r="CQ62" s="682"/>
      <c r="CR62" s="682"/>
      <c r="CS62" s="682"/>
      <c r="CT62" s="682"/>
      <c r="CU62" s="682"/>
      <c r="CV62" s="682"/>
      <c r="CW62" s="682"/>
      <c r="CX62" s="682"/>
      <c r="CY62" s="682"/>
      <c r="CZ62" s="682"/>
      <c r="DA62" s="682"/>
      <c r="DB62" s="682"/>
      <c r="DC62" s="682"/>
      <c r="DD62" s="682"/>
      <c r="DE62" s="682"/>
      <c r="DF62" s="682"/>
      <c r="DG62" s="682"/>
      <c r="DH62" s="682"/>
      <c r="DI62" s="682"/>
      <c r="DJ62" s="682"/>
      <c r="DK62" s="682"/>
      <c r="DL62" s="682"/>
      <c r="DM62" s="682"/>
      <c r="DN62" s="682"/>
      <c r="DO62" s="682"/>
      <c r="DP62" s="682"/>
      <c r="DQ62" s="682"/>
      <c r="DR62" s="682"/>
      <c r="DS62" s="682"/>
      <c r="DT62" s="682"/>
      <c r="DU62" s="682"/>
      <c r="DV62" s="682"/>
      <c r="DW62" s="682"/>
      <c r="DX62" s="682"/>
      <c r="DY62" s="682"/>
      <c r="DZ62" s="682"/>
      <c r="EA62" s="682"/>
      <c r="EB62" s="682"/>
      <c r="EC62" s="682"/>
      <c r="ED62" s="682"/>
      <c r="EE62" s="682"/>
      <c r="EF62" s="682"/>
      <c r="EG62" s="682"/>
      <c r="EH62" s="682"/>
      <c r="EI62" s="682"/>
      <c r="EJ62" s="682"/>
      <c r="EK62" s="682"/>
      <c r="EL62" s="682"/>
      <c r="EM62" s="682"/>
      <c r="EN62" s="682"/>
      <c r="EO62" s="682"/>
      <c r="EP62" s="682"/>
      <c r="EQ62" s="682"/>
      <c r="ER62" s="682"/>
      <c r="ES62" s="682"/>
      <c r="ET62" s="682"/>
      <c r="EU62" s="682"/>
      <c r="EV62" s="682"/>
      <c r="EW62" s="682"/>
      <c r="EX62" s="682"/>
      <c r="EY62" s="682"/>
      <c r="EZ62" s="682"/>
      <c r="FA62" s="682"/>
      <c r="FB62" s="682"/>
      <c r="FC62" s="682"/>
      <c r="FD62" s="682"/>
      <c r="FE62" s="682"/>
      <c r="FF62" s="682"/>
      <c r="FG62" s="682"/>
      <c r="FH62" s="682"/>
      <c r="FI62" s="682"/>
      <c r="FJ62" s="682"/>
      <c r="FK62" s="682"/>
      <c r="FL62" s="682"/>
      <c r="FM62" s="682"/>
      <c r="FN62" s="682"/>
      <c r="FO62" s="682"/>
      <c r="FP62" s="682"/>
      <c r="FQ62" s="682"/>
      <c r="FR62" s="682"/>
      <c r="FS62" s="682"/>
      <c r="FT62" s="682"/>
      <c r="FU62" s="682"/>
      <c r="FV62" s="682"/>
      <c r="FW62" s="682"/>
      <c r="FX62" s="682"/>
      <c r="FY62" s="682"/>
      <c r="FZ62" s="682"/>
      <c r="GA62" s="682"/>
      <c r="GB62" s="682"/>
      <c r="GC62" s="682"/>
      <c r="GD62" s="682"/>
      <c r="GE62" s="682"/>
      <c r="GF62" s="682"/>
      <c r="GG62" s="682"/>
      <c r="GH62" s="682"/>
    </row>
    <row r="63" spans="1:190" s="683" customFormat="1" ht="25.5" hidden="1" customHeight="1" x14ac:dyDescent="0.25">
      <c r="A63" s="598"/>
      <c r="B63" s="599"/>
      <c r="C63" s="684"/>
      <c r="D63" s="685"/>
      <c r="E63" s="467"/>
      <c r="F63" s="686"/>
      <c r="G63" s="687"/>
      <c r="H63" s="687"/>
      <c r="I63" s="688"/>
      <c r="J63" s="688"/>
      <c r="K63" s="689"/>
      <c r="L63" s="690"/>
      <c r="M63" s="688"/>
      <c r="N63" s="688"/>
      <c r="O63" s="688"/>
      <c r="P63" s="402">
        <f t="shared" si="93"/>
        <v>0</v>
      </c>
      <c r="Q63" s="691" t="e">
        <f t="shared" si="110"/>
        <v>#DIV/0!</v>
      </c>
      <c r="R63" s="690"/>
      <c r="S63" s="688"/>
      <c r="T63" s="688"/>
      <c r="U63" s="688"/>
      <c r="V63" s="688"/>
      <c r="W63" s="667" t="e">
        <f t="shared" si="8"/>
        <v>#DIV/0!</v>
      </c>
      <c r="X63" s="680"/>
      <c r="Y63" s="607" t="str">
        <f t="shared" si="2"/>
        <v/>
      </c>
      <c r="Z63" s="607" t="str">
        <f t="shared" si="3"/>
        <v/>
      </c>
      <c r="AA63" s="681"/>
      <c r="AB63" s="681"/>
      <c r="AC63" s="681"/>
      <c r="AD63" s="681"/>
      <c r="AE63" s="681"/>
      <c r="AF63" s="681"/>
      <c r="AG63" s="681"/>
      <c r="AH63" s="681"/>
      <c r="AI63" s="681"/>
      <c r="AJ63" s="681"/>
      <c r="AK63" s="681"/>
      <c r="AL63" s="681"/>
      <c r="AM63" s="681"/>
      <c r="AN63" s="681"/>
      <c r="AO63" s="681"/>
      <c r="AP63" s="681"/>
      <c r="AQ63" s="681"/>
      <c r="AR63" s="681"/>
      <c r="AS63" s="681"/>
      <c r="AT63" s="681"/>
      <c r="AU63" s="681"/>
      <c r="AV63" s="682"/>
      <c r="AW63" s="682"/>
      <c r="AX63" s="682"/>
      <c r="AY63" s="682"/>
      <c r="AZ63" s="682"/>
      <c r="BA63" s="682"/>
      <c r="BB63" s="682"/>
      <c r="BC63" s="682"/>
      <c r="BD63" s="682"/>
      <c r="BE63" s="682"/>
      <c r="BF63" s="682"/>
      <c r="BG63" s="682"/>
      <c r="BH63" s="682"/>
      <c r="BI63" s="682"/>
      <c r="BJ63" s="682"/>
      <c r="BK63" s="682"/>
      <c r="BL63" s="682"/>
      <c r="BM63" s="682"/>
      <c r="BN63" s="682"/>
      <c r="BO63" s="682"/>
      <c r="BP63" s="682"/>
      <c r="BQ63" s="682"/>
      <c r="BR63" s="682"/>
      <c r="BS63" s="682"/>
      <c r="BT63" s="682"/>
      <c r="BU63" s="682"/>
      <c r="BV63" s="682"/>
      <c r="BW63" s="682"/>
      <c r="BX63" s="682"/>
      <c r="BY63" s="682"/>
      <c r="BZ63" s="682"/>
      <c r="CA63" s="682"/>
      <c r="CB63" s="682"/>
      <c r="CC63" s="682"/>
      <c r="CD63" s="682"/>
      <c r="CE63" s="682"/>
      <c r="CF63" s="682"/>
      <c r="CG63" s="682"/>
      <c r="CH63" s="682"/>
      <c r="CI63" s="682"/>
      <c r="CJ63" s="682"/>
      <c r="CK63" s="682"/>
      <c r="CL63" s="682"/>
      <c r="CM63" s="682"/>
      <c r="CN63" s="682"/>
      <c r="CO63" s="682"/>
      <c r="CP63" s="682"/>
      <c r="CQ63" s="682"/>
      <c r="CR63" s="682"/>
      <c r="CS63" s="682"/>
      <c r="CT63" s="682"/>
      <c r="CU63" s="682"/>
      <c r="CV63" s="682"/>
      <c r="CW63" s="682"/>
      <c r="CX63" s="682"/>
      <c r="CY63" s="682"/>
      <c r="CZ63" s="682"/>
      <c r="DA63" s="682"/>
      <c r="DB63" s="682"/>
      <c r="DC63" s="682"/>
      <c r="DD63" s="682"/>
      <c r="DE63" s="682"/>
      <c r="DF63" s="682"/>
      <c r="DG63" s="682"/>
      <c r="DH63" s="682"/>
      <c r="DI63" s="682"/>
      <c r="DJ63" s="682"/>
      <c r="DK63" s="682"/>
      <c r="DL63" s="682"/>
      <c r="DM63" s="682"/>
      <c r="DN63" s="682"/>
      <c r="DO63" s="682"/>
      <c r="DP63" s="682"/>
      <c r="DQ63" s="682"/>
      <c r="DR63" s="682"/>
      <c r="DS63" s="682"/>
      <c r="DT63" s="682"/>
      <c r="DU63" s="682"/>
      <c r="DV63" s="682"/>
      <c r="DW63" s="682"/>
      <c r="DX63" s="682"/>
      <c r="DY63" s="682"/>
      <c r="DZ63" s="682"/>
      <c r="EA63" s="682"/>
      <c r="EB63" s="682"/>
      <c r="EC63" s="682"/>
      <c r="ED63" s="682"/>
      <c r="EE63" s="682"/>
      <c r="EF63" s="682"/>
      <c r="EG63" s="682"/>
      <c r="EH63" s="682"/>
      <c r="EI63" s="682"/>
      <c r="EJ63" s="682"/>
      <c r="EK63" s="682"/>
      <c r="EL63" s="682"/>
      <c r="EM63" s="682"/>
      <c r="EN63" s="682"/>
      <c r="EO63" s="682"/>
      <c r="EP63" s="682"/>
      <c r="EQ63" s="682"/>
      <c r="ER63" s="682"/>
      <c r="ES63" s="682"/>
      <c r="ET63" s="682"/>
      <c r="EU63" s="682"/>
      <c r="EV63" s="682"/>
      <c r="EW63" s="682"/>
      <c r="EX63" s="682"/>
      <c r="EY63" s="682"/>
      <c r="EZ63" s="682"/>
      <c r="FA63" s="682"/>
      <c r="FB63" s="682"/>
      <c r="FC63" s="682"/>
      <c r="FD63" s="682"/>
      <c r="FE63" s="682"/>
      <c r="FF63" s="682"/>
      <c r="FG63" s="682"/>
      <c r="FH63" s="682"/>
      <c r="FI63" s="682"/>
      <c r="FJ63" s="682"/>
      <c r="FK63" s="682"/>
      <c r="FL63" s="682"/>
      <c r="FM63" s="682"/>
      <c r="FN63" s="682"/>
      <c r="FO63" s="682"/>
      <c r="FP63" s="682"/>
      <c r="FQ63" s="682"/>
      <c r="FR63" s="682"/>
      <c r="FS63" s="682"/>
      <c r="FT63" s="682"/>
      <c r="FU63" s="682"/>
      <c r="FV63" s="682"/>
      <c r="FW63" s="682"/>
      <c r="FX63" s="682"/>
      <c r="FY63" s="682"/>
      <c r="FZ63" s="682"/>
      <c r="GA63" s="682"/>
      <c r="GB63" s="682"/>
      <c r="GC63" s="682"/>
      <c r="GD63" s="682"/>
      <c r="GE63" s="682"/>
      <c r="GF63" s="682"/>
      <c r="GG63" s="682"/>
      <c r="GH63" s="682"/>
    </row>
    <row r="64" spans="1:190" s="697" customFormat="1" ht="33.75" customHeight="1" x14ac:dyDescent="0.25">
      <c r="A64" s="692"/>
      <c r="B64" s="577"/>
      <c r="C64" s="578"/>
      <c r="D64" s="577"/>
      <c r="E64" s="662" t="s">
        <v>277</v>
      </c>
      <c r="F64" s="655">
        <v>274.60000000000002</v>
      </c>
      <c r="G64" s="655">
        <v>274.60000000000002</v>
      </c>
      <c r="H64" s="655">
        <v>55.3</v>
      </c>
      <c r="I64" s="582">
        <f>H64/H6</f>
        <v>1.290127214008775E-4</v>
      </c>
      <c r="J64" s="583">
        <f t="shared" ref="J64" si="112">H64-G64</f>
        <v>-219.3</v>
      </c>
      <c r="K64" s="584">
        <f>H64/G64</f>
        <v>0.20138383102694826</v>
      </c>
      <c r="L64" s="693">
        <v>62.7</v>
      </c>
      <c r="M64" s="655">
        <v>62.7</v>
      </c>
      <c r="N64" s="655">
        <v>62.7</v>
      </c>
      <c r="O64" s="694"/>
      <c r="P64" s="354">
        <f t="shared" si="93"/>
        <v>-62.7</v>
      </c>
      <c r="Q64" s="604">
        <f t="shared" si="110"/>
        <v>0</v>
      </c>
      <c r="R64" s="587">
        <f t="shared" ref="R64" si="113">SUM(F64,L64)</f>
        <v>337.3</v>
      </c>
      <c r="S64" s="400">
        <f t="shared" ref="S64" si="114">SUM(F64,M64)</f>
        <v>337.3</v>
      </c>
      <c r="T64" s="400">
        <f t="shared" ref="T64" si="115">SUM(G64,N64)</f>
        <v>337.3</v>
      </c>
      <c r="U64" s="400">
        <f t="shared" ref="U64" si="116">SUM(H64,O64)</f>
        <v>55.3</v>
      </c>
      <c r="V64" s="400">
        <f t="shared" ref="V64" si="117">U64-T64</f>
        <v>-282</v>
      </c>
      <c r="W64" s="594">
        <f t="shared" si="8"/>
        <v>0.1639490068188556</v>
      </c>
      <c r="X64" s="695"/>
      <c r="Y64" s="590"/>
      <c r="Z64" s="590"/>
      <c r="AA64" s="696"/>
      <c r="AB64" s="696"/>
      <c r="AC64" s="696"/>
      <c r="AD64" s="696"/>
      <c r="AE64" s="696"/>
      <c r="AF64" s="696"/>
      <c r="AG64" s="696"/>
      <c r="AH64" s="696"/>
      <c r="AI64" s="696"/>
      <c r="AJ64" s="696"/>
      <c r="AK64" s="696"/>
      <c r="AL64" s="696"/>
      <c r="AM64" s="696"/>
      <c r="AN64" s="696"/>
      <c r="AO64" s="696"/>
      <c r="AP64" s="696"/>
      <c r="AQ64" s="696"/>
      <c r="AR64" s="696"/>
      <c r="AS64" s="696"/>
      <c r="AT64" s="696"/>
      <c r="AU64" s="696"/>
      <c r="AV64" s="696"/>
      <c r="AW64" s="696"/>
      <c r="AX64" s="696"/>
      <c r="AY64" s="696"/>
      <c r="AZ64" s="696"/>
      <c r="BA64" s="696"/>
      <c r="BB64" s="696"/>
      <c r="BC64" s="696"/>
      <c r="BD64" s="696"/>
      <c r="BE64" s="696"/>
      <c r="BF64" s="696"/>
      <c r="BG64" s="696"/>
      <c r="BH64" s="696"/>
      <c r="BI64" s="696"/>
      <c r="BJ64" s="696"/>
      <c r="BK64" s="696"/>
      <c r="BL64" s="696"/>
      <c r="BM64" s="696"/>
      <c r="BN64" s="696"/>
      <c r="BO64" s="696"/>
      <c r="BP64" s="696"/>
      <c r="BQ64" s="696"/>
      <c r="BR64" s="696"/>
      <c r="BS64" s="696"/>
      <c r="BT64" s="696"/>
      <c r="BU64" s="696"/>
      <c r="BV64" s="696"/>
      <c r="BW64" s="696"/>
      <c r="BX64" s="696"/>
      <c r="BY64" s="696"/>
      <c r="BZ64" s="696"/>
      <c r="CA64" s="696"/>
      <c r="CB64" s="696"/>
      <c r="CC64" s="696"/>
      <c r="CD64" s="696"/>
      <c r="CE64" s="696"/>
      <c r="CF64" s="696"/>
      <c r="CG64" s="696"/>
      <c r="CH64" s="696"/>
      <c r="CI64" s="696"/>
      <c r="CJ64" s="696"/>
      <c r="CK64" s="696"/>
      <c r="CL64" s="696"/>
      <c r="CM64" s="696"/>
      <c r="CN64" s="696"/>
      <c r="CO64" s="696"/>
      <c r="CP64" s="696"/>
      <c r="CQ64" s="696"/>
      <c r="CR64" s="696"/>
      <c r="CS64" s="696"/>
      <c r="CT64" s="696"/>
      <c r="CU64" s="696"/>
      <c r="CV64" s="696"/>
      <c r="CW64" s="696"/>
      <c r="CX64" s="696"/>
      <c r="CY64" s="696"/>
      <c r="CZ64" s="696"/>
      <c r="DA64" s="696"/>
      <c r="DB64" s="696"/>
      <c r="DC64" s="696"/>
      <c r="DD64" s="696"/>
      <c r="DE64" s="696"/>
      <c r="DF64" s="696"/>
      <c r="DG64" s="696"/>
      <c r="DH64" s="696"/>
      <c r="DI64" s="696"/>
      <c r="DJ64" s="696"/>
      <c r="DK64" s="696"/>
      <c r="DL64" s="696"/>
      <c r="DM64" s="696"/>
      <c r="DN64" s="696"/>
      <c r="DO64" s="696"/>
      <c r="DP64" s="696"/>
      <c r="DQ64" s="696"/>
      <c r="DR64" s="696"/>
      <c r="DS64" s="696"/>
      <c r="DT64" s="696"/>
      <c r="DU64" s="696"/>
      <c r="DV64" s="696"/>
      <c r="DW64" s="696"/>
      <c r="DX64" s="696"/>
      <c r="DY64" s="696"/>
      <c r="DZ64" s="696"/>
      <c r="EA64" s="696"/>
      <c r="EB64" s="696"/>
      <c r="EC64" s="696"/>
      <c r="ED64" s="696"/>
      <c r="EE64" s="696"/>
      <c r="EF64" s="696"/>
      <c r="EG64" s="696"/>
      <c r="EH64" s="696"/>
      <c r="EI64" s="696"/>
      <c r="EJ64" s="696"/>
      <c r="EK64" s="696"/>
      <c r="EL64" s="696"/>
      <c r="EM64" s="696"/>
      <c r="EN64" s="696"/>
      <c r="EO64" s="696"/>
      <c r="EP64" s="696"/>
      <c r="EQ64" s="696"/>
      <c r="ER64" s="696"/>
      <c r="ES64" s="696"/>
      <c r="ET64" s="696"/>
      <c r="EU64" s="696"/>
      <c r="EV64" s="696"/>
      <c r="EW64" s="696"/>
      <c r="EX64" s="696"/>
      <c r="EY64" s="696"/>
      <c r="EZ64" s="696"/>
      <c r="FA64" s="696"/>
      <c r="FB64" s="696"/>
      <c r="FC64" s="696"/>
      <c r="FD64" s="696"/>
      <c r="FE64" s="696"/>
      <c r="FF64" s="696"/>
      <c r="FG64" s="696"/>
      <c r="FH64" s="696"/>
      <c r="FI64" s="696"/>
      <c r="FJ64" s="696"/>
      <c r="FK64" s="696"/>
      <c r="FL64" s="696"/>
      <c r="FM64" s="696"/>
      <c r="FN64" s="696"/>
      <c r="FO64" s="696"/>
      <c r="FP64" s="696"/>
      <c r="FQ64" s="696"/>
      <c r="FR64" s="696"/>
      <c r="FS64" s="696"/>
      <c r="FT64" s="696"/>
      <c r="FU64" s="696"/>
      <c r="FV64" s="696"/>
      <c r="FW64" s="696"/>
      <c r="FX64" s="696"/>
      <c r="FY64" s="696"/>
      <c r="FZ64" s="696"/>
      <c r="GA64" s="696"/>
      <c r="GB64" s="696"/>
      <c r="GC64" s="696"/>
      <c r="GD64" s="696"/>
      <c r="GE64" s="696"/>
      <c r="GF64" s="696"/>
      <c r="GG64" s="696"/>
      <c r="GH64" s="696"/>
    </row>
    <row r="65" spans="1:190" s="697" customFormat="1" ht="45" customHeight="1" x14ac:dyDescent="0.25">
      <c r="A65" s="692"/>
      <c r="B65" s="577"/>
      <c r="C65" s="578"/>
      <c r="D65" s="577"/>
      <c r="E65" s="662" t="s">
        <v>421</v>
      </c>
      <c r="F65" s="655">
        <v>888.8</v>
      </c>
      <c r="G65" s="655">
        <v>888.8</v>
      </c>
      <c r="H65" s="655">
        <v>605.9</v>
      </c>
      <c r="I65" s="582">
        <f>H65/H6</f>
        <v>1.4135408299600666E-3</v>
      </c>
      <c r="J65" s="583">
        <f t="shared" ref="J65" si="118">H65-G65</f>
        <v>-282.89999999999998</v>
      </c>
      <c r="K65" s="584">
        <f>H65/G65</f>
        <v>0.68170567056705667</v>
      </c>
      <c r="L65" s="698"/>
      <c r="M65" s="694"/>
      <c r="N65" s="694"/>
      <c r="O65" s="694"/>
      <c r="P65" s="354">
        <f t="shared" ref="P65" si="119">O65-N65</f>
        <v>0</v>
      </c>
      <c r="Q65" s="604"/>
      <c r="R65" s="587">
        <f t="shared" ref="R65" si="120">SUM(F65,L65)</f>
        <v>888.8</v>
      </c>
      <c r="S65" s="400">
        <f t="shared" ref="S65" si="121">SUM(F65,M65)</f>
        <v>888.8</v>
      </c>
      <c r="T65" s="400">
        <f t="shared" ref="T65" si="122">SUM(G65,N65)</f>
        <v>888.8</v>
      </c>
      <c r="U65" s="400">
        <f t="shared" ref="U65" si="123">SUM(H65,O65)</f>
        <v>605.9</v>
      </c>
      <c r="V65" s="400">
        <f t="shared" ref="V65" si="124">U65-T65</f>
        <v>-282.89999999999998</v>
      </c>
      <c r="W65" s="639">
        <f t="shared" si="8"/>
        <v>0.68170567056705667</v>
      </c>
      <c r="X65" s="695"/>
      <c r="Y65" s="590"/>
      <c r="Z65" s="590"/>
      <c r="AA65" s="696"/>
      <c r="AB65" s="696"/>
      <c r="AC65" s="696"/>
      <c r="AD65" s="696"/>
      <c r="AE65" s="696"/>
      <c r="AF65" s="696"/>
      <c r="AG65" s="696"/>
      <c r="AH65" s="696"/>
      <c r="AI65" s="696"/>
      <c r="AJ65" s="696"/>
      <c r="AK65" s="696"/>
      <c r="AL65" s="696"/>
      <c r="AM65" s="696"/>
      <c r="AN65" s="696"/>
      <c r="AO65" s="696"/>
      <c r="AP65" s="696"/>
      <c r="AQ65" s="696"/>
      <c r="AR65" s="696"/>
      <c r="AS65" s="696"/>
      <c r="AT65" s="696"/>
      <c r="AU65" s="696"/>
      <c r="AV65" s="696"/>
      <c r="AW65" s="696"/>
      <c r="AX65" s="696"/>
      <c r="AY65" s="696"/>
      <c r="AZ65" s="696"/>
      <c r="BA65" s="696"/>
      <c r="BB65" s="696"/>
      <c r="BC65" s="696"/>
      <c r="BD65" s="696"/>
      <c r="BE65" s="696"/>
      <c r="BF65" s="696"/>
      <c r="BG65" s="696"/>
      <c r="BH65" s="696"/>
      <c r="BI65" s="696"/>
      <c r="BJ65" s="696"/>
      <c r="BK65" s="696"/>
      <c r="BL65" s="696"/>
      <c r="BM65" s="696"/>
      <c r="BN65" s="696"/>
      <c r="BO65" s="696"/>
      <c r="BP65" s="696"/>
      <c r="BQ65" s="696"/>
      <c r="BR65" s="696"/>
      <c r="BS65" s="696"/>
      <c r="BT65" s="696"/>
      <c r="BU65" s="696"/>
      <c r="BV65" s="696"/>
      <c r="BW65" s="696"/>
      <c r="BX65" s="696"/>
      <c r="BY65" s="696"/>
      <c r="BZ65" s="696"/>
      <c r="CA65" s="696"/>
      <c r="CB65" s="696"/>
      <c r="CC65" s="696"/>
      <c r="CD65" s="696"/>
      <c r="CE65" s="696"/>
      <c r="CF65" s="696"/>
      <c r="CG65" s="696"/>
      <c r="CH65" s="696"/>
      <c r="CI65" s="696"/>
      <c r="CJ65" s="696"/>
      <c r="CK65" s="696"/>
      <c r="CL65" s="696"/>
      <c r="CM65" s="696"/>
      <c r="CN65" s="696"/>
      <c r="CO65" s="696"/>
      <c r="CP65" s="696"/>
      <c r="CQ65" s="696"/>
      <c r="CR65" s="696"/>
      <c r="CS65" s="696"/>
      <c r="CT65" s="696"/>
      <c r="CU65" s="696"/>
      <c r="CV65" s="696"/>
      <c r="CW65" s="696"/>
      <c r="CX65" s="696"/>
      <c r="CY65" s="696"/>
      <c r="CZ65" s="696"/>
      <c r="DA65" s="696"/>
      <c r="DB65" s="696"/>
      <c r="DC65" s="696"/>
      <c r="DD65" s="696"/>
      <c r="DE65" s="696"/>
      <c r="DF65" s="696"/>
      <c r="DG65" s="696"/>
      <c r="DH65" s="696"/>
      <c r="DI65" s="696"/>
      <c r="DJ65" s="696"/>
      <c r="DK65" s="696"/>
      <c r="DL65" s="696"/>
      <c r="DM65" s="696"/>
      <c r="DN65" s="696"/>
      <c r="DO65" s="696"/>
      <c r="DP65" s="696"/>
      <c r="DQ65" s="696"/>
      <c r="DR65" s="696"/>
      <c r="DS65" s="696"/>
      <c r="DT65" s="696"/>
      <c r="DU65" s="696"/>
      <c r="DV65" s="696"/>
      <c r="DW65" s="696"/>
      <c r="DX65" s="696"/>
      <c r="DY65" s="696"/>
      <c r="DZ65" s="696"/>
      <c r="EA65" s="696"/>
      <c r="EB65" s="696"/>
      <c r="EC65" s="696"/>
      <c r="ED65" s="696"/>
      <c r="EE65" s="696"/>
      <c r="EF65" s="696"/>
      <c r="EG65" s="696"/>
      <c r="EH65" s="696"/>
      <c r="EI65" s="696"/>
      <c r="EJ65" s="696"/>
      <c r="EK65" s="696"/>
      <c r="EL65" s="696"/>
      <c r="EM65" s="696"/>
      <c r="EN65" s="696"/>
      <c r="EO65" s="696"/>
      <c r="EP65" s="696"/>
      <c r="EQ65" s="696"/>
      <c r="ER65" s="696"/>
      <c r="ES65" s="696"/>
      <c r="ET65" s="696"/>
      <c r="EU65" s="696"/>
      <c r="EV65" s="696"/>
      <c r="EW65" s="696"/>
      <c r="EX65" s="696"/>
      <c r="EY65" s="696"/>
      <c r="EZ65" s="696"/>
      <c r="FA65" s="696"/>
      <c r="FB65" s="696"/>
      <c r="FC65" s="696"/>
      <c r="FD65" s="696"/>
      <c r="FE65" s="696"/>
      <c r="FF65" s="696"/>
      <c r="FG65" s="696"/>
      <c r="FH65" s="696"/>
      <c r="FI65" s="696"/>
      <c r="FJ65" s="696"/>
      <c r="FK65" s="696"/>
      <c r="FL65" s="696"/>
      <c r="FM65" s="696"/>
      <c r="FN65" s="696"/>
      <c r="FO65" s="696"/>
      <c r="FP65" s="696"/>
      <c r="FQ65" s="696"/>
      <c r="FR65" s="696"/>
      <c r="FS65" s="696"/>
      <c r="FT65" s="696"/>
      <c r="FU65" s="696"/>
      <c r="FV65" s="696"/>
      <c r="FW65" s="696"/>
      <c r="FX65" s="696"/>
      <c r="FY65" s="696"/>
      <c r="FZ65" s="696"/>
      <c r="GA65" s="696"/>
      <c r="GB65" s="696"/>
      <c r="GC65" s="696"/>
      <c r="GD65" s="696"/>
      <c r="GE65" s="696"/>
      <c r="GF65" s="696"/>
      <c r="GG65" s="696"/>
      <c r="GH65" s="696"/>
    </row>
    <row r="66" spans="1:190" s="697" customFormat="1" ht="30" customHeight="1" x14ac:dyDescent="0.25">
      <c r="A66" s="692"/>
      <c r="B66" s="577"/>
      <c r="C66" s="578"/>
      <c r="D66" s="577"/>
      <c r="E66" s="662" t="s">
        <v>422</v>
      </c>
      <c r="F66" s="699"/>
      <c r="G66" s="694"/>
      <c r="H66" s="694"/>
      <c r="I66" s="582">
        <f>H66/H6</f>
        <v>0</v>
      </c>
      <c r="J66" s="583">
        <f t="shared" ref="J66" si="125">H66-G66</f>
        <v>0</v>
      </c>
      <c r="K66" s="584"/>
      <c r="L66" s="693">
        <v>980.2</v>
      </c>
      <c r="M66" s="655">
        <v>980.2</v>
      </c>
      <c r="N66" s="655">
        <v>980.2</v>
      </c>
      <c r="O66" s="655">
        <v>777.5</v>
      </c>
      <c r="P66" s="354">
        <f t="shared" ref="P66" si="126">O66-N66</f>
        <v>-202.70000000000005</v>
      </c>
      <c r="Q66" s="604">
        <f t="shared" ref="Q66" si="127">O66/N66</f>
        <v>0.79320546827178118</v>
      </c>
      <c r="R66" s="587">
        <f t="shared" ref="R66" si="128">SUM(F66,L66)</f>
        <v>980.2</v>
      </c>
      <c r="S66" s="400">
        <f t="shared" ref="S66" si="129">SUM(F66,M66)</f>
        <v>980.2</v>
      </c>
      <c r="T66" s="400">
        <f t="shared" ref="T66" si="130">SUM(G66,N66)</f>
        <v>980.2</v>
      </c>
      <c r="U66" s="400">
        <f t="shared" ref="U66" si="131">SUM(H66,O66)</f>
        <v>777.5</v>
      </c>
      <c r="V66" s="400">
        <f t="shared" ref="V66" si="132">U66-T66</f>
        <v>-202.70000000000005</v>
      </c>
      <c r="W66" s="700">
        <f t="shared" si="8"/>
        <v>0.79320546827178118</v>
      </c>
      <c r="X66" s="695"/>
      <c r="Y66" s="590"/>
      <c r="Z66" s="590"/>
      <c r="AA66" s="696"/>
      <c r="AB66" s="696"/>
      <c r="AC66" s="696"/>
      <c r="AD66" s="696"/>
      <c r="AE66" s="696"/>
      <c r="AF66" s="696"/>
      <c r="AG66" s="696"/>
      <c r="AH66" s="696"/>
      <c r="AI66" s="696"/>
      <c r="AJ66" s="696"/>
      <c r="AK66" s="696"/>
      <c r="AL66" s="696"/>
      <c r="AM66" s="696"/>
      <c r="AN66" s="696"/>
      <c r="AO66" s="696"/>
      <c r="AP66" s="696"/>
      <c r="AQ66" s="696"/>
      <c r="AR66" s="696"/>
      <c r="AS66" s="696"/>
      <c r="AT66" s="696"/>
      <c r="AU66" s="696"/>
      <c r="AV66" s="696"/>
      <c r="AW66" s="696"/>
      <c r="AX66" s="696"/>
      <c r="AY66" s="696"/>
      <c r="AZ66" s="696"/>
      <c r="BA66" s="696"/>
      <c r="BB66" s="696"/>
      <c r="BC66" s="696"/>
      <c r="BD66" s="696"/>
      <c r="BE66" s="696"/>
      <c r="BF66" s="696"/>
      <c r="BG66" s="696"/>
      <c r="BH66" s="696"/>
      <c r="BI66" s="696"/>
      <c r="BJ66" s="696"/>
      <c r="BK66" s="696"/>
      <c r="BL66" s="696"/>
      <c r="BM66" s="696"/>
      <c r="BN66" s="696"/>
      <c r="BO66" s="696"/>
      <c r="BP66" s="696"/>
      <c r="BQ66" s="696"/>
      <c r="BR66" s="696"/>
      <c r="BS66" s="696"/>
      <c r="BT66" s="696"/>
      <c r="BU66" s="696"/>
      <c r="BV66" s="696"/>
      <c r="BW66" s="696"/>
      <c r="BX66" s="696"/>
      <c r="BY66" s="696"/>
      <c r="BZ66" s="696"/>
      <c r="CA66" s="696"/>
      <c r="CB66" s="696"/>
      <c r="CC66" s="696"/>
      <c r="CD66" s="696"/>
      <c r="CE66" s="696"/>
      <c r="CF66" s="696"/>
      <c r="CG66" s="696"/>
      <c r="CH66" s="696"/>
      <c r="CI66" s="696"/>
      <c r="CJ66" s="696"/>
      <c r="CK66" s="696"/>
      <c r="CL66" s="696"/>
      <c r="CM66" s="696"/>
      <c r="CN66" s="696"/>
      <c r="CO66" s="696"/>
      <c r="CP66" s="696"/>
      <c r="CQ66" s="696"/>
      <c r="CR66" s="696"/>
      <c r="CS66" s="696"/>
      <c r="CT66" s="696"/>
      <c r="CU66" s="696"/>
      <c r="CV66" s="696"/>
      <c r="CW66" s="696"/>
      <c r="CX66" s="696"/>
      <c r="CY66" s="696"/>
      <c r="CZ66" s="696"/>
      <c r="DA66" s="696"/>
      <c r="DB66" s="696"/>
      <c r="DC66" s="696"/>
      <c r="DD66" s="696"/>
      <c r="DE66" s="696"/>
      <c r="DF66" s="696"/>
      <c r="DG66" s="696"/>
      <c r="DH66" s="696"/>
      <c r="DI66" s="696"/>
      <c r="DJ66" s="696"/>
      <c r="DK66" s="696"/>
      <c r="DL66" s="696"/>
      <c r="DM66" s="696"/>
      <c r="DN66" s="696"/>
      <c r="DO66" s="696"/>
      <c r="DP66" s="696"/>
      <c r="DQ66" s="696"/>
      <c r="DR66" s="696"/>
      <c r="DS66" s="696"/>
      <c r="DT66" s="696"/>
      <c r="DU66" s="696"/>
      <c r="DV66" s="696"/>
      <c r="DW66" s="696"/>
      <c r="DX66" s="696"/>
      <c r="DY66" s="696"/>
      <c r="DZ66" s="696"/>
      <c r="EA66" s="696"/>
      <c r="EB66" s="696"/>
      <c r="EC66" s="696"/>
      <c r="ED66" s="696"/>
      <c r="EE66" s="696"/>
      <c r="EF66" s="696"/>
      <c r="EG66" s="696"/>
      <c r="EH66" s="696"/>
      <c r="EI66" s="696"/>
      <c r="EJ66" s="696"/>
      <c r="EK66" s="696"/>
      <c r="EL66" s="696"/>
      <c r="EM66" s="696"/>
      <c r="EN66" s="696"/>
      <c r="EO66" s="696"/>
      <c r="EP66" s="696"/>
      <c r="EQ66" s="696"/>
      <c r="ER66" s="696"/>
      <c r="ES66" s="696"/>
      <c r="ET66" s="696"/>
      <c r="EU66" s="696"/>
      <c r="EV66" s="696"/>
      <c r="EW66" s="696"/>
      <c r="EX66" s="696"/>
      <c r="EY66" s="696"/>
      <c r="EZ66" s="696"/>
      <c r="FA66" s="696"/>
      <c r="FB66" s="696"/>
      <c r="FC66" s="696"/>
      <c r="FD66" s="696"/>
      <c r="FE66" s="696"/>
      <c r="FF66" s="696"/>
      <c r="FG66" s="696"/>
      <c r="FH66" s="696"/>
      <c r="FI66" s="696"/>
      <c r="FJ66" s="696"/>
      <c r="FK66" s="696"/>
      <c r="FL66" s="696"/>
      <c r="FM66" s="696"/>
      <c r="FN66" s="696"/>
      <c r="FO66" s="696"/>
      <c r="FP66" s="696"/>
      <c r="FQ66" s="696"/>
      <c r="FR66" s="696"/>
      <c r="FS66" s="696"/>
      <c r="FT66" s="696"/>
      <c r="FU66" s="696"/>
      <c r="FV66" s="696"/>
      <c r="FW66" s="696"/>
      <c r="FX66" s="696"/>
      <c r="FY66" s="696"/>
      <c r="FZ66" s="696"/>
      <c r="GA66" s="696"/>
      <c r="GB66" s="696"/>
      <c r="GC66" s="696"/>
      <c r="GD66" s="696"/>
      <c r="GE66" s="696"/>
      <c r="GF66" s="696"/>
      <c r="GG66" s="696"/>
      <c r="GH66" s="696"/>
    </row>
    <row r="67" spans="1:190" s="697" customFormat="1" ht="29.25" customHeight="1" x14ac:dyDescent="0.25">
      <c r="A67" s="692"/>
      <c r="B67" s="577"/>
      <c r="C67" s="578"/>
      <c r="D67" s="577"/>
      <c r="E67" s="662" t="s">
        <v>455</v>
      </c>
      <c r="F67" s="699"/>
      <c r="G67" s="694"/>
      <c r="H67" s="694"/>
      <c r="I67" s="582"/>
      <c r="J67" s="583"/>
      <c r="K67" s="584"/>
      <c r="L67" s="656">
        <v>300</v>
      </c>
      <c r="M67" s="657">
        <v>300</v>
      </c>
      <c r="N67" s="657">
        <v>300</v>
      </c>
      <c r="O67" s="657">
        <v>196.4</v>
      </c>
      <c r="P67" s="354">
        <f t="shared" ref="P67" si="133">O67-N67</f>
        <v>-103.6</v>
      </c>
      <c r="Q67" s="604">
        <f t="shared" ref="Q67" si="134">O67/N67</f>
        <v>0.65466666666666673</v>
      </c>
      <c r="R67" s="587">
        <f t="shared" ref="R67" si="135">SUM(F67,L67)</f>
        <v>300</v>
      </c>
      <c r="S67" s="400">
        <f t="shared" ref="S67" si="136">SUM(F67,M67)</f>
        <v>300</v>
      </c>
      <c r="T67" s="400">
        <f t="shared" ref="T67" si="137">SUM(G67,N67)</f>
        <v>300</v>
      </c>
      <c r="U67" s="400">
        <f t="shared" ref="U67" si="138">SUM(H67,O67)</f>
        <v>196.4</v>
      </c>
      <c r="V67" s="400">
        <f t="shared" ref="V67" si="139">U67-T67</f>
        <v>-103.6</v>
      </c>
      <c r="W67" s="700">
        <f t="shared" si="8"/>
        <v>0.65466666666666673</v>
      </c>
      <c r="X67" s="695"/>
      <c r="Y67" s="590"/>
      <c r="Z67" s="590"/>
      <c r="AA67" s="696"/>
      <c r="AB67" s="696"/>
      <c r="AC67" s="696"/>
      <c r="AD67" s="696"/>
      <c r="AE67" s="696"/>
      <c r="AF67" s="696"/>
      <c r="AG67" s="696"/>
      <c r="AH67" s="696"/>
      <c r="AI67" s="696"/>
      <c r="AJ67" s="696"/>
      <c r="AK67" s="696"/>
      <c r="AL67" s="696"/>
      <c r="AM67" s="696"/>
      <c r="AN67" s="696"/>
      <c r="AO67" s="696"/>
      <c r="AP67" s="696"/>
      <c r="AQ67" s="696"/>
      <c r="AR67" s="696"/>
      <c r="AS67" s="696"/>
      <c r="AT67" s="696"/>
      <c r="AU67" s="696"/>
      <c r="AV67" s="696"/>
      <c r="AW67" s="696"/>
      <c r="AX67" s="696"/>
      <c r="AY67" s="696"/>
      <c r="AZ67" s="696"/>
      <c r="BA67" s="696"/>
      <c r="BB67" s="696"/>
      <c r="BC67" s="696"/>
      <c r="BD67" s="696"/>
      <c r="BE67" s="696"/>
      <c r="BF67" s="696"/>
      <c r="BG67" s="696"/>
      <c r="BH67" s="696"/>
      <c r="BI67" s="696"/>
      <c r="BJ67" s="696"/>
      <c r="BK67" s="696"/>
      <c r="BL67" s="696"/>
      <c r="BM67" s="696"/>
      <c r="BN67" s="696"/>
      <c r="BO67" s="696"/>
      <c r="BP67" s="696"/>
      <c r="BQ67" s="696"/>
      <c r="BR67" s="696"/>
      <c r="BS67" s="696"/>
      <c r="BT67" s="696"/>
      <c r="BU67" s="696"/>
      <c r="BV67" s="696"/>
      <c r="BW67" s="696"/>
      <c r="BX67" s="696"/>
      <c r="BY67" s="696"/>
      <c r="BZ67" s="696"/>
      <c r="CA67" s="696"/>
      <c r="CB67" s="696"/>
      <c r="CC67" s="696"/>
      <c r="CD67" s="696"/>
      <c r="CE67" s="696"/>
      <c r="CF67" s="696"/>
      <c r="CG67" s="696"/>
      <c r="CH67" s="696"/>
      <c r="CI67" s="696"/>
      <c r="CJ67" s="696"/>
      <c r="CK67" s="696"/>
      <c r="CL67" s="696"/>
      <c r="CM67" s="696"/>
      <c r="CN67" s="696"/>
      <c r="CO67" s="696"/>
      <c r="CP67" s="696"/>
      <c r="CQ67" s="696"/>
      <c r="CR67" s="696"/>
      <c r="CS67" s="696"/>
      <c r="CT67" s="696"/>
      <c r="CU67" s="696"/>
      <c r="CV67" s="696"/>
      <c r="CW67" s="696"/>
      <c r="CX67" s="696"/>
      <c r="CY67" s="696"/>
      <c r="CZ67" s="696"/>
      <c r="DA67" s="696"/>
      <c r="DB67" s="696"/>
      <c r="DC67" s="696"/>
      <c r="DD67" s="696"/>
      <c r="DE67" s="696"/>
      <c r="DF67" s="696"/>
      <c r="DG67" s="696"/>
      <c r="DH67" s="696"/>
      <c r="DI67" s="696"/>
      <c r="DJ67" s="696"/>
      <c r="DK67" s="696"/>
      <c r="DL67" s="696"/>
      <c r="DM67" s="696"/>
      <c r="DN67" s="696"/>
      <c r="DO67" s="696"/>
      <c r="DP67" s="696"/>
      <c r="DQ67" s="696"/>
      <c r="DR67" s="696"/>
      <c r="DS67" s="696"/>
      <c r="DT67" s="696"/>
      <c r="DU67" s="696"/>
      <c r="DV67" s="696"/>
      <c r="DW67" s="696"/>
      <c r="DX67" s="696"/>
      <c r="DY67" s="696"/>
      <c r="DZ67" s="696"/>
      <c r="EA67" s="696"/>
      <c r="EB67" s="696"/>
      <c r="EC67" s="696"/>
      <c r="ED67" s="696"/>
      <c r="EE67" s="696"/>
      <c r="EF67" s="696"/>
      <c r="EG67" s="696"/>
      <c r="EH67" s="696"/>
      <c r="EI67" s="696"/>
      <c r="EJ67" s="696"/>
      <c r="EK67" s="696"/>
      <c r="EL67" s="696"/>
      <c r="EM67" s="696"/>
      <c r="EN67" s="696"/>
      <c r="EO67" s="696"/>
      <c r="EP67" s="696"/>
      <c r="EQ67" s="696"/>
      <c r="ER67" s="696"/>
      <c r="ES67" s="696"/>
      <c r="ET67" s="696"/>
      <c r="EU67" s="696"/>
      <c r="EV67" s="696"/>
      <c r="EW67" s="696"/>
      <c r="EX67" s="696"/>
      <c r="EY67" s="696"/>
      <c r="EZ67" s="696"/>
      <c r="FA67" s="696"/>
      <c r="FB67" s="696"/>
      <c r="FC67" s="696"/>
      <c r="FD67" s="696"/>
      <c r="FE67" s="696"/>
      <c r="FF67" s="696"/>
      <c r="FG67" s="696"/>
      <c r="FH67" s="696"/>
      <c r="FI67" s="696"/>
      <c r="FJ67" s="696"/>
      <c r="FK67" s="696"/>
      <c r="FL67" s="696"/>
      <c r="FM67" s="696"/>
      <c r="FN67" s="696"/>
      <c r="FO67" s="696"/>
      <c r="FP67" s="696"/>
      <c r="FQ67" s="696"/>
      <c r="FR67" s="696"/>
      <c r="FS67" s="696"/>
      <c r="FT67" s="696"/>
      <c r="FU67" s="696"/>
      <c r="FV67" s="696"/>
      <c r="FW67" s="696"/>
      <c r="FX67" s="696"/>
      <c r="FY67" s="696"/>
      <c r="FZ67" s="696"/>
      <c r="GA67" s="696"/>
      <c r="GB67" s="696"/>
      <c r="GC67" s="696"/>
      <c r="GD67" s="696"/>
      <c r="GE67" s="696"/>
      <c r="GF67" s="696"/>
      <c r="GG67" s="696"/>
      <c r="GH67" s="696"/>
    </row>
    <row r="68" spans="1:190" s="697" customFormat="1" ht="46.5" customHeight="1" x14ac:dyDescent="0.25">
      <c r="A68" s="692"/>
      <c r="B68" s="577"/>
      <c r="C68" s="578"/>
      <c r="D68" s="577"/>
      <c r="E68" s="662" t="s">
        <v>454</v>
      </c>
      <c r="F68" s="699"/>
      <c r="G68" s="694"/>
      <c r="H68" s="694"/>
      <c r="I68" s="582">
        <f>H68/H6</f>
        <v>0</v>
      </c>
      <c r="J68" s="583">
        <f t="shared" ref="J68" si="140">H68-G68</f>
        <v>0</v>
      </c>
      <c r="K68" s="584"/>
      <c r="L68" s="656">
        <v>300</v>
      </c>
      <c r="M68" s="657">
        <v>300</v>
      </c>
      <c r="N68" s="657">
        <v>300</v>
      </c>
      <c r="O68" s="657">
        <v>300</v>
      </c>
      <c r="P68" s="508">
        <f t="shared" ref="P68" si="141">O68-N68</f>
        <v>0</v>
      </c>
      <c r="Q68" s="701">
        <f t="shared" ref="Q68" si="142">O68/N68</f>
        <v>1</v>
      </c>
      <c r="R68" s="658">
        <f t="shared" ref="R68" si="143">SUM(F68,L68)</f>
        <v>300</v>
      </c>
      <c r="S68" s="657">
        <f t="shared" ref="S68" si="144">SUM(F68,M68)</f>
        <v>300</v>
      </c>
      <c r="T68" s="657">
        <f t="shared" ref="T68" si="145">SUM(G68,N68)</f>
        <v>300</v>
      </c>
      <c r="U68" s="657">
        <f t="shared" ref="U68" si="146">SUM(H68,O68)</f>
        <v>300</v>
      </c>
      <c r="V68" s="657">
        <f t="shared" ref="V68" si="147">U68-T68</f>
        <v>0</v>
      </c>
      <c r="W68" s="700">
        <f t="shared" si="8"/>
        <v>1</v>
      </c>
      <c r="X68" s="695"/>
      <c r="Y68" s="590"/>
      <c r="Z68" s="590"/>
      <c r="AA68" s="696"/>
      <c r="AB68" s="696"/>
      <c r="AC68" s="696"/>
      <c r="AD68" s="696"/>
      <c r="AE68" s="696"/>
      <c r="AF68" s="696"/>
      <c r="AG68" s="696"/>
      <c r="AH68" s="696"/>
      <c r="AI68" s="696"/>
      <c r="AJ68" s="696"/>
      <c r="AK68" s="696"/>
      <c r="AL68" s="696"/>
      <c r="AM68" s="696"/>
      <c r="AN68" s="696"/>
      <c r="AO68" s="696"/>
      <c r="AP68" s="696"/>
      <c r="AQ68" s="696"/>
      <c r="AR68" s="696"/>
      <c r="AS68" s="696"/>
      <c r="AT68" s="696"/>
      <c r="AU68" s="696"/>
      <c r="AV68" s="696"/>
      <c r="AW68" s="696"/>
      <c r="AX68" s="696"/>
      <c r="AY68" s="696"/>
      <c r="AZ68" s="696"/>
      <c r="BA68" s="696"/>
      <c r="BB68" s="696"/>
      <c r="BC68" s="696"/>
      <c r="BD68" s="696"/>
      <c r="BE68" s="696"/>
      <c r="BF68" s="696"/>
      <c r="BG68" s="696"/>
      <c r="BH68" s="696"/>
      <c r="BI68" s="696"/>
      <c r="BJ68" s="696"/>
      <c r="BK68" s="696"/>
      <c r="BL68" s="696"/>
      <c r="BM68" s="696"/>
      <c r="BN68" s="696"/>
      <c r="BO68" s="696"/>
      <c r="BP68" s="696"/>
      <c r="BQ68" s="696"/>
      <c r="BR68" s="696"/>
      <c r="BS68" s="696"/>
      <c r="BT68" s="696"/>
      <c r="BU68" s="696"/>
      <c r="BV68" s="696"/>
      <c r="BW68" s="696"/>
      <c r="BX68" s="696"/>
      <c r="BY68" s="696"/>
      <c r="BZ68" s="696"/>
      <c r="CA68" s="696"/>
      <c r="CB68" s="696"/>
      <c r="CC68" s="696"/>
      <c r="CD68" s="696"/>
      <c r="CE68" s="696"/>
      <c r="CF68" s="696"/>
      <c r="CG68" s="696"/>
      <c r="CH68" s="696"/>
      <c r="CI68" s="696"/>
      <c r="CJ68" s="696"/>
      <c r="CK68" s="696"/>
      <c r="CL68" s="696"/>
      <c r="CM68" s="696"/>
      <c r="CN68" s="696"/>
      <c r="CO68" s="696"/>
      <c r="CP68" s="696"/>
      <c r="CQ68" s="696"/>
      <c r="CR68" s="696"/>
      <c r="CS68" s="696"/>
      <c r="CT68" s="696"/>
      <c r="CU68" s="696"/>
      <c r="CV68" s="696"/>
      <c r="CW68" s="696"/>
      <c r="CX68" s="696"/>
      <c r="CY68" s="696"/>
      <c r="CZ68" s="696"/>
      <c r="DA68" s="696"/>
      <c r="DB68" s="696"/>
      <c r="DC68" s="696"/>
      <c r="DD68" s="696"/>
      <c r="DE68" s="696"/>
      <c r="DF68" s="696"/>
      <c r="DG68" s="696"/>
      <c r="DH68" s="696"/>
      <c r="DI68" s="696"/>
      <c r="DJ68" s="696"/>
      <c r="DK68" s="696"/>
      <c r="DL68" s="696"/>
      <c r="DM68" s="696"/>
      <c r="DN68" s="696"/>
      <c r="DO68" s="696"/>
      <c r="DP68" s="696"/>
      <c r="DQ68" s="696"/>
      <c r="DR68" s="696"/>
      <c r="DS68" s="696"/>
      <c r="DT68" s="696"/>
      <c r="DU68" s="696"/>
      <c r="DV68" s="696"/>
      <c r="DW68" s="696"/>
      <c r="DX68" s="696"/>
      <c r="DY68" s="696"/>
      <c r="DZ68" s="696"/>
      <c r="EA68" s="696"/>
      <c r="EB68" s="696"/>
      <c r="EC68" s="696"/>
      <c r="ED68" s="696"/>
      <c r="EE68" s="696"/>
      <c r="EF68" s="696"/>
      <c r="EG68" s="696"/>
      <c r="EH68" s="696"/>
      <c r="EI68" s="696"/>
      <c r="EJ68" s="696"/>
      <c r="EK68" s="696"/>
      <c r="EL68" s="696"/>
      <c r="EM68" s="696"/>
      <c r="EN68" s="696"/>
      <c r="EO68" s="696"/>
      <c r="EP68" s="696"/>
      <c r="EQ68" s="696"/>
      <c r="ER68" s="696"/>
      <c r="ES68" s="696"/>
      <c r="ET68" s="696"/>
      <c r="EU68" s="696"/>
      <c r="EV68" s="696"/>
      <c r="EW68" s="696"/>
      <c r="EX68" s="696"/>
      <c r="EY68" s="696"/>
      <c r="EZ68" s="696"/>
      <c r="FA68" s="696"/>
      <c r="FB68" s="696"/>
      <c r="FC68" s="696"/>
      <c r="FD68" s="696"/>
      <c r="FE68" s="696"/>
      <c r="FF68" s="696"/>
      <c r="FG68" s="696"/>
      <c r="FH68" s="696"/>
      <c r="FI68" s="696"/>
      <c r="FJ68" s="696"/>
      <c r="FK68" s="696"/>
      <c r="FL68" s="696"/>
      <c r="FM68" s="696"/>
      <c r="FN68" s="696"/>
      <c r="FO68" s="696"/>
      <c r="FP68" s="696"/>
      <c r="FQ68" s="696"/>
      <c r="FR68" s="696"/>
      <c r="FS68" s="696"/>
      <c r="FT68" s="696"/>
      <c r="FU68" s="696"/>
      <c r="FV68" s="696"/>
      <c r="FW68" s="696"/>
      <c r="FX68" s="696"/>
      <c r="FY68" s="696"/>
      <c r="FZ68" s="696"/>
      <c r="GA68" s="696"/>
      <c r="GB68" s="696"/>
      <c r="GC68" s="696"/>
      <c r="GD68" s="696"/>
      <c r="GE68" s="696"/>
      <c r="GF68" s="696"/>
      <c r="GG68" s="696"/>
      <c r="GH68" s="696"/>
    </row>
    <row r="69" spans="1:190" s="19" customFormat="1" ht="63.75" customHeight="1" x14ac:dyDescent="0.25">
      <c r="A69" s="43"/>
      <c r="B69" s="339" t="s">
        <v>42</v>
      </c>
      <c r="C69" s="338">
        <v>1070</v>
      </c>
      <c r="D69" s="339" t="s">
        <v>146</v>
      </c>
      <c r="E69" s="540" t="s">
        <v>139</v>
      </c>
      <c r="F69" s="500">
        <v>617.20000000000005</v>
      </c>
      <c r="G69" s="499">
        <v>537.29999999999995</v>
      </c>
      <c r="H69" s="511">
        <v>386.5</v>
      </c>
      <c r="I69" s="340">
        <f>H69/H6</f>
        <v>9.0168927344374606E-4</v>
      </c>
      <c r="J69" s="77">
        <f t="shared" si="83"/>
        <v>-150.79999999999995</v>
      </c>
      <c r="K69" s="275">
        <f t="shared" ref="K69:K79" si="148">H69/G69</f>
        <v>0.71933742788014154</v>
      </c>
      <c r="L69" s="203">
        <v>23.8</v>
      </c>
      <c r="M69" s="354">
        <v>23.8</v>
      </c>
      <c r="N69" s="77">
        <v>23.8</v>
      </c>
      <c r="O69" s="354"/>
      <c r="P69" s="77">
        <f t="shared" si="93"/>
        <v>-23.8</v>
      </c>
      <c r="Q69" s="276">
        <f t="shared" si="110"/>
        <v>0</v>
      </c>
      <c r="R69" s="203">
        <f t="shared" si="9"/>
        <v>641</v>
      </c>
      <c r="S69" s="354">
        <f t="shared" si="10"/>
        <v>641</v>
      </c>
      <c r="T69" s="77">
        <f t="shared" ref="T69:T79" si="149">SUM(G69,N69)</f>
        <v>561.09999999999991</v>
      </c>
      <c r="U69" s="77">
        <f t="shared" si="11"/>
        <v>386.5</v>
      </c>
      <c r="V69" s="77">
        <f t="shared" si="7"/>
        <v>-174.59999999999991</v>
      </c>
      <c r="W69" s="97">
        <f t="shared" si="8"/>
        <v>0.68882552129745156</v>
      </c>
      <c r="X69" s="24"/>
      <c r="Y69" s="351" t="str">
        <f t="shared" si="2"/>
        <v/>
      </c>
      <c r="Z69" s="351" t="str">
        <f t="shared" si="3"/>
        <v/>
      </c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</row>
    <row r="70" spans="1:190" s="659" customFormat="1" ht="18.75" customHeight="1" x14ac:dyDescent="0.25">
      <c r="A70" s="576"/>
      <c r="B70" s="577"/>
      <c r="C70" s="578"/>
      <c r="D70" s="577"/>
      <c r="E70" s="670" t="s">
        <v>318</v>
      </c>
      <c r="F70" s="702">
        <v>400.2</v>
      </c>
      <c r="G70" s="581">
        <v>369.1</v>
      </c>
      <c r="H70" s="510">
        <v>350.9</v>
      </c>
      <c r="I70" s="582">
        <f>H70/H6</f>
        <v>8.1863587594155362E-4</v>
      </c>
      <c r="J70" s="583">
        <f>H70-G70</f>
        <v>-18.200000000000045</v>
      </c>
      <c r="K70" s="584">
        <f t="shared" si="148"/>
        <v>0.95069086968301264</v>
      </c>
      <c r="L70" s="585"/>
      <c r="M70" s="400"/>
      <c r="N70" s="400"/>
      <c r="O70" s="400"/>
      <c r="P70" s="400"/>
      <c r="Q70" s="586"/>
      <c r="R70" s="587">
        <f>SUM(F70,L70)</f>
        <v>400.2</v>
      </c>
      <c r="S70" s="400">
        <f>SUM(F70,M70)</f>
        <v>400.2</v>
      </c>
      <c r="T70" s="400">
        <f t="shared" si="149"/>
        <v>369.1</v>
      </c>
      <c r="U70" s="400">
        <f>SUM(H70,O70)</f>
        <v>350.9</v>
      </c>
      <c r="V70" s="400">
        <f>U70-T70</f>
        <v>-18.200000000000045</v>
      </c>
      <c r="W70" s="594">
        <f t="shared" si="8"/>
        <v>0.95069086968301264</v>
      </c>
      <c r="X70" s="647"/>
      <c r="Y70" s="590" t="str">
        <f t="shared" si="2"/>
        <v/>
      </c>
      <c r="Z70" s="590" t="str">
        <f t="shared" si="3"/>
        <v/>
      </c>
      <c r="AA70" s="648"/>
      <c r="AB70" s="648"/>
      <c r="AC70" s="648"/>
      <c r="AD70" s="648"/>
      <c r="AE70" s="648"/>
      <c r="AF70" s="648"/>
      <c r="AG70" s="648"/>
      <c r="AH70" s="648"/>
      <c r="AI70" s="648"/>
      <c r="AJ70" s="648"/>
      <c r="AK70" s="648"/>
      <c r="AL70" s="648"/>
      <c r="AM70" s="648"/>
      <c r="AN70" s="648"/>
      <c r="AO70" s="648"/>
      <c r="AP70" s="648"/>
      <c r="AQ70" s="648"/>
      <c r="AR70" s="648"/>
      <c r="AS70" s="648"/>
      <c r="AT70" s="648"/>
      <c r="AU70" s="648"/>
      <c r="AV70" s="649"/>
      <c r="AW70" s="649"/>
      <c r="AX70" s="649"/>
      <c r="AY70" s="649"/>
      <c r="AZ70" s="649"/>
      <c r="BA70" s="649"/>
      <c r="BB70" s="649"/>
      <c r="BC70" s="649"/>
      <c r="BD70" s="649"/>
      <c r="BE70" s="649"/>
      <c r="BF70" s="649"/>
      <c r="BG70" s="649"/>
      <c r="BH70" s="649"/>
      <c r="BI70" s="649"/>
      <c r="BJ70" s="649"/>
      <c r="BK70" s="649"/>
      <c r="BL70" s="649"/>
      <c r="BM70" s="649"/>
      <c r="BN70" s="649"/>
      <c r="BO70" s="649"/>
      <c r="BP70" s="649"/>
      <c r="BQ70" s="649"/>
      <c r="BR70" s="649"/>
      <c r="BS70" s="649"/>
      <c r="BT70" s="649"/>
      <c r="BU70" s="649"/>
      <c r="BV70" s="649"/>
      <c r="BW70" s="649"/>
      <c r="BX70" s="649"/>
      <c r="BY70" s="649"/>
      <c r="BZ70" s="649"/>
      <c r="CA70" s="649"/>
      <c r="CB70" s="649"/>
      <c r="CC70" s="649"/>
      <c r="CD70" s="649"/>
      <c r="CE70" s="649"/>
      <c r="CF70" s="649"/>
      <c r="CG70" s="649"/>
      <c r="CH70" s="649"/>
      <c r="CI70" s="649"/>
      <c r="CJ70" s="649"/>
      <c r="CK70" s="649"/>
      <c r="CL70" s="649"/>
      <c r="CM70" s="649"/>
      <c r="CN70" s="649"/>
      <c r="CO70" s="649"/>
      <c r="CP70" s="649"/>
      <c r="CQ70" s="649"/>
      <c r="CR70" s="649"/>
      <c r="CS70" s="649"/>
      <c r="CT70" s="649"/>
      <c r="CU70" s="649"/>
      <c r="CV70" s="649"/>
      <c r="CW70" s="649"/>
      <c r="CX70" s="649"/>
      <c r="CY70" s="649"/>
      <c r="CZ70" s="649"/>
      <c r="DA70" s="649"/>
      <c r="DB70" s="649"/>
      <c r="DC70" s="649"/>
      <c r="DD70" s="649"/>
      <c r="DE70" s="649"/>
      <c r="DF70" s="649"/>
      <c r="DG70" s="649"/>
      <c r="DH70" s="649"/>
      <c r="DI70" s="649"/>
      <c r="DJ70" s="649"/>
      <c r="DK70" s="649"/>
      <c r="DL70" s="649"/>
      <c r="DM70" s="649"/>
      <c r="DN70" s="649"/>
      <c r="DO70" s="649"/>
      <c r="DP70" s="649"/>
      <c r="DQ70" s="649"/>
      <c r="DR70" s="649"/>
      <c r="DS70" s="649"/>
      <c r="DT70" s="649"/>
      <c r="DU70" s="649"/>
      <c r="DV70" s="649"/>
      <c r="DW70" s="649"/>
      <c r="DX70" s="649"/>
      <c r="DY70" s="649"/>
      <c r="DZ70" s="649"/>
      <c r="EA70" s="649"/>
      <c r="EB70" s="649"/>
      <c r="EC70" s="649"/>
      <c r="ED70" s="649"/>
      <c r="EE70" s="649"/>
      <c r="EF70" s="649"/>
      <c r="EG70" s="649"/>
      <c r="EH70" s="649"/>
      <c r="EI70" s="649"/>
      <c r="EJ70" s="649"/>
      <c r="EK70" s="649"/>
      <c r="EL70" s="649"/>
      <c r="EM70" s="649"/>
      <c r="EN70" s="649"/>
      <c r="EO70" s="649"/>
      <c r="EP70" s="649"/>
      <c r="EQ70" s="649"/>
      <c r="ER70" s="649"/>
      <c r="ES70" s="649"/>
      <c r="ET70" s="649"/>
      <c r="EU70" s="649"/>
      <c r="EV70" s="649"/>
      <c r="EW70" s="649"/>
      <c r="EX70" s="649"/>
      <c r="EY70" s="649"/>
      <c r="EZ70" s="649"/>
      <c r="FA70" s="649"/>
      <c r="FB70" s="649"/>
      <c r="FC70" s="649"/>
      <c r="FD70" s="649"/>
      <c r="FE70" s="649"/>
      <c r="FF70" s="649"/>
      <c r="FG70" s="649"/>
      <c r="FH70" s="649"/>
      <c r="FI70" s="649"/>
      <c r="FJ70" s="649"/>
      <c r="FK70" s="649"/>
      <c r="FL70" s="649"/>
      <c r="FM70" s="649"/>
      <c r="FN70" s="649"/>
      <c r="FO70" s="649"/>
      <c r="FP70" s="649"/>
      <c r="FQ70" s="649"/>
      <c r="FR70" s="649"/>
      <c r="FS70" s="649"/>
      <c r="FT70" s="649"/>
      <c r="FU70" s="649"/>
      <c r="FV70" s="649"/>
      <c r="FW70" s="649"/>
      <c r="FX70" s="649"/>
      <c r="FY70" s="649"/>
      <c r="FZ70" s="649"/>
      <c r="GA70" s="649"/>
      <c r="GB70" s="649"/>
      <c r="GC70" s="649"/>
      <c r="GD70" s="649"/>
      <c r="GE70" s="649"/>
      <c r="GF70" s="649"/>
      <c r="GG70" s="649"/>
      <c r="GH70" s="649"/>
    </row>
    <row r="71" spans="1:190" s="659" customFormat="1" ht="30" hidden="1" customHeight="1" x14ac:dyDescent="0.25">
      <c r="A71" s="576"/>
      <c r="B71" s="577"/>
      <c r="C71" s="578"/>
      <c r="D71" s="577"/>
      <c r="E71" s="670" t="s">
        <v>277</v>
      </c>
      <c r="F71" s="675"/>
      <c r="G71" s="673"/>
      <c r="H71" s="674"/>
      <c r="I71" s="582">
        <f>H71/H6</f>
        <v>0</v>
      </c>
      <c r="J71" s="583">
        <f>H71-G71</f>
        <v>0</v>
      </c>
      <c r="K71" s="584" t="e">
        <f t="shared" ref="K71:K72" si="150">H71/G71</f>
        <v>#DIV/0!</v>
      </c>
      <c r="L71" s="585"/>
      <c r="M71" s="400"/>
      <c r="N71" s="400"/>
      <c r="O71" s="400"/>
      <c r="P71" s="400">
        <f t="shared" ref="P71:P72" si="151">O71-N71</f>
        <v>0</v>
      </c>
      <c r="Q71" s="586" t="e">
        <f t="shared" ref="Q71:Q72" si="152">O71/N71</f>
        <v>#DIV/0!</v>
      </c>
      <c r="R71" s="587">
        <f>SUM(F71,L71)</f>
        <v>0</v>
      </c>
      <c r="S71" s="400">
        <f>SUM(F71,M71)</f>
        <v>0</v>
      </c>
      <c r="T71" s="400">
        <f t="shared" ref="T71:T72" si="153">SUM(G71,N71)</f>
        <v>0</v>
      </c>
      <c r="U71" s="400">
        <f>SUM(H71,O71)</f>
        <v>0</v>
      </c>
      <c r="V71" s="400">
        <f>U71-T71</f>
        <v>0</v>
      </c>
      <c r="W71" s="639" t="e">
        <f t="shared" si="8"/>
        <v>#DIV/0!</v>
      </c>
      <c r="X71" s="647"/>
      <c r="Y71" s="590" t="str">
        <f t="shared" si="2"/>
        <v/>
      </c>
      <c r="Z71" s="590" t="str">
        <f t="shared" si="3"/>
        <v/>
      </c>
      <c r="AA71" s="648"/>
      <c r="AB71" s="648"/>
      <c r="AC71" s="648"/>
      <c r="AD71" s="648"/>
      <c r="AE71" s="648"/>
      <c r="AF71" s="648"/>
      <c r="AG71" s="648"/>
      <c r="AH71" s="648"/>
      <c r="AI71" s="648"/>
      <c r="AJ71" s="648"/>
      <c r="AK71" s="648"/>
      <c r="AL71" s="648"/>
      <c r="AM71" s="648"/>
      <c r="AN71" s="648"/>
      <c r="AO71" s="648"/>
      <c r="AP71" s="648"/>
      <c r="AQ71" s="648"/>
      <c r="AR71" s="648"/>
      <c r="AS71" s="648"/>
      <c r="AT71" s="648"/>
      <c r="AU71" s="648"/>
      <c r="AV71" s="649"/>
      <c r="AW71" s="649"/>
      <c r="AX71" s="649"/>
      <c r="AY71" s="649"/>
      <c r="AZ71" s="649"/>
      <c r="BA71" s="649"/>
      <c r="BB71" s="649"/>
      <c r="BC71" s="649"/>
      <c r="BD71" s="649"/>
      <c r="BE71" s="649"/>
      <c r="BF71" s="649"/>
      <c r="BG71" s="649"/>
      <c r="BH71" s="649"/>
      <c r="BI71" s="649"/>
      <c r="BJ71" s="649"/>
      <c r="BK71" s="649"/>
      <c r="BL71" s="649"/>
      <c r="BM71" s="649"/>
      <c r="BN71" s="649"/>
      <c r="BO71" s="649"/>
      <c r="BP71" s="649"/>
      <c r="BQ71" s="649"/>
      <c r="BR71" s="649"/>
      <c r="BS71" s="649"/>
      <c r="BT71" s="649"/>
      <c r="BU71" s="649"/>
      <c r="BV71" s="649"/>
      <c r="BW71" s="649"/>
      <c r="BX71" s="649"/>
      <c r="BY71" s="649"/>
      <c r="BZ71" s="649"/>
      <c r="CA71" s="649"/>
      <c r="CB71" s="649"/>
      <c r="CC71" s="649"/>
      <c r="CD71" s="649"/>
      <c r="CE71" s="649"/>
      <c r="CF71" s="649"/>
      <c r="CG71" s="649"/>
      <c r="CH71" s="649"/>
      <c r="CI71" s="649"/>
      <c r="CJ71" s="649"/>
      <c r="CK71" s="649"/>
      <c r="CL71" s="649"/>
      <c r="CM71" s="649"/>
      <c r="CN71" s="649"/>
      <c r="CO71" s="649"/>
      <c r="CP71" s="649"/>
      <c r="CQ71" s="649"/>
      <c r="CR71" s="649"/>
      <c r="CS71" s="649"/>
      <c r="CT71" s="649"/>
      <c r="CU71" s="649"/>
      <c r="CV71" s="649"/>
      <c r="CW71" s="649"/>
      <c r="CX71" s="649"/>
      <c r="CY71" s="649"/>
      <c r="CZ71" s="649"/>
      <c r="DA71" s="649"/>
      <c r="DB71" s="649"/>
      <c r="DC71" s="649"/>
      <c r="DD71" s="649"/>
      <c r="DE71" s="649"/>
      <c r="DF71" s="649"/>
      <c r="DG71" s="649"/>
      <c r="DH71" s="649"/>
      <c r="DI71" s="649"/>
      <c r="DJ71" s="649"/>
      <c r="DK71" s="649"/>
      <c r="DL71" s="649"/>
      <c r="DM71" s="649"/>
      <c r="DN71" s="649"/>
      <c r="DO71" s="649"/>
      <c r="DP71" s="649"/>
      <c r="DQ71" s="649"/>
      <c r="DR71" s="649"/>
      <c r="DS71" s="649"/>
      <c r="DT71" s="649"/>
      <c r="DU71" s="649"/>
      <c r="DV71" s="649"/>
      <c r="DW71" s="649"/>
      <c r="DX71" s="649"/>
      <c r="DY71" s="649"/>
      <c r="DZ71" s="649"/>
      <c r="EA71" s="649"/>
      <c r="EB71" s="649"/>
      <c r="EC71" s="649"/>
      <c r="ED71" s="649"/>
      <c r="EE71" s="649"/>
      <c r="EF71" s="649"/>
      <c r="EG71" s="649"/>
      <c r="EH71" s="649"/>
      <c r="EI71" s="649"/>
      <c r="EJ71" s="649"/>
      <c r="EK71" s="649"/>
      <c r="EL71" s="649"/>
      <c r="EM71" s="649"/>
      <c r="EN71" s="649"/>
      <c r="EO71" s="649"/>
      <c r="EP71" s="649"/>
      <c r="EQ71" s="649"/>
      <c r="ER71" s="649"/>
      <c r="ES71" s="649"/>
      <c r="ET71" s="649"/>
      <c r="EU71" s="649"/>
      <c r="EV71" s="649"/>
      <c r="EW71" s="649"/>
      <c r="EX71" s="649"/>
      <c r="EY71" s="649"/>
      <c r="EZ71" s="649"/>
      <c r="FA71" s="649"/>
      <c r="FB71" s="649"/>
      <c r="FC71" s="649"/>
      <c r="FD71" s="649"/>
      <c r="FE71" s="649"/>
      <c r="FF71" s="649"/>
      <c r="FG71" s="649"/>
      <c r="FH71" s="649"/>
      <c r="FI71" s="649"/>
      <c r="FJ71" s="649"/>
      <c r="FK71" s="649"/>
      <c r="FL71" s="649"/>
      <c r="FM71" s="649"/>
      <c r="FN71" s="649"/>
      <c r="FO71" s="649"/>
      <c r="FP71" s="649"/>
      <c r="FQ71" s="649"/>
      <c r="FR71" s="649"/>
      <c r="FS71" s="649"/>
      <c r="FT71" s="649"/>
      <c r="FU71" s="649"/>
      <c r="FV71" s="649"/>
      <c r="FW71" s="649"/>
      <c r="FX71" s="649"/>
      <c r="FY71" s="649"/>
      <c r="FZ71" s="649"/>
      <c r="GA71" s="649"/>
      <c r="GB71" s="649"/>
      <c r="GC71" s="649"/>
      <c r="GD71" s="649"/>
      <c r="GE71" s="649"/>
      <c r="GF71" s="649"/>
      <c r="GG71" s="649"/>
      <c r="GH71" s="649"/>
    </row>
    <row r="72" spans="1:190" s="659" customFormat="1" ht="30" customHeight="1" x14ac:dyDescent="0.25">
      <c r="A72" s="576"/>
      <c r="B72" s="577"/>
      <c r="C72" s="578"/>
      <c r="D72" s="577"/>
      <c r="E72" s="662" t="s">
        <v>277</v>
      </c>
      <c r="F72" s="580">
        <v>178.6</v>
      </c>
      <c r="G72" s="663">
        <v>133.6</v>
      </c>
      <c r="H72" s="510">
        <v>4.5999999999999996</v>
      </c>
      <c r="I72" s="582">
        <f>H72/H6</f>
        <v>1.0731618778373173E-5</v>
      </c>
      <c r="J72" s="583">
        <f>H72-G72</f>
        <v>-129</v>
      </c>
      <c r="K72" s="584">
        <f t="shared" si="150"/>
        <v>3.4431137724550899E-2</v>
      </c>
      <c r="L72" s="585">
        <v>23.8</v>
      </c>
      <c r="M72" s="400">
        <v>23.8</v>
      </c>
      <c r="N72" s="400">
        <v>23.8</v>
      </c>
      <c r="O72" s="400"/>
      <c r="P72" s="400">
        <f t="shared" si="151"/>
        <v>-23.8</v>
      </c>
      <c r="Q72" s="604">
        <f t="shared" si="152"/>
        <v>0</v>
      </c>
      <c r="R72" s="587">
        <f>SUM(F72,L72)</f>
        <v>202.4</v>
      </c>
      <c r="S72" s="400">
        <f>SUM(F72,M72)</f>
        <v>202.4</v>
      </c>
      <c r="T72" s="400">
        <f t="shared" si="153"/>
        <v>157.4</v>
      </c>
      <c r="U72" s="400">
        <f>SUM(H72,O72)</f>
        <v>4.5999999999999996</v>
      </c>
      <c r="V72" s="400">
        <f>U72-T72</f>
        <v>-152.80000000000001</v>
      </c>
      <c r="W72" s="594">
        <f t="shared" si="8"/>
        <v>2.922490470139771E-2</v>
      </c>
      <c r="X72" s="647"/>
      <c r="Y72" s="590"/>
      <c r="Z72" s="590"/>
      <c r="AA72" s="648"/>
      <c r="AB72" s="648"/>
      <c r="AC72" s="648"/>
      <c r="AD72" s="648"/>
      <c r="AE72" s="648"/>
      <c r="AF72" s="648"/>
      <c r="AG72" s="648"/>
      <c r="AH72" s="648"/>
      <c r="AI72" s="648"/>
      <c r="AJ72" s="648"/>
      <c r="AK72" s="648"/>
      <c r="AL72" s="648"/>
      <c r="AM72" s="648"/>
      <c r="AN72" s="648"/>
      <c r="AO72" s="648"/>
      <c r="AP72" s="648"/>
      <c r="AQ72" s="648"/>
      <c r="AR72" s="648"/>
      <c r="AS72" s="648"/>
      <c r="AT72" s="648"/>
      <c r="AU72" s="648"/>
      <c r="AV72" s="649"/>
      <c r="AW72" s="649"/>
      <c r="AX72" s="649"/>
      <c r="AY72" s="649"/>
      <c r="AZ72" s="649"/>
      <c r="BA72" s="649"/>
      <c r="BB72" s="649"/>
      <c r="BC72" s="649"/>
      <c r="BD72" s="649"/>
      <c r="BE72" s="649"/>
      <c r="BF72" s="649"/>
      <c r="BG72" s="649"/>
      <c r="BH72" s="649"/>
      <c r="BI72" s="649"/>
      <c r="BJ72" s="649"/>
      <c r="BK72" s="649"/>
      <c r="BL72" s="649"/>
      <c r="BM72" s="649"/>
      <c r="BN72" s="649"/>
      <c r="BO72" s="649"/>
      <c r="BP72" s="649"/>
      <c r="BQ72" s="649"/>
      <c r="BR72" s="649"/>
      <c r="BS72" s="649"/>
      <c r="BT72" s="649"/>
      <c r="BU72" s="649"/>
      <c r="BV72" s="649"/>
      <c r="BW72" s="649"/>
      <c r="BX72" s="649"/>
      <c r="BY72" s="649"/>
      <c r="BZ72" s="649"/>
      <c r="CA72" s="649"/>
      <c r="CB72" s="649"/>
      <c r="CC72" s="649"/>
      <c r="CD72" s="649"/>
      <c r="CE72" s="649"/>
      <c r="CF72" s="649"/>
      <c r="CG72" s="649"/>
      <c r="CH72" s="649"/>
      <c r="CI72" s="649"/>
      <c r="CJ72" s="649"/>
      <c r="CK72" s="649"/>
      <c r="CL72" s="649"/>
      <c r="CM72" s="649"/>
      <c r="CN72" s="649"/>
      <c r="CO72" s="649"/>
      <c r="CP72" s="649"/>
      <c r="CQ72" s="649"/>
      <c r="CR72" s="649"/>
      <c r="CS72" s="649"/>
      <c r="CT72" s="649"/>
      <c r="CU72" s="649"/>
      <c r="CV72" s="649"/>
      <c r="CW72" s="649"/>
      <c r="CX72" s="649"/>
      <c r="CY72" s="649"/>
      <c r="CZ72" s="649"/>
      <c r="DA72" s="649"/>
      <c r="DB72" s="649"/>
      <c r="DC72" s="649"/>
      <c r="DD72" s="649"/>
      <c r="DE72" s="649"/>
      <c r="DF72" s="649"/>
      <c r="DG72" s="649"/>
      <c r="DH72" s="649"/>
      <c r="DI72" s="649"/>
      <c r="DJ72" s="649"/>
      <c r="DK72" s="649"/>
      <c r="DL72" s="649"/>
      <c r="DM72" s="649"/>
      <c r="DN72" s="649"/>
      <c r="DO72" s="649"/>
      <c r="DP72" s="649"/>
      <c r="DQ72" s="649"/>
      <c r="DR72" s="649"/>
      <c r="DS72" s="649"/>
      <c r="DT72" s="649"/>
      <c r="DU72" s="649"/>
      <c r="DV72" s="649"/>
      <c r="DW72" s="649"/>
      <c r="DX72" s="649"/>
      <c r="DY72" s="649"/>
      <c r="DZ72" s="649"/>
      <c r="EA72" s="649"/>
      <c r="EB72" s="649"/>
      <c r="EC72" s="649"/>
      <c r="ED72" s="649"/>
      <c r="EE72" s="649"/>
      <c r="EF72" s="649"/>
      <c r="EG72" s="649"/>
      <c r="EH72" s="649"/>
      <c r="EI72" s="649"/>
      <c r="EJ72" s="649"/>
      <c r="EK72" s="649"/>
      <c r="EL72" s="649"/>
      <c r="EM72" s="649"/>
      <c r="EN72" s="649"/>
      <c r="EO72" s="649"/>
      <c r="EP72" s="649"/>
      <c r="EQ72" s="649"/>
      <c r="ER72" s="649"/>
      <c r="ES72" s="649"/>
      <c r="ET72" s="649"/>
      <c r="EU72" s="649"/>
      <c r="EV72" s="649"/>
      <c r="EW72" s="649"/>
      <c r="EX72" s="649"/>
      <c r="EY72" s="649"/>
      <c r="EZ72" s="649"/>
      <c r="FA72" s="649"/>
      <c r="FB72" s="649"/>
      <c r="FC72" s="649"/>
      <c r="FD72" s="649"/>
      <c r="FE72" s="649"/>
      <c r="FF72" s="649"/>
      <c r="FG72" s="649"/>
      <c r="FH72" s="649"/>
      <c r="FI72" s="649"/>
      <c r="FJ72" s="649"/>
      <c r="FK72" s="649"/>
      <c r="FL72" s="649"/>
      <c r="FM72" s="649"/>
      <c r="FN72" s="649"/>
      <c r="FO72" s="649"/>
      <c r="FP72" s="649"/>
      <c r="FQ72" s="649"/>
      <c r="FR72" s="649"/>
      <c r="FS72" s="649"/>
      <c r="FT72" s="649"/>
      <c r="FU72" s="649"/>
      <c r="FV72" s="649"/>
      <c r="FW72" s="649"/>
      <c r="FX72" s="649"/>
      <c r="FY72" s="649"/>
      <c r="FZ72" s="649"/>
      <c r="GA72" s="649"/>
      <c r="GB72" s="649"/>
      <c r="GC72" s="649"/>
      <c r="GD72" s="649"/>
      <c r="GE72" s="649"/>
      <c r="GF72" s="649"/>
      <c r="GG72" s="649"/>
      <c r="GH72" s="649"/>
    </row>
    <row r="73" spans="1:190" ht="34.5" customHeight="1" x14ac:dyDescent="0.25">
      <c r="A73" s="43"/>
      <c r="B73" s="29" t="s">
        <v>43</v>
      </c>
      <c r="C73" s="28" t="s">
        <v>142</v>
      </c>
      <c r="D73" s="28" t="s">
        <v>143</v>
      </c>
      <c r="E73" s="251" t="s">
        <v>140</v>
      </c>
      <c r="F73" s="263">
        <v>3379.4</v>
      </c>
      <c r="G73" s="500">
        <v>3149</v>
      </c>
      <c r="H73" s="511">
        <v>2803.7</v>
      </c>
      <c r="I73" s="75">
        <f>H73/H6</f>
        <v>6.5409216454184495E-3</v>
      </c>
      <c r="J73" s="72">
        <f t="shared" si="83"/>
        <v>-345.30000000000018</v>
      </c>
      <c r="K73" s="90">
        <f t="shared" si="148"/>
        <v>0.89034614163226411</v>
      </c>
      <c r="L73" s="203">
        <v>16</v>
      </c>
      <c r="M73" s="354">
        <v>28.4</v>
      </c>
      <c r="N73" s="77">
        <v>28.4</v>
      </c>
      <c r="O73" s="354">
        <v>12.4</v>
      </c>
      <c r="P73" s="77">
        <f>O73-N73</f>
        <v>-15.999999999999998</v>
      </c>
      <c r="Q73" s="276">
        <f>O73/N73</f>
        <v>0.43661971830985918</v>
      </c>
      <c r="R73" s="204">
        <f t="shared" si="9"/>
        <v>3395.4</v>
      </c>
      <c r="S73" s="354">
        <f t="shared" si="10"/>
        <v>3407.8</v>
      </c>
      <c r="T73" s="77">
        <f t="shared" si="149"/>
        <v>3177.4</v>
      </c>
      <c r="U73" s="77">
        <f t="shared" si="11"/>
        <v>2816.1</v>
      </c>
      <c r="V73" s="77">
        <f t="shared" si="7"/>
        <v>-361.30000000000018</v>
      </c>
      <c r="W73" s="97">
        <f t="shared" si="8"/>
        <v>0.88629067791275884</v>
      </c>
      <c r="X73" s="14"/>
      <c r="Y73" s="351" t="str">
        <f t="shared" si="2"/>
        <v/>
      </c>
      <c r="Z73" s="351" t="str">
        <f t="shared" si="3"/>
        <v/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</row>
    <row r="74" spans="1:190" ht="46.5" customHeight="1" x14ac:dyDescent="0.25">
      <c r="A74" s="43"/>
      <c r="B74" s="29"/>
      <c r="C74" s="28" t="s">
        <v>360</v>
      </c>
      <c r="D74" s="28" t="s">
        <v>143</v>
      </c>
      <c r="E74" s="299" t="s">
        <v>441</v>
      </c>
      <c r="F74" s="263">
        <v>5494.9</v>
      </c>
      <c r="G74" s="500">
        <v>5079.8</v>
      </c>
      <c r="H74" s="511">
        <v>4960.2</v>
      </c>
      <c r="I74" s="75">
        <f>H74/H6</f>
        <v>1.1571951187931874E-2</v>
      </c>
      <c r="J74" s="72">
        <f t="shared" ref="J74" si="154">H74-G74</f>
        <v>-119.60000000000036</v>
      </c>
      <c r="K74" s="90">
        <f t="shared" ref="K74" si="155">H74/G74</f>
        <v>0.97645576597503836</v>
      </c>
      <c r="L74" s="203">
        <v>1431.4</v>
      </c>
      <c r="M74" s="354">
        <v>1444.4</v>
      </c>
      <c r="N74" s="77">
        <v>1392.8</v>
      </c>
      <c r="O74" s="354">
        <v>542.9</v>
      </c>
      <c r="P74" s="77">
        <f>O74-N74</f>
        <v>-849.9</v>
      </c>
      <c r="Q74" s="276">
        <f>O74/N74</f>
        <v>0.38979035037334864</v>
      </c>
      <c r="R74" s="204">
        <f t="shared" ref="R74" si="156">SUM(F74,L74)</f>
        <v>6926.2999999999993</v>
      </c>
      <c r="S74" s="354">
        <f t="shared" ref="S74" si="157">SUM(F74,M74)</f>
        <v>6939.2999999999993</v>
      </c>
      <c r="T74" s="77">
        <f t="shared" ref="T74" si="158">SUM(G74,N74)</f>
        <v>6472.6</v>
      </c>
      <c r="U74" s="77">
        <f t="shared" ref="U74" si="159">SUM(H74,O74)</f>
        <v>5503.0999999999995</v>
      </c>
      <c r="V74" s="77">
        <f t="shared" ref="V74" si="160">U74-T74</f>
        <v>-969.50000000000091</v>
      </c>
      <c r="W74" s="97">
        <f t="shared" si="8"/>
        <v>0.85021475141365122</v>
      </c>
      <c r="X74" s="14"/>
      <c r="Y74" s="351"/>
      <c r="Z74" s="351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</row>
    <row r="75" spans="1:190" ht="32.25" customHeight="1" x14ac:dyDescent="0.25">
      <c r="A75" s="43"/>
      <c r="B75" s="29" t="s">
        <v>44</v>
      </c>
      <c r="C75" s="28" t="s">
        <v>344</v>
      </c>
      <c r="D75" s="28" t="s">
        <v>145</v>
      </c>
      <c r="E75" s="251" t="s">
        <v>345</v>
      </c>
      <c r="F75" s="445">
        <v>325.3</v>
      </c>
      <c r="G75" s="499">
        <v>316.8</v>
      </c>
      <c r="H75" s="569">
        <v>214.2</v>
      </c>
      <c r="I75" s="75">
        <f>H75/H6</f>
        <v>4.9972016137555088E-4</v>
      </c>
      <c r="J75" s="72">
        <f t="shared" si="83"/>
        <v>-102.60000000000002</v>
      </c>
      <c r="K75" s="90">
        <f t="shared" si="148"/>
        <v>0.67613636363636354</v>
      </c>
      <c r="L75" s="203"/>
      <c r="M75" s="354"/>
      <c r="N75" s="77"/>
      <c r="O75" s="354"/>
      <c r="P75" s="77"/>
      <c r="Q75" s="276"/>
      <c r="R75" s="204">
        <f t="shared" si="9"/>
        <v>325.3</v>
      </c>
      <c r="S75" s="354">
        <f t="shared" si="10"/>
        <v>325.3</v>
      </c>
      <c r="T75" s="77">
        <f t="shared" si="149"/>
        <v>316.8</v>
      </c>
      <c r="U75" s="77">
        <f t="shared" si="11"/>
        <v>214.2</v>
      </c>
      <c r="V75" s="77">
        <f t="shared" si="7"/>
        <v>-102.60000000000002</v>
      </c>
      <c r="W75" s="97">
        <f t="shared" si="8"/>
        <v>0.67613636363636354</v>
      </c>
      <c r="X75" s="14"/>
      <c r="Y75" s="351" t="str">
        <f t="shared" si="2"/>
        <v/>
      </c>
      <c r="Z75" s="351" t="str">
        <f t="shared" si="3"/>
        <v/>
      </c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</row>
    <row r="76" spans="1:190" ht="20.25" customHeight="1" x14ac:dyDescent="0.25">
      <c r="A76" s="43"/>
      <c r="B76" s="29" t="s">
        <v>45</v>
      </c>
      <c r="C76" s="28" t="s">
        <v>144</v>
      </c>
      <c r="D76" s="28" t="s">
        <v>141</v>
      </c>
      <c r="E76" s="251" t="s">
        <v>346</v>
      </c>
      <c r="F76" s="445">
        <v>1566.4</v>
      </c>
      <c r="G76" s="499">
        <v>1447.2</v>
      </c>
      <c r="H76" s="511">
        <v>1403</v>
      </c>
      <c r="I76" s="75">
        <f>H76/H6</f>
        <v>3.2731437274038182E-3</v>
      </c>
      <c r="J76" s="72">
        <f t="shared" si="83"/>
        <v>-44.200000000000045</v>
      </c>
      <c r="K76" s="90">
        <f t="shared" si="148"/>
        <v>0.96945826423438364</v>
      </c>
      <c r="L76" s="203"/>
      <c r="M76" s="354"/>
      <c r="N76" s="77"/>
      <c r="O76" s="354"/>
      <c r="P76" s="77">
        <f t="shared" ref="P76:P79" si="161">O76-N76</f>
        <v>0</v>
      </c>
      <c r="Q76" s="276"/>
      <c r="R76" s="204">
        <f t="shared" si="9"/>
        <v>1566.4</v>
      </c>
      <c r="S76" s="354">
        <f t="shared" si="10"/>
        <v>1566.4</v>
      </c>
      <c r="T76" s="77">
        <f t="shared" si="149"/>
        <v>1447.2</v>
      </c>
      <c r="U76" s="77">
        <f t="shared" si="11"/>
        <v>1403</v>
      </c>
      <c r="V76" s="77">
        <f t="shared" si="7"/>
        <v>-44.200000000000045</v>
      </c>
      <c r="W76" s="97">
        <f t="shared" si="8"/>
        <v>0.96945826423438364</v>
      </c>
      <c r="X76" s="14"/>
      <c r="Y76" s="351" t="str">
        <f t="shared" si="2"/>
        <v/>
      </c>
      <c r="Z76" s="351" t="str">
        <f t="shared" si="3"/>
        <v/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</row>
    <row r="77" spans="1:190" ht="19.5" customHeight="1" x14ac:dyDescent="0.25">
      <c r="A77" s="43"/>
      <c r="B77" s="29" t="s">
        <v>46</v>
      </c>
      <c r="C77" s="28" t="s">
        <v>347</v>
      </c>
      <c r="D77" s="28" t="s">
        <v>141</v>
      </c>
      <c r="E77" s="251" t="s">
        <v>348</v>
      </c>
      <c r="F77" s="445">
        <v>4467</v>
      </c>
      <c r="G77" s="499">
        <v>4145.8999999999996</v>
      </c>
      <c r="H77" s="511">
        <v>3550.7</v>
      </c>
      <c r="I77" s="75">
        <f>H77/H6</f>
        <v>8.2836432166020942E-3</v>
      </c>
      <c r="J77" s="72">
        <f t="shared" ref="J77" si="162">H77-G77</f>
        <v>-595.19999999999982</v>
      </c>
      <c r="K77" s="90">
        <f t="shared" ref="K77" si="163">H77/G77</f>
        <v>0.8564364794133964</v>
      </c>
      <c r="L77" s="203">
        <v>357.9</v>
      </c>
      <c r="M77" s="354">
        <v>357.9</v>
      </c>
      <c r="N77" s="77">
        <v>358</v>
      </c>
      <c r="O77" s="354">
        <v>157.80000000000001</v>
      </c>
      <c r="P77" s="77">
        <f t="shared" ref="P77:P78" si="164">O77-N77</f>
        <v>-200.2</v>
      </c>
      <c r="Q77" s="276">
        <f>O77/N77</f>
        <v>0.44078212290502794</v>
      </c>
      <c r="R77" s="204">
        <f t="shared" ref="R77" si="165">SUM(F77,L77)</f>
        <v>4824.8999999999996</v>
      </c>
      <c r="S77" s="354">
        <f t="shared" ref="S77" si="166">SUM(F77,M77)</f>
        <v>4824.8999999999996</v>
      </c>
      <c r="T77" s="77">
        <f t="shared" ref="T77" si="167">SUM(G77,N77)</f>
        <v>4503.8999999999996</v>
      </c>
      <c r="U77" s="77">
        <f t="shared" ref="U77" si="168">SUM(H77,O77)</f>
        <v>3708.5</v>
      </c>
      <c r="V77" s="77">
        <f t="shared" ref="V77" si="169">U77-T77</f>
        <v>-795.39999999999964</v>
      </c>
      <c r="W77" s="90">
        <f t="shared" si="8"/>
        <v>0.82339749994449263</v>
      </c>
      <c r="X77" s="14"/>
      <c r="Y77" s="351" t="str">
        <f t="shared" ref="Y77" si="170">IF(J77&lt;=0,"",IF(J77&gt;0,"НІ"))</f>
        <v/>
      </c>
      <c r="Z77" s="351" t="str">
        <f t="shared" ref="Z77:Z78" si="171">IF(P77&lt;=0,"",IF(P77&gt;0,"НІ"))</f>
        <v/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</row>
    <row r="78" spans="1:190" s="659" customFormat="1" ht="39.75" customHeight="1" x14ac:dyDescent="0.25">
      <c r="A78" s="576"/>
      <c r="B78" s="577"/>
      <c r="C78" s="595"/>
      <c r="D78" s="595"/>
      <c r="E78" s="662" t="s">
        <v>277</v>
      </c>
      <c r="F78" s="702"/>
      <c r="G78" s="581"/>
      <c r="H78" s="510"/>
      <c r="I78" s="582"/>
      <c r="J78" s="583"/>
      <c r="K78" s="584"/>
      <c r="L78" s="703">
        <v>180.7</v>
      </c>
      <c r="M78" s="704">
        <v>180.7</v>
      </c>
      <c r="N78" s="704">
        <v>180.7</v>
      </c>
      <c r="O78" s="704">
        <v>118</v>
      </c>
      <c r="P78" s="704">
        <f t="shared" si="164"/>
        <v>-62.699999999999989</v>
      </c>
      <c r="Q78" s="586">
        <f>O78/N78</f>
        <v>0.65301604869950203</v>
      </c>
      <c r="R78" s="587">
        <f t="shared" ref="R78" si="172">SUM(F78,L78)</f>
        <v>180.7</v>
      </c>
      <c r="S78" s="400">
        <f t="shared" ref="S78" si="173">SUM(F78,M78)</f>
        <v>180.7</v>
      </c>
      <c r="T78" s="400">
        <f t="shared" ref="T78" si="174">SUM(G78,N78)</f>
        <v>180.7</v>
      </c>
      <c r="U78" s="400">
        <f t="shared" ref="U78" si="175">SUM(H78,O78)</f>
        <v>118</v>
      </c>
      <c r="V78" s="400">
        <f t="shared" ref="V78" si="176">U78-T78</f>
        <v>-62.699999999999989</v>
      </c>
      <c r="W78" s="594">
        <f t="shared" si="8"/>
        <v>0.65301604869950203</v>
      </c>
      <c r="X78" s="647"/>
      <c r="Y78" s="590"/>
      <c r="Z78" s="590" t="str">
        <f t="shared" si="171"/>
        <v/>
      </c>
      <c r="AA78" s="648"/>
      <c r="AB78" s="648"/>
      <c r="AC78" s="648"/>
      <c r="AD78" s="648"/>
      <c r="AE78" s="648"/>
      <c r="AF78" s="648"/>
      <c r="AG78" s="648"/>
      <c r="AH78" s="648"/>
      <c r="AI78" s="648"/>
      <c r="AJ78" s="648"/>
      <c r="AK78" s="648"/>
      <c r="AL78" s="648"/>
      <c r="AM78" s="648"/>
      <c r="AN78" s="648"/>
      <c r="AO78" s="648"/>
      <c r="AP78" s="648"/>
      <c r="AQ78" s="648"/>
      <c r="AR78" s="648"/>
      <c r="AS78" s="648"/>
      <c r="AT78" s="648"/>
      <c r="AU78" s="648"/>
      <c r="AV78" s="649"/>
      <c r="AW78" s="649"/>
      <c r="AX78" s="649"/>
      <c r="AY78" s="649"/>
      <c r="AZ78" s="649"/>
      <c r="BA78" s="649"/>
      <c r="BB78" s="649"/>
      <c r="BC78" s="649"/>
      <c r="BD78" s="649"/>
      <c r="BE78" s="649"/>
      <c r="BF78" s="649"/>
      <c r="BG78" s="649"/>
      <c r="BH78" s="649"/>
      <c r="BI78" s="649"/>
      <c r="BJ78" s="649"/>
      <c r="BK78" s="649"/>
      <c r="BL78" s="649"/>
      <c r="BM78" s="649"/>
      <c r="BN78" s="649"/>
      <c r="BO78" s="649"/>
      <c r="BP78" s="649"/>
      <c r="BQ78" s="649"/>
      <c r="BR78" s="649"/>
      <c r="BS78" s="649"/>
      <c r="BT78" s="649"/>
      <c r="BU78" s="649"/>
      <c r="BV78" s="649"/>
      <c r="BW78" s="649"/>
      <c r="BX78" s="649"/>
      <c r="BY78" s="649"/>
      <c r="BZ78" s="649"/>
      <c r="CA78" s="649"/>
      <c r="CB78" s="649"/>
      <c r="CC78" s="649"/>
      <c r="CD78" s="649"/>
      <c r="CE78" s="649"/>
      <c r="CF78" s="649"/>
      <c r="CG78" s="649"/>
      <c r="CH78" s="649"/>
      <c r="CI78" s="649"/>
      <c r="CJ78" s="649"/>
      <c r="CK78" s="649"/>
      <c r="CL78" s="649"/>
      <c r="CM78" s="649"/>
      <c r="CN78" s="649"/>
      <c r="CO78" s="649"/>
      <c r="CP78" s="649"/>
      <c r="CQ78" s="649"/>
      <c r="CR78" s="649"/>
      <c r="CS78" s="649"/>
      <c r="CT78" s="649"/>
      <c r="CU78" s="649"/>
      <c r="CV78" s="649"/>
      <c r="CW78" s="649"/>
      <c r="CX78" s="649"/>
      <c r="CY78" s="649"/>
      <c r="CZ78" s="649"/>
      <c r="DA78" s="649"/>
      <c r="DB78" s="649"/>
      <c r="DC78" s="649"/>
      <c r="DD78" s="649"/>
      <c r="DE78" s="649"/>
      <c r="DF78" s="649"/>
      <c r="DG78" s="649"/>
      <c r="DH78" s="649"/>
      <c r="DI78" s="649"/>
      <c r="DJ78" s="649"/>
      <c r="DK78" s="649"/>
      <c r="DL78" s="649"/>
      <c r="DM78" s="649"/>
      <c r="DN78" s="649"/>
      <c r="DO78" s="649"/>
      <c r="DP78" s="649"/>
      <c r="DQ78" s="649"/>
      <c r="DR78" s="649"/>
      <c r="DS78" s="649"/>
      <c r="DT78" s="649"/>
      <c r="DU78" s="649"/>
      <c r="DV78" s="649"/>
      <c r="DW78" s="649"/>
      <c r="DX78" s="649"/>
      <c r="DY78" s="649"/>
      <c r="DZ78" s="649"/>
      <c r="EA78" s="649"/>
      <c r="EB78" s="649"/>
      <c r="EC78" s="649"/>
      <c r="ED78" s="649"/>
      <c r="EE78" s="649"/>
      <c r="EF78" s="649"/>
      <c r="EG78" s="649"/>
      <c r="EH78" s="649"/>
      <c r="EI78" s="649"/>
      <c r="EJ78" s="649"/>
      <c r="EK78" s="649"/>
      <c r="EL78" s="649"/>
      <c r="EM78" s="649"/>
      <c r="EN78" s="649"/>
      <c r="EO78" s="649"/>
      <c r="EP78" s="649"/>
      <c r="EQ78" s="649"/>
      <c r="ER78" s="649"/>
      <c r="ES78" s="649"/>
      <c r="ET78" s="649"/>
      <c r="EU78" s="649"/>
      <c r="EV78" s="649"/>
      <c r="EW78" s="649"/>
      <c r="EX78" s="649"/>
      <c r="EY78" s="649"/>
      <c r="EZ78" s="649"/>
      <c r="FA78" s="649"/>
      <c r="FB78" s="649"/>
      <c r="FC78" s="649"/>
      <c r="FD78" s="649"/>
      <c r="FE78" s="649"/>
      <c r="FF78" s="649"/>
      <c r="FG78" s="649"/>
      <c r="FH78" s="649"/>
      <c r="FI78" s="649"/>
      <c r="FJ78" s="649"/>
      <c r="FK78" s="649"/>
      <c r="FL78" s="649"/>
      <c r="FM78" s="649"/>
      <c r="FN78" s="649"/>
      <c r="FO78" s="649"/>
      <c r="FP78" s="649"/>
      <c r="FQ78" s="649"/>
      <c r="FR78" s="649"/>
      <c r="FS78" s="649"/>
      <c r="FT78" s="649"/>
      <c r="FU78" s="649"/>
      <c r="FV78" s="649"/>
      <c r="FW78" s="649"/>
      <c r="FX78" s="649"/>
      <c r="FY78" s="649"/>
      <c r="FZ78" s="649"/>
      <c r="GA78" s="649"/>
      <c r="GB78" s="649"/>
      <c r="GC78" s="649"/>
      <c r="GD78" s="649"/>
      <c r="GE78" s="649"/>
      <c r="GF78" s="649"/>
      <c r="GG78" s="649"/>
      <c r="GH78" s="649"/>
    </row>
    <row r="79" spans="1:190" ht="19.5" customHeight="1" thickBot="1" x14ac:dyDescent="0.3">
      <c r="A79" s="43"/>
      <c r="B79" s="29" t="s">
        <v>46</v>
      </c>
      <c r="C79" s="28" t="s">
        <v>392</v>
      </c>
      <c r="D79" s="28" t="s">
        <v>141</v>
      </c>
      <c r="E79" s="251" t="s">
        <v>393</v>
      </c>
      <c r="F79" s="496">
        <v>116</v>
      </c>
      <c r="G79" s="501">
        <v>116</v>
      </c>
      <c r="H79" s="511">
        <v>41.6</v>
      </c>
      <c r="I79" s="75">
        <f>H79/H6</f>
        <v>9.7051161126157409E-5</v>
      </c>
      <c r="J79" s="72">
        <f t="shared" si="83"/>
        <v>-74.400000000000006</v>
      </c>
      <c r="K79" s="90">
        <f t="shared" si="148"/>
        <v>0.35862068965517241</v>
      </c>
      <c r="L79" s="205">
        <v>39</v>
      </c>
      <c r="M79" s="404">
        <v>39</v>
      </c>
      <c r="N79" s="88">
        <v>39</v>
      </c>
      <c r="O79" s="404"/>
      <c r="P79" s="88">
        <f t="shared" si="161"/>
        <v>-39</v>
      </c>
      <c r="Q79" s="280">
        <f>O79/N79</f>
        <v>0</v>
      </c>
      <c r="R79" s="204">
        <f t="shared" si="9"/>
        <v>155</v>
      </c>
      <c r="S79" s="354">
        <f t="shared" si="10"/>
        <v>155</v>
      </c>
      <c r="T79" s="77">
        <f t="shared" si="149"/>
        <v>155</v>
      </c>
      <c r="U79" s="77">
        <f t="shared" si="11"/>
        <v>41.6</v>
      </c>
      <c r="V79" s="77">
        <f t="shared" si="7"/>
        <v>-113.4</v>
      </c>
      <c r="W79" s="563">
        <f t="shared" si="8"/>
        <v>0.26838709677419353</v>
      </c>
      <c r="X79" s="14"/>
      <c r="Y79" s="351" t="str">
        <f t="shared" si="2"/>
        <v/>
      </c>
      <c r="Z79" s="351" t="str">
        <f t="shared" si="3"/>
        <v/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</row>
    <row r="80" spans="1:190" s="4" customFormat="1" ht="27" customHeight="1" thickBot="1" x14ac:dyDescent="0.3">
      <c r="A80" s="41">
        <v>3</v>
      </c>
      <c r="B80" s="35" t="s">
        <v>100</v>
      </c>
      <c r="C80" s="35" t="s">
        <v>253</v>
      </c>
      <c r="D80" s="35"/>
      <c r="E80" s="446" t="s">
        <v>101</v>
      </c>
      <c r="F80" s="238">
        <f>SUM(F91,F89,F88,F86,F85,F84,F81)</f>
        <v>68154.100000000006</v>
      </c>
      <c r="G80" s="270">
        <f t="shared" ref="G80:H80" si="177">SUM(G91,G89,G88,G86,G85,G84,G81)</f>
        <v>62699.9</v>
      </c>
      <c r="H80" s="68">
        <f t="shared" si="177"/>
        <v>56925.599999999999</v>
      </c>
      <c r="I80" s="69">
        <f>H80/H6</f>
        <v>0.13280518215873044</v>
      </c>
      <c r="J80" s="70">
        <f t="shared" si="83"/>
        <v>-5774.3000000000029</v>
      </c>
      <c r="K80" s="92">
        <f t="shared" ref="K80:K88" si="178">H80/G80</f>
        <v>0.90790575423565267</v>
      </c>
      <c r="L80" s="238">
        <f>SUM(L91,L89,L88,L86,L85,L84,L81)</f>
        <v>9828.5</v>
      </c>
      <c r="M80" s="270">
        <f t="shared" ref="M80:O80" si="179">SUM(M91,M89,M88,M86,M85,M84,M81)</f>
        <v>10120.799999999999</v>
      </c>
      <c r="N80" s="270">
        <f t="shared" si="179"/>
        <v>9135.6</v>
      </c>
      <c r="O80" s="68">
        <f t="shared" si="179"/>
        <v>3729.7</v>
      </c>
      <c r="P80" s="68">
        <f t="shared" ref="P80:P92" si="180">O80-N80</f>
        <v>-5405.9000000000005</v>
      </c>
      <c r="Q80" s="202">
        <f>O80/N80</f>
        <v>0.4082599938701344</v>
      </c>
      <c r="R80" s="238">
        <f>SUM(R91,R89,R88,R86,R85,R84,R81)</f>
        <v>77982.600000000006</v>
      </c>
      <c r="S80" s="270">
        <f t="shared" ref="S80:V80" si="181">SUM(S91,S89,S88,S86,S85,S84,S81)</f>
        <v>78274.900000000009</v>
      </c>
      <c r="T80" s="270">
        <f t="shared" si="181"/>
        <v>71835.500000000015</v>
      </c>
      <c r="U80" s="270">
        <f t="shared" si="181"/>
        <v>60655.299999999996</v>
      </c>
      <c r="V80" s="68">
        <f t="shared" si="181"/>
        <v>-11180.20000000001</v>
      </c>
      <c r="W80" s="92">
        <f t="shared" si="8"/>
        <v>0.8443638590947371</v>
      </c>
      <c r="X80" s="14"/>
      <c r="Y80" s="351" t="str">
        <f t="shared" si="2"/>
        <v/>
      </c>
      <c r="Z80" s="351" t="str">
        <f t="shared" si="3"/>
        <v/>
      </c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</row>
    <row r="81" spans="1:190" ht="27" customHeight="1" x14ac:dyDescent="0.25">
      <c r="A81" s="133"/>
      <c r="B81" s="135" t="s">
        <v>102</v>
      </c>
      <c r="C81" s="327" t="s">
        <v>349</v>
      </c>
      <c r="D81" s="327" t="s">
        <v>147</v>
      </c>
      <c r="E81" s="328" t="s">
        <v>149</v>
      </c>
      <c r="F81" s="432">
        <v>62595.8</v>
      </c>
      <c r="G81" s="137">
        <v>57648.3</v>
      </c>
      <c r="H81" s="401">
        <v>52310.400000000001</v>
      </c>
      <c r="I81" s="71">
        <f>H81/H6</f>
        <v>0.12203810237917655</v>
      </c>
      <c r="J81" s="72">
        <f t="shared" ref="J81:J172" si="182">H81-G81</f>
        <v>-5337.9000000000015</v>
      </c>
      <c r="K81" s="177">
        <f t="shared" si="178"/>
        <v>0.90740576912068527</v>
      </c>
      <c r="L81" s="220">
        <v>9360.5</v>
      </c>
      <c r="M81" s="399">
        <v>9652.7999999999993</v>
      </c>
      <c r="N81" s="137">
        <v>8667.6</v>
      </c>
      <c r="O81" s="399">
        <v>3717.7</v>
      </c>
      <c r="P81" s="137">
        <f t="shared" si="180"/>
        <v>-4949.9000000000005</v>
      </c>
      <c r="Q81" s="555">
        <f>O81/N81</f>
        <v>0.42891919331764267</v>
      </c>
      <c r="R81" s="220">
        <f t="shared" si="9"/>
        <v>71956.3</v>
      </c>
      <c r="S81" s="399">
        <f t="shared" si="10"/>
        <v>72248.600000000006</v>
      </c>
      <c r="T81" s="137">
        <f t="shared" ref="T81:T88" si="183">SUM(G81,N81)</f>
        <v>66315.900000000009</v>
      </c>
      <c r="U81" s="137">
        <f t="shared" si="11"/>
        <v>56028.1</v>
      </c>
      <c r="V81" s="137">
        <f t="shared" si="7"/>
        <v>-10287.80000000001</v>
      </c>
      <c r="W81" s="562">
        <f t="shared" si="8"/>
        <v>0.84486676649189696</v>
      </c>
      <c r="X81" s="14"/>
      <c r="Y81" s="351" t="str">
        <f t="shared" ref="Y81:Y167" si="184">IF(J81&lt;=0,"",IF(J81&gt;0,"НІ"))</f>
        <v/>
      </c>
      <c r="Z81" s="351" t="str">
        <f t="shared" ref="Z81:Z167" si="185">IF(P81&lt;=0,"",IF(P81&gt;0,"НІ"))</f>
        <v/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</row>
    <row r="82" spans="1:190" s="593" customFormat="1" ht="21" customHeight="1" x14ac:dyDescent="0.25">
      <c r="A82" s="576"/>
      <c r="B82" s="643"/>
      <c r="C82" s="595"/>
      <c r="D82" s="595"/>
      <c r="E82" s="705" t="s">
        <v>150</v>
      </c>
      <c r="F82" s="706">
        <v>34604.1</v>
      </c>
      <c r="G82" s="706">
        <v>32389.9</v>
      </c>
      <c r="H82" s="706">
        <v>29719.5</v>
      </c>
      <c r="I82" s="664">
        <f>H82/H6</f>
        <v>6.9334422670404683E-2</v>
      </c>
      <c r="J82" s="583">
        <f t="shared" si="182"/>
        <v>-2670.4000000000015</v>
      </c>
      <c r="K82" s="707">
        <f t="shared" si="178"/>
        <v>0.91755454632462585</v>
      </c>
      <c r="L82" s="585"/>
      <c r="M82" s="400"/>
      <c r="N82" s="400"/>
      <c r="O82" s="400"/>
      <c r="P82" s="400">
        <f t="shared" si="180"/>
        <v>0</v>
      </c>
      <c r="Q82" s="586"/>
      <c r="R82" s="587">
        <f t="shared" si="9"/>
        <v>34604.1</v>
      </c>
      <c r="S82" s="400">
        <f t="shared" si="10"/>
        <v>34604.1</v>
      </c>
      <c r="T82" s="400">
        <f t="shared" si="183"/>
        <v>32389.9</v>
      </c>
      <c r="U82" s="400">
        <f t="shared" si="11"/>
        <v>29719.5</v>
      </c>
      <c r="V82" s="400">
        <f t="shared" si="7"/>
        <v>-2670.4000000000015</v>
      </c>
      <c r="W82" s="594">
        <f t="shared" si="8"/>
        <v>0.91755454632462585</v>
      </c>
      <c r="X82" s="589"/>
      <c r="Y82" s="671" t="str">
        <f t="shared" si="184"/>
        <v/>
      </c>
      <c r="Z82" s="671" t="str">
        <f t="shared" si="185"/>
        <v/>
      </c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91"/>
      <c r="AS82" s="591"/>
      <c r="AT82" s="591"/>
      <c r="AU82" s="591"/>
      <c r="AV82" s="592"/>
      <c r="AW82" s="592"/>
      <c r="AX82" s="592"/>
      <c r="AY82" s="592"/>
      <c r="AZ82" s="592"/>
      <c r="BA82" s="592"/>
      <c r="BB82" s="592"/>
      <c r="BC82" s="592"/>
      <c r="BD82" s="592"/>
      <c r="BE82" s="592"/>
      <c r="BF82" s="592"/>
      <c r="BG82" s="592"/>
      <c r="BH82" s="592"/>
      <c r="BI82" s="592"/>
      <c r="BJ82" s="592"/>
      <c r="BK82" s="592"/>
      <c r="BL82" s="592"/>
      <c r="BM82" s="592"/>
      <c r="BN82" s="592"/>
      <c r="BO82" s="592"/>
      <c r="BP82" s="592"/>
      <c r="BQ82" s="592"/>
      <c r="BR82" s="592"/>
      <c r="BS82" s="592"/>
      <c r="BT82" s="592"/>
      <c r="BU82" s="592"/>
      <c r="BV82" s="592"/>
      <c r="BW82" s="592"/>
      <c r="BX82" s="592"/>
      <c r="BY82" s="592"/>
      <c r="BZ82" s="592"/>
      <c r="CA82" s="592"/>
      <c r="CB82" s="592"/>
      <c r="CC82" s="592"/>
      <c r="CD82" s="592"/>
      <c r="CE82" s="592"/>
      <c r="CF82" s="592"/>
      <c r="CG82" s="592"/>
      <c r="CH82" s="592"/>
      <c r="CI82" s="592"/>
      <c r="CJ82" s="592"/>
      <c r="CK82" s="592"/>
      <c r="CL82" s="592"/>
      <c r="CM82" s="592"/>
      <c r="CN82" s="592"/>
      <c r="CO82" s="592"/>
      <c r="CP82" s="592"/>
      <c r="CQ82" s="592"/>
      <c r="CR82" s="592"/>
      <c r="CS82" s="592"/>
      <c r="CT82" s="592"/>
      <c r="CU82" s="592"/>
      <c r="CV82" s="592"/>
      <c r="CW82" s="592"/>
      <c r="CX82" s="592"/>
      <c r="CY82" s="592"/>
      <c r="CZ82" s="592"/>
      <c r="DA82" s="592"/>
      <c r="DB82" s="592"/>
      <c r="DC82" s="592"/>
      <c r="DD82" s="592"/>
      <c r="DE82" s="592"/>
      <c r="DF82" s="592"/>
      <c r="DG82" s="592"/>
      <c r="DH82" s="592"/>
      <c r="DI82" s="592"/>
      <c r="DJ82" s="592"/>
      <c r="DK82" s="592"/>
      <c r="DL82" s="592"/>
      <c r="DM82" s="592"/>
      <c r="DN82" s="592"/>
      <c r="DO82" s="592"/>
      <c r="DP82" s="592"/>
      <c r="DQ82" s="592"/>
      <c r="DR82" s="592"/>
      <c r="DS82" s="592"/>
      <c r="DT82" s="592"/>
      <c r="DU82" s="592"/>
      <c r="DV82" s="592"/>
      <c r="DW82" s="592"/>
      <c r="DX82" s="592"/>
      <c r="DY82" s="592"/>
      <c r="DZ82" s="592"/>
      <c r="EA82" s="592"/>
      <c r="EB82" s="592"/>
      <c r="EC82" s="592"/>
      <c r="ED82" s="592"/>
      <c r="EE82" s="592"/>
      <c r="EF82" s="592"/>
      <c r="EG82" s="592"/>
      <c r="EH82" s="592"/>
      <c r="EI82" s="592"/>
      <c r="EJ82" s="592"/>
      <c r="EK82" s="592"/>
      <c r="EL82" s="592"/>
      <c r="EM82" s="592"/>
      <c r="EN82" s="592"/>
      <c r="EO82" s="592"/>
      <c r="EP82" s="592"/>
      <c r="EQ82" s="592"/>
      <c r="ER82" s="592"/>
      <c r="ES82" s="592"/>
      <c r="ET82" s="592"/>
      <c r="EU82" s="592"/>
      <c r="EV82" s="592"/>
      <c r="EW82" s="592"/>
      <c r="EX82" s="592"/>
      <c r="EY82" s="592"/>
      <c r="EZ82" s="592"/>
      <c r="FA82" s="592"/>
      <c r="FB82" s="592"/>
      <c r="FC82" s="592"/>
      <c r="FD82" s="592"/>
      <c r="FE82" s="592"/>
      <c r="FF82" s="592"/>
      <c r="FG82" s="592"/>
      <c r="FH82" s="592"/>
      <c r="FI82" s="592"/>
      <c r="FJ82" s="592"/>
      <c r="FK82" s="592"/>
      <c r="FL82" s="592"/>
      <c r="FM82" s="592"/>
      <c r="FN82" s="592"/>
      <c r="FO82" s="592"/>
      <c r="FP82" s="592"/>
      <c r="FQ82" s="592"/>
      <c r="FR82" s="592"/>
      <c r="FS82" s="592"/>
      <c r="FT82" s="592"/>
      <c r="FU82" s="592"/>
      <c r="FV82" s="592"/>
      <c r="FW82" s="592"/>
      <c r="FX82" s="592"/>
      <c r="FY82" s="592"/>
      <c r="FZ82" s="592"/>
      <c r="GA82" s="592"/>
      <c r="GB82" s="592"/>
      <c r="GC82" s="592"/>
      <c r="GD82" s="592"/>
      <c r="GE82" s="592"/>
      <c r="GF82" s="592"/>
      <c r="GG82" s="592"/>
      <c r="GH82" s="592"/>
    </row>
    <row r="83" spans="1:190" s="426" customFormat="1" ht="18.75" hidden="1" customHeight="1" thickBot="1" x14ac:dyDescent="0.3">
      <c r="A83" s="598"/>
      <c r="B83" s="638"/>
      <c r="C83" s="438" t="s">
        <v>152</v>
      </c>
      <c r="D83" s="438"/>
      <c r="E83" s="640" t="s">
        <v>151</v>
      </c>
      <c r="F83" s="406"/>
      <c r="G83" s="354"/>
      <c r="H83" s="354"/>
      <c r="I83" s="354"/>
      <c r="J83" s="354"/>
      <c r="K83" s="708"/>
      <c r="L83" s="603">
        <f t="shared" ref="L83:Q83" si="186">SUM(L85:L88)</f>
        <v>0</v>
      </c>
      <c r="M83" s="354">
        <f t="shared" si="186"/>
        <v>0</v>
      </c>
      <c r="N83" s="354">
        <f t="shared" si="186"/>
        <v>0</v>
      </c>
      <c r="O83" s="354">
        <f t="shared" si="186"/>
        <v>0</v>
      </c>
      <c r="P83" s="402">
        <f t="shared" si="186"/>
        <v>0</v>
      </c>
      <c r="Q83" s="709">
        <f t="shared" si="186"/>
        <v>0</v>
      </c>
      <c r="R83" s="605">
        <f>SUM(F83,L83)</f>
        <v>0</v>
      </c>
      <c r="S83" s="354">
        <f>SUM(F83,M83)</f>
        <v>0</v>
      </c>
      <c r="T83" s="354">
        <f t="shared" si="183"/>
        <v>0</v>
      </c>
      <c r="U83" s="354">
        <f>SUM(H83,O83)</f>
        <v>0</v>
      </c>
      <c r="V83" s="354">
        <f>U83-T83</f>
        <v>0</v>
      </c>
      <c r="W83" s="666" t="e">
        <f t="shared" si="8"/>
        <v>#DIV/0!</v>
      </c>
      <c r="X83" s="637"/>
      <c r="Y83" s="607" t="str">
        <f t="shared" si="184"/>
        <v/>
      </c>
      <c r="Z83" s="607" t="str">
        <f t="shared" si="185"/>
        <v/>
      </c>
      <c r="AA83" s="626"/>
      <c r="AB83" s="626"/>
      <c r="AC83" s="626"/>
      <c r="AD83" s="626"/>
      <c r="AE83" s="626"/>
      <c r="AF83" s="626"/>
      <c r="AG83" s="626"/>
      <c r="AH83" s="626"/>
      <c r="AI83" s="626"/>
      <c r="AJ83" s="626"/>
      <c r="AK83" s="626"/>
      <c r="AL83" s="626"/>
      <c r="AM83" s="626"/>
      <c r="AN83" s="626"/>
      <c r="AO83" s="626"/>
      <c r="AP83" s="626"/>
      <c r="AQ83" s="626"/>
      <c r="AR83" s="626"/>
      <c r="AS83" s="626"/>
      <c r="AT83" s="626"/>
      <c r="AU83" s="626"/>
      <c r="AV83" s="391"/>
      <c r="AW83" s="391"/>
      <c r="AX83" s="391"/>
      <c r="AY83" s="391"/>
      <c r="AZ83" s="391"/>
      <c r="BA83" s="391"/>
      <c r="BB83" s="391"/>
      <c r="BC83" s="391"/>
      <c r="BD83" s="391"/>
      <c r="BE83" s="391"/>
      <c r="BF83" s="391"/>
      <c r="BG83" s="391"/>
      <c r="BH83" s="391"/>
      <c r="BI83" s="391"/>
      <c r="BJ83" s="391"/>
      <c r="BK83" s="391"/>
      <c r="BL83" s="391"/>
      <c r="BM83" s="391"/>
      <c r="BN83" s="391"/>
      <c r="BO83" s="391"/>
      <c r="BP83" s="391"/>
      <c r="BQ83" s="391"/>
      <c r="BR83" s="391"/>
      <c r="BS83" s="391"/>
      <c r="BT83" s="391"/>
      <c r="BU83" s="391"/>
      <c r="BV83" s="391"/>
      <c r="BW83" s="391"/>
      <c r="BX83" s="391"/>
      <c r="BY83" s="391"/>
      <c r="BZ83" s="391"/>
      <c r="CA83" s="391"/>
      <c r="CB83" s="391"/>
      <c r="CC83" s="391"/>
      <c r="CD83" s="391"/>
      <c r="CE83" s="391"/>
      <c r="CF83" s="391"/>
      <c r="CG83" s="391"/>
      <c r="CH83" s="391"/>
      <c r="CI83" s="391"/>
      <c r="CJ83" s="391"/>
      <c r="CK83" s="391"/>
      <c r="CL83" s="391"/>
      <c r="CM83" s="391"/>
      <c r="CN83" s="391"/>
      <c r="CO83" s="391"/>
      <c r="CP83" s="391"/>
      <c r="CQ83" s="391"/>
      <c r="CR83" s="391"/>
      <c r="CS83" s="391"/>
      <c r="CT83" s="391"/>
      <c r="CU83" s="391"/>
      <c r="CV83" s="391"/>
      <c r="CW83" s="391"/>
      <c r="CX83" s="391"/>
      <c r="CY83" s="391"/>
      <c r="CZ83" s="391"/>
      <c r="DA83" s="391"/>
      <c r="DB83" s="391"/>
      <c r="DC83" s="391"/>
      <c r="DD83" s="391"/>
      <c r="DE83" s="391"/>
      <c r="DF83" s="391"/>
      <c r="DG83" s="391"/>
      <c r="DH83" s="391"/>
      <c r="DI83" s="391"/>
      <c r="DJ83" s="391"/>
      <c r="DK83" s="391"/>
      <c r="DL83" s="391"/>
      <c r="DM83" s="391"/>
      <c r="DN83" s="391"/>
      <c r="DO83" s="391"/>
      <c r="DP83" s="391"/>
      <c r="DQ83" s="391"/>
      <c r="DR83" s="391"/>
      <c r="DS83" s="391"/>
      <c r="DT83" s="391"/>
      <c r="DU83" s="391"/>
      <c r="DV83" s="391"/>
      <c r="DW83" s="391"/>
      <c r="DX83" s="391"/>
      <c r="DY83" s="391"/>
      <c r="DZ83" s="391"/>
      <c r="EA83" s="391"/>
      <c r="EB83" s="391"/>
      <c r="EC83" s="391"/>
      <c r="ED83" s="391"/>
      <c r="EE83" s="391"/>
      <c r="EF83" s="391"/>
      <c r="EG83" s="391"/>
      <c r="EH83" s="391"/>
      <c r="EI83" s="391"/>
      <c r="EJ83" s="391"/>
      <c r="EK83" s="391"/>
      <c r="EL83" s="391"/>
      <c r="EM83" s="391"/>
      <c r="EN83" s="391"/>
      <c r="EO83" s="391"/>
      <c r="EP83" s="391"/>
      <c r="EQ83" s="391"/>
      <c r="ER83" s="391"/>
      <c r="ES83" s="391"/>
      <c r="ET83" s="391"/>
      <c r="EU83" s="391"/>
      <c r="EV83" s="391"/>
      <c r="EW83" s="391"/>
      <c r="EX83" s="391"/>
      <c r="EY83" s="391"/>
      <c r="EZ83" s="391"/>
      <c r="FA83" s="391"/>
      <c r="FB83" s="391"/>
      <c r="FC83" s="391"/>
      <c r="FD83" s="391"/>
      <c r="FE83" s="391"/>
      <c r="FF83" s="391"/>
      <c r="FG83" s="391"/>
      <c r="FH83" s="391"/>
      <c r="FI83" s="391"/>
      <c r="FJ83" s="391"/>
      <c r="FK83" s="391"/>
      <c r="FL83" s="391"/>
      <c r="FM83" s="391"/>
      <c r="FN83" s="391"/>
      <c r="FO83" s="391"/>
      <c r="FP83" s="391"/>
      <c r="FQ83" s="391"/>
      <c r="FR83" s="391"/>
      <c r="FS83" s="391"/>
      <c r="FT83" s="391"/>
      <c r="FU83" s="391"/>
      <c r="FV83" s="391"/>
      <c r="FW83" s="391"/>
      <c r="FX83" s="391"/>
      <c r="FY83" s="391"/>
      <c r="FZ83" s="391"/>
      <c r="GA83" s="391"/>
      <c r="GB83" s="391"/>
      <c r="GC83" s="391"/>
      <c r="GD83" s="391"/>
      <c r="GE83" s="391"/>
      <c r="GF83" s="391"/>
      <c r="GG83" s="391"/>
      <c r="GH83" s="391"/>
    </row>
    <row r="84" spans="1:190" s="426" customFormat="1" ht="34.5" customHeight="1" x14ac:dyDescent="0.25">
      <c r="A84" s="598"/>
      <c r="B84" s="638"/>
      <c r="C84" s="438" t="s">
        <v>430</v>
      </c>
      <c r="D84" s="438" t="s">
        <v>431</v>
      </c>
      <c r="E84" s="710" t="s">
        <v>429</v>
      </c>
      <c r="F84" s="406">
        <v>171</v>
      </c>
      <c r="G84" s="406">
        <v>171</v>
      </c>
      <c r="H84" s="354"/>
      <c r="I84" s="664">
        <f>H84/H6</f>
        <v>0</v>
      </c>
      <c r="J84" s="583">
        <f t="shared" ref="J84" si="187">H84-G84</f>
        <v>-171</v>
      </c>
      <c r="K84" s="707">
        <f t="shared" ref="K84" si="188">H84/G84</f>
        <v>0</v>
      </c>
      <c r="L84" s="603">
        <v>468</v>
      </c>
      <c r="M84" s="354">
        <v>468</v>
      </c>
      <c r="N84" s="354">
        <v>468</v>
      </c>
      <c r="O84" s="354">
        <v>12</v>
      </c>
      <c r="P84" s="354">
        <f t="shared" ref="P84" si="189">O84-N84</f>
        <v>-456</v>
      </c>
      <c r="Q84" s="594">
        <f>O84/N84</f>
        <v>2.564102564102564E-2</v>
      </c>
      <c r="R84" s="587">
        <f t="shared" ref="R84" si="190">SUM(F84,L84)</f>
        <v>639</v>
      </c>
      <c r="S84" s="400">
        <f t="shared" ref="S84" si="191">SUM(F84,M84)</f>
        <v>639</v>
      </c>
      <c r="T84" s="400">
        <f t="shared" ref="T84" si="192">SUM(G84,N84)</f>
        <v>639</v>
      </c>
      <c r="U84" s="400">
        <f t="shared" ref="U84" si="193">SUM(H84,O84)</f>
        <v>12</v>
      </c>
      <c r="V84" s="400">
        <f t="shared" ref="V84" si="194">U84-T84</f>
        <v>-627</v>
      </c>
      <c r="W84" s="594">
        <f t="shared" si="8"/>
        <v>1.8779342723004695E-2</v>
      </c>
      <c r="X84" s="637"/>
      <c r="Y84" s="607"/>
      <c r="Z84" s="607"/>
      <c r="AA84" s="626"/>
      <c r="AB84" s="626"/>
      <c r="AC84" s="626"/>
      <c r="AD84" s="626"/>
      <c r="AE84" s="626"/>
      <c r="AF84" s="626"/>
      <c r="AG84" s="626"/>
      <c r="AH84" s="626"/>
      <c r="AI84" s="626"/>
      <c r="AJ84" s="626"/>
      <c r="AK84" s="626"/>
      <c r="AL84" s="626"/>
      <c r="AM84" s="626"/>
      <c r="AN84" s="626"/>
      <c r="AO84" s="626"/>
      <c r="AP84" s="626"/>
      <c r="AQ84" s="626"/>
      <c r="AR84" s="626"/>
      <c r="AS84" s="626"/>
      <c r="AT84" s="626"/>
      <c r="AU84" s="626"/>
      <c r="AV84" s="391"/>
      <c r="AW84" s="391"/>
      <c r="AX84" s="391"/>
      <c r="AY84" s="391"/>
      <c r="AZ84" s="391"/>
      <c r="BA84" s="391"/>
      <c r="BB84" s="391"/>
      <c r="BC84" s="391"/>
      <c r="BD84" s="391"/>
      <c r="BE84" s="391"/>
      <c r="BF84" s="391"/>
      <c r="BG84" s="391"/>
      <c r="BH84" s="391"/>
      <c r="BI84" s="391"/>
      <c r="BJ84" s="391"/>
      <c r="BK84" s="391"/>
      <c r="BL84" s="391"/>
      <c r="BM84" s="391"/>
      <c r="BN84" s="391"/>
      <c r="BO84" s="391"/>
      <c r="BP84" s="391"/>
      <c r="BQ84" s="391"/>
      <c r="BR84" s="391"/>
      <c r="BS84" s="391"/>
      <c r="BT84" s="391"/>
      <c r="BU84" s="391"/>
      <c r="BV84" s="391"/>
      <c r="BW84" s="391"/>
      <c r="BX84" s="391"/>
      <c r="BY84" s="391"/>
      <c r="BZ84" s="391"/>
      <c r="CA84" s="391"/>
      <c r="CB84" s="391"/>
      <c r="CC84" s="391"/>
      <c r="CD84" s="391"/>
      <c r="CE84" s="391"/>
      <c r="CF84" s="391"/>
      <c r="CG84" s="391"/>
      <c r="CH84" s="391"/>
      <c r="CI84" s="391"/>
      <c r="CJ84" s="391"/>
      <c r="CK84" s="391"/>
      <c r="CL84" s="391"/>
      <c r="CM84" s="391"/>
      <c r="CN84" s="391"/>
      <c r="CO84" s="391"/>
      <c r="CP84" s="391"/>
      <c r="CQ84" s="391"/>
      <c r="CR84" s="391"/>
      <c r="CS84" s="391"/>
      <c r="CT84" s="391"/>
      <c r="CU84" s="391"/>
      <c r="CV84" s="391"/>
      <c r="CW84" s="391"/>
      <c r="CX84" s="391"/>
      <c r="CY84" s="391"/>
      <c r="CZ84" s="391"/>
      <c r="DA84" s="391"/>
      <c r="DB84" s="391"/>
      <c r="DC84" s="391"/>
      <c r="DD84" s="391"/>
      <c r="DE84" s="391"/>
      <c r="DF84" s="391"/>
      <c r="DG84" s="391"/>
      <c r="DH84" s="391"/>
      <c r="DI84" s="391"/>
      <c r="DJ84" s="391"/>
      <c r="DK84" s="391"/>
      <c r="DL84" s="391"/>
      <c r="DM84" s="391"/>
      <c r="DN84" s="391"/>
      <c r="DO84" s="391"/>
      <c r="DP84" s="391"/>
      <c r="DQ84" s="391"/>
      <c r="DR84" s="391"/>
      <c r="DS84" s="391"/>
      <c r="DT84" s="391"/>
      <c r="DU84" s="391"/>
      <c r="DV84" s="391"/>
      <c r="DW84" s="391"/>
      <c r="DX84" s="391"/>
      <c r="DY84" s="391"/>
      <c r="DZ84" s="391"/>
      <c r="EA84" s="391"/>
      <c r="EB84" s="391"/>
      <c r="EC84" s="391"/>
      <c r="ED84" s="391"/>
      <c r="EE84" s="391"/>
      <c r="EF84" s="391"/>
      <c r="EG84" s="391"/>
      <c r="EH84" s="391"/>
      <c r="EI84" s="391"/>
      <c r="EJ84" s="391"/>
      <c r="EK84" s="391"/>
      <c r="EL84" s="391"/>
      <c r="EM84" s="391"/>
      <c r="EN84" s="391"/>
      <c r="EO84" s="391"/>
      <c r="EP84" s="391"/>
      <c r="EQ84" s="391"/>
      <c r="ER84" s="391"/>
      <c r="ES84" s="391"/>
      <c r="ET84" s="391"/>
      <c r="EU84" s="391"/>
      <c r="EV84" s="391"/>
      <c r="EW84" s="391"/>
      <c r="EX84" s="391"/>
      <c r="EY84" s="391"/>
      <c r="EZ84" s="391"/>
      <c r="FA84" s="391"/>
      <c r="FB84" s="391"/>
      <c r="FC84" s="391"/>
      <c r="FD84" s="391"/>
      <c r="FE84" s="391"/>
      <c r="FF84" s="391"/>
      <c r="FG84" s="391"/>
      <c r="FH84" s="391"/>
      <c r="FI84" s="391"/>
      <c r="FJ84" s="391"/>
      <c r="FK84" s="391"/>
      <c r="FL84" s="391"/>
      <c r="FM84" s="391"/>
      <c r="FN84" s="391"/>
      <c r="FO84" s="391"/>
      <c r="FP84" s="391"/>
      <c r="FQ84" s="391"/>
      <c r="FR84" s="391"/>
      <c r="FS84" s="391"/>
      <c r="FT84" s="391"/>
      <c r="FU84" s="391"/>
      <c r="FV84" s="391"/>
      <c r="FW84" s="391"/>
      <c r="FX84" s="391"/>
      <c r="FY84" s="391"/>
      <c r="FZ84" s="391"/>
      <c r="GA84" s="391"/>
      <c r="GB84" s="391"/>
      <c r="GC84" s="391"/>
      <c r="GD84" s="391"/>
      <c r="GE84" s="391"/>
      <c r="GF84" s="391"/>
      <c r="GG84" s="391"/>
      <c r="GH84" s="391"/>
    </row>
    <row r="85" spans="1:190" s="426" customFormat="1" ht="24.75" customHeight="1" x14ac:dyDescent="0.25">
      <c r="A85" s="598"/>
      <c r="B85" s="638" t="s">
        <v>104</v>
      </c>
      <c r="C85" s="638" t="s">
        <v>350</v>
      </c>
      <c r="D85" s="638" t="s">
        <v>148</v>
      </c>
      <c r="E85" s="711" t="s">
        <v>108</v>
      </c>
      <c r="F85" s="603">
        <v>156.19999999999999</v>
      </c>
      <c r="G85" s="406">
        <v>143.1</v>
      </c>
      <c r="H85" s="354">
        <v>105.5</v>
      </c>
      <c r="I85" s="661">
        <f>H85/H6</f>
        <v>2.4612734372138475E-4</v>
      </c>
      <c r="J85" s="401">
        <f t="shared" si="182"/>
        <v>-37.599999999999994</v>
      </c>
      <c r="K85" s="641">
        <f t="shared" si="178"/>
        <v>0.7372466806429071</v>
      </c>
      <c r="L85" s="603"/>
      <c r="M85" s="354"/>
      <c r="N85" s="354"/>
      <c r="O85" s="354"/>
      <c r="P85" s="354">
        <f t="shared" si="180"/>
        <v>0</v>
      </c>
      <c r="Q85" s="604"/>
      <c r="R85" s="605">
        <f t="shared" si="9"/>
        <v>156.19999999999999</v>
      </c>
      <c r="S85" s="354">
        <f t="shared" si="10"/>
        <v>156.19999999999999</v>
      </c>
      <c r="T85" s="354">
        <f t="shared" si="183"/>
        <v>143.1</v>
      </c>
      <c r="U85" s="354">
        <f t="shared" si="11"/>
        <v>105.5</v>
      </c>
      <c r="V85" s="354">
        <f t="shared" si="7"/>
        <v>-37.599999999999994</v>
      </c>
      <c r="W85" s="594">
        <f t="shared" si="8"/>
        <v>0.7372466806429071</v>
      </c>
      <c r="X85" s="637"/>
      <c r="Y85" s="607" t="str">
        <f t="shared" si="184"/>
        <v/>
      </c>
      <c r="Z85" s="607" t="str">
        <f t="shared" si="185"/>
        <v/>
      </c>
      <c r="AA85" s="626"/>
      <c r="AB85" s="626"/>
      <c r="AC85" s="626"/>
      <c r="AD85" s="626"/>
      <c r="AE85" s="626"/>
      <c r="AF85" s="626"/>
      <c r="AG85" s="626"/>
      <c r="AH85" s="626"/>
      <c r="AI85" s="626"/>
      <c r="AJ85" s="626"/>
      <c r="AK85" s="626"/>
      <c r="AL85" s="626"/>
      <c r="AM85" s="626"/>
      <c r="AN85" s="626"/>
      <c r="AO85" s="626"/>
      <c r="AP85" s="626"/>
      <c r="AQ85" s="626"/>
      <c r="AR85" s="626"/>
      <c r="AS85" s="626"/>
      <c r="AT85" s="626"/>
      <c r="AU85" s="626"/>
      <c r="AV85" s="391"/>
      <c r="AW85" s="391"/>
      <c r="AX85" s="391"/>
      <c r="AY85" s="391"/>
      <c r="AZ85" s="391"/>
      <c r="BA85" s="391"/>
      <c r="BB85" s="391"/>
      <c r="BC85" s="391"/>
      <c r="BD85" s="391"/>
      <c r="BE85" s="391"/>
      <c r="BF85" s="391"/>
      <c r="BG85" s="391"/>
      <c r="BH85" s="391"/>
      <c r="BI85" s="391"/>
      <c r="BJ85" s="391"/>
      <c r="BK85" s="391"/>
      <c r="BL85" s="391"/>
      <c r="BM85" s="391"/>
      <c r="BN85" s="391"/>
      <c r="BO85" s="391"/>
      <c r="BP85" s="391"/>
      <c r="BQ85" s="391"/>
      <c r="BR85" s="391"/>
      <c r="BS85" s="391"/>
      <c r="BT85" s="391"/>
      <c r="BU85" s="391"/>
      <c r="BV85" s="391"/>
      <c r="BW85" s="391"/>
      <c r="BX85" s="391"/>
      <c r="BY85" s="391"/>
      <c r="BZ85" s="391"/>
      <c r="CA85" s="391"/>
      <c r="CB85" s="391"/>
      <c r="CC85" s="391"/>
      <c r="CD85" s="391"/>
      <c r="CE85" s="391"/>
      <c r="CF85" s="391"/>
      <c r="CG85" s="391"/>
      <c r="CH85" s="391"/>
      <c r="CI85" s="391"/>
      <c r="CJ85" s="391"/>
      <c r="CK85" s="391"/>
      <c r="CL85" s="391"/>
      <c r="CM85" s="391"/>
      <c r="CN85" s="391"/>
      <c r="CO85" s="391"/>
      <c r="CP85" s="391"/>
      <c r="CQ85" s="391"/>
      <c r="CR85" s="391"/>
      <c r="CS85" s="391"/>
      <c r="CT85" s="391"/>
      <c r="CU85" s="391"/>
      <c r="CV85" s="391"/>
      <c r="CW85" s="391"/>
      <c r="CX85" s="391"/>
      <c r="CY85" s="391"/>
      <c r="CZ85" s="391"/>
      <c r="DA85" s="391"/>
      <c r="DB85" s="391"/>
      <c r="DC85" s="391"/>
      <c r="DD85" s="391"/>
      <c r="DE85" s="391"/>
      <c r="DF85" s="391"/>
      <c r="DG85" s="391"/>
      <c r="DH85" s="391"/>
      <c r="DI85" s="391"/>
      <c r="DJ85" s="391"/>
      <c r="DK85" s="391"/>
      <c r="DL85" s="391"/>
      <c r="DM85" s="391"/>
      <c r="DN85" s="391"/>
      <c r="DO85" s="391"/>
      <c r="DP85" s="391"/>
      <c r="DQ85" s="391"/>
      <c r="DR85" s="391"/>
      <c r="DS85" s="391"/>
      <c r="DT85" s="391"/>
      <c r="DU85" s="391"/>
      <c r="DV85" s="391"/>
      <c r="DW85" s="391"/>
      <c r="DX85" s="391"/>
      <c r="DY85" s="391"/>
      <c r="DZ85" s="391"/>
      <c r="EA85" s="391"/>
      <c r="EB85" s="391"/>
      <c r="EC85" s="391"/>
      <c r="ED85" s="391"/>
      <c r="EE85" s="391"/>
      <c r="EF85" s="391"/>
      <c r="EG85" s="391"/>
      <c r="EH85" s="391"/>
      <c r="EI85" s="391"/>
      <c r="EJ85" s="391"/>
      <c r="EK85" s="391"/>
      <c r="EL85" s="391"/>
      <c r="EM85" s="391"/>
      <c r="EN85" s="391"/>
      <c r="EO85" s="391"/>
      <c r="EP85" s="391"/>
      <c r="EQ85" s="391"/>
      <c r="ER85" s="391"/>
      <c r="ES85" s="391"/>
      <c r="ET85" s="391"/>
      <c r="EU85" s="391"/>
      <c r="EV85" s="391"/>
      <c r="EW85" s="391"/>
      <c r="EX85" s="391"/>
      <c r="EY85" s="391"/>
      <c r="EZ85" s="391"/>
      <c r="FA85" s="391"/>
      <c r="FB85" s="391"/>
      <c r="FC85" s="391"/>
      <c r="FD85" s="391"/>
      <c r="FE85" s="391"/>
      <c r="FF85" s="391"/>
      <c r="FG85" s="391"/>
      <c r="FH85" s="391"/>
      <c r="FI85" s="391"/>
      <c r="FJ85" s="391"/>
      <c r="FK85" s="391"/>
      <c r="FL85" s="391"/>
      <c r="FM85" s="391"/>
      <c r="FN85" s="391"/>
      <c r="FO85" s="391"/>
      <c r="FP85" s="391"/>
      <c r="FQ85" s="391"/>
      <c r="FR85" s="391"/>
      <c r="FS85" s="391"/>
      <c r="FT85" s="391"/>
      <c r="FU85" s="391"/>
      <c r="FV85" s="391"/>
      <c r="FW85" s="391"/>
      <c r="FX85" s="391"/>
      <c r="FY85" s="391"/>
      <c r="FZ85" s="391"/>
      <c r="GA85" s="391"/>
      <c r="GB85" s="391"/>
      <c r="GC85" s="391"/>
      <c r="GD85" s="391"/>
      <c r="GE85" s="391"/>
      <c r="GF85" s="391"/>
      <c r="GG85" s="391"/>
      <c r="GH85" s="391"/>
    </row>
    <row r="86" spans="1:190" s="426" customFormat="1" ht="33" customHeight="1" x14ac:dyDescent="0.25">
      <c r="A86" s="598"/>
      <c r="B86" s="638" t="s">
        <v>105</v>
      </c>
      <c r="C86" s="638" t="s">
        <v>351</v>
      </c>
      <c r="D86" s="638" t="s">
        <v>148</v>
      </c>
      <c r="E86" s="711" t="s">
        <v>352</v>
      </c>
      <c r="F86" s="603">
        <v>1092.9000000000001</v>
      </c>
      <c r="G86" s="406">
        <v>1005.5</v>
      </c>
      <c r="H86" s="354">
        <v>1005.4</v>
      </c>
      <c r="I86" s="661">
        <f>H86/H6</f>
        <v>2.3455585912557368E-3</v>
      </c>
      <c r="J86" s="401">
        <f t="shared" si="182"/>
        <v>-0.10000000000002274</v>
      </c>
      <c r="K86" s="641">
        <f t="shared" si="178"/>
        <v>0.99990054699154651</v>
      </c>
      <c r="L86" s="603"/>
      <c r="M86" s="354"/>
      <c r="N86" s="354"/>
      <c r="O86" s="354"/>
      <c r="P86" s="354">
        <f t="shared" si="180"/>
        <v>0</v>
      </c>
      <c r="Q86" s="604"/>
      <c r="R86" s="605">
        <f t="shared" si="9"/>
        <v>1092.9000000000001</v>
      </c>
      <c r="S86" s="354">
        <f t="shared" si="10"/>
        <v>1092.9000000000001</v>
      </c>
      <c r="T86" s="354">
        <f t="shared" si="183"/>
        <v>1005.5</v>
      </c>
      <c r="U86" s="354">
        <f t="shared" si="11"/>
        <v>1005.4</v>
      </c>
      <c r="V86" s="354">
        <f t="shared" si="7"/>
        <v>-0.10000000000002274</v>
      </c>
      <c r="W86" s="594">
        <f t="shared" si="8"/>
        <v>0.99990054699154651</v>
      </c>
      <c r="X86" s="637"/>
      <c r="Y86" s="607" t="str">
        <f t="shared" si="184"/>
        <v/>
      </c>
      <c r="Z86" s="607" t="str">
        <f t="shared" si="185"/>
        <v/>
      </c>
      <c r="AA86" s="626"/>
      <c r="AB86" s="626"/>
      <c r="AC86" s="626"/>
      <c r="AD86" s="626"/>
      <c r="AE86" s="626"/>
      <c r="AF86" s="626"/>
      <c r="AG86" s="626"/>
      <c r="AH86" s="626"/>
      <c r="AI86" s="626"/>
      <c r="AJ86" s="626"/>
      <c r="AK86" s="626"/>
      <c r="AL86" s="626"/>
      <c r="AM86" s="626"/>
      <c r="AN86" s="626"/>
      <c r="AO86" s="626"/>
      <c r="AP86" s="626"/>
      <c r="AQ86" s="626"/>
      <c r="AR86" s="626"/>
      <c r="AS86" s="626"/>
      <c r="AT86" s="626"/>
      <c r="AU86" s="626"/>
      <c r="AV86" s="391"/>
      <c r="AW86" s="391"/>
      <c r="AX86" s="391"/>
      <c r="AY86" s="391"/>
      <c r="AZ86" s="391"/>
      <c r="BA86" s="391"/>
      <c r="BB86" s="391"/>
      <c r="BC86" s="391"/>
      <c r="BD86" s="391"/>
      <c r="BE86" s="391"/>
      <c r="BF86" s="391"/>
      <c r="BG86" s="391"/>
      <c r="BH86" s="391"/>
      <c r="BI86" s="391"/>
      <c r="BJ86" s="391"/>
      <c r="BK86" s="391"/>
      <c r="BL86" s="391"/>
      <c r="BM86" s="391"/>
      <c r="BN86" s="391"/>
      <c r="BO86" s="391"/>
      <c r="BP86" s="391"/>
      <c r="BQ86" s="391"/>
      <c r="BR86" s="391"/>
      <c r="BS86" s="391"/>
      <c r="BT86" s="391"/>
      <c r="BU86" s="391"/>
      <c r="BV86" s="391"/>
      <c r="BW86" s="391"/>
      <c r="BX86" s="391"/>
      <c r="BY86" s="391"/>
      <c r="BZ86" s="391"/>
      <c r="CA86" s="391"/>
      <c r="CB86" s="391"/>
      <c r="CC86" s="391"/>
      <c r="CD86" s="391"/>
      <c r="CE86" s="391"/>
      <c r="CF86" s="391"/>
      <c r="CG86" s="391"/>
      <c r="CH86" s="391"/>
      <c r="CI86" s="391"/>
      <c r="CJ86" s="391"/>
      <c r="CK86" s="391"/>
      <c r="CL86" s="391"/>
      <c r="CM86" s="391"/>
      <c r="CN86" s="391"/>
      <c r="CO86" s="391"/>
      <c r="CP86" s="391"/>
      <c r="CQ86" s="391"/>
      <c r="CR86" s="391"/>
      <c r="CS86" s="391"/>
      <c r="CT86" s="391"/>
      <c r="CU86" s="391"/>
      <c r="CV86" s="391"/>
      <c r="CW86" s="391"/>
      <c r="CX86" s="391"/>
      <c r="CY86" s="391"/>
      <c r="CZ86" s="391"/>
      <c r="DA86" s="391"/>
      <c r="DB86" s="391"/>
      <c r="DC86" s="391"/>
      <c r="DD86" s="391"/>
      <c r="DE86" s="391"/>
      <c r="DF86" s="391"/>
      <c r="DG86" s="391"/>
      <c r="DH86" s="391"/>
      <c r="DI86" s="391"/>
      <c r="DJ86" s="391"/>
      <c r="DK86" s="391"/>
      <c r="DL86" s="391"/>
      <c r="DM86" s="391"/>
      <c r="DN86" s="391"/>
      <c r="DO86" s="391"/>
      <c r="DP86" s="391"/>
      <c r="DQ86" s="391"/>
      <c r="DR86" s="391"/>
      <c r="DS86" s="391"/>
      <c r="DT86" s="391"/>
      <c r="DU86" s="391"/>
      <c r="DV86" s="391"/>
      <c r="DW86" s="391"/>
      <c r="DX86" s="391"/>
      <c r="DY86" s="391"/>
      <c r="DZ86" s="391"/>
      <c r="EA86" s="391"/>
      <c r="EB86" s="391"/>
      <c r="EC86" s="391"/>
      <c r="ED86" s="391"/>
      <c r="EE86" s="391"/>
      <c r="EF86" s="391"/>
      <c r="EG86" s="391"/>
      <c r="EH86" s="391"/>
      <c r="EI86" s="391"/>
      <c r="EJ86" s="391"/>
      <c r="EK86" s="391"/>
      <c r="EL86" s="391"/>
      <c r="EM86" s="391"/>
      <c r="EN86" s="391"/>
      <c r="EO86" s="391"/>
      <c r="EP86" s="391"/>
      <c r="EQ86" s="391"/>
      <c r="ER86" s="391"/>
      <c r="ES86" s="391"/>
      <c r="ET86" s="391"/>
      <c r="EU86" s="391"/>
      <c r="EV86" s="391"/>
      <c r="EW86" s="391"/>
      <c r="EX86" s="391"/>
      <c r="EY86" s="391"/>
      <c r="EZ86" s="391"/>
      <c r="FA86" s="391"/>
      <c r="FB86" s="391"/>
      <c r="FC86" s="391"/>
      <c r="FD86" s="391"/>
      <c r="FE86" s="391"/>
      <c r="FF86" s="391"/>
      <c r="FG86" s="391"/>
      <c r="FH86" s="391"/>
      <c r="FI86" s="391"/>
      <c r="FJ86" s="391"/>
      <c r="FK86" s="391"/>
      <c r="FL86" s="391"/>
      <c r="FM86" s="391"/>
      <c r="FN86" s="391"/>
      <c r="FO86" s="391"/>
      <c r="FP86" s="391"/>
      <c r="FQ86" s="391"/>
      <c r="FR86" s="391"/>
      <c r="FS86" s="391"/>
      <c r="FT86" s="391"/>
      <c r="FU86" s="391"/>
      <c r="FV86" s="391"/>
      <c r="FW86" s="391"/>
      <c r="FX86" s="391"/>
      <c r="FY86" s="391"/>
      <c r="FZ86" s="391"/>
      <c r="GA86" s="391"/>
      <c r="GB86" s="391"/>
      <c r="GC86" s="391"/>
      <c r="GD86" s="391"/>
      <c r="GE86" s="391"/>
      <c r="GF86" s="391"/>
      <c r="GG86" s="391"/>
      <c r="GH86" s="391"/>
    </row>
    <row r="87" spans="1:190" s="659" customFormat="1" ht="41.25" customHeight="1" x14ac:dyDescent="0.25">
      <c r="A87" s="576"/>
      <c r="B87" s="643"/>
      <c r="C87" s="643"/>
      <c r="D87" s="643"/>
      <c r="E87" s="712" t="s">
        <v>275</v>
      </c>
      <c r="F87" s="713">
        <v>672.9</v>
      </c>
      <c r="G87" s="400">
        <v>620.5</v>
      </c>
      <c r="H87" s="400">
        <v>620.4</v>
      </c>
      <c r="I87" s="664">
        <f>H87/H6</f>
        <v>1.447368758717982E-3</v>
      </c>
      <c r="J87" s="583">
        <f t="shared" si="182"/>
        <v>-0.10000000000002274</v>
      </c>
      <c r="K87" s="707">
        <f t="shared" si="178"/>
        <v>0.99983883964544717</v>
      </c>
      <c r="L87" s="585"/>
      <c r="M87" s="400"/>
      <c r="N87" s="400"/>
      <c r="O87" s="400"/>
      <c r="P87" s="400"/>
      <c r="Q87" s="586"/>
      <c r="R87" s="585">
        <f t="shared" si="9"/>
        <v>672.9</v>
      </c>
      <c r="S87" s="400">
        <f t="shared" si="10"/>
        <v>672.9</v>
      </c>
      <c r="T87" s="400">
        <f t="shared" si="183"/>
        <v>620.5</v>
      </c>
      <c r="U87" s="400">
        <f t="shared" ref="U87" si="195">SUM(H87,O87)</f>
        <v>620.4</v>
      </c>
      <c r="V87" s="400">
        <f t="shared" ref="V87" si="196">U87-T87</f>
        <v>-0.10000000000002274</v>
      </c>
      <c r="W87" s="594">
        <f t="shared" si="8"/>
        <v>0.99983883964544717</v>
      </c>
      <c r="X87" s="647"/>
      <c r="Y87" s="671" t="str">
        <f t="shared" si="184"/>
        <v/>
      </c>
      <c r="Z87" s="671" t="str">
        <f t="shared" si="185"/>
        <v/>
      </c>
      <c r="AA87" s="648"/>
      <c r="AB87" s="648"/>
      <c r="AC87" s="648"/>
      <c r="AD87" s="648"/>
      <c r="AE87" s="648"/>
      <c r="AF87" s="648"/>
      <c r="AG87" s="648"/>
      <c r="AH87" s="648"/>
      <c r="AI87" s="648"/>
      <c r="AJ87" s="648"/>
      <c r="AK87" s="648"/>
      <c r="AL87" s="648"/>
      <c r="AM87" s="648"/>
      <c r="AN87" s="648"/>
      <c r="AO87" s="648"/>
      <c r="AP87" s="648"/>
      <c r="AQ87" s="648"/>
      <c r="AR87" s="648"/>
      <c r="AS87" s="648"/>
      <c r="AT87" s="648"/>
      <c r="AU87" s="648"/>
      <c r="AV87" s="649"/>
      <c r="AW87" s="649"/>
      <c r="AX87" s="649"/>
      <c r="AY87" s="649"/>
      <c r="AZ87" s="649"/>
      <c r="BA87" s="649"/>
      <c r="BB87" s="649"/>
      <c r="BC87" s="649"/>
      <c r="BD87" s="649"/>
      <c r="BE87" s="649"/>
      <c r="BF87" s="649"/>
      <c r="BG87" s="649"/>
      <c r="BH87" s="649"/>
      <c r="BI87" s="649"/>
      <c r="BJ87" s="649"/>
      <c r="BK87" s="649"/>
      <c r="BL87" s="649"/>
      <c r="BM87" s="649"/>
      <c r="BN87" s="649"/>
      <c r="BO87" s="649"/>
      <c r="BP87" s="649"/>
      <c r="BQ87" s="649"/>
      <c r="BR87" s="649"/>
      <c r="BS87" s="649"/>
      <c r="BT87" s="649"/>
      <c r="BU87" s="649"/>
      <c r="BV87" s="649"/>
      <c r="BW87" s="649"/>
      <c r="BX87" s="649"/>
      <c r="BY87" s="649"/>
      <c r="BZ87" s="649"/>
      <c r="CA87" s="649"/>
      <c r="CB87" s="649"/>
      <c r="CC87" s="649"/>
      <c r="CD87" s="649"/>
      <c r="CE87" s="649"/>
      <c r="CF87" s="649"/>
      <c r="CG87" s="649"/>
      <c r="CH87" s="649"/>
      <c r="CI87" s="649"/>
      <c r="CJ87" s="649"/>
      <c r="CK87" s="649"/>
      <c r="CL87" s="649"/>
      <c r="CM87" s="649"/>
      <c r="CN87" s="649"/>
      <c r="CO87" s="649"/>
      <c r="CP87" s="649"/>
      <c r="CQ87" s="649"/>
      <c r="CR87" s="649"/>
      <c r="CS87" s="649"/>
      <c r="CT87" s="649"/>
      <c r="CU87" s="649"/>
      <c r="CV87" s="649"/>
      <c r="CW87" s="649"/>
      <c r="CX87" s="649"/>
      <c r="CY87" s="649"/>
      <c r="CZ87" s="649"/>
      <c r="DA87" s="649"/>
      <c r="DB87" s="649"/>
      <c r="DC87" s="649"/>
      <c r="DD87" s="649"/>
      <c r="DE87" s="649"/>
      <c r="DF87" s="649"/>
      <c r="DG87" s="649"/>
      <c r="DH87" s="649"/>
      <c r="DI87" s="649"/>
      <c r="DJ87" s="649"/>
      <c r="DK87" s="649"/>
      <c r="DL87" s="649"/>
      <c r="DM87" s="649"/>
      <c r="DN87" s="649"/>
      <c r="DO87" s="649"/>
      <c r="DP87" s="649"/>
      <c r="DQ87" s="649"/>
      <c r="DR87" s="649"/>
      <c r="DS87" s="649"/>
      <c r="DT87" s="649"/>
      <c r="DU87" s="649"/>
      <c r="DV87" s="649"/>
      <c r="DW87" s="649"/>
      <c r="DX87" s="649"/>
      <c r="DY87" s="649"/>
      <c r="DZ87" s="649"/>
      <c r="EA87" s="649"/>
      <c r="EB87" s="649"/>
      <c r="EC87" s="649"/>
      <c r="ED87" s="649"/>
      <c r="EE87" s="649"/>
      <c r="EF87" s="649"/>
      <c r="EG87" s="649"/>
      <c r="EH87" s="649"/>
      <c r="EI87" s="649"/>
      <c r="EJ87" s="649"/>
      <c r="EK87" s="649"/>
      <c r="EL87" s="649"/>
      <c r="EM87" s="649"/>
      <c r="EN87" s="649"/>
      <c r="EO87" s="649"/>
      <c r="EP87" s="649"/>
      <c r="EQ87" s="649"/>
      <c r="ER87" s="649"/>
      <c r="ES87" s="649"/>
      <c r="ET87" s="649"/>
      <c r="EU87" s="649"/>
      <c r="EV87" s="649"/>
      <c r="EW87" s="649"/>
      <c r="EX87" s="649"/>
      <c r="EY87" s="649"/>
      <c r="EZ87" s="649"/>
      <c r="FA87" s="649"/>
      <c r="FB87" s="649"/>
      <c r="FC87" s="649"/>
      <c r="FD87" s="649"/>
      <c r="FE87" s="649"/>
      <c r="FF87" s="649"/>
      <c r="FG87" s="649"/>
      <c r="FH87" s="649"/>
      <c r="FI87" s="649"/>
      <c r="FJ87" s="649"/>
      <c r="FK87" s="649"/>
      <c r="FL87" s="649"/>
      <c r="FM87" s="649"/>
      <c r="FN87" s="649"/>
      <c r="FO87" s="649"/>
      <c r="FP87" s="649"/>
      <c r="FQ87" s="649"/>
      <c r="FR87" s="649"/>
      <c r="FS87" s="649"/>
      <c r="FT87" s="649"/>
      <c r="FU87" s="649"/>
      <c r="FV87" s="649"/>
      <c r="FW87" s="649"/>
      <c r="FX87" s="649"/>
      <c r="FY87" s="649"/>
      <c r="FZ87" s="649"/>
      <c r="GA87" s="649"/>
      <c r="GB87" s="649"/>
      <c r="GC87" s="649"/>
      <c r="GD87" s="649"/>
      <c r="GE87" s="649"/>
      <c r="GF87" s="649"/>
      <c r="GG87" s="649"/>
      <c r="GH87" s="649"/>
    </row>
    <row r="88" spans="1:190" s="426" customFormat="1" ht="24.75" customHeight="1" x14ac:dyDescent="0.25">
      <c r="A88" s="598"/>
      <c r="B88" s="714" t="s">
        <v>106</v>
      </c>
      <c r="C88" s="638" t="s">
        <v>353</v>
      </c>
      <c r="D88" s="638" t="s">
        <v>148</v>
      </c>
      <c r="E88" s="715" t="s">
        <v>107</v>
      </c>
      <c r="F88" s="603">
        <v>784.1</v>
      </c>
      <c r="G88" s="406">
        <v>718.7</v>
      </c>
      <c r="H88" s="354">
        <v>718.7</v>
      </c>
      <c r="I88" s="661">
        <f>H88/H6</f>
        <v>1.676698786090609E-3</v>
      </c>
      <c r="J88" s="401">
        <f t="shared" si="182"/>
        <v>0</v>
      </c>
      <c r="K88" s="641">
        <f t="shared" si="178"/>
        <v>1</v>
      </c>
      <c r="L88" s="603"/>
      <c r="M88" s="354"/>
      <c r="N88" s="354"/>
      <c r="O88" s="403"/>
      <c r="P88" s="401">
        <f t="shared" si="180"/>
        <v>0</v>
      </c>
      <c r="Q88" s="641"/>
      <c r="R88" s="605">
        <f t="shared" si="9"/>
        <v>784.1</v>
      </c>
      <c r="S88" s="401">
        <f t="shared" si="10"/>
        <v>784.1</v>
      </c>
      <c r="T88" s="401">
        <f t="shared" si="183"/>
        <v>718.7</v>
      </c>
      <c r="U88" s="401">
        <f t="shared" si="11"/>
        <v>718.7</v>
      </c>
      <c r="V88" s="401">
        <f t="shared" si="7"/>
        <v>0</v>
      </c>
      <c r="W88" s="594">
        <f t="shared" si="8"/>
        <v>1</v>
      </c>
      <c r="X88" s="637"/>
      <c r="Y88" s="607" t="str">
        <f t="shared" si="184"/>
        <v/>
      </c>
      <c r="Z88" s="607" t="str">
        <f t="shared" si="185"/>
        <v/>
      </c>
      <c r="AA88" s="626"/>
      <c r="AB88" s="626"/>
      <c r="AC88" s="626"/>
      <c r="AD88" s="626"/>
      <c r="AE88" s="626"/>
      <c r="AF88" s="626"/>
      <c r="AG88" s="626"/>
      <c r="AH88" s="626"/>
      <c r="AI88" s="626"/>
      <c r="AJ88" s="626"/>
      <c r="AK88" s="626"/>
      <c r="AL88" s="626"/>
      <c r="AM88" s="626"/>
      <c r="AN88" s="626"/>
      <c r="AO88" s="626"/>
      <c r="AP88" s="626"/>
      <c r="AQ88" s="626"/>
      <c r="AR88" s="626"/>
      <c r="AS88" s="626"/>
      <c r="AT88" s="626"/>
      <c r="AU88" s="626"/>
      <c r="AV88" s="391"/>
      <c r="AW88" s="391"/>
      <c r="AX88" s="391"/>
      <c r="AY88" s="391"/>
      <c r="AZ88" s="391"/>
      <c r="BA88" s="391"/>
      <c r="BB88" s="391"/>
      <c r="BC88" s="391"/>
      <c r="BD88" s="391"/>
      <c r="BE88" s="391"/>
      <c r="BF88" s="391"/>
      <c r="BG88" s="391"/>
      <c r="BH88" s="391"/>
      <c r="BI88" s="391"/>
      <c r="BJ88" s="391"/>
      <c r="BK88" s="391"/>
      <c r="BL88" s="391"/>
      <c r="BM88" s="391"/>
      <c r="BN88" s="391"/>
      <c r="BO88" s="391"/>
      <c r="BP88" s="391"/>
      <c r="BQ88" s="391"/>
      <c r="BR88" s="391"/>
      <c r="BS88" s="391"/>
      <c r="BT88" s="391"/>
      <c r="BU88" s="391"/>
      <c r="BV88" s="391"/>
      <c r="BW88" s="391"/>
      <c r="BX88" s="391"/>
      <c r="BY88" s="391"/>
      <c r="BZ88" s="391"/>
      <c r="CA88" s="391"/>
      <c r="CB88" s="391"/>
      <c r="CC88" s="391"/>
      <c r="CD88" s="391"/>
      <c r="CE88" s="391"/>
      <c r="CF88" s="391"/>
      <c r="CG88" s="391"/>
      <c r="CH88" s="391"/>
      <c r="CI88" s="391"/>
      <c r="CJ88" s="391"/>
      <c r="CK88" s="391"/>
      <c r="CL88" s="391"/>
      <c r="CM88" s="391"/>
      <c r="CN88" s="391"/>
      <c r="CO88" s="391"/>
      <c r="CP88" s="391"/>
      <c r="CQ88" s="391"/>
      <c r="CR88" s="391"/>
      <c r="CS88" s="391"/>
      <c r="CT88" s="391"/>
      <c r="CU88" s="391"/>
      <c r="CV88" s="391"/>
      <c r="CW88" s="391"/>
      <c r="CX88" s="391"/>
      <c r="CY88" s="391"/>
      <c r="CZ88" s="391"/>
      <c r="DA88" s="391"/>
      <c r="DB88" s="391"/>
      <c r="DC88" s="391"/>
      <c r="DD88" s="391"/>
      <c r="DE88" s="391"/>
      <c r="DF88" s="391"/>
      <c r="DG88" s="391"/>
      <c r="DH88" s="391"/>
      <c r="DI88" s="391"/>
      <c r="DJ88" s="391"/>
      <c r="DK88" s="391"/>
      <c r="DL88" s="391"/>
      <c r="DM88" s="391"/>
      <c r="DN88" s="391"/>
      <c r="DO88" s="391"/>
      <c r="DP88" s="391"/>
      <c r="DQ88" s="391"/>
      <c r="DR88" s="391"/>
      <c r="DS88" s="391"/>
      <c r="DT88" s="391"/>
      <c r="DU88" s="391"/>
      <c r="DV88" s="391"/>
      <c r="DW88" s="391"/>
      <c r="DX88" s="391"/>
      <c r="DY88" s="391"/>
      <c r="DZ88" s="391"/>
      <c r="EA88" s="391"/>
      <c r="EB88" s="391"/>
      <c r="EC88" s="391"/>
      <c r="ED88" s="391"/>
      <c r="EE88" s="391"/>
      <c r="EF88" s="391"/>
      <c r="EG88" s="391"/>
      <c r="EH88" s="391"/>
      <c r="EI88" s="391"/>
      <c r="EJ88" s="391"/>
      <c r="EK88" s="391"/>
      <c r="EL88" s="391"/>
      <c r="EM88" s="391"/>
      <c r="EN88" s="391"/>
      <c r="EO88" s="391"/>
      <c r="EP88" s="391"/>
      <c r="EQ88" s="391"/>
      <c r="ER88" s="391"/>
      <c r="ES88" s="391"/>
      <c r="ET88" s="391"/>
      <c r="EU88" s="391"/>
      <c r="EV88" s="391"/>
      <c r="EW88" s="391"/>
      <c r="EX88" s="391"/>
      <c r="EY88" s="391"/>
      <c r="EZ88" s="391"/>
      <c r="FA88" s="391"/>
      <c r="FB88" s="391"/>
      <c r="FC88" s="391"/>
      <c r="FD88" s="391"/>
      <c r="FE88" s="391"/>
      <c r="FF88" s="391"/>
      <c r="FG88" s="391"/>
      <c r="FH88" s="391"/>
      <c r="FI88" s="391"/>
      <c r="FJ88" s="391"/>
      <c r="FK88" s="391"/>
      <c r="FL88" s="391"/>
      <c r="FM88" s="391"/>
      <c r="FN88" s="391"/>
      <c r="FO88" s="391"/>
      <c r="FP88" s="391"/>
      <c r="FQ88" s="391"/>
      <c r="FR88" s="391"/>
      <c r="FS88" s="391"/>
      <c r="FT88" s="391"/>
      <c r="FU88" s="391"/>
      <c r="FV88" s="391"/>
      <c r="FW88" s="391"/>
      <c r="FX88" s="391"/>
      <c r="FY88" s="391"/>
      <c r="FZ88" s="391"/>
      <c r="GA88" s="391"/>
      <c r="GB88" s="391"/>
      <c r="GC88" s="391"/>
      <c r="GD88" s="391"/>
      <c r="GE88" s="391"/>
      <c r="GF88" s="391"/>
      <c r="GG88" s="391"/>
      <c r="GH88" s="391"/>
    </row>
    <row r="89" spans="1:190" s="426" customFormat="1" ht="30.75" customHeight="1" x14ac:dyDescent="0.25">
      <c r="A89" s="598"/>
      <c r="B89" s="714"/>
      <c r="C89" s="638" t="s">
        <v>374</v>
      </c>
      <c r="D89" s="714" t="s">
        <v>148</v>
      </c>
      <c r="E89" s="716" t="s">
        <v>373</v>
      </c>
      <c r="F89" s="650">
        <v>1296.0999999999999</v>
      </c>
      <c r="G89" s="354">
        <v>1092.2</v>
      </c>
      <c r="H89" s="354">
        <v>970.6</v>
      </c>
      <c r="I89" s="661">
        <f>H89/H6</f>
        <v>2.2643715622367401E-3</v>
      </c>
      <c r="J89" s="401">
        <f t="shared" ref="J89" si="197">H89-G89</f>
        <v>-121.60000000000002</v>
      </c>
      <c r="K89" s="641">
        <f t="shared" ref="K89" si="198">H89/G89</f>
        <v>0.88866507965574071</v>
      </c>
      <c r="L89" s="603"/>
      <c r="M89" s="354"/>
      <c r="N89" s="354"/>
      <c r="O89" s="354"/>
      <c r="P89" s="401">
        <f t="shared" ref="P89" si="199">O89-N89</f>
        <v>0</v>
      </c>
      <c r="Q89" s="641"/>
      <c r="R89" s="605">
        <f t="shared" ref="R89" si="200">SUM(F89,L89)</f>
        <v>1296.0999999999999</v>
      </c>
      <c r="S89" s="401">
        <f t="shared" ref="S89" si="201">SUM(F89,M89)</f>
        <v>1296.0999999999999</v>
      </c>
      <c r="T89" s="401">
        <f t="shared" ref="T89" si="202">SUM(G89,N89)</f>
        <v>1092.2</v>
      </c>
      <c r="U89" s="401">
        <f t="shared" ref="U89" si="203">SUM(H89,O89)</f>
        <v>970.6</v>
      </c>
      <c r="V89" s="401">
        <f t="shared" ref="V89" si="204">U89-T89</f>
        <v>-121.60000000000002</v>
      </c>
      <c r="W89" s="594">
        <f t="shared" si="8"/>
        <v>0.88866507965574071</v>
      </c>
      <c r="X89" s="637"/>
      <c r="Y89" s="607"/>
      <c r="Z89" s="607"/>
      <c r="AA89" s="626"/>
      <c r="AB89" s="626"/>
      <c r="AC89" s="626"/>
      <c r="AD89" s="626"/>
      <c r="AE89" s="626"/>
      <c r="AF89" s="626"/>
      <c r="AG89" s="626"/>
      <c r="AH89" s="626"/>
      <c r="AI89" s="626"/>
      <c r="AJ89" s="626"/>
      <c r="AK89" s="626"/>
      <c r="AL89" s="626"/>
      <c r="AM89" s="626"/>
      <c r="AN89" s="626"/>
      <c r="AO89" s="626"/>
      <c r="AP89" s="626"/>
      <c r="AQ89" s="626"/>
      <c r="AR89" s="626"/>
      <c r="AS89" s="626"/>
      <c r="AT89" s="626"/>
      <c r="AU89" s="626"/>
      <c r="AV89" s="391"/>
      <c r="AW89" s="391"/>
      <c r="AX89" s="391"/>
      <c r="AY89" s="391"/>
      <c r="AZ89" s="391"/>
      <c r="BA89" s="391"/>
      <c r="BB89" s="391"/>
      <c r="BC89" s="391"/>
      <c r="BD89" s="391"/>
      <c r="BE89" s="391"/>
      <c r="BF89" s="391"/>
      <c r="BG89" s="391"/>
      <c r="BH89" s="391"/>
      <c r="BI89" s="391"/>
      <c r="BJ89" s="391"/>
      <c r="BK89" s="391"/>
      <c r="BL89" s="391"/>
      <c r="BM89" s="391"/>
      <c r="BN89" s="391"/>
      <c r="BO89" s="391"/>
      <c r="BP89" s="391"/>
      <c r="BQ89" s="391"/>
      <c r="BR89" s="391"/>
      <c r="BS89" s="391"/>
      <c r="BT89" s="391"/>
      <c r="BU89" s="391"/>
      <c r="BV89" s="391"/>
      <c r="BW89" s="391"/>
      <c r="BX89" s="391"/>
      <c r="BY89" s="391"/>
      <c r="BZ89" s="391"/>
      <c r="CA89" s="391"/>
      <c r="CB89" s="391"/>
      <c r="CC89" s="391"/>
      <c r="CD89" s="391"/>
      <c r="CE89" s="391"/>
      <c r="CF89" s="391"/>
      <c r="CG89" s="391"/>
      <c r="CH89" s="391"/>
      <c r="CI89" s="391"/>
      <c r="CJ89" s="391"/>
      <c r="CK89" s="391"/>
      <c r="CL89" s="391"/>
      <c r="CM89" s="391"/>
      <c r="CN89" s="391"/>
      <c r="CO89" s="391"/>
      <c r="CP89" s="391"/>
      <c r="CQ89" s="391"/>
      <c r="CR89" s="391"/>
      <c r="CS89" s="391"/>
      <c r="CT89" s="391"/>
      <c r="CU89" s="391"/>
      <c r="CV89" s="391"/>
      <c r="CW89" s="391"/>
      <c r="CX89" s="391"/>
      <c r="CY89" s="391"/>
      <c r="CZ89" s="391"/>
      <c r="DA89" s="391"/>
      <c r="DB89" s="391"/>
      <c r="DC89" s="391"/>
      <c r="DD89" s="391"/>
      <c r="DE89" s="391"/>
      <c r="DF89" s="391"/>
      <c r="DG89" s="391"/>
      <c r="DH89" s="391"/>
      <c r="DI89" s="391"/>
      <c r="DJ89" s="391"/>
      <c r="DK89" s="391"/>
      <c r="DL89" s="391"/>
      <c r="DM89" s="391"/>
      <c r="DN89" s="391"/>
      <c r="DO89" s="391"/>
      <c r="DP89" s="391"/>
      <c r="DQ89" s="391"/>
      <c r="DR89" s="391"/>
      <c r="DS89" s="391"/>
      <c r="DT89" s="391"/>
      <c r="DU89" s="391"/>
      <c r="DV89" s="391"/>
      <c r="DW89" s="391"/>
      <c r="DX89" s="391"/>
      <c r="DY89" s="391"/>
      <c r="DZ89" s="391"/>
      <c r="EA89" s="391"/>
      <c r="EB89" s="391"/>
      <c r="EC89" s="391"/>
      <c r="ED89" s="391"/>
      <c r="EE89" s="391"/>
      <c r="EF89" s="391"/>
      <c r="EG89" s="391"/>
      <c r="EH89" s="391"/>
      <c r="EI89" s="391"/>
      <c r="EJ89" s="391"/>
      <c r="EK89" s="391"/>
      <c r="EL89" s="391"/>
      <c r="EM89" s="391"/>
      <c r="EN89" s="391"/>
      <c r="EO89" s="391"/>
      <c r="EP89" s="391"/>
      <c r="EQ89" s="391"/>
      <c r="ER89" s="391"/>
      <c r="ES89" s="391"/>
      <c r="ET89" s="391"/>
      <c r="EU89" s="391"/>
      <c r="EV89" s="391"/>
      <c r="EW89" s="391"/>
      <c r="EX89" s="391"/>
      <c r="EY89" s="391"/>
      <c r="EZ89" s="391"/>
      <c r="FA89" s="391"/>
      <c r="FB89" s="391"/>
      <c r="FC89" s="391"/>
      <c r="FD89" s="391"/>
      <c r="FE89" s="391"/>
      <c r="FF89" s="391"/>
      <c r="FG89" s="391"/>
      <c r="FH89" s="391"/>
      <c r="FI89" s="391"/>
      <c r="FJ89" s="391"/>
      <c r="FK89" s="391"/>
      <c r="FL89" s="391"/>
      <c r="FM89" s="391"/>
      <c r="FN89" s="391"/>
      <c r="FO89" s="391"/>
      <c r="FP89" s="391"/>
      <c r="FQ89" s="391"/>
      <c r="FR89" s="391"/>
      <c r="FS89" s="391"/>
      <c r="FT89" s="391"/>
      <c r="FU89" s="391"/>
      <c r="FV89" s="391"/>
      <c r="FW89" s="391"/>
      <c r="FX89" s="391"/>
      <c r="FY89" s="391"/>
      <c r="FZ89" s="391"/>
      <c r="GA89" s="391"/>
      <c r="GB89" s="391"/>
      <c r="GC89" s="391"/>
      <c r="GD89" s="391"/>
      <c r="GE89" s="391"/>
      <c r="GF89" s="391"/>
      <c r="GG89" s="391"/>
      <c r="GH89" s="391"/>
    </row>
    <row r="90" spans="1:190" s="659" customFormat="1" ht="32.25" customHeight="1" x14ac:dyDescent="0.25">
      <c r="A90" s="717"/>
      <c r="B90" s="718"/>
      <c r="C90" s="718"/>
      <c r="D90" s="643"/>
      <c r="E90" s="712" t="s">
        <v>287</v>
      </c>
      <c r="F90" s="713">
        <v>1296.0999999999999</v>
      </c>
      <c r="G90" s="400">
        <v>1092.2</v>
      </c>
      <c r="H90" s="400">
        <v>970.6</v>
      </c>
      <c r="I90" s="664">
        <f>H90/H6</f>
        <v>2.2643715622367401E-3</v>
      </c>
      <c r="J90" s="583">
        <f t="shared" ref="J90" si="205">H90-G90</f>
        <v>-121.60000000000002</v>
      </c>
      <c r="K90" s="707">
        <f t="shared" ref="K90" si="206">H90/G90</f>
        <v>0.88866507965574071</v>
      </c>
      <c r="L90" s="719"/>
      <c r="M90" s="411"/>
      <c r="N90" s="411"/>
      <c r="O90" s="400"/>
      <c r="P90" s="583">
        <f t="shared" ref="P90" si="207">O90-N90</f>
        <v>0</v>
      </c>
      <c r="Q90" s="707"/>
      <c r="R90" s="587">
        <f t="shared" ref="R90" si="208">SUM(F90,L90)</f>
        <v>1296.0999999999999</v>
      </c>
      <c r="S90" s="583">
        <f t="shared" ref="S90" si="209">SUM(F90,M90)</f>
        <v>1296.0999999999999</v>
      </c>
      <c r="T90" s="583">
        <f t="shared" ref="T90" si="210">SUM(G90,N90)</f>
        <v>1092.2</v>
      </c>
      <c r="U90" s="583">
        <f t="shared" ref="U90" si="211">SUM(H90,O90)</f>
        <v>970.6</v>
      </c>
      <c r="V90" s="583">
        <f t="shared" ref="V90" si="212">U90-T90</f>
        <v>-121.60000000000002</v>
      </c>
      <c r="W90" s="594">
        <f t="shared" si="8"/>
        <v>0.88866507965574071</v>
      </c>
      <c r="X90" s="647"/>
      <c r="Y90" s="590"/>
      <c r="Z90" s="590"/>
      <c r="AA90" s="648"/>
      <c r="AB90" s="648"/>
      <c r="AC90" s="648"/>
      <c r="AD90" s="648"/>
      <c r="AE90" s="648"/>
      <c r="AF90" s="648"/>
      <c r="AG90" s="648"/>
      <c r="AH90" s="648"/>
      <c r="AI90" s="648"/>
      <c r="AJ90" s="648"/>
      <c r="AK90" s="648"/>
      <c r="AL90" s="648"/>
      <c r="AM90" s="648"/>
      <c r="AN90" s="648"/>
      <c r="AO90" s="648"/>
      <c r="AP90" s="648"/>
      <c r="AQ90" s="648"/>
      <c r="AR90" s="648"/>
      <c r="AS90" s="648"/>
      <c r="AT90" s="648"/>
      <c r="AU90" s="648"/>
      <c r="AV90" s="649"/>
      <c r="AW90" s="649"/>
      <c r="AX90" s="649"/>
      <c r="AY90" s="649"/>
      <c r="AZ90" s="649"/>
      <c r="BA90" s="649"/>
      <c r="BB90" s="649"/>
      <c r="BC90" s="649"/>
      <c r="BD90" s="649"/>
      <c r="BE90" s="649"/>
      <c r="BF90" s="649"/>
      <c r="BG90" s="649"/>
      <c r="BH90" s="649"/>
      <c r="BI90" s="649"/>
      <c r="BJ90" s="649"/>
      <c r="BK90" s="649"/>
      <c r="BL90" s="649"/>
      <c r="BM90" s="649"/>
      <c r="BN90" s="649"/>
      <c r="BO90" s="649"/>
      <c r="BP90" s="649"/>
      <c r="BQ90" s="649"/>
      <c r="BR90" s="649"/>
      <c r="BS90" s="649"/>
      <c r="BT90" s="649"/>
      <c r="BU90" s="649"/>
      <c r="BV90" s="649"/>
      <c r="BW90" s="649"/>
      <c r="BX90" s="649"/>
      <c r="BY90" s="649"/>
      <c r="BZ90" s="649"/>
      <c r="CA90" s="649"/>
      <c r="CB90" s="649"/>
      <c r="CC90" s="649"/>
      <c r="CD90" s="649"/>
      <c r="CE90" s="649"/>
      <c r="CF90" s="649"/>
      <c r="CG90" s="649"/>
      <c r="CH90" s="649"/>
      <c r="CI90" s="649"/>
      <c r="CJ90" s="649"/>
      <c r="CK90" s="649"/>
      <c r="CL90" s="649"/>
      <c r="CM90" s="649"/>
      <c r="CN90" s="649"/>
      <c r="CO90" s="649"/>
      <c r="CP90" s="649"/>
      <c r="CQ90" s="649"/>
      <c r="CR90" s="649"/>
      <c r="CS90" s="649"/>
      <c r="CT90" s="649"/>
      <c r="CU90" s="649"/>
      <c r="CV90" s="649"/>
      <c r="CW90" s="649"/>
      <c r="CX90" s="649"/>
      <c r="CY90" s="649"/>
      <c r="CZ90" s="649"/>
      <c r="DA90" s="649"/>
      <c r="DB90" s="649"/>
      <c r="DC90" s="649"/>
      <c r="DD90" s="649"/>
      <c r="DE90" s="649"/>
      <c r="DF90" s="649"/>
      <c r="DG90" s="649"/>
      <c r="DH90" s="649"/>
      <c r="DI90" s="649"/>
      <c r="DJ90" s="649"/>
      <c r="DK90" s="649"/>
      <c r="DL90" s="649"/>
      <c r="DM90" s="649"/>
      <c r="DN90" s="649"/>
      <c r="DO90" s="649"/>
      <c r="DP90" s="649"/>
      <c r="DQ90" s="649"/>
      <c r="DR90" s="649"/>
      <c r="DS90" s="649"/>
      <c r="DT90" s="649"/>
      <c r="DU90" s="649"/>
      <c r="DV90" s="649"/>
      <c r="DW90" s="649"/>
      <c r="DX90" s="649"/>
      <c r="DY90" s="649"/>
      <c r="DZ90" s="649"/>
      <c r="EA90" s="649"/>
      <c r="EB90" s="649"/>
      <c r="EC90" s="649"/>
      <c r="ED90" s="649"/>
      <c r="EE90" s="649"/>
      <c r="EF90" s="649"/>
      <c r="EG90" s="649"/>
      <c r="EH90" s="649"/>
      <c r="EI90" s="649"/>
      <c r="EJ90" s="649"/>
      <c r="EK90" s="649"/>
      <c r="EL90" s="649"/>
      <c r="EM90" s="649"/>
      <c r="EN90" s="649"/>
      <c r="EO90" s="649"/>
      <c r="EP90" s="649"/>
      <c r="EQ90" s="649"/>
      <c r="ER90" s="649"/>
      <c r="ES90" s="649"/>
      <c r="ET90" s="649"/>
      <c r="EU90" s="649"/>
      <c r="EV90" s="649"/>
      <c r="EW90" s="649"/>
      <c r="EX90" s="649"/>
      <c r="EY90" s="649"/>
      <c r="EZ90" s="649"/>
      <c r="FA90" s="649"/>
      <c r="FB90" s="649"/>
      <c r="FC90" s="649"/>
      <c r="FD90" s="649"/>
      <c r="FE90" s="649"/>
      <c r="FF90" s="649"/>
      <c r="FG90" s="649"/>
      <c r="FH90" s="649"/>
      <c r="FI90" s="649"/>
      <c r="FJ90" s="649"/>
      <c r="FK90" s="649"/>
      <c r="FL90" s="649"/>
      <c r="FM90" s="649"/>
      <c r="FN90" s="649"/>
      <c r="FO90" s="649"/>
      <c r="FP90" s="649"/>
      <c r="FQ90" s="649"/>
      <c r="FR90" s="649"/>
      <c r="FS90" s="649"/>
      <c r="FT90" s="649"/>
      <c r="FU90" s="649"/>
      <c r="FV90" s="649"/>
      <c r="FW90" s="649"/>
      <c r="FX90" s="649"/>
      <c r="FY90" s="649"/>
      <c r="FZ90" s="649"/>
      <c r="GA90" s="649"/>
      <c r="GB90" s="649"/>
      <c r="GC90" s="649"/>
      <c r="GD90" s="649"/>
      <c r="GE90" s="649"/>
      <c r="GF90" s="649"/>
      <c r="GG90" s="649"/>
      <c r="GH90" s="649"/>
    </row>
    <row r="91" spans="1:190" ht="21.75" customHeight="1" thickBot="1" x14ac:dyDescent="0.3">
      <c r="A91" s="43"/>
      <c r="B91" s="27" t="s">
        <v>103</v>
      </c>
      <c r="C91" s="141" t="s">
        <v>354</v>
      </c>
      <c r="D91" s="141" t="s">
        <v>148</v>
      </c>
      <c r="E91" s="341" t="s">
        <v>355</v>
      </c>
      <c r="F91" s="205">
        <v>2058</v>
      </c>
      <c r="G91" s="182">
        <v>1921.1</v>
      </c>
      <c r="H91" s="354">
        <v>1815</v>
      </c>
      <c r="I91" s="71">
        <f>H91/H6</f>
        <v>4.2343234962494156E-3</v>
      </c>
      <c r="J91" s="72">
        <f>H91-G91</f>
        <v>-106.09999999999991</v>
      </c>
      <c r="K91" s="177">
        <f>H91/G91</f>
        <v>0.94477122481911413</v>
      </c>
      <c r="L91" s="203"/>
      <c r="M91" s="354"/>
      <c r="N91" s="77"/>
      <c r="O91" s="354"/>
      <c r="P91" s="77">
        <f>O91-N91</f>
        <v>0</v>
      </c>
      <c r="Q91" s="276"/>
      <c r="R91" s="204">
        <f>SUM(F91,L91)</f>
        <v>2058</v>
      </c>
      <c r="S91" s="401">
        <f t="shared" ref="S91:U91" si="213">SUM(F91,M91)</f>
        <v>2058</v>
      </c>
      <c r="T91" s="73">
        <f t="shared" si="213"/>
        <v>1921.1</v>
      </c>
      <c r="U91" s="73">
        <f t="shared" si="213"/>
        <v>1815</v>
      </c>
      <c r="V91" s="73">
        <f>U91-T91</f>
        <v>-106.09999999999991</v>
      </c>
      <c r="W91" s="563">
        <f t="shared" si="8"/>
        <v>0.94477122481911413</v>
      </c>
      <c r="X91" s="14"/>
      <c r="Y91" s="351" t="str">
        <f t="shared" si="184"/>
        <v/>
      </c>
      <c r="Z91" s="351" t="str">
        <f t="shared" si="185"/>
        <v/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</row>
    <row r="92" spans="1:190" s="273" customFormat="1" ht="27" customHeight="1" thickBot="1" x14ac:dyDescent="0.3">
      <c r="A92" s="41">
        <v>4</v>
      </c>
      <c r="B92" s="34" t="s">
        <v>22</v>
      </c>
      <c r="C92" s="34" t="s">
        <v>254</v>
      </c>
      <c r="D92" s="34"/>
      <c r="E92" s="271" t="s">
        <v>356</v>
      </c>
      <c r="F92" s="559">
        <f>SUM(F93:F97)</f>
        <v>6345.0999999999995</v>
      </c>
      <c r="G92" s="84">
        <f>SUM(G93:G97)</f>
        <v>5919.2</v>
      </c>
      <c r="H92" s="345">
        <f>SUM(H93,H94,H96,H97)</f>
        <v>5422.8</v>
      </c>
      <c r="I92" s="83">
        <f>H92/H6</f>
        <v>1.2651178763339576E-2</v>
      </c>
      <c r="J92" s="70">
        <f t="shared" ref="J92" si="214">H92-G92</f>
        <v>-496.39999999999964</v>
      </c>
      <c r="K92" s="272">
        <f>H92/G92</f>
        <v>0.91613731585349378</v>
      </c>
      <c r="L92" s="84">
        <f>SUM(L93:L97)</f>
        <v>878.30000000000007</v>
      </c>
      <c r="M92" s="345">
        <f>SUM(M93,M94,M96,M97)</f>
        <v>999</v>
      </c>
      <c r="N92" s="68">
        <f>SUM(N93,N94,N96,N97)</f>
        <v>860.3</v>
      </c>
      <c r="O92" s="68">
        <f>SUM(O93,O94,O96,O97)</f>
        <v>594.20000000000005</v>
      </c>
      <c r="P92" s="68">
        <f t="shared" si="180"/>
        <v>-266.09999999999991</v>
      </c>
      <c r="Q92" s="202">
        <f>O92/N92</f>
        <v>0.69068929443217486</v>
      </c>
      <c r="R92" s="94">
        <f>SUM(R93,R94,R96,R97)</f>
        <v>7131.8</v>
      </c>
      <c r="S92" s="345">
        <f>SUM(S93,S94,S96,S97)</f>
        <v>7252.5</v>
      </c>
      <c r="T92" s="68">
        <f>SUM(T93,T94,T96,T97)</f>
        <v>6687.9000000000005</v>
      </c>
      <c r="U92" s="68">
        <f>SUM(U93,U94,U96,U97)</f>
        <v>6017</v>
      </c>
      <c r="V92" s="68">
        <f>SUM(V93,V94,V96,V97)</f>
        <v>-670.9</v>
      </c>
      <c r="W92" s="92">
        <f t="shared" si="8"/>
        <v>0.89968450485204621</v>
      </c>
      <c r="X92" s="24"/>
      <c r="Y92" s="351" t="str">
        <f t="shared" si="184"/>
        <v/>
      </c>
      <c r="Z92" s="351" t="str">
        <f t="shared" si="185"/>
        <v/>
      </c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4"/>
      <c r="BT92" s="144"/>
      <c r="BU92" s="144"/>
      <c r="BV92" s="144"/>
      <c r="BW92" s="144"/>
      <c r="BX92" s="144"/>
      <c r="BY92" s="144"/>
      <c r="BZ92" s="144"/>
      <c r="CA92" s="144"/>
      <c r="CB92" s="144"/>
      <c r="CC92" s="144"/>
      <c r="CD92" s="144"/>
      <c r="CE92" s="144"/>
      <c r="CF92" s="144"/>
      <c r="CG92" s="144"/>
      <c r="CH92" s="144"/>
      <c r="CI92" s="144"/>
      <c r="CJ92" s="144"/>
      <c r="CK92" s="144"/>
      <c r="CL92" s="144"/>
      <c r="CM92" s="144"/>
      <c r="CN92" s="144"/>
      <c r="CO92" s="144"/>
      <c r="CP92" s="144"/>
      <c r="CQ92" s="144"/>
      <c r="CR92" s="144"/>
      <c r="CS92" s="144"/>
      <c r="CT92" s="144"/>
      <c r="CU92" s="144"/>
      <c r="CV92" s="144"/>
      <c r="CW92" s="144"/>
      <c r="CX92" s="144"/>
      <c r="CY92" s="144"/>
      <c r="CZ92" s="144"/>
      <c r="DA92" s="144"/>
      <c r="DB92" s="144"/>
      <c r="DC92" s="144"/>
      <c r="DD92" s="144"/>
      <c r="DE92" s="144"/>
      <c r="DF92" s="144"/>
      <c r="DG92" s="144"/>
      <c r="DH92" s="144"/>
      <c r="DI92" s="144"/>
      <c r="DJ92" s="144"/>
      <c r="DK92" s="144"/>
      <c r="DL92" s="144"/>
      <c r="DM92" s="144"/>
      <c r="DN92" s="144"/>
      <c r="DO92" s="144"/>
      <c r="DP92" s="144"/>
      <c r="DQ92" s="144"/>
      <c r="DR92" s="144"/>
      <c r="DS92" s="144"/>
      <c r="DT92" s="144"/>
      <c r="DU92" s="144"/>
      <c r="DV92" s="144"/>
      <c r="DW92" s="144"/>
      <c r="DX92" s="144"/>
      <c r="DY92" s="144"/>
      <c r="DZ92" s="144"/>
      <c r="EA92" s="144"/>
      <c r="EB92" s="144"/>
      <c r="EC92" s="144"/>
      <c r="ED92" s="144"/>
      <c r="EE92" s="144"/>
      <c r="EF92" s="144"/>
      <c r="EG92" s="144"/>
      <c r="EH92" s="144"/>
      <c r="EI92" s="144"/>
      <c r="EJ92" s="144"/>
      <c r="EK92" s="144"/>
      <c r="EL92" s="144"/>
      <c r="EM92" s="144"/>
      <c r="EN92" s="144"/>
      <c r="EO92" s="144"/>
      <c r="EP92" s="144"/>
      <c r="EQ92" s="144"/>
      <c r="ER92" s="144"/>
      <c r="ES92" s="144"/>
      <c r="ET92" s="144"/>
      <c r="EU92" s="144"/>
      <c r="EV92" s="144"/>
      <c r="EW92" s="144"/>
      <c r="EX92" s="144"/>
      <c r="EY92" s="144"/>
      <c r="EZ92" s="144"/>
      <c r="FA92" s="144"/>
      <c r="FB92" s="144"/>
      <c r="FC92" s="144"/>
      <c r="FD92" s="144"/>
      <c r="FE92" s="144"/>
      <c r="FF92" s="144"/>
      <c r="FG92" s="144"/>
      <c r="FH92" s="144"/>
      <c r="FI92" s="144"/>
      <c r="FJ92" s="144"/>
      <c r="FK92" s="144"/>
      <c r="FL92" s="144"/>
      <c r="FM92" s="144"/>
      <c r="FN92" s="144"/>
      <c r="FO92" s="144"/>
      <c r="FP92" s="144"/>
      <c r="FQ92" s="144"/>
      <c r="FR92" s="144"/>
      <c r="FS92" s="144"/>
      <c r="FT92" s="144"/>
      <c r="FU92" s="144"/>
      <c r="FV92" s="144"/>
      <c r="FW92" s="144"/>
      <c r="FX92" s="144"/>
      <c r="FY92" s="144"/>
      <c r="FZ92" s="144"/>
      <c r="GA92" s="144"/>
      <c r="GB92" s="144"/>
      <c r="GC92" s="144"/>
      <c r="GD92" s="144"/>
      <c r="GE92" s="144"/>
      <c r="GF92" s="144"/>
      <c r="GG92" s="144"/>
      <c r="GH92" s="144"/>
    </row>
    <row r="93" spans="1:190" ht="24.75" customHeight="1" x14ac:dyDescent="0.25">
      <c r="A93" s="42"/>
      <c r="B93" s="31" t="s">
        <v>47</v>
      </c>
      <c r="C93" s="28" t="s">
        <v>358</v>
      </c>
      <c r="D93" s="28" t="s">
        <v>154</v>
      </c>
      <c r="E93" s="252" t="s">
        <v>357</v>
      </c>
      <c r="F93" s="220">
        <v>2707.7</v>
      </c>
      <c r="G93" s="178">
        <v>2503.3000000000002</v>
      </c>
      <c r="H93" s="401">
        <v>2426</v>
      </c>
      <c r="I93" s="71">
        <f>H93/H6</f>
        <v>5.6597624252898524E-3</v>
      </c>
      <c r="J93" s="72">
        <f t="shared" si="182"/>
        <v>-77.300000000000182</v>
      </c>
      <c r="K93" s="89">
        <f>H93/G93</f>
        <v>0.96912076059601315</v>
      </c>
      <c r="L93" s="178">
        <v>188.3</v>
      </c>
      <c r="M93" s="401">
        <v>240.5</v>
      </c>
      <c r="N93" s="73">
        <v>223</v>
      </c>
      <c r="O93" s="73">
        <v>223</v>
      </c>
      <c r="P93" s="73">
        <f t="shared" ref="P93:P98" si="215">O93-N93</f>
        <v>0</v>
      </c>
      <c r="Q93" s="219">
        <f t="shared" ref="Q93:Q98" si="216">O93/N93</f>
        <v>1</v>
      </c>
      <c r="R93" s="204">
        <f t="shared" si="9"/>
        <v>2896</v>
      </c>
      <c r="S93" s="401">
        <f t="shared" si="10"/>
        <v>2948.2</v>
      </c>
      <c r="T93" s="73">
        <f>SUM(G93,N93)</f>
        <v>2726.3</v>
      </c>
      <c r="U93" s="73">
        <f t="shared" si="11"/>
        <v>2649</v>
      </c>
      <c r="V93" s="73">
        <f t="shared" si="7"/>
        <v>-77.300000000000182</v>
      </c>
      <c r="W93" s="562">
        <f t="shared" si="8"/>
        <v>0.97164655393757104</v>
      </c>
      <c r="X93" s="14"/>
      <c r="Y93" s="351" t="str">
        <f t="shared" si="184"/>
        <v/>
      </c>
      <c r="Z93" s="351" t="str">
        <f t="shared" si="185"/>
        <v/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</row>
    <row r="94" spans="1:190" ht="31.5" customHeight="1" x14ac:dyDescent="0.25">
      <c r="A94" s="43"/>
      <c r="B94" s="27" t="s">
        <v>64</v>
      </c>
      <c r="C94" s="438" t="s">
        <v>153</v>
      </c>
      <c r="D94" s="28" t="s">
        <v>155</v>
      </c>
      <c r="E94" s="248" t="s">
        <v>359</v>
      </c>
      <c r="F94" s="203">
        <v>1277.5999999999999</v>
      </c>
      <c r="G94" s="78">
        <v>1187.0999999999999</v>
      </c>
      <c r="H94" s="77">
        <v>946.4</v>
      </c>
      <c r="I94" s="75">
        <f>H94/H6</f>
        <v>2.2079139156200808E-3</v>
      </c>
      <c r="J94" s="72">
        <f t="shared" si="182"/>
        <v>-240.69999999999993</v>
      </c>
      <c r="K94" s="90">
        <f>H94/G94</f>
        <v>0.79723696402998911</v>
      </c>
      <c r="L94" s="78">
        <v>445.1</v>
      </c>
      <c r="M94" s="77">
        <v>452.2</v>
      </c>
      <c r="N94" s="77">
        <v>351.8</v>
      </c>
      <c r="O94" s="354">
        <v>88.6</v>
      </c>
      <c r="P94" s="77">
        <f t="shared" si="215"/>
        <v>-263.20000000000005</v>
      </c>
      <c r="Q94" s="276">
        <f t="shared" si="216"/>
        <v>0.25184764070494597</v>
      </c>
      <c r="R94" s="204">
        <f t="shared" ref="R94:R191" si="217">SUM(F94,L94)</f>
        <v>1722.6999999999998</v>
      </c>
      <c r="S94" s="354">
        <f t="shared" ref="S94:S191" si="218">SUM(F94,M94)</f>
        <v>1729.8</v>
      </c>
      <c r="T94" s="77">
        <f t="shared" ref="T94:T191" si="219">SUM(G94,N94)</f>
        <v>1538.8999999999999</v>
      </c>
      <c r="U94" s="77">
        <f t="shared" ref="U94:U191" si="220">SUM(H94,O94)</f>
        <v>1035</v>
      </c>
      <c r="V94" s="77">
        <f t="shared" ref="V94:V191" si="221">U94-T94</f>
        <v>-503.89999999999986</v>
      </c>
      <c r="W94" s="90">
        <f t="shared" ref="W94:W160" si="222">U94/T94</f>
        <v>0.67255832087854972</v>
      </c>
      <c r="X94" s="14"/>
      <c r="Y94" s="351" t="str">
        <f t="shared" si="184"/>
        <v/>
      </c>
      <c r="Z94" s="351" t="str">
        <f t="shared" si="185"/>
        <v/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</row>
    <row r="95" spans="1:190" s="370" customFormat="1" ht="31.5" customHeight="1" x14ac:dyDescent="0.25">
      <c r="A95" s="371"/>
      <c r="B95" s="350"/>
      <c r="C95" s="595"/>
      <c r="D95" s="596"/>
      <c r="E95" s="579" t="s">
        <v>460</v>
      </c>
      <c r="F95" s="365">
        <v>91.6</v>
      </c>
      <c r="G95" s="359">
        <v>91.6</v>
      </c>
      <c r="H95" s="360"/>
      <c r="I95" s="379">
        <f>H95/H6</f>
        <v>0</v>
      </c>
      <c r="J95" s="358">
        <f t="shared" ref="J95" si="223">H95-G95</f>
        <v>-91.6</v>
      </c>
      <c r="K95" s="597">
        <f>H95/G95</f>
        <v>0</v>
      </c>
      <c r="L95" s="359"/>
      <c r="M95" s="360"/>
      <c r="N95" s="360"/>
      <c r="O95" s="400"/>
      <c r="P95" s="360"/>
      <c r="Q95" s="361"/>
      <c r="R95" s="369">
        <f t="shared" ref="R95" si="224">SUM(F95,L95)</f>
        <v>91.6</v>
      </c>
      <c r="S95" s="400">
        <f t="shared" ref="S95" si="225">SUM(F95,M95)</f>
        <v>91.6</v>
      </c>
      <c r="T95" s="360">
        <f t="shared" ref="T95" si="226">SUM(G95,N95)</f>
        <v>91.6</v>
      </c>
      <c r="U95" s="360">
        <f t="shared" ref="U95" si="227">SUM(H95,O95)</f>
        <v>0</v>
      </c>
      <c r="V95" s="360">
        <f t="shared" ref="V95" si="228">U95-T95</f>
        <v>-91.6</v>
      </c>
      <c r="W95" s="597">
        <f t="shared" ref="W95" si="229">U95/T95</f>
        <v>0</v>
      </c>
      <c r="X95" s="362"/>
      <c r="Y95" s="363"/>
      <c r="Z95" s="363"/>
      <c r="AA95" s="364"/>
      <c r="AB95" s="364"/>
      <c r="AC95" s="364"/>
      <c r="AD95" s="364"/>
      <c r="AE95" s="364"/>
      <c r="AF95" s="364"/>
      <c r="AG95" s="364"/>
      <c r="AH95" s="364"/>
      <c r="AI95" s="364"/>
      <c r="AJ95" s="364"/>
      <c r="AK95" s="364"/>
      <c r="AL95" s="364"/>
      <c r="AM95" s="364"/>
      <c r="AN95" s="364"/>
      <c r="AO95" s="364"/>
      <c r="AP95" s="364"/>
      <c r="AQ95" s="364"/>
      <c r="AR95" s="364"/>
      <c r="AS95" s="364"/>
      <c r="AT95" s="364"/>
      <c r="AU95" s="364"/>
      <c r="AV95" s="367"/>
      <c r="AW95" s="367"/>
      <c r="AX95" s="367"/>
      <c r="AY95" s="367"/>
      <c r="AZ95" s="367"/>
      <c r="BA95" s="367"/>
      <c r="BB95" s="367"/>
      <c r="BC95" s="367"/>
      <c r="BD95" s="367"/>
      <c r="BE95" s="367"/>
      <c r="BF95" s="367"/>
      <c r="BG95" s="367"/>
      <c r="BH95" s="367"/>
      <c r="BI95" s="367"/>
      <c r="BJ95" s="367"/>
      <c r="BK95" s="367"/>
      <c r="BL95" s="367"/>
      <c r="BM95" s="367"/>
      <c r="BN95" s="367"/>
      <c r="BO95" s="367"/>
      <c r="BP95" s="367"/>
      <c r="BQ95" s="367"/>
      <c r="BR95" s="367"/>
      <c r="BS95" s="367"/>
      <c r="BT95" s="367"/>
      <c r="BU95" s="367"/>
      <c r="BV95" s="367"/>
      <c r="BW95" s="367"/>
      <c r="BX95" s="367"/>
      <c r="BY95" s="367"/>
      <c r="BZ95" s="367"/>
      <c r="CA95" s="367"/>
      <c r="CB95" s="367"/>
      <c r="CC95" s="367"/>
      <c r="CD95" s="367"/>
      <c r="CE95" s="367"/>
      <c r="CF95" s="367"/>
      <c r="CG95" s="367"/>
      <c r="CH95" s="367"/>
      <c r="CI95" s="367"/>
      <c r="CJ95" s="367"/>
      <c r="CK95" s="367"/>
      <c r="CL95" s="367"/>
      <c r="CM95" s="367"/>
      <c r="CN95" s="367"/>
      <c r="CO95" s="367"/>
      <c r="CP95" s="367"/>
      <c r="CQ95" s="367"/>
      <c r="CR95" s="367"/>
      <c r="CS95" s="367"/>
      <c r="CT95" s="367"/>
      <c r="CU95" s="367"/>
      <c r="CV95" s="367"/>
      <c r="CW95" s="367"/>
      <c r="CX95" s="367"/>
      <c r="CY95" s="367"/>
      <c r="CZ95" s="367"/>
      <c r="DA95" s="367"/>
      <c r="DB95" s="367"/>
      <c r="DC95" s="367"/>
      <c r="DD95" s="367"/>
      <c r="DE95" s="367"/>
      <c r="DF95" s="367"/>
      <c r="DG95" s="367"/>
      <c r="DH95" s="367"/>
      <c r="DI95" s="367"/>
      <c r="DJ95" s="367"/>
      <c r="DK95" s="367"/>
      <c r="DL95" s="367"/>
      <c r="DM95" s="367"/>
      <c r="DN95" s="367"/>
      <c r="DO95" s="367"/>
      <c r="DP95" s="367"/>
      <c r="DQ95" s="367"/>
      <c r="DR95" s="367"/>
      <c r="DS95" s="367"/>
      <c r="DT95" s="367"/>
      <c r="DU95" s="367"/>
      <c r="DV95" s="367"/>
      <c r="DW95" s="367"/>
      <c r="DX95" s="367"/>
      <c r="DY95" s="367"/>
      <c r="DZ95" s="367"/>
      <c r="EA95" s="367"/>
      <c r="EB95" s="367"/>
      <c r="EC95" s="367"/>
      <c r="ED95" s="367"/>
      <c r="EE95" s="367"/>
      <c r="EF95" s="367"/>
      <c r="EG95" s="367"/>
      <c r="EH95" s="367"/>
      <c r="EI95" s="367"/>
      <c r="EJ95" s="367"/>
      <c r="EK95" s="367"/>
      <c r="EL95" s="367"/>
      <c r="EM95" s="367"/>
      <c r="EN95" s="367"/>
      <c r="EO95" s="367"/>
      <c r="EP95" s="367"/>
      <c r="EQ95" s="367"/>
      <c r="ER95" s="367"/>
      <c r="ES95" s="367"/>
      <c r="ET95" s="367"/>
      <c r="EU95" s="367"/>
      <c r="EV95" s="367"/>
      <c r="EW95" s="367"/>
      <c r="EX95" s="367"/>
      <c r="EY95" s="367"/>
      <c r="EZ95" s="367"/>
      <c r="FA95" s="367"/>
      <c r="FB95" s="367"/>
      <c r="FC95" s="367"/>
      <c r="FD95" s="367"/>
      <c r="FE95" s="367"/>
      <c r="FF95" s="367"/>
      <c r="FG95" s="367"/>
      <c r="FH95" s="367"/>
      <c r="FI95" s="367"/>
      <c r="FJ95" s="367"/>
      <c r="FK95" s="367"/>
      <c r="FL95" s="367"/>
      <c r="FM95" s="367"/>
      <c r="FN95" s="367"/>
      <c r="FO95" s="367"/>
      <c r="FP95" s="367"/>
      <c r="FQ95" s="367"/>
      <c r="FR95" s="367"/>
      <c r="FS95" s="367"/>
      <c r="FT95" s="367"/>
      <c r="FU95" s="367"/>
      <c r="FV95" s="367"/>
      <c r="FW95" s="367"/>
      <c r="FX95" s="367"/>
      <c r="FY95" s="367"/>
      <c r="FZ95" s="367"/>
      <c r="GA95" s="367"/>
      <c r="GB95" s="367"/>
      <c r="GC95" s="367"/>
      <c r="GD95" s="367"/>
      <c r="GE95" s="367"/>
      <c r="GF95" s="367"/>
      <c r="GG95" s="367"/>
      <c r="GH95" s="367"/>
    </row>
    <row r="96" spans="1:190" ht="31.5" customHeight="1" x14ac:dyDescent="0.25">
      <c r="A96" s="43"/>
      <c r="B96" s="27" t="s">
        <v>48</v>
      </c>
      <c r="C96" s="28" t="s">
        <v>361</v>
      </c>
      <c r="D96" s="28" t="s">
        <v>156</v>
      </c>
      <c r="E96" s="252" t="s">
        <v>362</v>
      </c>
      <c r="F96" s="203">
        <v>1275.4000000000001</v>
      </c>
      <c r="G96" s="78">
        <v>1179.9000000000001</v>
      </c>
      <c r="H96" s="354">
        <v>1117.8</v>
      </c>
      <c r="I96" s="75">
        <f>H96/H6</f>
        <v>2.6077833631446812E-3</v>
      </c>
      <c r="J96" s="72">
        <f t="shared" si="182"/>
        <v>-62.100000000000136</v>
      </c>
      <c r="K96" s="90">
        <f t="shared" ref="K96:K108" si="230">H96/G96</f>
        <v>0.94736842105263142</v>
      </c>
      <c r="L96" s="78">
        <v>244.9</v>
      </c>
      <c r="M96" s="354">
        <v>306.3</v>
      </c>
      <c r="N96" s="77">
        <v>285.5</v>
      </c>
      <c r="O96" s="354">
        <v>282.60000000000002</v>
      </c>
      <c r="P96" s="77">
        <f t="shared" si="215"/>
        <v>-2.8999999999999773</v>
      </c>
      <c r="Q96" s="276">
        <f t="shared" si="216"/>
        <v>0.98984238178633988</v>
      </c>
      <c r="R96" s="204">
        <f t="shared" si="217"/>
        <v>1520.3000000000002</v>
      </c>
      <c r="S96" s="354">
        <f t="shared" si="218"/>
        <v>1581.7</v>
      </c>
      <c r="T96" s="77">
        <f t="shared" si="219"/>
        <v>1465.4</v>
      </c>
      <c r="U96" s="77">
        <f t="shared" si="220"/>
        <v>1400.4</v>
      </c>
      <c r="V96" s="77">
        <f t="shared" si="221"/>
        <v>-65</v>
      </c>
      <c r="W96" s="90">
        <f t="shared" si="222"/>
        <v>0.95564351030435379</v>
      </c>
      <c r="X96" s="14"/>
      <c r="Y96" s="351" t="str">
        <f t="shared" si="184"/>
        <v/>
      </c>
      <c r="Z96" s="351" t="str">
        <f t="shared" si="185"/>
        <v/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</row>
    <row r="97" spans="1:190" ht="24.75" customHeight="1" thickBot="1" x14ac:dyDescent="0.3">
      <c r="A97" s="44"/>
      <c r="B97" s="32" t="s">
        <v>49</v>
      </c>
      <c r="C97" s="28" t="s">
        <v>363</v>
      </c>
      <c r="D97" s="28" t="s">
        <v>156</v>
      </c>
      <c r="E97" s="253" t="s">
        <v>364</v>
      </c>
      <c r="F97" s="453">
        <v>992.8</v>
      </c>
      <c r="G97" s="88">
        <v>957.3</v>
      </c>
      <c r="H97" s="402">
        <v>932.6</v>
      </c>
      <c r="I97" s="79">
        <f>H97/H6</f>
        <v>2.1757190592849615E-3</v>
      </c>
      <c r="J97" s="85">
        <f t="shared" si="182"/>
        <v>-24.699999999999932</v>
      </c>
      <c r="K97" s="97">
        <f t="shared" si="230"/>
        <v>0.97419826595633563</v>
      </c>
      <c r="L97" s="311"/>
      <c r="M97" s="402"/>
      <c r="N97" s="86"/>
      <c r="O97" s="402"/>
      <c r="P97" s="86">
        <f t="shared" si="215"/>
        <v>0</v>
      </c>
      <c r="Q97" s="277"/>
      <c r="R97" s="205">
        <f t="shared" si="217"/>
        <v>992.8</v>
      </c>
      <c r="S97" s="404">
        <f t="shared" si="218"/>
        <v>992.8</v>
      </c>
      <c r="T97" s="88">
        <f t="shared" si="219"/>
        <v>957.3</v>
      </c>
      <c r="U97" s="88">
        <f t="shared" si="220"/>
        <v>932.6</v>
      </c>
      <c r="V97" s="88">
        <f t="shared" si="221"/>
        <v>-24.699999999999932</v>
      </c>
      <c r="W97" s="563">
        <f t="shared" si="222"/>
        <v>0.97419826595633563</v>
      </c>
      <c r="X97" s="14"/>
      <c r="Y97" s="351" t="str">
        <f t="shared" si="184"/>
        <v/>
      </c>
      <c r="Z97" s="351" t="str">
        <f t="shared" si="185"/>
        <v/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</row>
    <row r="98" spans="1:190" s="7" customFormat="1" ht="26.25" customHeight="1" thickBot="1" x14ac:dyDescent="0.3">
      <c r="A98" s="41">
        <v>5</v>
      </c>
      <c r="B98" s="35" t="s">
        <v>23</v>
      </c>
      <c r="C98" s="35" t="s">
        <v>256</v>
      </c>
      <c r="D98" s="35"/>
      <c r="E98" s="254" t="s">
        <v>75</v>
      </c>
      <c r="F98" s="94">
        <f>SUM(F100,F101,F103)</f>
        <v>2241.6999999999998</v>
      </c>
      <c r="G98" s="84">
        <f>SUM(G100,G101,G103)</f>
        <v>2098.7999999999997</v>
      </c>
      <c r="H98" s="345">
        <f>SUM(H100,H101,H103)</f>
        <v>1862</v>
      </c>
      <c r="I98" s="69">
        <f>H98/H6</f>
        <v>4.3439726446371412E-3</v>
      </c>
      <c r="J98" s="70">
        <f t="shared" si="182"/>
        <v>-236.79999999999973</v>
      </c>
      <c r="K98" s="120">
        <f t="shared" si="230"/>
        <v>0.88717362302267977</v>
      </c>
      <c r="L98" s="94">
        <f>SUM(L100,L101,L103)</f>
        <v>176.8</v>
      </c>
      <c r="M98" s="345">
        <f>SUM(M100,M101,M103)</f>
        <v>185.3</v>
      </c>
      <c r="N98" s="68">
        <f>SUM(N100,N101,N103)</f>
        <v>172.3</v>
      </c>
      <c r="O98" s="345">
        <f>SUM(O100,O101,O103)</f>
        <v>157.30000000000001</v>
      </c>
      <c r="P98" s="68">
        <f t="shared" si="215"/>
        <v>-15</v>
      </c>
      <c r="Q98" s="202">
        <f t="shared" si="216"/>
        <v>0.91294254207777137</v>
      </c>
      <c r="R98" s="238">
        <f>SUM(R100,R101,R103)</f>
        <v>2418.5</v>
      </c>
      <c r="S98" s="422">
        <f>SUM(S100,S101,S103)</f>
        <v>2427</v>
      </c>
      <c r="T98" s="270">
        <f>SUM(T100,T101,T103)</f>
        <v>2271.1</v>
      </c>
      <c r="U98" s="270">
        <f>SUM(U100,U101,U103)</f>
        <v>2019.3</v>
      </c>
      <c r="V98" s="68">
        <f>SUM(V100,V101,V103)</f>
        <v>-251.79999999999995</v>
      </c>
      <c r="W98" s="92">
        <f t="shared" si="222"/>
        <v>0.88912861608911986</v>
      </c>
      <c r="X98" s="14"/>
      <c r="Y98" s="351" t="str">
        <f t="shared" si="184"/>
        <v/>
      </c>
      <c r="Z98" s="351" t="str">
        <f t="shared" si="185"/>
        <v/>
      </c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</row>
    <row r="99" spans="1:190" ht="22.5" hidden="1" customHeight="1" thickBot="1" x14ac:dyDescent="0.3">
      <c r="A99" s="42"/>
      <c r="B99" s="31" t="s">
        <v>60</v>
      </c>
      <c r="C99" s="141" t="s">
        <v>157</v>
      </c>
      <c r="D99" s="141"/>
      <c r="E99" s="255" t="s">
        <v>158</v>
      </c>
      <c r="F99" s="204"/>
      <c r="G99" s="73"/>
      <c r="H99" s="401"/>
      <c r="I99" s="71">
        <f>H99/H6</f>
        <v>0</v>
      </c>
      <c r="J99" s="72">
        <f t="shared" si="182"/>
        <v>0</v>
      </c>
      <c r="K99" s="177" t="e">
        <f t="shared" si="230"/>
        <v>#DIV/0!</v>
      </c>
      <c r="L99" s="204"/>
      <c r="M99" s="401"/>
      <c r="N99" s="73"/>
      <c r="O99" s="401"/>
      <c r="P99" s="73"/>
      <c r="Q99" s="219"/>
      <c r="R99" s="204">
        <f>SUM(F99,L99)</f>
        <v>0</v>
      </c>
      <c r="S99" s="354">
        <f t="shared" ref="S99:U102" si="231">SUM(F99,M99)</f>
        <v>0</v>
      </c>
      <c r="T99" s="77">
        <f t="shared" si="231"/>
        <v>0</v>
      </c>
      <c r="U99" s="77">
        <f t="shared" si="231"/>
        <v>0</v>
      </c>
      <c r="V99" s="77">
        <f>U99-T99</f>
        <v>0</v>
      </c>
      <c r="W99" s="92" t="e">
        <f t="shared" si="222"/>
        <v>#DIV/0!</v>
      </c>
      <c r="X99" s="14"/>
      <c r="Y99" s="351" t="str">
        <f t="shared" si="184"/>
        <v/>
      </c>
      <c r="Z99" s="351" t="str">
        <f t="shared" si="185"/>
        <v/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</row>
    <row r="100" spans="1:190" ht="29.25" customHeight="1" x14ac:dyDescent="0.25">
      <c r="A100" s="44"/>
      <c r="B100" s="31" t="s">
        <v>60</v>
      </c>
      <c r="C100" s="141" t="s">
        <v>159</v>
      </c>
      <c r="D100" s="141" t="s">
        <v>160</v>
      </c>
      <c r="E100" s="249" t="s">
        <v>161</v>
      </c>
      <c r="F100" s="337">
        <v>263.5</v>
      </c>
      <c r="G100" s="78">
        <v>263.5</v>
      </c>
      <c r="H100" s="354">
        <v>259.8</v>
      </c>
      <c r="I100" s="79">
        <f>H100/H6</f>
        <v>6.0610316491768496E-4</v>
      </c>
      <c r="J100" s="76">
        <f t="shared" si="182"/>
        <v>-3.6999999999999886</v>
      </c>
      <c r="K100" s="90">
        <f t="shared" si="230"/>
        <v>0.98595825426944972</v>
      </c>
      <c r="L100" s="203"/>
      <c r="M100" s="354"/>
      <c r="N100" s="77"/>
      <c r="O100" s="354"/>
      <c r="P100" s="77"/>
      <c r="Q100" s="276"/>
      <c r="R100" s="203">
        <f>SUM(F100,L100)</f>
        <v>263.5</v>
      </c>
      <c r="S100" s="354">
        <f t="shared" si="231"/>
        <v>263.5</v>
      </c>
      <c r="T100" s="77">
        <f t="shared" si="231"/>
        <v>263.5</v>
      </c>
      <c r="U100" s="77">
        <f t="shared" si="231"/>
        <v>259.8</v>
      </c>
      <c r="V100" s="77">
        <f>U100-T100</f>
        <v>-3.6999999999999886</v>
      </c>
      <c r="W100" s="90">
        <f t="shared" si="222"/>
        <v>0.98595825426944972</v>
      </c>
      <c r="X100" s="14"/>
      <c r="Y100" s="351" t="str">
        <f t="shared" si="184"/>
        <v/>
      </c>
      <c r="Z100" s="351" t="str">
        <f t="shared" si="185"/>
        <v/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</row>
    <row r="101" spans="1:190" ht="29.25" customHeight="1" x14ac:dyDescent="0.25">
      <c r="A101" s="43"/>
      <c r="B101" s="31" t="s">
        <v>60</v>
      </c>
      <c r="C101" s="141" t="s">
        <v>162</v>
      </c>
      <c r="D101" s="141" t="s">
        <v>160</v>
      </c>
      <c r="E101" s="249" t="s">
        <v>163</v>
      </c>
      <c r="F101" s="567">
        <v>92.6</v>
      </c>
      <c r="G101" s="78">
        <v>83.2</v>
      </c>
      <c r="H101" s="354">
        <v>82.4</v>
      </c>
      <c r="I101" s="79">
        <f>H101/H6</f>
        <v>1.922359537691195E-4</v>
      </c>
      <c r="J101" s="76">
        <f t="shared" si="182"/>
        <v>-0.79999999999999716</v>
      </c>
      <c r="K101" s="90">
        <f t="shared" si="230"/>
        <v>0.99038461538461542</v>
      </c>
      <c r="L101" s="203"/>
      <c r="M101" s="354"/>
      <c r="N101" s="77"/>
      <c r="O101" s="354"/>
      <c r="P101" s="77"/>
      <c r="Q101" s="276"/>
      <c r="R101" s="203">
        <f>SUM(F101,L101)</f>
        <v>92.6</v>
      </c>
      <c r="S101" s="354">
        <f t="shared" si="231"/>
        <v>92.6</v>
      </c>
      <c r="T101" s="77">
        <f t="shared" si="231"/>
        <v>83.2</v>
      </c>
      <c r="U101" s="77">
        <f t="shared" si="231"/>
        <v>82.4</v>
      </c>
      <c r="V101" s="77">
        <f>U101-T101</f>
        <v>-0.79999999999999716</v>
      </c>
      <c r="W101" s="90">
        <f t="shared" si="222"/>
        <v>0.99038461538461542</v>
      </c>
      <c r="X101" s="14"/>
      <c r="Y101" s="351" t="str">
        <f t="shared" si="184"/>
        <v/>
      </c>
      <c r="Z101" s="351" t="str">
        <f t="shared" si="185"/>
        <v/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</row>
    <row r="102" spans="1:190" ht="21" hidden="1" customHeight="1" thickBot="1" x14ac:dyDescent="0.3">
      <c r="A102" s="45"/>
      <c r="B102" s="27"/>
      <c r="C102" s="28" t="s">
        <v>164</v>
      </c>
      <c r="D102" s="28"/>
      <c r="E102" s="252" t="s">
        <v>165</v>
      </c>
      <c r="F102" s="203"/>
      <c r="G102" s="77">
        <f t="shared" ref="G102:Q102" si="232">SUM(G103)</f>
        <v>1752.1</v>
      </c>
      <c r="H102" s="354"/>
      <c r="I102" s="77"/>
      <c r="J102" s="73"/>
      <c r="K102" s="77">
        <f t="shared" si="232"/>
        <v>0.8674162433651047</v>
      </c>
      <c r="L102" s="77"/>
      <c r="M102" s="354"/>
      <c r="N102" s="77">
        <f t="shared" si="232"/>
        <v>172.3</v>
      </c>
      <c r="O102" s="354">
        <f t="shared" si="232"/>
        <v>157.30000000000001</v>
      </c>
      <c r="P102" s="77">
        <f t="shared" si="232"/>
        <v>-15</v>
      </c>
      <c r="Q102" s="342">
        <f t="shared" si="232"/>
        <v>0.91294254207777137</v>
      </c>
      <c r="R102" s="281">
        <f>SUM(F102,L102)</f>
        <v>0</v>
      </c>
      <c r="S102" s="410">
        <f t="shared" si="231"/>
        <v>0</v>
      </c>
      <c r="T102" s="107">
        <f t="shared" si="231"/>
        <v>1924.3999999999999</v>
      </c>
      <c r="U102" s="107">
        <f t="shared" si="231"/>
        <v>157.30000000000001</v>
      </c>
      <c r="V102" s="107">
        <f>U102-T102</f>
        <v>-1767.1</v>
      </c>
      <c r="W102" s="90">
        <f t="shared" si="222"/>
        <v>8.1739763043026409E-2</v>
      </c>
      <c r="X102" s="14"/>
      <c r="Y102" s="351" t="str">
        <f t="shared" si="184"/>
        <v/>
      </c>
      <c r="Z102" s="351" t="str">
        <f t="shared" si="185"/>
        <v/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</row>
    <row r="103" spans="1:190" s="142" customFormat="1" ht="33" customHeight="1" thickBot="1" x14ac:dyDescent="0.3">
      <c r="A103" s="47"/>
      <c r="B103" s="324" t="s">
        <v>40</v>
      </c>
      <c r="C103" s="454" t="s">
        <v>166</v>
      </c>
      <c r="D103" s="454" t="s">
        <v>160</v>
      </c>
      <c r="E103" s="455" t="s">
        <v>167</v>
      </c>
      <c r="F103" s="453">
        <v>1885.6</v>
      </c>
      <c r="G103" s="88">
        <v>1752.1</v>
      </c>
      <c r="H103" s="404">
        <v>1519.8</v>
      </c>
      <c r="I103" s="326">
        <f>H103/H6</f>
        <v>3.545633525950337E-3</v>
      </c>
      <c r="J103" s="85">
        <f t="shared" si="182"/>
        <v>-232.29999999999995</v>
      </c>
      <c r="K103" s="456">
        <f t="shared" si="230"/>
        <v>0.8674162433651047</v>
      </c>
      <c r="L103" s="205">
        <v>176.8</v>
      </c>
      <c r="M103" s="404">
        <v>185.3</v>
      </c>
      <c r="N103" s="88">
        <v>172.3</v>
      </c>
      <c r="O103" s="404">
        <v>157.30000000000001</v>
      </c>
      <c r="P103" s="88">
        <f>O103-N103</f>
        <v>-15</v>
      </c>
      <c r="Q103" s="280">
        <f>O103/N103</f>
        <v>0.91294254207777137</v>
      </c>
      <c r="R103" s="281">
        <f t="shared" si="217"/>
        <v>2062.4</v>
      </c>
      <c r="S103" s="410">
        <f t="shared" si="218"/>
        <v>2070.9</v>
      </c>
      <c r="T103" s="107">
        <f t="shared" si="219"/>
        <v>1924.3999999999999</v>
      </c>
      <c r="U103" s="107">
        <f t="shared" si="220"/>
        <v>1677.1</v>
      </c>
      <c r="V103" s="107">
        <f t="shared" si="221"/>
        <v>-247.29999999999995</v>
      </c>
      <c r="W103" s="90">
        <f t="shared" si="222"/>
        <v>0.87149241321970483</v>
      </c>
      <c r="X103" s="14"/>
      <c r="Y103" s="351" t="str">
        <f t="shared" si="184"/>
        <v/>
      </c>
      <c r="Z103" s="351" t="str">
        <f t="shared" si="185"/>
        <v/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</row>
    <row r="104" spans="1:190" s="7" customFormat="1" ht="66.75" customHeight="1" thickBot="1" x14ac:dyDescent="0.3">
      <c r="A104" s="41">
        <v>6</v>
      </c>
      <c r="B104" s="35" t="s">
        <v>24</v>
      </c>
      <c r="C104" s="35" t="s">
        <v>365</v>
      </c>
      <c r="D104" s="35" t="s">
        <v>133</v>
      </c>
      <c r="E104" s="256" t="s">
        <v>274</v>
      </c>
      <c r="F104" s="238">
        <v>22281.200000000001</v>
      </c>
      <c r="G104" s="68">
        <v>20824.8</v>
      </c>
      <c r="H104" s="345">
        <v>20111.3</v>
      </c>
      <c r="I104" s="69">
        <f>H104/H6</f>
        <v>4.6918870595107916E-2</v>
      </c>
      <c r="J104" s="70">
        <f t="shared" si="182"/>
        <v>-713.5</v>
      </c>
      <c r="K104" s="92">
        <f t="shared" si="230"/>
        <v>0.96573796627098463</v>
      </c>
      <c r="L104" s="84">
        <v>422.5</v>
      </c>
      <c r="M104" s="68">
        <v>801.4</v>
      </c>
      <c r="N104" s="68">
        <v>801.4</v>
      </c>
      <c r="O104" s="345">
        <v>440.4</v>
      </c>
      <c r="P104" s="68">
        <f>O104-N104</f>
        <v>-361</v>
      </c>
      <c r="Q104" s="202">
        <f>O104/N104</f>
        <v>0.54953830796106817</v>
      </c>
      <c r="R104" s="94">
        <f t="shared" si="217"/>
        <v>22703.7</v>
      </c>
      <c r="S104" s="345">
        <f t="shared" si="218"/>
        <v>23082.600000000002</v>
      </c>
      <c r="T104" s="68">
        <f t="shared" si="219"/>
        <v>21626.2</v>
      </c>
      <c r="U104" s="68">
        <f t="shared" si="220"/>
        <v>20551.7</v>
      </c>
      <c r="V104" s="68">
        <f t="shared" si="221"/>
        <v>-1074.5</v>
      </c>
      <c r="W104" s="92">
        <f t="shared" si="222"/>
        <v>0.95031489582080997</v>
      </c>
      <c r="X104" s="14"/>
      <c r="Y104" s="351" t="str">
        <f t="shared" si="184"/>
        <v/>
      </c>
      <c r="Z104" s="351" t="str">
        <f t="shared" si="185"/>
        <v/>
      </c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</row>
    <row r="105" spans="1:190" s="22" customFormat="1" ht="44.25" customHeight="1" thickBot="1" x14ac:dyDescent="0.3">
      <c r="A105" s="41">
        <v>7</v>
      </c>
      <c r="B105" s="35" t="s">
        <v>24</v>
      </c>
      <c r="C105" s="35" t="s">
        <v>366</v>
      </c>
      <c r="D105" s="35" t="s">
        <v>133</v>
      </c>
      <c r="E105" s="256" t="s">
        <v>367</v>
      </c>
      <c r="F105" s="238">
        <v>20504.599999999999</v>
      </c>
      <c r="G105" s="68">
        <v>19299.7</v>
      </c>
      <c r="H105" s="345">
        <v>18369.400000000001</v>
      </c>
      <c r="I105" s="69">
        <f>H105/H6</f>
        <v>4.2855086519010481E-2</v>
      </c>
      <c r="J105" s="70">
        <f>H105-G105</f>
        <v>-930.29999999999927</v>
      </c>
      <c r="K105" s="92">
        <f>H105/G105</f>
        <v>0.95179717819447973</v>
      </c>
      <c r="L105" s="84">
        <v>179.6</v>
      </c>
      <c r="M105" s="68">
        <v>180.5</v>
      </c>
      <c r="N105" s="68">
        <v>180.5</v>
      </c>
      <c r="O105" s="345">
        <v>119.8</v>
      </c>
      <c r="P105" s="68">
        <f>O105-N105</f>
        <v>-60.7</v>
      </c>
      <c r="Q105" s="202">
        <f>O105/N105</f>
        <v>0.66371191135734076</v>
      </c>
      <c r="R105" s="94">
        <f>SUM(F105,L105)</f>
        <v>20684.199999999997</v>
      </c>
      <c r="S105" s="345">
        <f t="shared" ref="S105:U105" si="233">SUM(F105,M105)</f>
        <v>20685.099999999999</v>
      </c>
      <c r="T105" s="68">
        <f t="shared" si="233"/>
        <v>19480.2</v>
      </c>
      <c r="U105" s="68">
        <f t="shared" si="233"/>
        <v>18489.2</v>
      </c>
      <c r="V105" s="68">
        <f>U105-T105</f>
        <v>-991</v>
      </c>
      <c r="W105" s="92">
        <f t="shared" si="222"/>
        <v>0.94912783236311737</v>
      </c>
      <c r="X105" s="14"/>
      <c r="Y105" s="351" t="str">
        <f t="shared" si="184"/>
        <v/>
      </c>
      <c r="Z105" s="351" t="str">
        <f t="shared" si="185"/>
        <v/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</row>
    <row r="106" spans="1:190" s="22" customFormat="1" ht="24" customHeight="1" thickBot="1" x14ac:dyDescent="0.3">
      <c r="A106" s="41">
        <v>8</v>
      </c>
      <c r="B106" s="35" t="s">
        <v>24</v>
      </c>
      <c r="C106" s="35" t="s">
        <v>132</v>
      </c>
      <c r="D106" s="34" t="s">
        <v>199</v>
      </c>
      <c r="E106" s="256" t="s">
        <v>448</v>
      </c>
      <c r="F106" s="238">
        <v>100</v>
      </c>
      <c r="G106" s="68">
        <v>55</v>
      </c>
      <c r="H106" s="345">
        <v>35.6</v>
      </c>
      <c r="I106" s="69">
        <f>H106/H6</f>
        <v>8.3053397502192396E-5</v>
      </c>
      <c r="J106" s="70">
        <f>H106-G106</f>
        <v>-19.399999999999999</v>
      </c>
      <c r="K106" s="92">
        <f>H106/G106</f>
        <v>0.64727272727272733</v>
      </c>
      <c r="L106" s="84"/>
      <c r="M106" s="68"/>
      <c r="N106" s="68"/>
      <c r="O106" s="345"/>
      <c r="P106" s="68">
        <f>O106-N106</f>
        <v>0</v>
      </c>
      <c r="Q106" s="202" t="e">
        <f>O106/N106</f>
        <v>#DIV/0!</v>
      </c>
      <c r="R106" s="94">
        <f>SUM(F106,L106)</f>
        <v>100</v>
      </c>
      <c r="S106" s="345">
        <f t="shared" ref="S106" si="234">SUM(F106,M106)</f>
        <v>100</v>
      </c>
      <c r="T106" s="68">
        <f t="shared" ref="T106" si="235">SUM(G106,N106)</f>
        <v>55</v>
      </c>
      <c r="U106" s="68">
        <f t="shared" ref="U106" si="236">SUM(H106,O106)</f>
        <v>35.6</v>
      </c>
      <c r="V106" s="68">
        <f>U106-T106</f>
        <v>-19.399999999999999</v>
      </c>
      <c r="W106" s="92">
        <f t="shared" ref="W106" si="237">U106/T106</f>
        <v>0.64727272727272733</v>
      </c>
      <c r="X106" s="14"/>
      <c r="Y106" s="351" t="str">
        <f t="shared" ref="Y106" si="238">IF(J106&lt;=0,"",IF(J106&gt;0,"НІ"))</f>
        <v/>
      </c>
      <c r="Z106" s="351" t="str">
        <f t="shared" ref="Z106" si="239">IF(P106&lt;=0,"",IF(P106&gt;0,"НІ"))</f>
        <v/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</row>
    <row r="107" spans="1:190" s="22" customFormat="1" ht="24" customHeight="1" thickBot="1" x14ac:dyDescent="0.3">
      <c r="A107" s="41">
        <v>9</v>
      </c>
      <c r="B107" s="35" t="s">
        <v>51</v>
      </c>
      <c r="C107" s="35" t="s">
        <v>255</v>
      </c>
      <c r="D107" s="35"/>
      <c r="E107" s="146" t="s">
        <v>177</v>
      </c>
      <c r="F107" s="238">
        <f>SUM(F128,F127,F126,F124,F121,F117,F116,F114,F113,F108,F109,F110,F111,F112,F118,F119,F125,F120)</f>
        <v>53260.2</v>
      </c>
      <c r="G107" s="270">
        <f t="shared" ref="G107:H107" si="240">SUM(G128,G127,G126,G124,G121,G117,G116,G114,G113,G108,G109,G110,G111,G112,G118,G119,G125,G120)</f>
        <v>45888.3</v>
      </c>
      <c r="H107" s="68">
        <f t="shared" si="240"/>
        <v>42170.7</v>
      </c>
      <c r="I107" s="120">
        <f>H107/H6</f>
        <v>9.838258174285687E-2</v>
      </c>
      <c r="J107" s="63">
        <f>H107-G107</f>
        <v>-3717.6000000000058</v>
      </c>
      <c r="K107" s="92">
        <f t="shared" si="230"/>
        <v>0.91898588529102176</v>
      </c>
      <c r="L107" s="238">
        <f>SUM(L128,L127,L126,L124,L121,L117,L116,L114,L113,L108,L109,L110,L111,L112,L118,L119,L125,L120)</f>
        <v>23564.799999999999</v>
      </c>
      <c r="M107" s="270">
        <f t="shared" ref="M107:O107" si="241">SUM(M128,M127,M126,M124,M121,M117,M116,M114,M113,M108,M109,M110,M111,M112,M118,M119,M125,M120)</f>
        <v>24128.3</v>
      </c>
      <c r="N107" s="270">
        <f t="shared" si="241"/>
        <v>24128.3</v>
      </c>
      <c r="O107" s="68">
        <f t="shared" si="241"/>
        <v>13223.9</v>
      </c>
      <c r="P107" s="68">
        <f>O107-N107</f>
        <v>-10904.4</v>
      </c>
      <c r="Q107" s="202">
        <f>O107/N107</f>
        <v>0.54806596403393526</v>
      </c>
      <c r="R107" s="238">
        <f>SUM(R128,R127,R126,R124,R121,R117,R116,R114,R113,R108,R109,R110,R111,R112,R118,R119,R125,R120)</f>
        <v>76825</v>
      </c>
      <c r="S107" s="270">
        <f t="shared" ref="S107:U107" si="242">SUM(S128,S127,S126,S124,S121,S117,S116,S114,S113,S108,S109,S110,S111,S112,S118,S119,S125,S120)</f>
        <v>77388.5</v>
      </c>
      <c r="T107" s="270">
        <f t="shared" si="242"/>
        <v>70016.600000000006</v>
      </c>
      <c r="U107" s="68">
        <f t="shared" si="242"/>
        <v>55394.6</v>
      </c>
      <c r="V107" s="68">
        <f>U107-T107</f>
        <v>-14622.000000000007</v>
      </c>
      <c r="W107" s="92">
        <f t="shared" si="222"/>
        <v>0.79116380972512224</v>
      </c>
      <c r="X107" s="14"/>
      <c r="Y107" s="351" t="str">
        <f t="shared" si="184"/>
        <v/>
      </c>
      <c r="Z107" s="351" t="str">
        <f t="shared" si="185"/>
        <v/>
      </c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</row>
    <row r="108" spans="1:190" ht="33" hidden="1" customHeight="1" thickBot="1" x14ac:dyDescent="0.3">
      <c r="A108" s="133"/>
      <c r="B108" s="135" t="s">
        <v>72</v>
      </c>
      <c r="C108" s="327" t="s">
        <v>174</v>
      </c>
      <c r="D108" s="327" t="s">
        <v>169</v>
      </c>
      <c r="E108" s="328" t="s">
        <v>175</v>
      </c>
      <c r="F108" s="204"/>
      <c r="G108" s="73"/>
      <c r="H108" s="401"/>
      <c r="I108" s="71">
        <f>H108/H6</f>
        <v>0</v>
      </c>
      <c r="J108" s="72">
        <f t="shared" si="182"/>
        <v>0</v>
      </c>
      <c r="K108" s="90" t="e">
        <f t="shared" si="230"/>
        <v>#DIV/0!</v>
      </c>
      <c r="L108" s="178"/>
      <c r="M108" s="401"/>
      <c r="N108" s="73"/>
      <c r="O108" s="401"/>
      <c r="P108" s="73">
        <f t="shared" ref="P108:P122" si="243">O108-N108</f>
        <v>0</v>
      </c>
      <c r="Q108" s="219"/>
      <c r="R108" s="204">
        <f t="shared" si="217"/>
        <v>0</v>
      </c>
      <c r="S108" s="401">
        <f t="shared" si="218"/>
        <v>0</v>
      </c>
      <c r="T108" s="73">
        <f t="shared" si="219"/>
        <v>0</v>
      </c>
      <c r="U108" s="73">
        <f t="shared" si="220"/>
        <v>0</v>
      </c>
      <c r="V108" s="73">
        <f t="shared" si="221"/>
        <v>0</v>
      </c>
      <c r="W108" s="92" t="e">
        <f t="shared" si="222"/>
        <v>#DIV/0!</v>
      </c>
      <c r="X108" s="14"/>
      <c r="Y108" s="351" t="str">
        <f t="shared" si="184"/>
        <v/>
      </c>
      <c r="Z108" s="351" t="str">
        <f t="shared" si="185"/>
        <v/>
      </c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</row>
    <row r="109" spans="1:190" ht="17.45" customHeight="1" thickBot="1" x14ac:dyDescent="0.3">
      <c r="A109" s="50"/>
      <c r="B109" s="476"/>
      <c r="C109" s="327" t="s">
        <v>398</v>
      </c>
      <c r="D109" s="327" t="s">
        <v>171</v>
      </c>
      <c r="E109" s="328" t="s">
        <v>399</v>
      </c>
      <c r="F109" s="204"/>
      <c r="G109" s="73"/>
      <c r="H109" s="401"/>
      <c r="I109" s="71">
        <f>H109/H6</f>
        <v>0</v>
      </c>
      <c r="J109" s="72">
        <f t="shared" ref="J109:J112" si="244">H109-G109</f>
        <v>0</v>
      </c>
      <c r="K109" s="90"/>
      <c r="L109" s="178">
        <v>11211.8</v>
      </c>
      <c r="M109" s="401">
        <v>11211.8</v>
      </c>
      <c r="N109" s="73">
        <v>11211.8</v>
      </c>
      <c r="O109" s="401">
        <v>5898.8</v>
      </c>
      <c r="P109" s="77">
        <f t="shared" si="243"/>
        <v>-5312.9999999999991</v>
      </c>
      <c r="Q109" s="276">
        <f t="shared" ref="Q109:Q115" si="245">O109/N109</f>
        <v>0.52612426193831507</v>
      </c>
      <c r="R109" s="204">
        <f t="shared" si="217"/>
        <v>11211.8</v>
      </c>
      <c r="S109" s="401">
        <f t="shared" si="218"/>
        <v>11211.8</v>
      </c>
      <c r="T109" s="73">
        <f t="shared" si="219"/>
        <v>11211.8</v>
      </c>
      <c r="U109" s="73">
        <f t="shared" si="220"/>
        <v>5898.8</v>
      </c>
      <c r="V109" s="73">
        <f t="shared" si="221"/>
        <v>-5312.9999999999991</v>
      </c>
      <c r="W109" s="562">
        <f t="shared" si="222"/>
        <v>0.52612426193831507</v>
      </c>
      <c r="X109" s="14"/>
      <c r="Y109" s="351"/>
      <c r="Z109" s="351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</row>
    <row r="110" spans="1:190" ht="30" customHeight="1" thickBot="1" x14ac:dyDescent="0.3">
      <c r="A110" s="50"/>
      <c r="B110" s="476"/>
      <c r="C110" s="327" t="s">
        <v>433</v>
      </c>
      <c r="D110" s="327" t="s">
        <v>171</v>
      </c>
      <c r="E110" s="328" t="s">
        <v>432</v>
      </c>
      <c r="F110" s="204">
        <v>78.400000000000006</v>
      </c>
      <c r="G110" s="73">
        <v>78.400000000000006</v>
      </c>
      <c r="H110" s="73">
        <v>37.700000000000003</v>
      </c>
      <c r="I110" s="71">
        <f>H110/H6</f>
        <v>8.795261477058016E-5</v>
      </c>
      <c r="J110" s="72">
        <f t="shared" ref="J110" si="246">H110-G110</f>
        <v>-40.700000000000003</v>
      </c>
      <c r="K110" s="90">
        <f t="shared" ref="K110" si="247">H110/G110</f>
        <v>0.48086734693877553</v>
      </c>
      <c r="L110" s="178">
        <v>142.69999999999999</v>
      </c>
      <c r="M110" s="401">
        <v>142.69999999999999</v>
      </c>
      <c r="N110" s="73">
        <v>142.69999999999999</v>
      </c>
      <c r="O110" s="401">
        <v>141.9</v>
      </c>
      <c r="P110" s="77">
        <f t="shared" ref="P110" si="248">O110-N110</f>
        <v>-0.79999999999998295</v>
      </c>
      <c r="Q110" s="276">
        <f t="shared" ref="Q110" si="249">O110/N110</f>
        <v>0.99439383321653829</v>
      </c>
      <c r="R110" s="204">
        <f t="shared" ref="R110" si="250">SUM(F110,L110)</f>
        <v>221.1</v>
      </c>
      <c r="S110" s="401">
        <f t="shared" ref="S110" si="251">SUM(F110,M110)</f>
        <v>221.1</v>
      </c>
      <c r="T110" s="73">
        <f t="shared" ref="T110" si="252">SUM(G110,N110)</f>
        <v>221.1</v>
      </c>
      <c r="U110" s="73">
        <f t="shared" ref="U110" si="253">SUM(H110,O110)</f>
        <v>179.60000000000002</v>
      </c>
      <c r="V110" s="73">
        <f t="shared" ref="V110" si="254">U110-T110</f>
        <v>-41.499999999999972</v>
      </c>
      <c r="W110" s="90">
        <f t="shared" si="222"/>
        <v>0.81230212573496163</v>
      </c>
      <c r="X110" s="14"/>
      <c r="Y110" s="351"/>
      <c r="Z110" s="351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</row>
    <row r="111" spans="1:190" ht="18" customHeight="1" thickBot="1" x14ac:dyDescent="0.3">
      <c r="A111" s="43"/>
      <c r="B111" s="476" t="s">
        <v>72</v>
      </c>
      <c r="C111" s="141" t="s">
        <v>394</v>
      </c>
      <c r="D111" s="472" t="s">
        <v>171</v>
      </c>
      <c r="E111" s="471" t="s">
        <v>395</v>
      </c>
      <c r="F111" s="204">
        <v>300</v>
      </c>
      <c r="G111" s="73">
        <v>300</v>
      </c>
      <c r="H111" s="401">
        <v>225.9</v>
      </c>
      <c r="I111" s="71">
        <f>H111/H6</f>
        <v>5.270158004422827E-4</v>
      </c>
      <c r="J111" s="72">
        <f t="shared" si="244"/>
        <v>-74.099999999999994</v>
      </c>
      <c r="K111" s="90">
        <f t="shared" ref="K111" si="255">H111/G111</f>
        <v>0.753</v>
      </c>
      <c r="L111" s="178"/>
      <c r="M111" s="401"/>
      <c r="N111" s="73"/>
      <c r="O111" s="401"/>
      <c r="P111" s="77">
        <f t="shared" si="243"/>
        <v>0</v>
      </c>
      <c r="Q111" s="276"/>
      <c r="R111" s="204">
        <f t="shared" ref="R111" si="256">SUM(F111,L111)</f>
        <v>300</v>
      </c>
      <c r="S111" s="401">
        <f t="shared" ref="S111" si="257">SUM(F111,M111)</f>
        <v>300</v>
      </c>
      <c r="T111" s="73">
        <f t="shared" ref="T111" si="258">SUM(G111,N111)</f>
        <v>300</v>
      </c>
      <c r="U111" s="73">
        <f t="shared" ref="U111" si="259">SUM(H111,O111)</f>
        <v>225.9</v>
      </c>
      <c r="V111" s="73">
        <f t="shared" ref="V111" si="260">U111-T111</f>
        <v>-74.099999999999994</v>
      </c>
      <c r="W111" s="90">
        <f t="shared" si="222"/>
        <v>0.753</v>
      </c>
      <c r="X111" s="14"/>
      <c r="Y111" s="351" t="str">
        <f t="shared" ref="Y111" si="261">IF(J111&lt;=0,"",IF(J111&gt;0,"НІ"))</f>
        <v/>
      </c>
      <c r="Z111" s="351" t="str">
        <f t="shared" ref="Z111" si="262">IF(P111&lt;=0,"",IF(P111&gt;0,"НІ"))</f>
        <v/>
      </c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</row>
    <row r="112" spans="1:190" ht="18" customHeight="1" thickBot="1" x14ac:dyDescent="0.3">
      <c r="A112" s="42"/>
      <c r="B112" s="476" t="s">
        <v>72</v>
      </c>
      <c r="C112" s="469" t="s">
        <v>396</v>
      </c>
      <c r="D112" s="141" t="s">
        <v>171</v>
      </c>
      <c r="E112" s="470" t="s">
        <v>397</v>
      </c>
      <c r="F112" s="204">
        <v>0</v>
      </c>
      <c r="G112" s="73"/>
      <c r="H112" s="401"/>
      <c r="I112" s="71">
        <f>H112/H6</f>
        <v>0</v>
      </c>
      <c r="J112" s="72">
        <f t="shared" si="244"/>
        <v>0</v>
      </c>
      <c r="K112" s="90"/>
      <c r="L112" s="178">
        <v>8183</v>
      </c>
      <c r="M112" s="401">
        <v>8183</v>
      </c>
      <c r="N112" s="73">
        <v>8183</v>
      </c>
      <c r="O112" s="401">
        <v>3996.3</v>
      </c>
      <c r="P112" s="73">
        <f t="shared" ref="P112" si="263">O112-N112</f>
        <v>-4186.7</v>
      </c>
      <c r="Q112" s="276">
        <f t="shared" si="245"/>
        <v>0.48836612489307102</v>
      </c>
      <c r="R112" s="204">
        <f t="shared" ref="R112" si="264">SUM(F112,L112)</f>
        <v>8183</v>
      </c>
      <c r="S112" s="401">
        <f t="shared" ref="S112" si="265">SUM(F112,M112)</f>
        <v>8183</v>
      </c>
      <c r="T112" s="73">
        <f t="shared" ref="T112" si="266">SUM(G112,N112)</f>
        <v>8183</v>
      </c>
      <c r="U112" s="73">
        <f t="shared" ref="U112" si="267">SUM(H112,O112)</f>
        <v>3996.3</v>
      </c>
      <c r="V112" s="73">
        <f t="shared" ref="V112" si="268">U112-T112</f>
        <v>-4186.7</v>
      </c>
      <c r="W112" s="90">
        <f t="shared" si="222"/>
        <v>0.48836612489307102</v>
      </c>
      <c r="X112" s="14"/>
      <c r="Y112" s="351" t="str">
        <f t="shared" ref="Y112" si="269">IF(J112&lt;=0,"",IF(J112&gt;0,"НІ"))</f>
        <v/>
      </c>
      <c r="Z112" s="351" t="str">
        <f t="shared" ref="Z112" si="270">IF(P112&lt;=0,"",IF(P112&gt;0,"НІ"))</f>
        <v/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  <row r="113" spans="1:190" ht="21.75" hidden="1" customHeight="1" thickBot="1" x14ac:dyDescent="0.3">
      <c r="A113" s="43"/>
      <c r="B113" s="477" t="s">
        <v>25</v>
      </c>
      <c r="C113" s="141" t="s">
        <v>168</v>
      </c>
      <c r="D113" s="141" t="s">
        <v>169</v>
      </c>
      <c r="E113" s="329" t="s">
        <v>170</v>
      </c>
      <c r="F113" s="203"/>
      <c r="G113" s="77"/>
      <c r="H113" s="354"/>
      <c r="I113" s="75"/>
      <c r="J113" s="72">
        <f t="shared" si="182"/>
        <v>0</v>
      </c>
      <c r="K113" s="101"/>
      <c r="L113" s="178"/>
      <c r="M113" s="401"/>
      <c r="N113" s="77"/>
      <c r="O113" s="354"/>
      <c r="P113" s="77">
        <f>O113-N113</f>
        <v>0</v>
      </c>
      <c r="Q113" s="276" t="e">
        <f t="shared" si="245"/>
        <v>#DIV/0!</v>
      </c>
      <c r="R113" s="204">
        <f t="shared" si="217"/>
        <v>0</v>
      </c>
      <c r="S113" s="354">
        <f t="shared" si="218"/>
        <v>0</v>
      </c>
      <c r="T113" s="77">
        <f t="shared" si="219"/>
        <v>0</v>
      </c>
      <c r="U113" s="77">
        <f t="shared" si="220"/>
        <v>0</v>
      </c>
      <c r="V113" s="77">
        <f t="shared" si="221"/>
        <v>0</v>
      </c>
      <c r="W113" s="563" t="e">
        <f t="shared" si="222"/>
        <v>#DIV/0!</v>
      </c>
      <c r="X113" s="14"/>
      <c r="Y113" s="351" t="str">
        <f t="shared" si="184"/>
        <v/>
      </c>
      <c r="Z113" s="351" t="str">
        <f t="shared" si="185"/>
        <v/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</row>
    <row r="114" spans="1:190" ht="20.25" hidden="1" customHeight="1" thickBot="1" x14ac:dyDescent="0.3">
      <c r="A114" s="43"/>
      <c r="B114" s="477"/>
      <c r="C114" s="27" t="s">
        <v>279</v>
      </c>
      <c r="D114" s="27" t="s">
        <v>169</v>
      </c>
      <c r="E114" s="329" t="s">
        <v>288</v>
      </c>
      <c r="F114" s="203"/>
      <c r="G114" s="77"/>
      <c r="H114" s="354"/>
      <c r="I114" s="75"/>
      <c r="J114" s="72"/>
      <c r="K114" s="101"/>
      <c r="L114" s="78"/>
      <c r="M114" s="354"/>
      <c r="N114" s="77"/>
      <c r="O114" s="354"/>
      <c r="P114" s="77">
        <f>O114-N114</f>
        <v>0</v>
      </c>
      <c r="Q114" s="276" t="e">
        <f t="shared" si="245"/>
        <v>#DIV/0!</v>
      </c>
      <c r="R114" s="204">
        <f t="shared" si="217"/>
        <v>0</v>
      </c>
      <c r="S114" s="354">
        <f t="shared" ref="S114" si="271">SUM(F114,M114)</f>
        <v>0</v>
      </c>
      <c r="T114" s="77">
        <f t="shared" ref="T114" si="272">SUM(G114,N114)</f>
        <v>0</v>
      </c>
      <c r="U114" s="77">
        <f t="shared" ref="U114" si="273">SUM(H114,O114)</f>
        <v>0</v>
      </c>
      <c r="V114" s="77">
        <f t="shared" ref="V114" si="274">U114-T114</f>
        <v>0</v>
      </c>
      <c r="W114" s="67" t="e">
        <f t="shared" si="222"/>
        <v>#DIV/0!</v>
      </c>
      <c r="X114" s="14"/>
      <c r="Y114" s="351" t="str">
        <f t="shared" si="184"/>
        <v/>
      </c>
      <c r="Z114" s="351" t="str">
        <f t="shared" si="185"/>
        <v/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</row>
    <row r="115" spans="1:190" s="370" customFormat="1" ht="43.5" hidden="1" customHeight="1" thickBot="1" x14ac:dyDescent="0.3">
      <c r="A115" s="371"/>
      <c r="B115" s="478"/>
      <c r="C115" s="350"/>
      <c r="D115" s="350"/>
      <c r="E115" s="357" t="s">
        <v>301</v>
      </c>
      <c r="F115" s="359"/>
      <c r="G115" s="360"/>
      <c r="H115" s="400"/>
      <c r="I115" s="379"/>
      <c r="J115" s="358"/>
      <c r="K115" s="372"/>
      <c r="L115" s="359"/>
      <c r="M115" s="400"/>
      <c r="N115" s="360"/>
      <c r="O115" s="400"/>
      <c r="P115" s="360">
        <f>O115-N115</f>
        <v>0</v>
      </c>
      <c r="Q115" s="361" t="e">
        <f t="shared" si="245"/>
        <v>#DIV/0!</v>
      </c>
      <c r="R115" s="369">
        <f t="shared" ref="R115" si="275">SUM(F115,L115)</f>
        <v>0</v>
      </c>
      <c r="S115" s="400">
        <f t="shared" ref="S115" si="276">SUM(F115,M115)</f>
        <v>0</v>
      </c>
      <c r="T115" s="360">
        <f t="shared" ref="T115" si="277">SUM(G115,N115)</f>
        <v>0</v>
      </c>
      <c r="U115" s="360">
        <f t="shared" ref="U115" si="278">SUM(H115,O115)</f>
        <v>0</v>
      </c>
      <c r="V115" s="360">
        <f t="shared" ref="V115" si="279">U115-T115</f>
        <v>0</v>
      </c>
      <c r="W115" s="67" t="e">
        <f t="shared" si="222"/>
        <v>#DIV/0!</v>
      </c>
      <c r="X115" s="362"/>
      <c r="Y115" s="363"/>
      <c r="Z115" s="363"/>
      <c r="AA115" s="364"/>
      <c r="AB115" s="364"/>
      <c r="AC115" s="364"/>
      <c r="AD115" s="364"/>
      <c r="AE115" s="364"/>
      <c r="AF115" s="364"/>
      <c r="AG115" s="364"/>
      <c r="AH115" s="364"/>
      <c r="AI115" s="364"/>
      <c r="AJ115" s="364"/>
      <c r="AK115" s="364"/>
      <c r="AL115" s="364"/>
      <c r="AM115" s="364"/>
      <c r="AN115" s="364"/>
      <c r="AO115" s="364"/>
      <c r="AP115" s="364"/>
      <c r="AQ115" s="364"/>
      <c r="AR115" s="364"/>
      <c r="AS115" s="364"/>
      <c r="AT115" s="364"/>
      <c r="AU115" s="364"/>
      <c r="AV115" s="367"/>
      <c r="AW115" s="367"/>
      <c r="AX115" s="367"/>
      <c r="AY115" s="367"/>
      <c r="AZ115" s="367"/>
      <c r="BA115" s="367"/>
      <c r="BB115" s="367"/>
      <c r="BC115" s="367"/>
      <c r="BD115" s="367"/>
      <c r="BE115" s="367"/>
      <c r="BF115" s="367"/>
      <c r="BG115" s="367"/>
      <c r="BH115" s="367"/>
      <c r="BI115" s="367"/>
      <c r="BJ115" s="367"/>
      <c r="BK115" s="367"/>
      <c r="BL115" s="367"/>
      <c r="BM115" s="367"/>
      <c r="BN115" s="367"/>
      <c r="BO115" s="367"/>
      <c r="BP115" s="367"/>
      <c r="BQ115" s="367"/>
      <c r="BR115" s="367"/>
      <c r="BS115" s="367"/>
      <c r="BT115" s="367"/>
      <c r="BU115" s="367"/>
      <c r="BV115" s="367"/>
      <c r="BW115" s="367"/>
      <c r="BX115" s="367"/>
      <c r="BY115" s="367"/>
      <c r="BZ115" s="367"/>
      <c r="CA115" s="367"/>
      <c r="CB115" s="367"/>
      <c r="CC115" s="367"/>
      <c r="CD115" s="367"/>
      <c r="CE115" s="367"/>
      <c r="CF115" s="367"/>
      <c r="CG115" s="367"/>
      <c r="CH115" s="367"/>
      <c r="CI115" s="367"/>
      <c r="CJ115" s="367"/>
      <c r="CK115" s="367"/>
      <c r="CL115" s="367"/>
      <c r="CM115" s="367"/>
      <c r="CN115" s="367"/>
      <c r="CO115" s="367"/>
      <c r="CP115" s="367"/>
      <c r="CQ115" s="367"/>
      <c r="CR115" s="367"/>
      <c r="CS115" s="367"/>
      <c r="CT115" s="367"/>
      <c r="CU115" s="367"/>
      <c r="CV115" s="367"/>
      <c r="CW115" s="367"/>
      <c r="CX115" s="367"/>
      <c r="CY115" s="367"/>
      <c r="CZ115" s="367"/>
      <c r="DA115" s="367"/>
      <c r="DB115" s="367"/>
      <c r="DC115" s="367"/>
      <c r="DD115" s="367"/>
      <c r="DE115" s="367"/>
      <c r="DF115" s="367"/>
      <c r="DG115" s="367"/>
      <c r="DH115" s="367"/>
      <c r="DI115" s="367"/>
      <c r="DJ115" s="367"/>
      <c r="DK115" s="367"/>
      <c r="DL115" s="367"/>
      <c r="DM115" s="367"/>
      <c r="DN115" s="367"/>
      <c r="DO115" s="367"/>
      <c r="DP115" s="367"/>
      <c r="DQ115" s="367"/>
      <c r="DR115" s="367"/>
      <c r="DS115" s="367"/>
      <c r="DT115" s="367"/>
      <c r="DU115" s="367"/>
      <c r="DV115" s="367"/>
      <c r="DW115" s="367"/>
      <c r="DX115" s="367"/>
      <c r="DY115" s="367"/>
      <c r="DZ115" s="367"/>
      <c r="EA115" s="367"/>
      <c r="EB115" s="367"/>
      <c r="EC115" s="367"/>
      <c r="ED115" s="367"/>
      <c r="EE115" s="367"/>
      <c r="EF115" s="367"/>
      <c r="EG115" s="367"/>
      <c r="EH115" s="367"/>
      <c r="EI115" s="367"/>
      <c r="EJ115" s="367"/>
      <c r="EK115" s="367"/>
      <c r="EL115" s="367"/>
      <c r="EM115" s="367"/>
      <c r="EN115" s="367"/>
      <c r="EO115" s="367"/>
      <c r="EP115" s="367"/>
      <c r="EQ115" s="367"/>
      <c r="ER115" s="367"/>
      <c r="ES115" s="367"/>
      <c r="ET115" s="367"/>
      <c r="EU115" s="367"/>
      <c r="EV115" s="367"/>
      <c r="EW115" s="367"/>
      <c r="EX115" s="367"/>
      <c r="EY115" s="367"/>
      <c r="EZ115" s="367"/>
      <c r="FA115" s="367"/>
      <c r="FB115" s="367"/>
      <c r="FC115" s="367"/>
      <c r="FD115" s="367"/>
      <c r="FE115" s="367"/>
      <c r="FF115" s="367"/>
      <c r="FG115" s="367"/>
      <c r="FH115" s="367"/>
      <c r="FI115" s="367"/>
      <c r="FJ115" s="367"/>
      <c r="FK115" s="367"/>
      <c r="FL115" s="367"/>
      <c r="FM115" s="367"/>
      <c r="FN115" s="367"/>
      <c r="FO115" s="367"/>
      <c r="FP115" s="367"/>
      <c r="FQ115" s="367"/>
      <c r="FR115" s="367"/>
      <c r="FS115" s="367"/>
      <c r="FT115" s="367"/>
      <c r="FU115" s="367"/>
      <c r="FV115" s="367"/>
      <c r="FW115" s="367"/>
      <c r="FX115" s="367"/>
      <c r="FY115" s="367"/>
      <c r="FZ115" s="367"/>
      <c r="GA115" s="367"/>
      <c r="GB115" s="367"/>
      <c r="GC115" s="367"/>
      <c r="GD115" s="367"/>
      <c r="GE115" s="367"/>
      <c r="GF115" s="367"/>
      <c r="GG115" s="367"/>
      <c r="GH115" s="367"/>
    </row>
    <row r="116" spans="1:190" ht="21" hidden="1" customHeight="1" thickBot="1" x14ac:dyDescent="0.3">
      <c r="A116" s="43"/>
      <c r="B116" s="477" t="s">
        <v>54</v>
      </c>
      <c r="C116" s="27" t="s">
        <v>280</v>
      </c>
      <c r="D116" s="27" t="s">
        <v>171</v>
      </c>
      <c r="E116" s="150" t="s">
        <v>281</v>
      </c>
      <c r="F116" s="77"/>
      <c r="G116" s="77"/>
      <c r="H116" s="354"/>
      <c r="I116" s="75">
        <f>H116/H6</f>
        <v>0</v>
      </c>
      <c r="J116" s="72">
        <f t="shared" si="182"/>
        <v>0</v>
      </c>
      <c r="K116" s="90" t="e">
        <f t="shared" ref="K116:K118" si="280">H116/G116</f>
        <v>#DIV/0!</v>
      </c>
      <c r="L116" s="78"/>
      <c r="M116" s="354"/>
      <c r="N116" s="77"/>
      <c r="O116" s="354"/>
      <c r="P116" s="77">
        <f t="shared" si="243"/>
        <v>0</v>
      </c>
      <c r="Q116" s="276" t="e">
        <f t="shared" ref="Q116:Q123" si="281">O116/N116</f>
        <v>#DIV/0!</v>
      </c>
      <c r="R116" s="204">
        <f t="shared" si="217"/>
        <v>0</v>
      </c>
      <c r="S116" s="354">
        <f t="shared" si="218"/>
        <v>0</v>
      </c>
      <c r="T116" s="77">
        <f t="shared" si="219"/>
        <v>0</v>
      </c>
      <c r="U116" s="77">
        <f t="shared" si="220"/>
        <v>0</v>
      </c>
      <c r="V116" s="77">
        <f t="shared" si="221"/>
        <v>0</v>
      </c>
      <c r="W116" s="67" t="e">
        <f t="shared" si="222"/>
        <v>#DIV/0!</v>
      </c>
      <c r="X116" s="14"/>
      <c r="Y116" s="351" t="str">
        <f t="shared" si="184"/>
        <v/>
      </c>
      <c r="Z116" s="351" t="str">
        <f t="shared" si="185"/>
        <v/>
      </c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7" spans="1:190" s="19" customFormat="1" ht="32.450000000000003" hidden="1" customHeight="1" thickBot="1" x14ac:dyDescent="0.3">
      <c r="A117" s="43"/>
      <c r="B117" s="479" t="s">
        <v>54</v>
      </c>
      <c r="C117" s="302" t="s">
        <v>270</v>
      </c>
      <c r="D117" s="302" t="s">
        <v>171</v>
      </c>
      <c r="E117" s="330" t="s">
        <v>269</v>
      </c>
      <c r="F117" s="77"/>
      <c r="G117" s="77"/>
      <c r="H117" s="354"/>
      <c r="I117" s="75">
        <f>H117/H6</f>
        <v>0</v>
      </c>
      <c r="J117" s="72">
        <f t="shared" ref="J117:J120" si="282">H117-G117</f>
        <v>0</v>
      </c>
      <c r="K117" s="90" t="e">
        <f t="shared" si="280"/>
        <v>#DIV/0!</v>
      </c>
      <c r="L117" s="178"/>
      <c r="M117" s="401"/>
      <c r="N117" s="77"/>
      <c r="O117" s="354"/>
      <c r="P117" s="77">
        <f>O117-N117</f>
        <v>0</v>
      </c>
      <c r="Q117" s="276" t="e">
        <f>O117/N117</f>
        <v>#DIV/0!</v>
      </c>
      <c r="R117" s="204">
        <f t="shared" ref="R117:R120" si="283">SUM(F117,L117)</f>
        <v>0</v>
      </c>
      <c r="S117" s="354">
        <f t="shared" ref="S117:S120" si="284">SUM(F117,M117)</f>
        <v>0</v>
      </c>
      <c r="T117" s="77">
        <f t="shared" ref="T117:T120" si="285">SUM(G117,N117)</f>
        <v>0</v>
      </c>
      <c r="U117" s="77">
        <f t="shared" ref="U117:U120" si="286">SUM(H117,O117)</f>
        <v>0</v>
      </c>
      <c r="V117" s="77">
        <f t="shared" ref="V117:V120" si="287">U117-T117</f>
        <v>0</v>
      </c>
      <c r="W117" s="564" t="e">
        <f t="shared" si="222"/>
        <v>#DIV/0!</v>
      </c>
      <c r="X117" s="24"/>
      <c r="Y117" s="351" t="str">
        <f t="shared" si="184"/>
        <v/>
      </c>
      <c r="Z117" s="351" t="str">
        <f t="shared" si="185"/>
        <v/>
      </c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</row>
    <row r="118" spans="1:190" ht="27.75" customHeight="1" x14ac:dyDescent="0.25">
      <c r="A118" s="42"/>
      <c r="B118" s="476" t="s">
        <v>72</v>
      </c>
      <c r="C118" s="469" t="s">
        <v>416</v>
      </c>
      <c r="D118" s="141" t="s">
        <v>171</v>
      </c>
      <c r="E118" s="470" t="s">
        <v>173</v>
      </c>
      <c r="F118" s="204">
        <v>2337.1</v>
      </c>
      <c r="G118" s="73">
        <v>2337.1</v>
      </c>
      <c r="H118" s="73">
        <v>1057</v>
      </c>
      <c r="I118" s="71">
        <f>H118/H6</f>
        <v>2.4659393584218359E-3</v>
      </c>
      <c r="J118" s="72">
        <f t="shared" si="282"/>
        <v>-1280.0999999999999</v>
      </c>
      <c r="K118" s="90">
        <f t="shared" si="280"/>
        <v>0.45226990714988663</v>
      </c>
      <c r="L118" s="178"/>
      <c r="M118" s="401"/>
      <c r="N118" s="73"/>
      <c r="O118" s="401"/>
      <c r="P118" s="77">
        <f t="shared" ref="P118:P120" si="288">O118-N118</f>
        <v>0</v>
      </c>
      <c r="Q118" s="276"/>
      <c r="R118" s="204">
        <f t="shared" si="283"/>
        <v>2337.1</v>
      </c>
      <c r="S118" s="401">
        <f t="shared" si="284"/>
        <v>2337.1</v>
      </c>
      <c r="T118" s="73">
        <f t="shared" si="285"/>
        <v>2337.1</v>
      </c>
      <c r="U118" s="73">
        <f t="shared" si="286"/>
        <v>1057</v>
      </c>
      <c r="V118" s="73">
        <f t="shared" si="287"/>
        <v>-1280.0999999999999</v>
      </c>
      <c r="W118" s="90">
        <f t="shared" si="222"/>
        <v>0.45226990714988663</v>
      </c>
      <c r="X118" s="14"/>
      <c r="Y118" s="351" t="str">
        <f t="shared" si="184"/>
        <v/>
      </c>
      <c r="Z118" s="351" t="str">
        <f t="shared" si="185"/>
        <v/>
      </c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</row>
    <row r="119" spans="1:190" ht="21.75" customHeight="1" x14ac:dyDescent="0.25">
      <c r="A119" s="43"/>
      <c r="B119" s="477" t="s">
        <v>26</v>
      </c>
      <c r="C119" s="141" t="s">
        <v>368</v>
      </c>
      <c r="D119" s="141" t="s">
        <v>171</v>
      </c>
      <c r="E119" s="331" t="s">
        <v>369</v>
      </c>
      <c r="F119" s="448">
        <v>16191.1</v>
      </c>
      <c r="G119" s="74">
        <v>15115.9</v>
      </c>
      <c r="H119" s="394">
        <v>13921.6</v>
      </c>
      <c r="I119" s="79">
        <f>H119/H6</f>
        <v>3.2478544344565215E-2</v>
      </c>
      <c r="J119" s="76">
        <f t="shared" si="282"/>
        <v>-1194.2999999999993</v>
      </c>
      <c r="K119" s="90">
        <f>H119/G119</f>
        <v>0.92099048022281182</v>
      </c>
      <c r="L119" s="203">
        <v>3027.3</v>
      </c>
      <c r="M119" s="77">
        <v>3590.8</v>
      </c>
      <c r="N119" s="77">
        <v>3590.8</v>
      </c>
      <c r="O119" s="354">
        <v>3186.9</v>
      </c>
      <c r="P119" s="77">
        <f t="shared" si="288"/>
        <v>-403.90000000000009</v>
      </c>
      <c r="Q119" s="276">
        <f>O119/N119</f>
        <v>0.8875181018157513</v>
      </c>
      <c r="R119" s="203">
        <f t="shared" si="283"/>
        <v>19218.400000000001</v>
      </c>
      <c r="S119" s="354">
        <f t="shared" si="284"/>
        <v>19781.900000000001</v>
      </c>
      <c r="T119" s="77">
        <f t="shared" si="285"/>
        <v>18706.7</v>
      </c>
      <c r="U119" s="77">
        <f t="shared" si="286"/>
        <v>17108.5</v>
      </c>
      <c r="V119" s="77">
        <f t="shared" si="287"/>
        <v>-1598.2000000000007</v>
      </c>
      <c r="W119" s="90">
        <f t="shared" si="222"/>
        <v>0.91456536962692503</v>
      </c>
      <c r="X119" s="14"/>
      <c r="Y119" s="351" t="str">
        <f t="shared" ref="Y119:Y120" si="289">IF(J119&lt;=0,"",IF(J119&gt;0,"НІ"))</f>
        <v/>
      </c>
      <c r="Z119" s="351" t="str">
        <f t="shared" ref="Z119:Z120" si="290">IF(P119&lt;=0,"",IF(P119&gt;0,"НІ"))</f>
        <v/>
      </c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</row>
    <row r="120" spans="1:190" ht="76.150000000000006" customHeight="1" x14ac:dyDescent="0.25">
      <c r="A120" s="43"/>
      <c r="B120" s="477" t="s">
        <v>26</v>
      </c>
      <c r="C120" s="141" t="s">
        <v>400</v>
      </c>
      <c r="D120" s="141" t="s">
        <v>263</v>
      </c>
      <c r="E120" s="331" t="s">
        <v>260</v>
      </c>
      <c r="F120" s="448">
        <v>34353.599999999999</v>
      </c>
      <c r="G120" s="74">
        <v>28056.9</v>
      </c>
      <c r="H120" s="513">
        <v>26928.5</v>
      </c>
      <c r="I120" s="75">
        <f>H120/H6</f>
        <v>6.282312962465697E-2</v>
      </c>
      <c r="J120" s="76">
        <f t="shared" si="282"/>
        <v>-1128.4000000000015</v>
      </c>
      <c r="K120" s="175">
        <f>H120/G120</f>
        <v>0.95978172927158734</v>
      </c>
      <c r="L120" s="203"/>
      <c r="M120" s="354"/>
      <c r="N120" s="81"/>
      <c r="O120" s="403"/>
      <c r="P120" s="77">
        <f t="shared" si="288"/>
        <v>0</v>
      </c>
      <c r="Q120" s="276"/>
      <c r="R120" s="203">
        <f t="shared" si="283"/>
        <v>34353.599999999999</v>
      </c>
      <c r="S120" s="354">
        <f t="shared" si="284"/>
        <v>34353.599999999999</v>
      </c>
      <c r="T120" s="77">
        <f t="shared" si="285"/>
        <v>28056.9</v>
      </c>
      <c r="U120" s="86">
        <f t="shared" si="286"/>
        <v>26928.5</v>
      </c>
      <c r="V120" s="77">
        <f t="shared" si="287"/>
        <v>-1128.4000000000015</v>
      </c>
      <c r="W120" s="90">
        <f t="shared" si="222"/>
        <v>0.95978172927158734</v>
      </c>
      <c r="X120" s="14"/>
      <c r="Y120" s="351" t="str">
        <f t="shared" si="289"/>
        <v/>
      </c>
      <c r="Z120" s="351" t="str">
        <f t="shared" si="290"/>
        <v/>
      </c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</row>
    <row r="121" spans="1:190" ht="31.5" customHeight="1" thickBot="1" x14ac:dyDescent="0.3">
      <c r="A121" s="43"/>
      <c r="B121" s="477" t="s">
        <v>26</v>
      </c>
      <c r="C121" s="141" t="s">
        <v>435</v>
      </c>
      <c r="D121" s="141" t="s">
        <v>169</v>
      </c>
      <c r="E121" s="331" t="s">
        <v>436</v>
      </c>
      <c r="F121" s="448"/>
      <c r="G121" s="463"/>
      <c r="H121" s="528"/>
      <c r="I121" s="560">
        <f>H121/H6</f>
        <v>0</v>
      </c>
      <c r="J121" s="106">
        <f t="shared" si="182"/>
        <v>0</v>
      </c>
      <c r="K121" s="91"/>
      <c r="L121" s="281">
        <v>1000</v>
      </c>
      <c r="M121" s="410">
        <v>1000</v>
      </c>
      <c r="N121" s="88">
        <v>1000</v>
      </c>
      <c r="O121" s="404"/>
      <c r="P121" s="77">
        <f t="shared" si="243"/>
        <v>-1000</v>
      </c>
      <c r="Q121" s="276">
        <f>O121/N121</f>
        <v>0</v>
      </c>
      <c r="R121" s="281">
        <f t="shared" si="217"/>
        <v>1000</v>
      </c>
      <c r="S121" s="410">
        <f t="shared" si="218"/>
        <v>1000</v>
      </c>
      <c r="T121" s="107">
        <f t="shared" si="219"/>
        <v>1000</v>
      </c>
      <c r="U121" s="88">
        <f t="shared" si="220"/>
        <v>0</v>
      </c>
      <c r="V121" s="107">
        <f t="shared" si="221"/>
        <v>-1000</v>
      </c>
      <c r="W121" s="563">
        <f t="shared" si="222"/>
        <v>0</v>
      </c>
      <c r="X121" s="14"/>
      <c r="Y121" s="351" t="str">
        <f t="shared" si="184"/>
        <v/>
      </c>
      <c r="Z121" s="351" t="str">
        <f t="shared" si="185"/>
        <v/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</row>
    <row r="122" spans="1:190" s="57" customFormat="1" ht="18.75" hidden="1" customHeight="1" thickBot="1" x14ac:dyDescent="0.3">
      <c r="A122" s="43"/>
      <c r="B122" s="477"/>
      <c r="C122" s="27"/>
      <c r="D122" s="27"/>
      <c r="E122" s="150" t="s">
        <v>176</v>
      </c>
      <c r="F122" s="221"/>
      <c r="G122" s="200"/>
      <c r="H122" s="512"/>
      <c r="I122" s="71">
        <f>H122/H6</f>
        <v>0</v>
      </c>
      <c r="J122" s="72">
        <f>H122-G122</f>
        <v>0</v>
      </c>
      <c r="K122" s="89"/>
      <c r="L122" s="178"/>
      <c r="M122" s="401"/>
      <c r="N122" s="73"/>
      <c r="O122" s="401"/>
      <c r="P122" s="77">
        <f t="shared" si="243"/>
        <v>0</v>
      </c>
      <c r="Q122" s="219"/>
      <c r="R122" s="204">
        <f t="shared" si="217"/>
        <v>0</v>
      </c>
      <c r="S122" s="401">
        <f t="shared" si="218"/>
        <v>0</v>
      </c>
      <c r="T122" s="73">
        <f t="shared" si="219"/>
        <v>0</v>
      </c>
      <c r="U122" s="73">
        <f t="shared" si="220"/>
        <v>0</v>
      </c>
      <c r="V122" s="73">
        <f t="shared" si="221"/>
        <v>0</v>
      </c>
      <c r="W122" s="92" t="e">
        <f t="shared" si="222"/>
        <v>#DIV/0!</v>
      </c>
      <c r="X122" s="54"/>
      <c r="Y122" s="351" t="str">
        <f t="shared" si="184"/>
        <v/>
      </c>
      <c r="Z122" s="351" t="str">
        <f t="shared" si="185"/>
        <v/>
      </c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56"/>
      <c r="ES122" s="56"/>
      <c r="ET122" s="56"/>
      <c r="EU122" s="56"/>
      <c r="EV122" s="56"/>
      <c r="EW122" s="56"/>
      <c r="EX122" s="56"/>
      <c r="EY122" s="56"/>
      <c r="EZ122" s="56"/>
      <c r="FA122" s="56"/>
      <c r="FB122" s="56"/>
      <c r="FC122" s="56"/>
      <c r="FD122" s="56"/>
      <c r="FE122" s="56"/>
      <c r="FF122" s="56"/>
      <c r="FG122" s="56"/>
      <c r="FH122" s="56"/>
      <c r="FI122" s="56"/>
      <c r="FJ122" s="56"/>
      <c r="FK122" s="56"/>
      <c r="FL122" s="56"/>
      <c r="FM122" s="56"/>
      <c r="FN122" s="56"/>
      <c r="FO122" s="56"/>
      <c r="FP122" s="56"/>
      <c r="FQ122" s="56"/>
      <c r="FR122" s="56"/>
      <c r="FS122" s="56"/>
      <c r="FT122" s="56"/>
      <c r="FU122" s="56"/>
      <c r="FV122" s="56"/>
      <c r="FW122" s="56"/>
      <c r="FX122" s="56"/>
      <c r="FY122" s="56"/>
      <c r="FZ122" s="56"/>
      <c r="GA122" s="56"/>
      <c r="GB122" s="56"/>
      <c r="GC122" s="56"/>
      <c r="GD122" s="56"/>
      <c r="GE122" s="56"/>
      <c r="GF122" s="56"/>
      <c r="GG122" s="56"/>
      <c r="GH122" s="56"/>
    </row>
    <row r="123" spans="1:190" ht="18.75" hidden="1" customHeight="1" thickBot="1" x14ac:dyDescent="0.3">
      <c r="A123" s="43"/>
      <c r="B123" s="477"/>
      <c r="C123" s="27"/>
      <c r="D123" s="27"/>
      <c r="E123" s="156" t="s">
        <v>80</v>
      </c>
      <c r="F123" s="221"/>
      <c r="G123" s="74"/>
      <c r="H123" s="394"/>
      <c r="I123" s="75"/>
      <c r="J123" s="72">
        <f t="shared" si="182"/>
        <v>0</v>
      </c>
      <c r="K123" s="101"/>
      <c r="L123" s="78"/>
      <c r="M123" s="354"/>
      <c r="N123" s="77"/>
      <c r="O123" s="354"/>
      <c r="P123" s="77">
        <f t="shared" ref="P123:P128" si="291">O123-N123</f>
        <v>0</v>
      </c>
      <c r="Q123" s="276" t="e">
        <f t="shared" si="281"/>
        <v>#DIV/0!</v>
      </c>
      <c r="R123" s="204">
        <f t="shared" si="217"/>
        <v>0</v>
      </c>
      <c r="S123" s="354">
        <f t="shared" si="218"/>
        <v>0</v>
      </c>
      <c r="T123" s="77">
        <f t="shared" si="219"/>
        <v>0</v>
      </c>
      <c r="U123" s="77">
        <f t="shared" si="220"/>
        <v>0</v>
      </c>
      <c r="V123" s="77">
        <f t="shared" si="221"/>
        <v>0</v>
      </c>
      <c r="W123" s="92" t="e">
        <f t="shared" si="222"/>
        <v>#DIV/0!</v>
      </c>
      <c r="X123" s="14"/>
      <c r="Y123" s="351" t="str">
        <f t="shared" si="184"/>
        <v/>
      </c>
      <c r="Z123" s="351" t="str">
        <f t="shared" si="185"/>
        <v/>
      </c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</row>
    <row r="124" spans="1:190" s="5" customFormat="1" ht="34.5" hidden="1" customHeight="1" thickBot="1" x14ac:dyDescent="0.3">
      <c r="A124" s="43"/>
      <c r="B124" s="477" t="s">
        <v>114</v>
      </c>
      <c r="C124" s="141" t="s">
        <v>172</v>
      </c>
      <c r="D124" s="141" t="s">
        <v>171</v>
      </c>
      <c r="E124" s="331" t="s">
        <v>173</v>
      </c>
      <c r="F124" s="221"/>
      <c r="G124" s="74"/>
      <c r="H124" s="394"/>
      <c r="I124" s="75">
        <f>H124/H6</f>
        <v>0</v>
      </c>
      <c r="J124" s="76">
        <f t="shared" si="182"/>
        <v>0</v>
      </c>
      <c r="K124" s="90"/>
      <c r="L124" s="78"/>
      <c r="M124" s="354"/>
      <c r="N124" s="77"/>
      <c r="O124" s="354"/>
      <c r="P124" s="77">
        <f t="shared" si="291"/>
        <v>0</v>
      </c>
      <c r="Q124" s="276"/>
      <c r="R124" s="203">
        <f t="shared" si="217"/>
        <v>0</v>
      </c>
      <c r="S124" s="354">
        <f t="shared" si="218"/>
        <v>0</v>
      </c>
      <c r="T124" s="77">
        <f t="shared" si="219"/>
        <v>0</v>
      </c>
      <c r="U124" s="77">
        <f t="shared" si="220"/>
        <v>0</v>
      </c>
      <c r="V124" s="77">
        <f t="shared" si="221"/>
        <v>0</v>
      </c>
      <c r="W124" s="92" t="e">
        <f t="shared" si="222"/>
        <v>#DIV/0!</v>
      </c>
      <c r="X124" s="14"/>
      <c r="Y124" s="351" t="str">
        <f t="shared" si="184"/>
        <v/>
      </c>
      <c r="Z124" s="351" t="str">
        <f t="shared" si="185"/>
        <v/>
      </c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</row>
    <row r="125" spans="1:190" s="5" customFormat="1" ht="21.75" hidden="1" customHeight="1" thickBot="1" x14ac:dyDescent="0.3">
      <c r="A125" s="43"/>
      <c r="B125" s="477" t="s">
        <v>114</v>
      </c>
      <c r="C125" s="141" t="s">
        <v>291</v>
      </c>
      <c r="D125" s="141" t="s">
        <v>171</v>
      </c>
      <c r="E125" s="298" t="s">
        <v>292</v>
      </c>
      <c r="F125" s="221"/>
      <c r="G125" s="74"/>
      <c r="H125" s="394"/>
      <c r="I125" s="75">
        <f>H125/H6</f>
        <v>0</v>
      </c>
      <c r="J125" s="76">
        <f t="shared" ref="J125" si="292">H125-G125</f>
        <v>0</v>
      </c>
      <c r="K125" s="90"/>
      <c r="L125" s="78"/>
      <c r="M125" s="354"/>
      <c r="N125" s="77"/>
      <c r="O125" s="354"/>
      <c r="P125" s="77">
        <f t="shared" ref="P125" si="293">O125-N125</f>
        <v>0</v>
      </c>
      <c r="Q125" s="276"/>
      <c r="R125" s="203">
        <f t="shared" ref="R125" si="294">SUM(F125,L125)</f>
        <v>0</v>
      </c>
      <c r="S125" s="354">
        <f t="shared" ref="S125" si="295">SUM(F125,M125)</f>
        <v>0</v>
      </c>
      <c r="T125" s="77">
        <f t="shared" ref="T125" si="296">SUM(G125,N125)</f>
        <v>0</v>
      </c>
      <c r="U125" s="77">
        <f t="shared" ref="U125" si="297">SUM(H125,O125)</f>
        <v>0</v>
      </c>
      <c r="V125" s="77">
        <f t="shared" ref="V125" si="298">U125-T125</f>
        <v>0</v>
      </c>
      <c r="W125" s="92" t="e">
        <f t="shared" si="222"/>
        <v>#DIV/0!</v>
      </c>
      <c r="X125" s="14"/>
      <c r="Y125" s="351" t="str">
        <f t="shared" ref="Y125" si="299">IF(J125&lt;=0,"",IF(J125&gt;0,"НІ"))</f>
        <v/>
      </c>
      <c r="Z125" s="351" t="str">
        <f t="shared" ref="Z125" si="300">IF(P125&lt;=0,"",IF(P125&gt;0,"НІ"))</f>
        <v/>
      </c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</row>
    <row r="126" spans="1:190" ht="51" hidden="1" customHeight="1" thickBot="1" x14ac:dyDescent="0.3">
      <c r="A126" s="43"/>
      <c r="B126" s="477" t="s">
        <v>27</v>
      </c>
      <c r="C126" s="27" t="s">
        <v>271</v>
      </c>
      <c r="D126" s="27" t="s">
        <v>171</v>
      </c>
      <c r="E126" s="323" t="s">
        <v>272</v>
      </c>
      <c r="F126" s="203"/>
      <c r="G126" s="77"/>
      <c r="H126" s="394"/>
      <c r="I126" s="75">
        <f>H126/H6</f>
        <v>0</v>
      </c>
      <c r="J126" s="76">
        <f t="shared" ref="J126" si="301">H126-G126</f>
        <v>0</v>
      </c>
      <c r="K126" s="90"/>
      <c r="L126" s="78"/>
      <c r="M126" s="354"/>
      <c r="N126" s="77"/>
      <c r="O126" s="354"/>
      <c r="P126" s="77">
        <f t="shared" ref="P126" si="302">O126-N126</f>
        <v>0</v>
      </c>
      <c r="Q126" s="276"/>
      <c r="R126" s="203">
        <f t="shared" ref="R126" si="303">SUM(F126,L126)</f>
        <v>0</v>
      </c>
      <c r="S126" s="354">
        <f t="shared" ref="S126" si="304">SUM(F126,M126)</f>
        <v>0</v>
      </c>
      <c r="T126" s="77">
        <f t="shared" ref="T126" si="305">SUM(G126,N126)</f>
        <v>0</v>
      </c>
      <c r="U126" s="77">
        <f t="shared" ref="U126" si="306">SUM(H126,O126)</f>
        <v>0</v>
      </c>
      <c r="V126" s="77">
        <f t="shared" ref="V126" si="307">U126-T126</f>
        <v>0</v>
      </c>
      <c r="W126" s="92" t="e">
        <f t="shared" si="222"/>
        <v>#DIV/0!</v>
      </c>
      <c r="X126" s="14"/>
      <c r="Y126" s="351" t="str">
        <f t="shared" si="184"/>
        <v/>
      </c>
      <c r="Z126" s="351" t="str">
        <f t="shared" si="185"/>
        <v/>
      </c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</row>
    <row r="127" spans="1:190" ht="77.25" hidden="1" customHeight="1" thickBot="1" x14ac:dyDescent="0.3">
      <c r="A127" s="43"/>
      <c r="B127" s="477" t="s">
        <v>262</v>
      </c>
      <c r="C127" s="27" t="s">
        <v>261</v>
      </c>
      <c r="D127" s="27" t="s">
        <v>263</v>
      </c>
      <c r="E127" s="332" t="s">
        <v>260</v>
      </c>
      <c r="F127" s="203"/>
      <c r="G127" s="77"/>
      <c r="H127" s="394"/>
      <c r="I127" s="75">
        <f>H127/H6</f>
        <v>0</v>
      </c>
      <c r="J127" s="76">
        <f t="shared" si="182"/>
        <v>0</v>
      </c>
      <c r="K127" s="90"/>
      <c r="L127" s="78"/>
      <c r="M127" s="354"/>
      <c r="N127" s="77"/>
      <c r="O127" s="394"/>
      <c r="P127" s="77">
        <f t="shared" si="291"/>
        <v>0</v>
      </c>
      <c r="Q127" s="276"/>
      <c r="R127" s="203">
        <f t="shared" si="217"/>
        <v>0</v>
      </c>
      <c r="S127" s="354">
        <f t="shared" si="218"/>
        <v>0</v>
      </c>
      <c r="T127" s="77">
        <f t="shared" si="219"/>
        <v>0</v>
      </c>
      <c r="U127" s="77">
        <f t="shared" si="220"/>
        <v>0</v>
      </c>
      <c r="V127" s="77">
        <f t="shared" si="221"/>
        <v>0</v>
      </c>
      <c r="W127" s="92" t="e">
        <f t="shared" si="222"/>
        <v>#DIV/0!</v>
      </c>
      <c r="X127" s="14"/>
      <c r="Y127" s="351" t="str">
        <f t="shared" si="184"/>
        <v/>
      </c>
      <c r="Z127" s="351" t="str">
        <f t="shared" si="185"/>
        <v/>
      </c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</row>
    <row r="128" spans="1:190" ht="135.75" hidden="1" customHeight="1" thickBot="1" x14ac:dyDescent="0.3">
      <c r="A128" s="45"/>
      <c r="B128" s="480" t="s">
        <v>28</v>
      </c>
      <c r="C128" s="40" t="s">
        <v>278</v>
      </c>
      <c r="D128" s="40" t="s">
        <v>263</v>
      </c>
      <c r="E128" s="336" t="s">
        <v>282</v>
      </c>
      <c r="F128" s="335"/>
      <c r="G128" s="210"/>
      <c r="H128" s="513"/>
      <c r="I128" s="95">
        <f>H128/H6</f>
        <v>0</v>
      </c>
      <c r="J128" s="80">
        <f t="shared" si="182"/>
        <v>0</v>
      </c>
      <c r="K128" s="175"/>
      <c r="L128" s="314"/>
      <c r="M128" s="314"/>
      <c r="N128" s="314"/>
      <c r="O128" s="513"/>
      <c r="P128" s="81">
        <f t="shared" si="291"/>
        <v>0</v>
      </c>
      <c r="Q128" s="276" t="e">
        <f t="shared" ref="Q128:Q142" si="308">O128/N128</f>
        <v>#DIV/0!</v>
      </c>
      <c r="R128" s="264">
        <f t="shared" si="217"/>
        <v>0</v>
      </c>
      <c r="S128" s="403">
        <f t="shared" si="218"/>
        <v>0</v>
      </c>
      <c r="T128" s="81">
        <f t="shared" si="219"/>
        <v>0</v>
      </c>
      <c r="U128" s="81">
        <f t="shared" si="220"/>
        <v>0</v>
      </c>
      <c r="V128" s="81">
        <f t="shared" si="221"/>
        <v>0</v>
      </c>
      <c r="W128" s="92" t="e">
        <f t="shared" si="222"/>
        <v>#DIV/0!</v>
      </c>
      <c r="X128" s="14"/>
      <c r="Y128" s="351" t="str">
        <f t="shared" si="184"/>
        <v/>
      </c>
      <c r="Z128" s="351" t="str">
        <f t="shared" si="185"/>
        <v/>
      </c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</row>
    <row r="129" spans="1:190" s="51" customFormat="1" ht="27.75" hidden="1" customHeight="1" thickBot="1" x14ac:dyDescent="0.3">
      <c r="A129" s="47">
        <v>9</v>
      </c>
      <c r="B129" s="481">
        <v>150101</v>
      </c>
      <c r="C129" s="163" t="s">
        <v>178</v>
      </c>
      <c r="D129" s="222" t="s">
        <v>179</v>
      </c>
      <c r="E129" s="333" t="s">
        <v>180</v>
      </c>
      <c r="F129" s="266"/>
      <c r="G129" s="223"/>
      <c r="H129" s="514">
        <v>0</v>
      </c>
      <c r="I129" s="116"/>
      <c r="J129" s="85">
        <f t="shared" si="182"/>
        <v>0</v>
      </c>
      <c r="K129" s="98"/>
      <c r="L129" s="313">
        <f>SUM(L130:L146)</f>
        <v>0</v>
      </c>
      <c r="M129" s="405">
        <f>SUM(M130:M146)</f>
        <v>0</v>
      </c>
      <c r="N129" s="82">
        <f>SUM(N130:N146)</f>
        <v>0</v>
      </c>
      <c r="O129" s="405">
        <f>SUM(O130:O146)</f>
        <v>0</v>
      </c>
      <c r="P129" s="82">
        <f t="shared" ref="P129:P178" si="309">O129-N129</f>
        <v>0</v>
      </c>
      <c r="Q129" s="217" t="e">
        <f t="shared" si="308"/>
        <v>#DIV/0!</v>
      </c>
      <c r="R129" s="206">
        <f t="shared" si="217"/>
        <v>0</v>
      </c>
      <c r="S129" s="405">
        <f t="shared" si="218"/>
        <v>0</v>
      </c>
      <c r="T129" s="82">
        <f t="shared" si="219"/>
        <v>0</v>
      </c>
      <c r="U129" s="82">
        <f t="shared" si="220"/>
        <v>0</v>
      </c>
      <c r="V129" s="82">
        <f t="shared" si="221"/>
        <v>0</v>
      </c>
      <c r="W129" s="92" t="e">
        <f t="shared" si="222"/>
        <v>#DIV/0!</v>
      </c>
      <c r="X129" s="24"/>
      <c r="Y129" s="351" t="str">
        <f t="shared" si="184"/>
        <v/>
      </c>
      <c r="Z129" s="351" t="str">
        <f t="shared" si="185"/>
        <v/>
      </c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</row>
    <row r="130" spans="1:190" ht="28.5" hidden="1" customHeight="1" thickBot="1" x14ac:dyDescent="0.3">
      <c r="A130" s="42"/>
      <c r="B130" s="482"/>
      <c r="C130" s="36"/>
      <c r="D130" s="36"/>
      <c r="E130" s="258" t="s">
        <v>87</v>
      </c>
      <c r="F130" s="267"/>
      <c r="G130" s="184"/>
      <c r="H130" s="515"/>
      <c r="I130" s="99"/>
      <c r="J130" s="72">
        <f t="shared" si="182"/>
        <v>0</v>
      </c>
      <c r="K130" s="114"/>
      <c r="L130" s="178"/>
      <c r="M130" s="401"/>
      <c r="N130" s="73"/>
      <c r="O130" s="401"/>
      <c r="P130" s="73">
        <f t="shared" si="309"/>
        <v>0</v>
      </c>
      <c r="Q130" s="219" t="e">
        <f t="shared" si="308"/>
        <v>#DIV/0!</v>
      </c>
      <c r="R130" s="204">
        <f t="shared" si="217"/>
        <v>0</v>
      </c>
      <c r="S130" s="401">
        <f t="shared" si="218"/>
        <v>0</v>
      </c>
      <c r="T130" s="73">
        <f t="shared" si="219"/>
        <v>0</v>
      </c>
      <c r="U130" s="73">
        <f t="shared" si="220"/>
        <v>0</v>
      </c>
      <c r="V130" s="73">
        <f t="shared" si="221"/>
        <v>0</v>
      </c>
      <c r="W130" s="92" t="e">
        <f t="shared" si="222"/>
        <v>#DIV/0!</v>
      </c>
      <c r="X130" s="14"/>
      <c r="Y130" s="351" t="str">
        <f t="shared" si="184"/>
        <v/>
      </c>
      <c r="Z130" s="351" t="str">
        <f t="shared" si="185"/>
        <v/>
      </c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</row>
    <row r="131" spans="1:190" s="3" customFormat="1" ht="28.5" hidden="1" customHeight="1" thickBot="1" x14ac:dyDescent="0.3">
      <c r="A131" s="43"/>
      <c r="B131" s="483"/>
      <c r="C131" s="26"/>
      <c r="D131" s="26"/>
      <c r="E131" s="257" t="s">
        <v>86</v>
      </c>
      <c r="F131" s="268"/>
      <c r="G131" s="185"/>
      <c r="H131" s="516"/>
      <c r="I131" s="100"/>
      <c r="J131" s="72">
        <f t="shared" si="182"/>
        <v>0</v>
      </c>
      <c r="K131" s="101"/>
      <c r="L131" s="78"/>
      <c r="M131" s="354"/>
      <c r="N131" s="77"/>
      <c r="O131" s="354"/>
      <c r="P131" s="77">
        <f t="shared" si="309"/>
        <v>0</v>
      </c>
      <c r="Q131" s="276" t="e">
        <f t="shared" si="308"/>
        <v>#DIV/0!</v>
      </c>
      <c r="R131" s="204">
        <f t="shared" si="217"/>
        <v>0</v>
      </c>
      <c r="S131" s="354">
        <f t="shared" si="218"/>
        <v>0</v>
      </c>
      <c r="T131" s="77">
        <f t="shared" si="219"/>
        <v>0</v>
      </c>
      <c r="U131" s="77">
        <f t="shared" si="220"/>
        <v>0</v>
      </c>
      <c r="V131" s="77">
        <f t="shared" si="221"/>
        <v>0</v>
      </c>
      <c r="W131" s="92" t="e">
        <f t="shared" si="222"/>
        <v>#DIV/0!</v>
      </c>
      <c r="X131" s="14"/>
      <c r="Y131" s="351" t="str">
        <f t="shared" si="184"/>
        <v/>
      </c>
      <c r="Z131" s="351" t="str">
        <f t="shared" si="185"/>
        <v/>
      </c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</row>
    <row r="132" spans="1:190" s="3" customFormat="1" ht="28.5" hidden="1" customHeight="1" thickBot="1" x14ac:dyDescent="0.3">
      <c r="A132" s="43"/>
      <c r="B132" s="483"/>
      <c r="C132" s="26"/>
      <c r="D132" s="26"/>
      <c r="E132" s="245" t="s">
        <v>112</v>
      </c>
      <c r="F132" s="268"/>
      <c r="G132" s="185"/>
      <c r="H132" s="516"/>
      <c r="I132" s="100"/>
      <c r="J132" s="76">
        <f t="shared" si="182"/>
        <v>0</v>
      </c>
      <c r="K132" s="101"/>
      <c r="L132" s="78"/>
      <c r="M132" s="354"/>
      <c r="N132" s="77"/>
      <c r="O132" s="354"/>
      <c r="P132" s="77">
        <f>O132-N132</f>
        <v>0</v>
      </c>
      <c r="Q132" s="276" t="e">
        <f>O132/N132</f>
        <v>#DIV/0!</v>
      </c>
      <c r="R132" s="203">
        <f t="shared" si="217"/>
        <v>0</v>
      </c>
      <c r="S132" s="354">
        <f t="shared" si="218"/>
        <v>0</v>
      </c>
      <c r="T132" s="77">
        <f t="shared" si="219"/>
        <v>0</v>
      </c>
      <c r="U132" s="77">
        <f t="shared" si="220"/>
        <v>0</v>
      </c>
      <c r="V132" s="77">
        <f t="shared" si="221"/>
        <v>0</v>
      </c>
      <c r="W132" s="92" t="e">
        <f t="shared" si="222"/>
        <v>#DIV/0!</v>
      </c>
      <c r="X132" s="14"/>
      <c r="Y132" s="351" t="str">
        <f t="shared" si="184"/>
        <v/>
      </c>
      <c r="Z132" s="351" t="str">
        <f t="shared" si="185"/>
        <v/>
      </c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</row>
    <row r="133" spans="1:190" s="23" customFormat="1" ht="28.5" hidden="1" customHeight="1" thickBot="1" x14ac:dyDescent="0.3">
      <c r="A133" s="44"/>
      <c r="B133" s="484"/>
      <c r="C133" s="37"/>
      <c r="D133" s="37"/>
      <c r="E133" s="243" t="s">
        <v>117</v>
      </c>
      <c r="F133" s="269"/>
      <c r="G133" s="103"/>
      <c r="H133" s="517"/>
      <c r="I133" s="104"/>
      <c r="J133" s="87">
        <f t="shared" si="182"/>
        <v>0</v>
      </c>
      <c r="K133" s="105"/>
      <c r="L133" s="78"/>
      <c r="M133" s="354"/>
      <c r="N133" s="77"/>
      <c r="O133" s="354"/>
      <c r="P133" s="77">
        <f t="shared" si="309"/>
        <v>0</v>
      </c>
      <c r="Q133" s="276" t="e">
        <f t="shared" si="308"/>
        <v>#DIV/0!</v>
      </c>
      <c r="R133" s="204">
        <f t="shared" si="217"/>
        <v>0</v>
      </c>
      <c r="S133" s="401">
        <f t="shared" si="218"/>
        <v>0</v>
      </c>
      <c r="T133" s="73">
        <f t="shared" si="219"/>
        <v>0</v>
      </c>
      <c r="U133" s="73">
        <f t="shared" si="220"/>
        <v>0</v>
      </c>
      <c r="V133" s="73">
        <f t="shared" si="221"/>
        <v>0</v>
      </c>
      <c r="W133" s="92" t="e">
        <f t="shared" si="222"/>
        <v>#DIV/0!</v>
      </c>
      <c r="X133" s="14"/>
      <c r="Y133" s="351" t="str">
        <f t="shared" si="184"/>
        <v/>
      </c>
      <c r="Z133" s="351" t="str">
        <f t="shared" si="185"/>
        <v/>
      </c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</row>
    <row r="134" spans="1:190" s="23" customFormat="1" ht="44.25" hidden="1" customHeight="1" thickBot="1" x14ac:dyDescent="0.3">
      <c r="A134" s="42"/>
      <c r="B134" s="482"/>
      <c r="C134" s="36"/>
      <c r="D134" s="36"/>
      <c r="E134" s="150" t="s">
        <v>319</v>
      </c>
      <c r="F134" s="267"/>
      <c r="G134" s="184"/>
      <c r="H134" s="515"/>
      <c r="I134" s="99"/>
      <c r="J134" s="72"/>
      <c r="K134" s="114"/>
      <c r="L134" s="78"/>
      <c r="M134" s="354"/>
      <c r="N134" s="77"/>
      <c r="O134" s="354"/>
      <c r="P134" s="77">
        <f>O134-N134</f>
        <v>0</v>
      </c>
      <c r="Q134" s="276" t="e">
        <f t="shared" si="308"/>
        <v>#DIV/0!</v>
      </c>
      <c r="R134" s="265">
        <f t="shared" ref="R134" si="310">SUM(F134,L134)</f>
        <v>0</v>
      </c>
      <c r="S134" s="354">
        <f t="shared" ref="S134" si="311">SUM(F134,M134)</f>
        <v>0</v>
      </c>
      <c r="T134" s="77">
        <f t="shared" ref="T134" si="312">SUM(G134,N134)</f>
        <v>0</v>
      </c>
      <c r="U134" s="86">
        <f t="shared" ref="U134" si="313">SUM(H134,O134)</f>
        <v>0</v>
      </c>
      <c r="V134" s="77">
        <f t="shared" ref="V134" si="314">U134-T134</f>
        <v>0</v>
      </c>
      <c r="W134" s="92" t="e">
        <f t="shared" si="222"/>
        <v>#DIV/0!</v>
      </c>
      <c r="X134" s="14"/>
      <c r="Y134" s="351"/>
      <c r="Z134" s="351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</row>
    <row r="135" spans="1:190" s="23" customFormat="1" ht="31.5" hidden="1" customHeight="1" thickBot="1" x14ac:dyDescent="0.3">
      <c r="A135" s="42"/>
      <c r="B135" s="482"/>
      <c r="C135" s="36"/>
      <c r="D135" s="36"/>
      <c r="E135" s="353" t="s">
        <v>302</v>
      </c>
      <c r="F135" s="267"/>
      <c r="G135" s="184"/>
      <c r="H135" s="515"/>
      <c r="I135" s="99"/>
      <c r="J135" s="72"/>
      <c r="K135" s="114"/>
      <c r="L135" s="78"/>
      <c r="M135" s="354"/>
      <c r="N135" s="77"/>
      <c r="O135" s="354"/>
      <c r="P135" s="77">
        <f>O135-N135</f>
        <v>0</v>
      </c>
      <c r="Q135" s="276" t="e">
        <f t="shared" ref="Q135" si="315">O135/N135</f>
        <v>#DIV/0!</v>
      </c>
      <c r="R135" s="265">
        <f t="shared" ref="R135" si="316">SUM(F135,L135)</f>
        <v>0</v>
      </c>
      <c r="S135" s="354">
        <f t="shared" ref="S135" si="317">SUM(F135,M135)</f>
        <v>0</v>
      </c>
      <c r="T135" s="77">
        <f t="shared" ref="T135" si="318">SUM(G135,N135)</f>
        <v>0</v>
      </c>
      <c r="U135" s="86">
        <f t="shared" ref="U135" si="319">SUM(H135,O135)</f>
        <v>0</v>
      </c>
      <c r="V135" s="77">
        <f t="shared" ref="V135" si="320">U135-T135</f>
        <v>0</v>
      </c>
      <c r="W135" s="92" t="e">
        <f t="shared" si="222"/>
        <v>#DIV/0!</v>
      </c>
      <c r="X135" s="14"/>
      <c r="Y135" s="351"/>
      <c r="Z135" s="351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</row>
    <row r="136" spans="1:190" s="3" customFormat="1" ht="21" hidden="1" customHeight="1" thickBot="1" x14ac:dyDescent="0.3">
      <c r="A136" s="42"/>
      <c r="B136" s="482"/>
      <c r="C136" s="36"/>
      <c r="D136" s="36"/>
      <c r="E136" s="258" t="s">
        <v>298</v>
      </c>
      <c r="F136" s="267"/>
      <c r="G136" s="184"/>
      <c r="H136" s="515"/>
      <c r="I136" s="99"/>
      <c r="J136" s="72">
        <f t="shared" si="182"/>
        <v>0</v>
      </c>
      <c r="K136" s="114"/>
      <c r="L136" s="78"/>
      <c r="M136" s="354"/>
      <c r="N136" s="77"/>
      <c r="O136" s="354"/>
      <c r="P136" s="77">
        <f>O136-N136</f>
        <v>0</v>
      </c>
      <c r="Q136" s="276" t="e">
        <f t="shared" si="308"/>
        <v>#DIV/0!</v>
      </c>
      <c r="R136" s="203">
        <f>SUM(F136,L136)</f>
        <v>0</v>
      </c>
      <c r="S136" s="401">
        <f>SUM(F136,M136)</f>
        <v>0</v>
      </c>
      <c r="T136" s="73">
        <f t="shared" si="219"/>
        <v>0</v>
      </c>
      <c r="U136" s="77">
        <f t="shared" si="220"/>
        <v>0</v>
      </c>
      <c r="V136" s="73">
        <f t="shared" si="221"/>
        <v>0</v>
      </c>
      <c r="W136" s="92" t="e">
        <f t="shared" si="222"/>
        <v>#DIV/0!</v>
      </c>
      <c r="X136" s="14"/>
      <c r="Y136" s="351" t="str">
        <f t="shared" si="184"/>
        <v/>
      </c>
      <c r="Z136" s="351" t="str">
        <f t="shared" si="185"/>
        <v/>
      </c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</row>
    <row r="137" spans="1:190" ht="18.75" hidden="1" customHeight="1" thickBot="1" x14ac:dyDescent="0.3">
      <c r="A137" s="42"/>
      <c r="B137" s="482"/>
      <c r="C137" s="36"/>
      <c r="D137" s="36"/>
      <c r="E137" s="149" t="s">
        <v>125</v>
      </c>
      <c r="F137" s="186"/>
      <c r="G137" s="184"/>
      <c r="H137" s="515"/>
      <c r="I137" s="99"/>
      <c r="J137" s="72">
        <f t="shared" si="182"/>
        <v>0</v>
      </c>
      <c r="K137" s="114"/>
      <c r="L137" s="178"/>
      <c r="M137" s="401"/>
      <c r="N137" s="73"/>
      <c r="O137" s="401"/>
      <c r="P137" s="73">
        <f t="shared" si="309"/>
        <v>0</v>
      </c>
      <c r="Q137" s="219" t="e">
        <f t="shared" si="308"/>
        <v>#DIV/0!</v>
      </c>
      <c r="R137" s="204">
        <f t="shared" si="217"/>
        <v>0</v>
      </c>
      <c r="S137" s="401">
        <f t="shared" si="218"/>
        <v>0</v>
      </c>
      <c r="T137" s="73">
        <f t="shared" si="219"/>
        <v>0</v>
      </c>
      <c r="U137" s="73">
        <f t="shared" si="220"/>
        <v>0</v>
      </c>
      <c r="V137" s="73">
        <f t="shared" si="221"/>
        <v>0</v>
      </c>
      <c r="W137" s="92" t="e">
        <f t="shared" si="222"/>
        <v>#DIV/0!</v>
      </c>
      <c r="X137" s="14"/>
      <c r="Y137" s="351" t="str">
        <f t="shared" si="184"/>
        <v/>
      </c>
      <c r="Z137" s="351" t="str">
        <f t="shared" si="185"/>
        <v/>
      </c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</row>
    <row r="138" spans="1:190" ht="30" hidden="1" customHeight="1" thickBot="1" x14ac:dyDescent="0.3">
      <c r="A138" s="43"/>
      <c r="B138" s="483"/>
      <c r="C138" s="26"/>
      <c r="D138" s="26"/>
      <c r="E138" s="224" t="s">
        <v>118</v>
      </c>
      <c r="F138" s="187"/>
      <c r="G138" s="185"/>
      <c r="H138" s="516"/>
      <c r="I138" s="100"/>
      <c r="J138" s="72">
        <f t="shared" si="182"/>
        <v>0</v>
      </c>
      <c r="K138" s="101"/>
      <c r="L138" s="78"/>
      <c r="M138" s="354"/>
      <c r="N138" s="77"/>
      <c r="O138" s="354"/>
      <c r="P138" s="77">
        <f t="shared" si="309"/>
        <v>0</v>
      </c>
      <c r="Q138" s="276" t="e">
        <f t="shared" si="308"/>
        <v>#DIV/0!</v>
      </c>
      <c r="R138" s="204">
        <f t="shared" si="217"/>
        <v>0</v>
      </c>
      <c r="S138" s="354">
        <f t="shared" si="218"/>
        <v>0</v>
      </c>
      <c r="T138" s="77">
        <f t="shared" si="219"/>
        <v>0</v>
      </c>
      <c r="U138" s="77">
        <f t="shared" si="220"/>
        <v>0</v>
      </c>
      <c r="V138" s="77">
        <f t="shared" si="221"/>
        <v>0</v>
      </c>
      <c r="W138" s="92" t="e">
        <f t="shared" si="222"/>
        <v>#DIV/0!</v>
      </c>
      <c r="X138" s="14"/>
      <c r="Y138" s="351" t="str">
        <f t="shared" si="184"/>
        <v/>
      </c>
      <c r="Z138" s="351" t="str">
        <f t="shared" si="185"/>
        <v/>
      </c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</row>
    <row r="139" spans="1:190" ht="8.25" hidden="1" customHeight="1" thickBot="1" x14ac:dyDescent="0.3">
      <c r="A139" s="43"/>
      <c r="B139" s="483"/>
      <c r="C139" s="26"/>
      <c r="D139" s="26"/>
      <c r="E139" s="156" t="s">
        <v>73</v>
      </c>
      <c r="F139" s="187"/>
      <c r="G139" s="185"/>
      <c r="H139" s="516"/>
      <c r="I139" s="100"/>
      <c r="J139" s="72">
        <f t="shared" si="182"/>
        <v>0</v>
      </c>
      <c r="K139" s="101"/>
      <c r="L139" s="78"/>
      <c r="M139" s="354"/>
      <c r="N139" s="77"/>
      <c r="O139" s="354"/>
      <c r="P139" s="77">
        <f t="shared" si="309"/>
        <v>0</v>
      </c>
      <c r="Q139" s="276" t="e">
        <f t="shared" si="308"/>
        <v>#DIV/0!</v>
      </c>
      <c r="R139" s="204">
        <f t="shared" si="217"/>
        <v>0</v>
      </c>
      <c r="S139" s="354">
        <f t="shared" si="218"/>
        <v>0</v>
      </c>
      <c r="T139" s="77">
        <f t="shared" si="219"/>
        <v>0</v>
      </c>
      <c r="U139" s="77">
        <f t="shared" si="220"/>
        <v>0</v>
      </c>
      <c r="V139" s="77">
        <f t="shared" si="221"/>
        <v>0</v>
      </c>
      <c r="W139" s="92" t="e">
        <f t="shared" si="222"/>
        <v>#DIV/0!</v>
      </c>
      <c r="X139" s="14"/>
      <c r="Y139" s="351" t="str">
        <f t="shared" si="184"/>
        <v/>
      </c>
      <c r="Z139" s="351" t="str">
        <f t="shared" si="185"/>
        <v/>
      </c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</row>
    <row r="140" spans="1:190" ht="18.75" hidden="1" customHeight="1" thickBot="1" x14ac:dyDescent="0.3">
      <c r="A140" s="43"/>
      <c r="B140" s="483"/>
      <c r="C140" s="26"/>
      <c r="D140" s="26"/>
      <c r="E140" s="156" t="s">
        <v>123</v>
      </c>
      <c r="F140" s="187"/>
      <c r="G140" s="185"/>
      <c r="H140" s="516"/>
      <c r="I140" s="100"/>
      <c r="J140" s="76">
        <f t="shared" si="182"/>
        <v>0</v>
      </c>
      <c r="K140" s="101"/>
      <c r="L140" s="78"/>
      <c r="M140" s="354"/>
      <c r="N140" s="77"/>
      <c r="O140" s="354"/>
      <c r="P140" s="77">
        <f t="shared" si="309"/>
        <v>0</v>
      </c>
      <c r="Q140" s="276" t="e">
        <f t="shared" si="308"/>
        <v>#DIV/0!</v>
      </c>
      <c r="R140" s="203">
        <f t="shared" si="217"/>
        <v>0</v>
      </c>
      <c r="S140" s="354">
        <f t="shared" si="218"/>
        <v>0</v>
      </c>
      <c r="T140" s="77">
        <f t="shared" si="219"/>
        <v>0</v>
      </c>
      <c r="U140" s="77">
        <f t="shared" si="220"/>
        <v>0</v>
      </c>
      <c r="V140" s="77">
        <f t="shared" si="221"/>
        <v>0</v>
      </c>
      <c r="W140" s="92" t="e">
        <f t="shared" si="222"/>
        <v>#DIV/0!</v>
      </c>
      <c r="X140" s="14"/>
      <c r="Y140" s="351" t="str">
        <f t="shared" si="184"/>
        <v/>
      </c>
      <c r="Z140" s="351" t="str">
        <f t="shared" si="185"/>
        <v/>
      </c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</row>
    <row r="141" spans="1:190" ht="21" hidden="1" customHeight="1" thickBot="1" x14ac:dyDescent="0.3">
      <c r="A141" s="43"/>
      <c r="B141" s="483"/>
      <c r="C141" s="26"/>
      <c r="D141" s="26"/>
      <c r="E141" s="224" t="s">
        <v>299</v>
      </c>
      <c r="F141" s="187"/>
      <c r="G141" s="185"/>
      <c r="H141" s="516"/>
      <c r="I141" s="100"/>
      <c r="J141" s="72">
        <f t="shared" si="182"/>
        <v>0</v>
      </c>
      <c r="K141" s="101"/>
      <c r="L141" s="78"/>
      <c r="M141" s="406"/>
      <c r="N141" s="78"/>
      <c r="O141" s="354"/>
      <c r="P141" s="77">
        <f t="shared" si="309"/>
        <v>0</v>
      </c>
      <c r="Q141" s="276" t="e">
        <f t="shared" si="308"/>
        <v>#DIV/0!</v>
      </c>
      <c r="R141" s="204">
        <f t="shared" si="217"/>
        <v>0</v>
      </c>
      <c r="S141" s="401">
        <f t="shared" si="218"/>
        <v>0</v>
      </c>
      <c r="T141" s="73">
        <f t="shared" si="219"/>
        <v>0</v>
      </c>
      <c r="U141" s="73">
        <f t="shared" si="220"/>
        <v>0</v>
      </c>
      <c r="V141" s="73">
        <f t="shared" si="221"/>
        <v>0</v>
      </c>
      <c r="W141" s="92" t="e">
        <f t="shared" si="222"/>
        <v>#DIV/0!</v>
      </c>
      <c r="X141" s="14"/>
      <c r="Y141" s="351" t="str">
        <f t="shared" si="184"/>
        <v/>
      </c>
      <c r="Z141" s="351" t="str">
        <f t="shared" si="185"/>
        <v/>
      </c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</row>
    <row r="142" spans="1:190" ht="21" hidden="1" customHeight="1" thickBot="1" x14ac:dyDescent="0.3">
      <c r="A142" s="43"/>
      <c r="B142" s="483"/>
      <c r="C142" s="26"/>
      <c r="D142" s="26"/>
      <c r="E142" s="224" t="s">
        <v>300</v>
      </c>
      <c r="F142" s="187"/>
      <c r="G142" s="185"/>
      <c r="H142" s="516"/>
      <c r="I142" s="100"/>
      <c r="J142" s="72">
        <f t="shared" si="182"/>
        <v>0</v>
      </c>
      <c r="K142" s="101"/>
      <c r="L142" s="78"/>
      <c r="M142" s="406"/>
      <c r="N142" s="78"/>
      <c r="O142" s="354"/>
      <c r="P142" s="77">
        <f>O142-N142</f>
        <v>0</v>
      </c>
      <c r="Q142" s="276" t="e">
        <f t="shared" si="308"/>
        <v>#DIV/0!</v>
      </c>
      <c r="R142" s="204">
        <f t="shared" si="217"/>
        <v>0</v>
      </c>
      <c r="S142" s="354">
        <f t="shared" si="218"/>
        <v>0</v>
      </c>
      <c r="T142" s="77">
        <f t="shared" si="219"/>
        <v>0</v>
      </c>
      <c r="U142" s="77">
        <f t="shared" si="220"/>
        <v>0</v>
      </c>
      <c r="V142" s="77">
        <f t="shared" si="221"/>
        <v>0</v>
      </c>
      <c r="W142" s="92" t="e">
        <f t="shared" si="222"/>
        <v>#DIV/0!</v>
      </c>
      <c r="X142" s="14"/>
      <c r="Y142" s="351" t="str">
        <f t="shared" si="184"/>
        <v/>
      </c>
      <c r="Z142" s="351" t="str">
        <f t="shared" si="185"/>
        <v/>
      </c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</row>
    <row r="143" spans="1:190" ht="29.25" hidden="1" customHeight="1" thickBot="1" x14ac:dyDescent="0.3">
      <c r="A143" s="43"/>
      <c r="B143" s="483"/>
      <c r="C143" s="26"/>
      <c r="D143" s="26"/>
      <c r="E143" s="224" t="s">
        <v>124</v>
      </c>
      <c r="F143" s="187"/>
      <c r="G143" s="185"/>
      <c r="H143" s="516"/>
      <c r="I143" s="100"/>
      <c r="J143" s="72">
        <f t="shared" si="182"/>
        <v>0</v>
      </c>
      <c r="K143" s="101"/>
      <c r="L143" s="78"/>
      <c r="M143" s="354"/>
      <c r="N143" s="77"/>
      <c r="O143" s="354"/>
      <c r="P143" s="77">
        <f>O143-N143</f>
        <v>0</v>
      </c>
      <c r="Q143" s="276" t="e">
        <f>O143/N143</f>
        <v>#DIV/0!</v>
      </c>
      <c r="R143" s="204">
        <f t="shared" si="217"/>
        <v>0</v>
      </c>
      <c r="S143" s="354">
        <f t="shared" si="218"/>
        <v>0</v>
      </c>
      <c r="T143" s="77">
        <f t="shared" si="219"/>
        <v>0</v>
      </c>
      <c r="U143" s="77">
        <f t="shared" si="220"/>
        <v>0</v>
      </c>
      <c r="V143" s="77">
        <f t="shared" si="221"/>
        <v>0</v>
      </c>
      <c r="W143" s="92" t="e">
        <f t="shared" si="222"/>
        <v>#DIV/0!</v>
      </c>
      <c r="X143" s="14"/>
      <c r="Y143" s="351" t="str">
        <f t="shared" si="184"/>
        <v/>
      </c>
      <c r="Z143" s="351" t="str">
        <f t="shared" si="185"/>
        <v/>
      </c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</row>
    <row r="144" spans="1:190" ht="32.25" hidden="1" customHeight="1" thickBot="1" x14ac:dyDescent="0.3">
      <c r="A144" s="44"/>
      <c r="B144" s="484"/>
      <c r="C144" s="37"/>
      <c r="D144" s="37"/>
      <c r="E144" s="224" t="s">
        <v>323</v>
      </c>
      <c r="F144" s="188"/>
      <c r="G144" s="103"/>
      <c r="H144" s="517"/>
      <c r="I144" s="104"/>
      <c r="J144" s="76"/>
      <c r="K144" s="105"/>
      <c r="L144" s="311"/>
      <c r="M144" s="402"/>
      <c r="N144" s="86"/>
      <c r="O144" s="354"/>
      <c r="P144" s="86">
        <f>O144-N144</f>
        <v>0</v>
      </c>
      <c r="Q144" s="277" t="e">
        <f>O144/N144</f>
        <v>#DIV/0!</v>
      </c>
      <c r="R144" s="203">
        <f t="shared" si="217"/>
        <v>0</v>
      </c>
      <c r="S144" s="354">
        <f t="shared" si="218"/>
        <v>0</v>
      </c>
      <c r="T144" s="77">
        <f t="shared" si="219"/>
        <v>0</v>
      </c>
      <c r="U144" s="77">
        <f>SUM(H144,O144)</f>
        <v>0</v>
      </c>
      <c r="V144" s="77">
        <f>U144-T144</f>
        <v>0</v>
      </c>
      <c r="W144" s="92" t="e">
        <f t="shared" si="222"/>
        <v>#DIV/0!</v>
      </c>
      <c r="X144" s="14"/>
      <c r="Y144" s="351" t="str">
        <f t="shared" si="184"/>
        <v/>
      </c>
      <c r="Z144" s="351" t="str">
        <f t="shared" si="185"/>
        <v/>
      </c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</row>
    <row r="145" spans="1:190" ht="21" hidden="1" customHeight="1" thickBot="1" x14ac:dyDescent="0.3">
      <c r="A145" s="44"/>
      <c r="B145" s="484"/>
      <c r="C145" s="37"/>
      <c r="D145" s="37"/>
      <c r="E145" s="395" t="s">
        <v>324</v>
      </c>
      <c r="F145" s="188"/>
      <c r="G145" s="103"/>
      <c r="H145" s="517"/>
      <c r="I145" s="104"/>
      <c r="J145" s="76"/>
      <c r="K145" s="105"/>
      <c r="L145" s="311"/>
      <c r="M145" s="402"/>
      <c r="N145" s="86"/>
      <c r="O145" s="402"/>
      <c r="P145" s="86">
        <f>O145-N145</f>
        <v>0</v>
      </c>
      <c r="Q145" s="277" t="e">
        <f>O145/N145</f>
        <v>#DIV/0!</v>
      </c>
      <c r="R145" s="264">
        <f t="shared" si="217"/>
        <v>0</v>
      </c>
      <c r="S145" s="354">
        <f t="shared" si="218"/>
        <v>0</v>
      </c>
      <c r="T145" s="77">
        <f t="shared" si="219"/>
        <v>0</v>
      </c>
      <c r="U145" s="81">
        <v>728.8</v>
      </c>
      <c r="V145" s="77">
        <f>U145-T145</f>
        <v>728.8</v>
      </c>
      <c r="W145" s="92" t="e">
        <f t="shared" si="222"/>
        <v>#DIV/0!</v>
      </c>
      <c r="X145" s="14"/>
      <c r="Y145" s="351"/>
      <c r="Z145" s="351" t="str">
        <f t="shared" si="185"/>
        <v/>
      </c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</row>
    <row r="146" spans="1:190" ht="45.75" hidden="1" customHeight="1" thickBot="1" x14ac:dyDescent="0.3">
      <c r="A146" s="44"/>
      <c r="B146" s="484"/>
      <c r="C146" s="37"/>
      <c r="D146" s="37"/>
      <c r="E146" s="148" t="s">
        <v>320</v>
      </c>
      <c r="F146" s="188"/>
      <c r="G146" s="103"/>
      <c r="H146" s="517"/>
      <c r="I146" s="104"/>
      <c r="J146" s="106">
        <f t="shared" si="182"/>
        <v>0</v>
      </c>
      <c r="K146" s="98"/>
      <c r="L146" s="182"/>
      <c r="M146" s="404"/>
      <c r="N146" s="88"/>
      <c r="O146" s="404"/>
      <c r="P146" s="88">
        <f t="shared" si="309"/>
        <v>0</v>
      </c>
      <c r="Q146" s="280" t="e">
        <f>O146/N146</f>
        <v>#DIV/0!</v>
      </c>
      <c r="R146" s="205">
        <f t="shared" si="217"/>
        <v>0</v>
      </c>
      <c r="S146" s="410">
        <f t="shared" si="218"/>
        <v>0</v>
      </c>
      <c r="T146" s="107">
        <f t="shared" si="219"/>
        <v>0</v>
      </c>
      <c r="U146" s="88">
        <f>SUM(H146,O146)</f>
        <v>0</v>
      </c>
      <c r="V146" s="107">
        <f>U146-T146</f>
        <v>0</v>
      </c>
      <c r="W146" s="92" t="e">
        <f t="shared" si="222"/>
        <v>#DIV/0!</v>
      </c>
      <c r="X146" s="14"/>
      <c r="Y146" s="351" t="str">
        <f t="shared" si="184"/>
        <v/>
      </c>
      <c r="Z146" s="351" t="str">
        <f t="shared" si="185"/>
        <v/>
      </c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</row>
    <row r="147" spans="1:190" ht="41.25" hidden="1" customHeight="1" thickBot="1" x14ac:dyDescent="0.3">
      <c r="A147" s="50">
        <v>9</v>
      </c>
      <c r="B147" s="485">
        <v>150118</v>
      </c>
      <c r="C147" s="172"/>
      <c r="D147" s="172"/>
      <c r="E147" s="173" t="s">
        <v>91</v>
      </c>
      <c r="F147" s="183"/>
      <c r="G147" s="211"/>
      <c r="H147" s="518"/>
      <c r="I147" s="174"/>
      <c r="J147" s="80">
        <f t="shared" si="182"/>
        <v>0</v>
      </c>
      <c r="K147" s="123"/>
      <c r="L147" s="315"/>
      <c r="M147" s="407"/>
      <c r="N147" s="212"/>
      <c r="O147" s="407"/>
      <c r="P147" s="212">
        <f>O147-N147</f>
        <v>0</v>
      </c>
      <c r="Q147" s="218" t="e">
        <f>O147/N147</f>
        <v>#DIV/0!</v>
      </c>
      <c r="R147" s="264">
        <f t="shared" si="217"/>
        <v>0</v>
      </c>
      <c r="S147" s="403">
        <f t="shared" si="218"/>
        <v>0</v>
      </c>
      <c r="T147" s="81">
        <f t="shared" si="219"/>
        <v>0</v>
      </c>
      <c r="U147" s="81">
        <f>SUM(H147,O147)</f>
        <v>0</v>
      </c>
      <c r="V147" s="81">
        <f>U147-T147</f>
        <v>0</v>
      </c>
      <c r="W147" s="92" t="e">
        <f t="shared" si="222"/>
        <v>#DIV/0!</v>
      </c>
      <c r="X147" s="14"/>
      <c r="Y147" s="351" t="str">
        <f t="shared" si="184"/>
        <v/>
      </c>
      <c r="Z147" s="351" t="str">
        <f t="shared" si="185"/>
        <v/>
      </c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</row>
    <row r="148" spans="1:190" ht="27" hidden="1" customHeight="1" thickBot="1" x14ac:dyDescent="0.3">
      <c r="A148" s="41">
        <v>10</v>
      </c>
      <c r="B148" s="486">
        <v>160101</v>
      </c>
      <c r="C148" s="439" t="s">
        <v>181</v>
      </c>
      <c r="D148" s="225" t="s">
        <v>182</v>
      </c>
      <c r="E148" s="226" t="s">
        <v>183</v>
      </c>
      <c r="F148" s="181"/>
      <c r="G148" s="108"/>
      <c r="H148" s="413"/>
      <c r="I148" s="69">
        <f>H148/H6</f>
        <v>0</v>
      </c>
      <c r="J148" s="70">
        <f t="shared" si="182"/>
        <v>0</v>
      </c>
      <c r="K148" s="92"/>
      <c r="L148" s="84"/>
      <c r="M148" s="345"/>
      <c r="N148" s="68"/>
      <c r="O148" s="345"/>
      <c r="P148" s="68">
        <f t="shared" si="309"/>
        <v>0</v>
      </c>
      <c r="Q148" s="202"/>
      <c r="R148" s="94">
        <f t="shared" si="217"/>
        <v>0</v>
      </c>
      <c r="S148" s="345">
        <f t="shared" si="218"/>
        <v>0</v>
      </c>
      <c r="T148" s="68">
        <f t="shared" si="219"/>
        <v>0</v>
      </c>
      <c r="U148" s="64">
        <f>SUM(H148,O148)</f>
        <v>0</v>
      </c>
      <c r="V148" s="64">
        <f>U148-T148</f>
        <v>0</v>
      </c>
      <c r="W148" s="92" t="e">
        <f t="shared" si="222"/>
        <v>#DIV/0!</v>
      </c>
      <c r="X148" s="14"/>
      <c r="Y148" s="351" t="str">
        <f t="shared" si="184"/>
        <v/>
      </c>
      <c r="Z148" s="351" t="str">
        <f t="shared" si="185"/>
        <v/>
      </c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</row>
    <row r="149" spans="1:190" ht="33" hidden="1" customHeight="1" thickBot="1" x14ac:dyDescent="0.3">
      <c r="A149" s="41">
        <v>10</v>
      </c>
      <c r="B149" s="487" t="s">
        <v>29</v>
      </c>
      <c r="C149" s="440"/>
      <c r="D149" s="35"/>
      <c r="E149" s="147" t="s">
        <v>68</v>
      </c>
      <c r="F149" s="84"/>
      <c r="G149" s="68"/>
      <c r="H149" s="345"/>
      <c r="I149" s="69">
        <f>H149/H6</f>
        <v>0</v>
      </c>
      <c r="J149" s="63">
        <f t="shared" si="182"/>
        <v>0</v>
      </c>
      <c r="K149" s="92"/>
      <c r="L149" s="84"/>
      <c r="M149" s="345"/>
      <c r="N149" s="68"/>
      <c r="O149" s="345"/>
      <c r="P149" s="68">
        <f t="shared" si="309"/>
        <v>0</v>
      </c>
      <c r="Q149" s="202"/>
      <c r="R149" s="94">
        <f t="shared" si="217"/>
        <v>0</v>
      </c>
      <c r="S149" s="345">
        <f t="shared" si="218"/>
        <v>0</v>
      </c>
      <c r="T149" s="68">
        <f t="shared" si="219"/>
        <v>0</v>
      </c>
      <c r="U149" s="68">
        <f t="shared" si="220"/>
        <v>0</v>
      </c>
      <c r="V149" s="68">
        <f t="shared" si="221"/>
        <v>0</v>
      </c>
      <c r="W149" s="92" t="e">
        <f t="shared" si="222"/>
        <v>#DIV/0!</v>
      </c>
      <c r="X149" s="14"/>
      <c r="Y149" s="351" t="str">
        <f t="shared" si="184"/>
        <v/>
      </c>
      <c r="Z149" s="351" t="str">
        <f t="shared" si="185"/>
        <v/>
      </c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</row>
    <row r="150" spans="1:190" s="4" customFormat="1" ht="25.5" hidden="1" customHeight="1" thickBot="1" x14ac:dyDescent="0.3">
      <c r="A150" s="41">
        <v>11</v>
      </c>
      <c r="B150" s="486">
        <v>170703</v>
      </c>
      <c r="C150" s="439" t="s">
        <v>184</v>
      </c>
      <c r="D150" s="164" t="s">
        <v>185</v>
      </c>
      <c r="E150" s="165" t="s">
        <v>186</v>
      </c>
      <c r="F150" s="128"/>
      <c r="G150" s="110"/>
      <c r="H150" s="416"/>
      <c r="I150" s="69">
        <f>H150/H6</f>
        <v>0</v>
      </c>
      <c r="J150" s="70">
        <f t="shared" si="182"/>
        <v>0</v>
      </c>
      <c r="K150" s="92"/>
      <c r="L150" s="84"/>
      <c r="M150" s="345"/>
      <c r="N150" s="68"/>
      <c r="O150" s="345"/>
      <c r="P150" s="68">
        <f t="shared" si="309"/>
        <v>0</v>
      </c>
      <c r="Q150" s="202" t="e">
        <f>O150/N150</f>
        <v>#DIV/0!</v>
      </c>
      <c r="R150" s="94">
        <f t="shared" si="217"/>
        <v>0</v>
      </c>
      <c r="S150" s="345">
        <f t="shared" si="218"/>
        <v>0</v>
      </c>
      <c r="T150" s="68">
        <f t="shared" si="219"/>
        <v>0</v>
      </c>
      <c r="U150" s="68">
        <f t="shared" si="220"/>
        <v>0</v>
      </c>
      <c r="V150" s="68">
        <f t="shared" si="221"/>
        <v>0</v>
      </c>
      <c r="W150" s="92" t="e">
        <f t="shared" si="222"/>
        <v>#DIV/0!</v>
      </c>
      <c r="X150" s="25"/>
      <c r="Y150" s="351" t="str">
        <f t="shared" si="184"/>
        <v/>
      </c>
      <c r="Z150" s="351" t="str">
        <f t="shared" si="185"/>
        <v/>
      </c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</row>
    <row r="151" spans="1:190" s="19" customFormat="1" ht="30.75" hidden="1" customHeight="1" thickBot="1" x14ac:dyDescent="0.3">
      <c r="A151" s="42"/>
      <c r="B151" s="488"/>
      <c r="C151" s="441"/>
      <c r="D151" s="38"/>
      <c r="E151" s="149" t="s">
        <v>88</v>
      </c>
      <c r="F151" s="189"/>
      <c r="G151" s="213"/>
      <c r="H151" s="519"/>
      <c r="I151" s="111"/>
      <c r="J151" s="112">
        <f t="shared" si="182"/>
        <v>0</v>
      </c>
      <c r="K151" s="114"/>
      <c r="L151" s="316"/>
      <c r="M151" s="401"/>
      <c r="N151" s="73"/>
      <c r="O151" s="401"/>
      <c r="P151" s="73">
        <f t="shared" si="309"/>
        <v>0</v>
      </c>
      <c r="Q151" s="219" t="e">
        <f>O151/N151</f>
        <v>#DIV/0!</v>
      </c>
      <c r="R151" s="282">
        <f t="shared" si="217"/>
        <v>0</v>
      </c>
      <c r="S151" s="409">
        <f t="shared" si="218"/>
        <v>0</v>
      </c>
      <c r="T151" s="113">
        <f t="shared" si="219"/>
        <v>0</v>
      </c>
      <c r="U151" s="113">
        <f t="shared" si="220"/>
        <v>0</v>
      </c>
      <c r="V151" s="113">
        <f t="shared" si="221"/>
        <v>0</v>
      </c>
      <c r="W151" s="92" t="e">
        <f t="shared" si="222"/>
        <v>#DIV/0!</v>
      </c>
      <c r="X151" s="24"/>
      <c r="Y151" s="351" t="str">
        <f t="shared" si="184"/>
        <v/>
      </c>
      <c r="Z151" s="351" t="str">
        <f t="shared" si="185"/>
        <v/>
      </c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</row>
    <row r="152" spans="1:190" ht="31.5" hidden="1" customHeight="1" thickBot="1" x14ac:dyDescent="0.3">
      <c r="A152" s="43"/>
      <c r="B152" s="489"/>
      <c r="C152" s="442"/>
      <c r="D152" s="30"/>
      <c r="E152" s="150" t="s">
        <v>79</v>
      </c>
      <c r="F152" s="190"/>
      <c r="G152" s="227"/>
      <c r="H152" s="520"/>
      <c r="I152" s="100"/>
      <c r="J152" s="112">
        <f t="shared" si="182"/>
        <v>0</v>
      </c>
      <c r="K152" s="101"/>
      <c r="L152" s="78"/>
      <c r="M152" s="354"/>
      <c r="N152" s="77"/>
      <c r="O152" s="354"/>
      <c r="P152" s="77">
        <f>O152-N152</f>
        <v>0</v>
      </c>
      <c r="Q152" s="276" t="e">
        <f>O152/N152</f>
        <v>#DIV/0!</v>
      </c>
      <c r="R152" s="282">
        <f t="shared" si="217"/>
        <v>0</v>
      </c>
      <c r="S152" s="408">
        <f t="shared" si="218"/>
        <v>0</v>
      </c>
      <c r="T152" s="115">
        <f t="shared" si="219"/>
        <v>0</v>
      </c>
      <c r="U152" s="115">
        <f t="shared" si="220"/>
        <v>0</v>
      </c>
      <c r="V152" s="115">
        <f t="shared" si="221"/>
        <v>0</v>
      </c>
      <c r="W152" s="92" t="e">
        <f t="shared" si="222"/>
        <v>#DIV/0!</v>
      </c>
      <c r="X152" s="14"/>
      <c r="Y152" s="351" t="str">
        <f t="shared" si="184"/>
        <v/>
      </c>
      <c r="Z152" s="351" t="str">
        <f t="shared" si="185"/>
        <v/>
      </c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</row>
    <row r="153" spans="1:190" s="4" customFormat="1" ht="27" hidden="1" customHeight="1" thickBot="1" x14ac:dyDescent="0.3">
      <c r="A153" s="43">
        <v>14</v>
      </c>
      <c r="B153" s="489">
        <v>180000</v>
      </c>
      <c r="C153" s="442"/>
      <c r="D153" s="30"/>
      <c r="E153" s="161" t="s">
        <v>94</v>
      </c>
      <c r="F153" s="190"/>
      <c r="G153" s="227"/>
      <c r="H153" s="520"/>
      <c r="I153" s="100"/>
      <c r="J153" s="112">
        <f t="shared" si="182"/>
        <v>0</v>
      </c>
      <c r="K153" s="101"/>
      <c r="L153" s="317"/>
      <c r="M153" s="408"/>
      <c r="N153" s="115"/>
      <c r="O153" s="516"/>
      <c r="P153" s="115"/>
      <c r="Q153" s="283"/>
      <c r="R153" s="282">
        <f t="shared" si="217"/>
        <v>0</v>
      </c>
      <c r="S153" s="408">
        <f t="shared" si="218"/>
        <v>0</v>
      </c>
      <c r="T153" s="115">
        <f t="shared" si="219"/>
        <v>0</v>
      </c>
      <c r="U153" s="115">
        <f t="shared" si="220"/>
        <v>0</v>
      </c>
      <c r="V153" s="115">
        <f t="shared" si="221"/>
        <v>0</v>
      </c>
      <c r="W153" s="92" t="e">
        <f t="shared" si="222"/>
        <v>#DIV/0!</v>
      </c>
      <c r="X153" s="25"/>
      <c r="Y153" s="351" t="str">
        <f t="shared" si="184"/>
        <v/>
      </c>
      <c r="Z153" s="351" t="str">
        <f t="shared" si="185"/>
        <v/>
      </c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</row>
    <row r="154" spans="1:190" s="22" customFormat="1" ht="24.75" hidden="1" customHeight="1" thickBot="1" x14ac:dyDescent="0.3">
      <c r="A154" s="47">
        <v>12</v>
      </c>
      <c r="B154" s="158">
        <v>180107</v>
      </c>
      <c r="C154" s="443" t="s">
        <v>189</v>
      </c>
      <c r="D154" s="435" t="s">
        <v>190</v>
      </c>
      <c r="E154" s="166" t="s">
        <v>191</v>
      </c>
      <c r="F154" s="191"/>
      <c r="G154" s="198"/>
      <c r="H154" s="521"/>
      <c r="I154" s="116">
        <f>H154/H6</f>
        <v>0</v>
      </c>
      <c r="J154" s="63">
        <f t="shared" si="182"/>
        <v>0</v>
      </c>
      <c r="K154" s="92"/>
      <c r="L154" s="313"/>
      <c r="M154" s="405"/>
      <c r="N154" s="82"/>
      <c r="O154" s="521"/>
      <c r="P154" s="68">
        <f t="shared" si="309"/>
        <v>0</v>
      </c>
      <c r="Q154" s="202" t="e">
        <f>O154/N154</f>
        <v>#DIV/0!</v>
      </c>
      <c r="R154" s="207">
        <f t="shared" si="217"/>
        <v>0</v>
      </c>
      <c r="S154" s="405">
        <f t="shared" si="218"/>
        <v>0</v>
      </c>
      <c r="T154" s="82">
        <f t="shared" si="219"/>
        <v>0</v>
      </c>
      <c r="U154" s="82">
        <f t="shared" si="220"/>
        <v>0</v>
      </c>
      <c r="V154" s="82">
        <f t="shared" si="221"/>
        <v>0</v>
      </c>
      <c r="W154" s="92" t="e">
        <f t="shared" si="222"/>
        <v>#DIV/0!</v>
      </c>
      <c r="X154" s="14"/>
      <c r="Y154" s="351" t="str">
        <f t="shared" si="184"/>
        <v/>
      </c>
      <c r="Z154" s="351" t="str">
        <f t="shared" si="185"/>
        <v/>
      </c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</row>
    <row r="155" spans="1:190" ht="27" hidden="1" customHeight="1" thickBot="1" x14ac:dyDescent="0.3">
      <c r="A155" s="42"/>
      <c r="B155" s="490"/>
      <c r="C155" s="159"/>
      <c r="D155" s="159"/>
      <c r="E155" s="160" t="s">
        <v>61</v>
      </c>
      <c r="F155" s="444"/>
      <c r="G155" s="201"/>
      <c r="H155" s="509"/>
      <c r="I155" s="117">
        <f>H155/H6</f>
        <v>0</v>
      </c>
      <c r="J155" s="112">
        <f t="shared" si="182"/>
        <v>0</v>
      </c>
      <c r="K155" s="123"/>
      <c r="L155" s="316"/>
      <c r="M155" s="409"/>
      <c r="N155" s="113"/>
      <c r="O155" s="519"/>
      <c r="P155" s="113"/>
      <c r="Q155" s="218"/>
      <c r="R155" s="282">
        <f t="shared" si="217"/>
        <v>0</v>
      </c>
      <c r="S155" s="409">
        <f t="shared" si="218"/>
        <v>0</v>
      </c>
      <c r="T155" s="113">
        <f t="shared" si="219"/>
        <v>0</v>
      </c>
      <c r="U155" s="113">
        <f t="shared" si="220"/>
        <v>0</v>
      </c>
      <c r="V155" s="113">
        <f t="shared" si="221"/>
        <v>0</v>
      </c>
      <c r="W155" s="92" t="e">
        <f t="shared" si="222"/>
        <v>#DIV/0!</v>
      </c>
      <c r="X155" s="14"/>
      <c r="Y155" s="351" t="str">
        <f t="shared" si="184"/>
        <v/>
      </c>
      <c r="Z155" s="351" t="str">
        <f t="shared" si="185"/>
        <v/>
      </c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</row>
    <row r="156" spans="1:190" s="22" customFormat="1" ht="23.25" customHeight="1" thickBot="1" x14ac:dyDescent="0.3">
      <c r="A156" s="47">
        <v>10</v>
      </c>
      <c r="B156" s="158">
        <v>180404</v>
      </c>
      <c r="C156" s="164" t="s">
        <v>181</v>
      </c>
      <c r="D156" s="164" t="s">
        <v>401</v>
      </c>
      <c r="E156" s="228" t="s">
        <v>402</v>
      </c>
      <c r="F156" s="449"/>
      <c r="G156" s="198"/>
      <c r="H156" s="521"/>
      <c r="I156" s="116">
        <f>H156/H6</f>
        <v>0</v>
      </c>
      <c r="J156" s="61">
        <f t="shared" ref="J156" si="321">H156-G156</f>
        <v>0</v>
      </c>
      <c r="K156" s="98"/>
      <c r="L156" s="313">
        <v>450</v>
      </c>
      <c r="M156" s="405">
        <v>450</v>
      </c>
      <c r="N156" s="82">
        <v>450</v>
      </c>
      <c r="O156" s="521"/>
      <c r="P156" s="68">
        <f t="shared" ref="P156" si="322">O156-N156</f>
        <v>-450</v>
      </c>
      <c r="Q156" s="561">
        <f>O156/N156</f>
        <v>0</v>
      </c>
      <c r="R156" s="206">
        <f t="shared" ref="R156" si="323">SUM(F156,L156)</f>
        <v>450</v>
      </c>
      <c r="S156" s="405">
        <f t="shared" ref="S156" si="324">SUM(F156,M156)</f>
        <v>450</v>
      </c>
      <c r="T156" s="82">
        <f t="shared" ref="T156" si="325">SUM(G156,N156)</f>
        <v>450</v>
      </c>
      <c r="U156" s="82">
        <f t="shared" ref="U156" si="326">SUM(H156,O156)</f>
        <v>0</v>
      </c>
      <c r="V156" s="82">
        <f t="shared" ref="V156" si="327">U156-T156</f>
        <v>-450</v>
      </c>
      <c r="W156" s="92">
        <f t="shared" si="222"/>
        <v>0</v>
      </c>
      <c r="X156" s="14"/>
      <c r="Y156" s="351" t="str">
        <f t="shared" ref="Y156" si="328">IF(J156&lt;=0,"",IF(J156&gt;0,"НІ"))</f>
        <v/>
      </c>
      <c r="Z156" s="351" t="str">
        <f t="shared" ref="Z156" si="329">IF(P156&lt;=0,"",IF(P156&gt;0,"НІ"))</f>
        <v/>
      </c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</row>
    <row r="157" spans="1:190" s="22" customFormat="1" ht="23.25" customHeight="1" thickBot="1" x14ac:dyDescent="0.3">
      <c r="A157" s="47">
        <v>11</v>
      </c>
      <c r="B157" s="158">
        <v>180404</v>
      </c>
      <c r="C157" s="164" t="s">
        <v>451</v>
      </c>
      <c r="D157" s="164" t="s">
        <v>401</v>
      </c>
      <c r="E157" s="228" t="s">
        <v>452</v>
      </c>
      <c r="F157" s="449"/>
      <c r="G157" s="198"/>
      <c r="H157" s="521"/>
      <c r="I157" s="116">
        <f>H157/H6</f>
        <v>0</v>
      </c>
      <c r="J157" s="61">
        <f t="shared" ref="J157" si="330">H157-G157</f>
        <v>0</v>
      </c>
      <c r="K157" s="98"/>
      <c r="L157" s="313">
        <v>131.1</v>
      </c>
      <c r="M157" s="405">
        <v>131.1</v>
      </c>
      <c r="N157" s="82">
        <v>131.1</v>
      </c>
      <c r="O157" s="521">
        <v>23.3</v>
      </c>
      <c r="P157" s="68">
        <f t="shared" ref="P157" si="331">O157-N157</f>
        <v>-107.8</v>
      </c>
      <c r="Q157" s="561">
        <f>O157/N157</f>
        <v>0.17772692601067888</v>
      </c>
      <c r="R157" s="206">
        <f t="shared" ref="R157" si="332">SUM(F157,L157)</f>
        <v>131.1</v>
      </c>
      <c r="S157" s="405">
        <f t="shared" ref="S157" si="333">SUM(F157,M157)</f>
        <v>131.1</v>
      </c>
      <c r="T157" s="82">
        <f t="shared" ref="T157" si="334">SUM(G157,N157)</f>
        <v>131.1</v>
      </c>
      <c r="U157" s="82">
        <f t="shared" ref="U157" si="335">SUM(H157,O157)</f>
        <v>23.3</v>
      </c>
      <c r="V157" s="82">
        <f t="shared" ref="V157" si="336">U157-T157</f>
        <v>-107.8</v>
      </c>
      <c r="W157" s="92">
        <f t="shared" ref="W157" si="337">U157/T157</f>
        <v>0.17772692601067888</v>
      </c>
      <c r="X157" s="14"/>
      <c r="Y157" s="351"/>
      <c r="Z157" s="351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</row>
    <row r="158" spans="1:190" s="22" customFormat="1" ht="34.15" customHeight="1" thickBot="1" x14ac:dyDescent="0.3">
      <c r="A158" s="47">
        <v>12</v>
      </c>
      <c r="B158" s="158">
        <v>180404</v>
      </c>
      <c r="C158" s="164" t="s">
        <v>403</v>
      </c>
      <c r="D158" s="164" t="s">
        <v>401</v>
      </c>
      <c r="E158" s="228" t="s">
        <v>404</v>
      </c>
      <c r="F158" s="449"/>
      <c r="G158" s="198"/>
      <c r="H158" s="521"/>
      <c r="I158" s="116">
        <f>H158/H6</f>
        <v>0</v>
      </c>
      <c r="J158" s="61">
        <f t="shared" ref="J158:J159" si="338">H158-G158</f>
        <v>0</v>
      </c>
      <c r="K158" s="98"/>
      <c r="L158" s="313">
        <v>71.7</v>
      </c>
      <c r="M158" s="405">
        <v>71.7</v>
      </c>
      <c r="N158" s="82">
        <v>71.7</v>
      </c>
      <c r="O158" s="521">
        <v>21.5</v>
      </c>
      <c r="P158" s="68">
        <f t="shared" ref="P158:P159" si="339">O158-N158</f>
        <v>-50.2</v>
      </c>
      <c r="Q158" s="280">
        <f>O158/N158</f>
        <v>0.299860529986053</v>
      </c>
      <c r="R158" s="206">
        <f t="shared" ref="R158:R159" si="340">SUM(F158,L158)</f>
        <v>71.7</v>
      </c>
      <c r="S158" s="405">
        <f t="shared" ref="S158:S159" si="341">SUM(F158,M158)</f>
        <v>71.7</v>
      </c>
      <c r="T158" s="82">
        <f t="shared" ref="T158:T159" si="342">SUM(G158,N158)</f>
        <v>71.7</v>
      </c>
      <c r="U158" s="82">
        <f t="shared" ref="U158:U159" si="343">SUM(H158,O158)</f>
        <v>21.5</v>
      </c>
      <c r="V158" s="82">
        <f t="shared" ref="V158:V159" si="344">U158-T158</f>
        <v>-50.2</v>
      </c>
      <c r="W158" s="92">
        <f t="shared" si="222"/>
        <v>0.299860529986053</v>
      </c>
      <c r="X158" s="14"/>
      <c r="Y158" s="351" t="str">
        <f t="shared" ref="Y158:Y159" si="345">IF(J158&lt;=0,"",IF(J158&gt;0,"НІ"))</f>
        <v/>
      </c>
      <c r="Z158" s="351" t="str">
        <f t="shared" ref="Z158:Z159" si="346">IF(P158&lt;=0,"",IF(P158&gt;0,"НІ"))</f>
        <v/>
      </c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</row>
    <row r="159" spans="1:190" s="22" customFormat="1" ht="34.15" customHeight="1" thickBot="1" x14ac:dyDescent="0.3">
      <c r="A159" s="47">
        <v>13</v>
      </c>
      <c r="B159" s="158">
        <v>180404</v>
      </c>
      <c r="C159" s="164" t="s">
        <v>437</v>
      </c>
      <c r="D159" s="164" t="s">
        <v>401</v>
      </c>
      <c r="E159" s="228" t="s">
        <v>438</v>
      </c>
      <c r="F159" s="449"/>
      <c r="G159" s="198"/>
      <c r="H159" s="521"/>
      <c r="I159" s="116">
        <f>H159/H6</f>
        <v>0</v>
      </c>
      <c r="J159" s="61">
        <f t="shared" si="338"/>
        <v>0</v>
      </c>
      <c r="K159" s="98"/>
      <c r="L159" s="313">
        <v>963.5</v>
      </c>
      <c r="M159" s="82">
        <v>963.5</v>
      </c>
      <c r="N159" s="82">
        <v>907.5</v>
      </c>
      <c r="O159" s="521">
        <v>0</v>
      </c>
      <c r="P159" s="68">
        <f t="shared" si="339"/>
        <v>-907.5</v>
      </c>
      <c r="Q159" s="202">
        <f t="shared" ref="Q159" si="347">O159/N159</f>
        <v>0</v>
      </c>
      <c r="R159" s="206">
        <f t="shared" si="340"/>
        <v>963.5</v>
      </c>
      <c r="S159" s="405">
        <f t="shared" si="341"/>
        <v>963.5</v>
      </c>
      <c r="T159" s="82">
        <f t="shared" si="342"/>
        <v>907.5</v>
      </c>
      <c r="U159" s="82">
        <f t="shared" si="343"/>
        <v>0</v>
      </c>
      <c r="V159" s="82">
        <f t="shared" si="344"/>
        <v>-907.5</v>
      </c>
      <c r="W159" s="92">
        <f t="shared" si="222"/>
        <v>0</v>
      </c>
      <c r="X159" s="14"/>
      <c r="Y159" s="351" t="str">
        <f t="shared" si="345"/>
        <v/>
      </c>
      <c r="Z159" s="351" t="str">
        <f t="shared" si="346"/>
        <v/>
      </c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</row>
    <row r="160" spans="1:190" s="22" customFormat="1" ht="34.15" customHeight="1" thickBot="1" x14ac:dyDescent="0.3">
      <c r="A160" s="47">
        <v>14</v>
      </c>
      <c r="B160" s="158">
        <v>180404</v>
      </c>
      <c r="C160" s="164" t="s">
        <v>419</v>
      </c>
      <c r="D160" s="164" t="s">
        <v>179</v>
      </c>
      <c r="E160" s="228" t="s">
        <v>420</v>
      </c>
      <c r="F160" s="449"/>
      <c r="G160" s="198"/>
      <c r="H160" s="521"/>
      <c r="I160" s="116">
        <f>H160/H6</f>
        <v>0</v>
      </c>
      <c r="J160" s="61">
        <f t="shared" ref="J160:J161" si="348">H160-G160</f>
        <v>0</v>
      </c>
      <c r="K160" s="98"/>
      <c r="L160" s="313">
        <v>1009.6</v>
      </c>
      <c r="M160" s="82">
        <v>2444.1</v>
      </c>
      <c r="N160" s="82">
        <v>2444.1</v>
      </c>
      <c r="O160" s="521">
        <v>1434.4</v>
      </c>
      <c r="P160" s="68">
        <f t="shared" ref="P160:P161" si="349">O160-N160</f>
        <v>-1009.6999999999998</v>
      </c>
      <c r="Q160" s="202">
        <f t="shared" ref="Q160:Q161" si="350">O160/N160</f>
        <v>0.58688269710731977</v>
      </c>
      <c r="R160" s="206">
        <f t="shared" ref="R160:R161" si="351">SUM(F160,L160)</f>
        <v>1009.6</v>
      </c>
      <c r="S160" s="405">
        <f t="shared" ref="S160:S161" si="352">SUM(F160,M160)</f>
        <v>2444.1</v>
      </c>
      <c r="T160" s="82">
        <f t="shared" ref="T160:T161" si="353">SUM(G160,N160)</f>
        <v>2444.1</v>
      </c>
      <c r="U160" s="82">
        <f t="shared" ref="U160:U161" si="354">SUM(H160,O160)</f>
        <v>1434.4</v>
      </c>
      <c r="V160" s="82">
        <f t="shared" ref="V160:V161" si="355">U160-T160</f>
        <v>-1009.6999999999998</v>
      </c>
      <c r="W160" s="92">
        <f t="shared" si="222"/>
        <v>0.58688269710731977</v>
      </c>
      <c r="X160" s="14"/>
      <c r="Y160" s="351" t="str">
        <f t="shared" ref="Y160" si="356">IF(J160&lt;=0,"",IF(J160&gt;0,"НІ"))</f>
        <v/>
      </c>
      <c r="Z160" s="351" t="str">
        <f t="shared" ref="Z160" si="357">IF(P160&lt;=0,"",IF(P160&gt;0,"НІ"))</f>
        <v/>
      </c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</row>
    <row r="161" spans="1:190" s="729" customFormat="1" ht="36" customHeight="1" thickBot="1" x14ac:dyDescent="0.3">
      <c r="A161" s="720"/>
      <c r="B161" s="721"/>
      <c r="C161" s="722"/>
      <c r="D161" s="722"/>
      <c r="E161" s="723" t="s">
        <v>423</v>
      </c>
      <c r="F161" s="724"/>
      <c r="G161" s="725"/>
      <c r="H161" s="725"/>
      <c r="I161" s="726">
        <f>H161/H6</f>
        <v>0</v>
      </c>
      <c r="J161" s="725">
        <f t="shared" si="348"/>
        <v>0</v>
      </c>
      <c r="K161" s="727"/>
      <c r="L161" s="724">
        <v>1187.7</v>
      </c>
      <c r="M161" s="725">
        <v>1187.7</v>
      </c>
      <c r="N161" s="725">
        <v>937.7</v>
      </c>
      <c r="O161" s="728"/>
      <c r="P161" s="725">
        <f t="shared" si="349"/>
        <v>-937.7</v>
      </c>
      <c r="Q161" s="727">
        <f t="shared" si="350"/>
        <v>0</v>
      </c>
      <c r="R161" s="724">
        <f t="shared" si="351"/>
        <v>1187.7</v>
      </c>
      <c r="S161" s="725">
        <f t="shared" si="352"/>
        <v>1187.7</v>
      </c>
      <c r="T161" s="725">
        <f t="shared" si="353"/>
        <v>937.7</v>
      </c>
      <c r="U161" s="725">
        <f t="shared" si="354"/>
        <v>0</v>
      </c>
      <c r="V161" s="725">
        <f t="shared" si="355"/>
        <v>-937.7</v>
      </c>
      <c r="W161" s="630">
        <f t="shared" ref="W161:W215" si="358">U161/T161</f>
        <v>0</v>
      </c>
      <c r="X161" s="647"/>
      <c r="Y161" s="590"/>
      <c r="Z161" s="590"/>
      <c r="AA161" s="648"/>
      <c r="AB161" s="648"/>
      <c r="AC161" s="648"/>
      <c r="AD161" s="648"/>
      <c r="AE161" s="648"/>
      <c r="AF161" s="648"/>
      <c r="AG161" s="648"/>
      <c r="AH161" s="648"/>
      <c r="AI161" s="648"/>
      <c r="AJ161" s="648"/>
      <c r="AK161" s="648"/>
      <c r="AL161" s="648"/>
      <c r="AM161" s="648"/>
      <c r="AN161" s="648"/>
      <c r="AO161" s="648"/>
      <c r="AP161" s="648"/>
      <c r="AQ161" s="648"/>
      <c r="AR161" s="648"/>
      <c r="AS161" s="648"/>
      <c r="AT161" s="648"/>
      <c r="AU161" s="648"/>
      <c r="AV161" s="649"/>
      <c r="AW161" s="649"/>
      <c r="AX161" s="649"/>
      <c r="AY161" s="649"/>
      <c r="AZ161" s="649"/>
      <c r="BA161" s="649"/>
      <c r="BB161" s="649"/>
      <c r="BC161" s="649"/>
      <c r="BD161" s="649"/>
      <c r="BE161" s="649"/>
      <c r="BF161" s="649"/>
      <c r="BG161" s="649"/>
      <c r="BH161" s="649"/>
      <c r="BI161" s="649"/>
      <c r="BJ161" s="649"/>
      <c r="BK161" s="649"/>
      <c r="BL161" s="649"/>
      <c r="BM161" s="649"/>
      <c r="BN161" s="649"/>
      <c r="BO161" s="649"/>
      <c r="BP161" s="649"/>
      <c r="BQ161" s="649"/>
      <c r="BR161" s="649"/>
      <c r="BS161" s="649"/>
      <c r="BT161" s="649"/>
      <c r="BU161" s="649"/>
      <c r="BV161" s="649"/>
      <c r="BW161" s="649"/>
      <c r="BX161" s="649"/>
      <c r="BY161" s="649"/>
      <c r="BZ161" s="649"/>
      <c r="CA161" s="649"/>
      <c r="CB161" s="649"/>
      <c r="CC161" s="649"/>
      <c r="CD161" s="649"/>
      <c r="CE161" s="649"/>
      <c r="CF161" s="649"/>
      <c r="CG161" s="649"/>
      <c r="CH161" s="649"/>
      <c r="CI161" s="649"/>
      <c r="CJ161" s="649"/>
      <c r="CK161" s="649"/>
      <c r="CL161" s="649"/>
      <c r="CM161" s="649"/>
      <c r="CN161" s="649"/>
      <c r="CO161" s="649"/>
      <c r="CP161" s="649"/>
      <c r="CQ161" s="649"/>
      <c r="CR161" s="649"/>
      <c r="CS161" s="649"/>
      <c r="CT161" s="649"/>
      <c r="CU161" s="649"/>
      <c r="CV161" s="649"/>
      <c r="CW161" s="649"/>
      <c r="CX161" s="649"/>
      <c r="CY161" s="649"/>
      <c r="CZ161" s="649"/>
      <c r="DA161" s="649"/>
      <c r="DB161" s="649"/>
      <c r="DC161" s="649"/>
      <c r="DD161" s="649"/>
      <c r="DE161" s="649"/>
      <c r="DF161" s="649"/>
      <c r="DG161" s="649"/>
      <c r="DH161" s="649"/>
      <c r="DI161" s="649"/>
      <c r="DJ161" s="649"/>
      <c r="DK161" s="649"/>
      <c r="DL161" s="649"/>
      <c r="DM161" s="649"/>
      <c r="DN161" s="649"/>
      <c r="DO161" s="649"/>
      <c r="DP161" s="649"/>
      <c r="DQ161" s="649"/>
      <c r="DR161" s="649"/>
      <c r="DS161" s="649"/>
      <c r="DT161" s="649"/>
      <c r="DU161" s="649"/>
      <c r="DV161" s="649"/>
      <c r="DW161" s="649"/>
      <c r="DX161" s="649"/>
      <c r="DY161" s="649"/>
      <c r="DZ161" s="649"/>
      <c r="EA161" s="649"/>
      <c r="EB161" s="649"/>
      <c r="EC161" s="649"/>
      <c r="ED161" s="649"/>
      <c r="EE161" s="649"/>
      <c r="EF161" s="649"/>
      <c r="EG161" s="649"/>
      <c r="EH161" s="649"/>
      <c r="EI161" s="649"/>
      <c r="EJ161" s="649"/>
      <c r="EK161" s="649"/>
      <c r="EL161" s="649"/>
      <c r="EM161" s="649"/>
      <c r="EN161" s="649"/>
      <c r="EO161" s="649"/>
      <c r="EP161" s="649"/>
      <c r="EQ161" s="649"/>
      <c r="ER161" s="649"/>
      <c r="ES161" s="649"/>
      <c r="ET161" s="649"/>
      <c r="EU161" s="649"/>
      <c r="EV161" s="649"/>
      <c r="EW161" s="649"/>
      <c r="EX161" s="649"/>
      <c r="EY161" s="649"/>
      <c r="EZ161" s="649"/>
      <c r="FA161" s="649"/>
      <c r="FB161" s="649"/>
      <c r="FC161" s="649"/>
      <c r="FD161" s="649"/>
      <c r="FE161" s="649"/>
      <c r="FF161" s="649"/>
      <c r="FG161" s="649"/>
      <c r="FH161" s="649"/>
      <c r="FI161" s="649"/>
      <c r="FJ161" s="649"/>
      <c r="FK161" s="649"/>
      <c r="FL161" s="649"/>
      <c r="FM161" s="649"/>
      <c r="FN161" s="649"/>
      <c r="FO161" s="649"/>
      <c r="FP161" s="649"/>
      <c r="FQ161" s="649"/>
      <c r="FR161" s="649"/>
      <c r="FS161" s="649"/>
      <c r="FT161" s="649"/>
      <c r="FU161" s="649"/>
      <c r="FV161" s="649"/>
      <c r="FW161" s="649"/>
      <c r="FX161" s="649"/>
      <c r="FY161" s="649"/>
      <c r="FZ161" s="649"/>
      <c r="GA161" s="649"/>
      <c r="GB161" s="649"/>
      <c r="GC161" s="649"/>
      <c r="GD161" s="649"/>
      <c r="GE161" s="649"/>
      <c r="GF161" s="649"/>
      <c r="GG161" s="649"/>
      <c r="GH161" s="649"/>
    </row>
    <row r="162" spans="1:190" s="22" customFormat="1" ht="34.15" customHeight="1" thickBot="1" x14ac:dyDescent="0.3">
      <c r="A162" s="129">
        <v>15</v>
      </c>
      <c r="B162" s="473"/>
      <c r="C162" s="544" t="s">
        <v>417</v>
      </c>
      <c r="D162" s="544" t="s">
        <v>185</v>
      </c>
      <c r="E162" s="541" t="s">
        <v>418</v>
      </c>
      <c r="F162" s="542">
        <v>4426.2</v>
      </c>
      <c r="G162" s="199">
        <v>4426.2</v>
      </c>
      <c r="H162" s="523">
        <v>3924.5</v>
      </c>
      <c r="I162" s="60">
        <f>H162/H6</f>
        <v>9.1557038903751133E-3</v>
      </c>
      <c r="J162" s="63">
        <f t="shared" ref="J162" si="359">H162-G162</f>
        <v>-501.69999999999982</v>
      </c>
      <c r="K162" s="93">
        <f>H162/G162</f>
        <v>0.88665220731101169</v>
      </c>
      <c r="L162" s="62">
        <v>44.1</v>
      </c>
      <c r="M162" s="397">
        <v>44.1</v>
      </c>
      <c r="N162" s="59">
        <v>44.1</v>
      </c>
      <c r="O162" s="523">
        <v>17.2</v>
      </c>
      <c r="P162" s="59">
        <f t="shared" ref="P162" si="360">O162-N162</f>
        <v>-26.900000000000002</v>
      </c>
      <c r="Q162" s="556"/>
      <c r="R162" s="207">
        <f t="shared" ref="R162" si="361">SUM(F162,L162)</f>
        <v>4470.3</v>
      </c>
      <c r="S162" s="397">
        <f t="shared" ref="S162" si="362">SUM(F162,M162)</f>
        <v>4470.3</v>
      </c>
      <c r="T162" s="59">
        <f t="shared" ref="T162" si="363">SUM(G162,N162)</f>
        <v>4470.3</v>
      </c>
      <c r="U162" s="59">
        <f t="shared" ref="U162" si="364">SUM(H162,O162)</f>
        <v>3941.7</v>
      </c>
      <c r="V162" s="59">
        <f t="shared" ref="V162" si="365">U162-T162</f>
        <v>-528.60000000000036</v>
      </c>
      <c r="W162" s="92">
        <f t="shared" si="358"/>
        <v>0.88175290248976568</v>
      </c>
      <c r="X162" s="14"/>
      <c r="Y162" s="351"/>
      <c r="Z162" s="351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</row>
    <row r="163" spans="1:190" s="22" customFormat="1" ht="23.25" customHeight="1" thickBot="1" x14ac:dyDescent="0.3">
      <c r="A163" s="47">
        <v>16</v>
      </c>
      <c r="B163" s="158">
        <v>180404</v>
      </c>
      <c r="C163" s="164" t="s">
        <v>370</v>
      </c>
      <c r="D163" s="164" t="s">
        <v>188</v>
      </c>
      <c r="E163" s="228" t="s">
        <v>192</v>
      </c>
      <c r="F163" s="449">
        <v>198</v>
      </c>
      <c r="G163" s="198">
        <v>198</v>
      </c>
      <c r="H163" s="198">
        <v>27.1</v>
      </c>
      <c r="I163" s="116">
        <f>H163/H6</f>
        <v>6.3223232368241972E-5</v>
      </c>
      <c r="J163" s="61">
        <f t="shared" si="182"/>
        <v>-170.9</v>
      </c>
      <c r="K163" s="98">
        <f>H163/G163</f>
        <v>0.13686868686868689</v>
      </c>
      <c r="L163" s="313"/>
      <c r="M163" s="405">
        <v>83.5</v>
      </c>
      <c r="N163" s="82"/>
      <c r="O163" s="521"/>
      <c r="P163" s="68">
        <f t="shared" si="309"/>
        <v>0</v>
      </c>
      <c r="Q163" s="280"/>
      <c r="R163" s="206">
        <f t="shared" si="217"/>
        <v>198</v>
      </c>
      <c r="S163" s="405">
        <f t="shared" si="218"/>
        <v>281.5</v>
      </c>
      <c r="T163" s="82">
        <f t="shared" si="219"/>
        <v>198</v>
      </c>
      <c r="U163" s="82">
        <f t="shared" si="220"/>
        <v>27.1</v>
      </c>
      <c r="V163" s="82">
        <f t="shared" si="221"/>
        <v>-170.9</v>
      </c>
      <c r="W163" s="92">
        <f t="shared" si="358"/>
        <v>0.13686868686868689</v>
      </c>
      <c r="X163" s="14"/>
      <c r="Y163" s="351" t="str">
        <f t="shared" si="184"/>
        <v/>
      </c>
      <c r="Z163" s="351" t="str">
        <f t="shared" si="185"/>
        <v/>
      </c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</row>
    <row r="164" spans="1:190" s="19" customFormat="1" ht="21.75" hidden="1" customHeight="1" thickBot="1" x14ac:dyDescent="0.3">
      <c r="A164" s="41">
        <v>14</v>
      </c>
      <c r="B164" s="157">
        <v>180409</v>
      </c>
      <c r="C164" s="164" t="s">
        <v>371</v>
      </c>
      <c r="D164" s="168" t="s">
        <v>179</v>
      </c>
      <c r="E164" s="229" t="s">
        <v>193</v>
      </c>
      <c r="F164" s="128"/>
      <c r="G164" s="110"/>
      <c r="H164" s="416"/>
      <c r="I164" s="118"/>
      <c r="J164" s="66">
        <f t="shared" si="182"/>
        <v>0</v>
      </c>
      <c r="K164" s="120"/>
      <c r="L164" s="94">
        <f>SUM(L165:L168)</f>
        <v>0</v>
      </c>
      <c r="M164" s="345">
        <f>SUM(M165:M168)</f>
        <v>0</v>
      </c>
      <c r="N164" s="68">
        <f>SUM(N165:N168)</f>
        <v>0</v>
      </c>
      <c r="O164" s="345">
        <f>SUM(O165:O168)</f>
        <v>0</v>
      </c>
      <c r="P164" s="68">
        <f>SUM(P165:P168)</f>
        <v>0</v>
      </c>
      <c r="Q164" s="202" t="e">
        <f t="shared" ref="Q164:Q197" si="366">O164/N164</f>
        <v>#DIV/0!</v>
      </c>
      <c r="R164" s="94">
        <f t="shared" si="217"/>
        <v>0</v>
      </c>
      <c r="S164" s="345">
        <f t="shared" si="218"/>
        <v>0</v>
      </c>
      <c r="T164" s="68">
        <f t="shared" si="219"/>
        <v>0</v>
      </c>
      <c r="U164" s="68">
        <f t="shared" si="220"/>
        <v>0</v>
      </c>
      <c r="V164" s="68">
        <f t="shared" si="221"/>
        <v>0</v>
      </c>
      <c r="W164" s="92" t="e">
        <f t="shared" si="358"/>
        <v>#DIV/0!</v>
      </c>
      <c r="X164" s="24"/>
      <c r="Y164" s="351" t="str">
        <f t="shared" si="184"/>
        <v/>
      </c>
      <c r="Z164" s="351" t="str">
        <f t="shared" si="185"/>
        <v/>
      </c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</row>
    <row r="165" spans="1:190" ht="18" hidden="1" customHeight="1" thickBot="1" x14ac:dyDescent="0.3">
      <c r="A165" s="42"/>
      <c r="B165" s="490"/>
      <c r="C165" s="48"/>
      <c r="D165" s="48"/>
      <c r="E165" s="149" t="s">
        <v>119</v>
      </c>
      <c r="F165" s="189"/>
      <c r="G165" s="213"/>
      <c r="H165" s="519"/>
      <c r="I165" s="99"/>
      <c r="J165" s="72">
        <f t="shared" si="182"/>
        <v>0</v>
      </c>
      <c r="K165" s="126"/>
      <c r="L165" s="220"/>
      <c r="M165" s="399"/>
      <c r="N165" s="346"/>
      <c r="O165" s="534"/>
      <c r="P165" s="137">
        <f t="shared" si="309"/>
        <v>0</v>
      </c>
      <c r="Q165" s="555" t="e">
        <f t="shared" si="366"/>
        <v>#DIV/0!</v>
      </c>
      <c r="R165" s="320">
        <f t="shared" si="217"/>
        <v>0</v>
      </c>
      <c r="S165" s="423">
        <f t="shared" si="218"/>
        <v>0</v>
      </c>
      <c r="T165" s="321">
        <f t="shared" si="219"/>
        <v>0</v>
      </c>
      <c r="U165" s="321">
        <f t="shared" si="220"/>
        <v>0</v>
      </c>
      <c r="V165" s="321">
        <f t="shared" si="221"/>
        <v>0</v>
      </c>
      <c r="W165" s="92" t="e">
        <f t="shared" si="358"/>
        <v>#DIV/0!</v>
      </c>
      <c r="X165" s="14"/>
      <c r="Y165" s="351" t="str">
        <f t="shared" si="184"/>
        <v/>
      </c>
      <c r="Z165" s="351" t="str">
        <f t="shared" si="185"/>
        <v/>
      </c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</row>
    <row r="166" spans="1:190" ht="21" hidden="1" customHeight="1" thickBot="1" x14ac:dyDescent="0.3">
      <c r="A166" s="43"/>
      <c r="B166" s="491"/>
      <c r="C166" s="132"/>
      <c r="D166" s="30"/>
      <c r="E166" s="156" t="s">
        <v>194</v>
      </c>
      <c r="F166" s="310"/>
      <c r="G166" s="227"/>
      <c r="H166" s="520"/>
      <c r="I166" s="100"/>
      <c r="J166" s="87">
        <f t="shared" si="182"/>
        <v>0</v>
      </c>
      <c r="K166" s="319"/>
      <c r="L166" s="203"/>
      <c r="M166" s="354"/>
      <c r="N166" s="78"/>
      <c r="O166" s="535"/>
      <c r="P166" s="77">
        <f t="shared" si="309"/>
        <v>0</v>
      </c>
      <c r="Q166" s="277" t="e">
        <f t="shared" si="366"/>
        <v>#DIV/0!</v>
      </c>
      <c r="R166" s="312">
        <f t="shared" si="217"/>
        <v>0</v>
      </c>
      <c r="S166" s="408">
        <f t="shared" si="218"/>
        <v>0</v>
      </c>
      <c r="T166" s="115">
        <f t="shared" si="219"/>
        <v>0</v>
      </c>
      <c r="U166" s="115">
        <f t="shared" si="220"/>
        <v>0</v>
      </c>
      <c r="V166" s="115">
        <f t="shared" si="221"/>
        <v>0</v>
      </c>
      <c r="W166" s="92" t="e">
        <f t="shared" si="358"/>
        <v>#DIV/0!</v>
      </c>
      <c r="X166" s="14"/>
      <c r="Y166" s="351" t="str">
        <f t="shared" si="184"/>
        <v/>
      </c>
      <c r="Z166" s="351" t="str">
        <f t="shared" si="185"/>
        <v/>
      </c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</row>
    <row r="167" spans="1:190" ht="20.25" hidden="1" customHeight="1" thickBot="1" x14ac:dyDescent="0.3">
      <c r="A167" s="42"/>
      <c r="B167" s="489"/>
      <c r="C167" s="30"/>
      <c r="D167" s="48"/>
      <c r="E167" s="149" t="s">
        <v>116</v>
      </c>
      <c r="F167" s="189"/>
      <c r="G167" s="213"/>
      <c r="H167" s="519"/>
      <c r="I167" s="99"/>
      <c r="J167" s="76">
        <f t="shared" si="182"/>
        <v>0</v>
      </c>
      <c r="K167" s="126"/>
      <c r="L167" s="205"/>
      <c r="M167" s="404"/>
      <c r="N167" s="279"/>
      <c r="O167" s="536"/>
      <c r="P167" s="107">
        <f t="shared" si="309"/>
        <v>0</v>
      </c>
      <c r="Q167" s="280" t="e">
        <f t="shared" si="366"/>
        <v>#DIV/0!</v>
      </c>
      <c r="R167" s="206">
        <f t="shared" si="217"/>
        <v>0</v>
      </c>
      <c r="S167" s="397">
        <f t="shared" si="218"/>
        <v>0</v>
      </c>
      <c r="T167" s="59">
        <f t="shared" si="219"/>
        <v>0</v>
      </c>
      <c r="U167" s="59">
        <f t="shared" si="220"/>
        <v>0</v>
      </c>
      <c r="V167" s="59">
        <f t="shared" si="221"/>
        <v>0</v>
      </c>
      <c r="W167" s="92" t="e">
        <f t="shared" si="358"/>
        <v>#DIV/0!</v>
      </c>
      <c r="X167" s="14"/>
      <c r="Y167" s="351" t="str">
        <f t="shared" si="184"/>
        <v/>
      </c>
      <c r="Z167" s="351" t="str">
        <f t="shared" si="185"/>
        <v/>
      </c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</row>
    <row r="168" spans="1:190" ht="21.75" hidden="1" customHeight="1" thickBot="1" x14ac:dyDescent="0.3">
      <c r="A168" s="44"/>
      <c r="B168" s="491"/>
      <c r="C168" s="132"/>
      <c r="D168" s="132"/>
      <c r="E168" s="151" t="s">
        <v>66</v>
      </c>
      <c r="F168" s="192"/>
      <c r="G168" s="230"/>
      <c r="H168" s="522"/>
      <c r="I168" s="104"/>
      <c r="J168" s="85">
        <f t="shared" si="182"/>
        <v>0</v>
      </c>
      <c r="K168" s="127"/>
      <c r="L168" s="281"/>
      <c r="M168" s="410"/>
      <c r="N168" s="81"/>
      <c r="O168" s="537"/>
      <c r="P168" s="107">
        <f t="shared" si="309"/>
        <v>0</v>
      </c>
      <c r="Q168" s="286" t="e">
        <f t="shared" si="366"/>
        <v>#DIV/0!</v>
      </c>
      <c r="R168" s="207">
        <f t="shared" si="217"/>
        <v>0</v>
      </c>
      <c r="S168" s="397">
        <f t="shared" si="218"/>
        <v>0</v>
      </c>
      <c r="T168" s="59">
        <f t="shared" si="219"/>
        <v>0</v>
      </c>
      <c r="U168" s="59">
        <f t="shared" si="220"/>
        <v>0</v>
      </c>
      <c r="V168" s="59">
        <f t="shared" si="221"/>
        <v>0</v>
      </c>
      <c r="W168" s="92" t="e">
        <f t="shared" si="358"/>
        <v>#DIV/0!</v>
      </c>
      <c r="X168" s="14"/>
      <c r="Y168" s="351" t="str">
        <f t="shared" ref="Y168:Y218" si="367">IF(J168&lt;=0,"",IF(J168&gt;0,"НІ"))</f>
        <v/>
      </c>
      <c r="Z168" s="351" t="str">
        <f t="shared" ref="Z168:Z218" si="368">IF(P168&lt;=0,"",IF(P168&gt;0,"НІ"))</f>
        <v/>
      </c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</row>
    <row r="169" spans="1:190" s="49" customFormat="1" ht="22.5" hidden="1" customHeight="1" thickBot="1" x14ac:dyDescent="0.3">
      <c r="A169" s="41">
        <v>15</v>
      </c>
      <c r="B169" s="486">
        <v>180410</v>
      </c>
      <c r="C169" s="164" t="s">
        <v>187</v>
      </c>
      <c r="D169" s="164" t="s">
        <v>188</v>
      </c>
      <c r="E169" s="228" t="s">
        <v>120</v>
      </c>
      <c r="F169" s="128"/>
      <c r="G169" s="110"/>
      <c r="H169" s="416"/>
      <c r="I169" s="109"/>
      <c r="J169" s="70"/>
      <c r="K169" s="92"/>
      <c r="L169" s="207"/>
      <c r="M169" s="397"/>
      <c r="N169" s="68"/>
      <c r="O169" s="416"/>
      <c r="P169" s="59">
        <f t="shared" si="309"/>
        <v>0</v>
      </c>
      <c r="Q169" s="202" t="e">
        <f t="shared" si="366"/>
        <v>#DIV/0!</v>
      </c>
      <c r="R169" s="207">
        <f>SUM(F169,L169)</f>
        <v>0</v>
      </c>
      <c r="S169" s="397">
        <f>SUM(F169,M169)</f>
        <v>0</v>
      </c>
      <c r="T169" s="59">
        <f>SUM(G169,N169)</f>
        <v>0</v>
      </c>
      <c r="U169" s="59">
        <f>SUM(H169,O169)</f>
        <v>0</v>
      </c>
      <c r="V169" s="59">
        <f>U169-T169</f>
        <v>0</v>
      </c>
      <c r="W169" s="92" t="e">
        <f t="shared" si="358"/>
        <v>#DIV/0!</v>
      </c>
      <c r="X169" s="25"/>
      <c r="Y169" s="351" t="str">
        <f t="shared" si="367"/>
        <v/>
      </c>
      <c r="Z169" s="351" t="str">
        <f t="shared" si="368"/>
        <v/>
      </c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</row>
    <row r="170" spans="1:190" ht="32.25" hidden="1" customHeight="1" thickBot="1" x14ac:dyDescent="0.3">
      <c r="A170" s="129">
        <v>16</v>
      </c>
      <c r="B170" s="492" t="s">
        <v>39</v>
      </c>
      <c r="C170" s="58" t="s">
        <v>198</v>
      </c>
      <c r="D170" s="58" t="s">
        <v>197</v>
      </c>
      <c r="E170" s="152" t="s">
        <v>82</v>
      </c>
      <c r="F170" s="193"/>
      <c r="G170" s="199"/>
      <c r="H170" s="523"/>
      <c r="I170" s="60">
        <f>H170/H6</f>
        <v>0</v>
      </c>
      <c r="J170" s="63">
        <f t="shared" si="182"/>
        <v>0</v>
      </c>
      <c r="K170" s="119" t="e">
        <f t="shared" ref="K170:K176" si="369">H170/G170</f>
        <v>#DIV/0!</v>
      </c>
      <c r="L170" s="207"/>
      <c r="M170" s="397"/>
      <c r="N170" s="59"/>
      <c r="O170" s="523"/>
      <c r="P170" s="59">
        <f>O170-N170</f>
        <v>0</v>
      </c>
      <c r="Q170" s="274"/>
      <c r="R170" s="207">
        <f t="shared" si="217"/>
        <v>0</v>
      </c>
      <c r="S170" s="397">
        <f t="shared" si="218"/>
        <v>0</v>
      </c>
      <c r="T170" s="59">
        <f t="shared" si="219"/>
        <v>0</v>
      </c>
      <c r="U170" s="59">
        <f t="shared" si="220"/>
        <v>0</v>
      </c>
      <c r="V170" s="59">
        <f t="shared" si="221"/>
        <v>0</v>
      </c>
      <c r="W170" s="92" t="e">
        <f t="shared" si="358"/>
        <v>#DIV/0!</v>
      </c>
      <c r="X170" s="14"/>
      <c r="Y170" s="351" t="str">
        <f t="shared" si="367"/>
        <v/>
      </c>
      <c r="Z170" s="351" t="str">
        <f t="shared" si="368"/>
        <v/>
      </c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</row>
    <row r="171" spans="1:190" s="57" customFormat="1" ht="24.75" hidden="1" customHeight="1" thickBot="1" x14ac:dyDescent="0.3">
      <c r="A171" s="45"/>
      <c r="B171" s="493"/>
      <c r="C171" s="171"/>
      <c r="D171" s="171"/>
      <c r="E171" s="160" t="s">
        <v>126</v>
      </c>
      <c r="F171" s="194"/>
      <c r="G171" s="214"/>
      <c r="H171" s="524"/>
      <c r="I171" s="65">
        <f>H171/H6</f>
        <v>0</v>
      </c>
      <c r="J171" s="66">
        <f t="shared" si="182"/>
        <v>0</v>
      </c>
      <c r="K171" s="67" t="e">
        <f t="shared" si="369"/>
        <v>#DIV/0!</v>
      </c>
      <c r="L171" s="315"/>
      <c r="M171" s="407"/>
      <c r="N171" s="212"/>
      <c r="O171" s="524"/>
      <c r="P171" s="212"/>
      <c r="Q171" s="218"/>
      <c r="R171" s="285">
        <f t="shared" si="217"/>
        <v>0</v>
      </c>
      <c r="S171" s="397">
        <f t="shared" si="218"/>
        <v>0</v>
      </c>
      <c r="T171" s="59">
        <f>SUM(G171,N171)</f>
        <v>0</v>
      </c>
      <c r="U171" s="59">
        <f>SUM(H171,O171)</f>
        <v>0</v>
      </c>
      <c r="V171" s="59">
        <f>U171-T171</f>
        <v>0</v>
      </c>
      <c r="W171" s="92" t="e">
        <f t="shared" si="358"/>
        <v>#DIV/0!</v>
      </c>
      <c r="X171" s="54"/>
      <c r="Y171" s="351" t="str">
        <f t="shared" si="367"/>
        <v/>
      </c>
      <c r="Z171" s="351" t="str">
        <f t="shared" si="368"/>
        <v/>
      </c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  <c r="DH171" s="56"/>
      <c r="DI171" s="56"/>
      <c r="DJ171" s="56"/>
      <c r="DK171" s="56"/>
      <c r="DL171" s="56"/>
      <c r="DM171" s="56"/>
      <c r="DN171" s="56"/>
      <c r="DO171" s="56"/>
      <c r="DP171" s="56"/>
      <c r="DQ171" s="56"/>
      <c r="DR171" s="56"/>
      <c r="DS171" s="56"/>
      <c r="DT171" s="56"/>
      <c r="DU171" s="56"/>
      <c r="DV171" s="56"/>
      <c r="DW171" s="56"/>
      <c r="DX171" s="56"/>
      <c r="DY171" s="56"/>
      <c r="DZ171" s="56"/>
      <c r="EA171" s="56"/>
      <c r="EB171" s="56"/>
      <c r="EC171" s="56"/>
      <c r="ED171" s="56"/>
      <c r="EE171" s="56"/>
      <c r="EF171" s="56"/>
      <c r="EG171" s="56"/>
      <c r="EH171" s="56"/>
      <c r="EI171" s="56"/>
      <c r="EJ171" s="56"/>
      <c r="EK171" s="56"/>
      <c r="EL171" s="56"/>
      <c r="EM171" s="56"/>
      <c r="EN171" s="56"/>
      <c r="EO171" s="56"/>
      <c r="EP171" s="56"/>
      <c r="EQ171" s="56"/>
      <c r="ER171" s="56"/>
      <c r="ES171" s="56"/>
      <c r="ET171" s="56"/>
      <c r="EU171" s="56"/>
      <c r="EV171" s="56"/>
      <c r="EW171" s="56"/>
      <c r="EX171" s="56"/>
      <c r="EY171" s="56"/>
      <c r="EZ171" s="56"/>
      <c r="FA171" s="56"/>
      <c r="FB171" s="56"/>
      <c r="FC171" s="56"/>
      <c r="FD171" s="56"/>
      <c r="FE171" s="56"/>
      <c r="FF171" s="56"/>
      <c r="FG171" s="56"/>
      <c r="FH171" s="56"/>
      <c r="FI171" s="56"/>
      <c r="FJ171" s="56"/>
      <c r="FK171" s="56"/>
      <c r="FL171" s="56"/>
      <c r="FM171" s="56"/>
      <c r="FN171" s="56"/>
      <c r="FO171" s="56"/>
      <c r="FP171" s="56"/>
      <c r="FQ171" s="56"/>
      <c r="FR171" s="56"/>
      <c r="FS171" s="56"/>
      <c r="FT171" s="56"/>
      <c r="FU171" s="56"/>
      <c r="FV171" s="56"/>
      <c r="FW171" s="56"/>
      <c r="FX171" s="56"/>
      <c r="FY171" s="56"/>
      <c r="FZ171" s="56"/>
      <c r="GA171" s="56"/>
      <c r="GB171" s="56"/>
      <c r="GC171" s="56"/>
      <c r="GD171" s="56"/>
      <c r="GE171" s="56"/>
      <c r="GF171" s="56"/>
      <c r="GG171" s="56"/>
      <c r="GH171" s="56"/>
    </row>
    <row r="172" spans="1:190" ht="25.5" hidden="1" customHeight="1" thickBot="1" x14ac:dyDescent="0.3">
      <c r="A172" s="41">
        <v>17</v>
      </c>
      <c r="B172" s="487" t="s">
        <v>85</v>
      </c>
      <c r="C172" s="35"/>
      <c r="D172" s="35"/>
      <c r="E172" s="145" t="s">
        <v>115</v>
      </c>
      <c r="F172" s="128"/>
      <c r="G172" s="110"/>
      <c r="H172" s="416"/>
      <c r="I172" s="69">
        <f>H172/H6</f>
        <v>0</v>
      </c>
      <c r="J172" s="70">
        <f t="shared" si="182"/>
        <v>0</v>
      </c>
      <c r="K172" s="92" t="e">
        <f t="shared" si="369"/>
        <v>#DIV/0!</v>
      </c>
      <c r="L172" s="84"/>
      <c r="M172" s="345"/>
      <c r="N172" s="68"/>
      <c r="O172" s="413"/>
      <c r="P172" s="68">
        <f>O172-N172</f>
        <v>0</v>
      </c>
      <c r="Q172" s="202"/>
      <c r="R172" s="94">
        <f t="shared" si="217"/>
        <v>0</v>
      </c>
      <c r="S172" s="345">
        <f t="shared" si="218"/>
        <v>0</v>
      </c>
      <c r="T172" s="68">
        <f t="shared" si="219"/>
        <v>0</v>
      </c>
      <c r="U172" s="68">
        <f t="shared" si="220"/>
        <v>0</v>
      </c>
      <c r="V172" s="68">
        <f t="shared" si="221"/>
        <v>0</v>
      </c>
      <c r="W172" s="92" t="e">
        <f t="shared" si="358"/>
        <v>#DIV/0!</v>
      </c>
      <c r="X172" s="14"/>
      <c r="Y172" s="351" t="str">
        <f t="shared" si="367"/>
        <v/>
      </c>
      <c r="Z172" s="351" t="str">
        <f t="shared" si="368"/>
        <v/>
      </c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</row>
    <row r="173" spans="1:190" s="57" customFormat="1" ht="27" hidden="1" customHeight="1" thickBot="1" x14ac:dyDescent="0.3">
      <c r="A173" s="41"/>
      <c r="B173" s="487"/>
      <c r="C173" s="171"/>
      <c r="D173" s="171"/>
      <c r="E173" s="160" t="s">
        <v>127</v>
      </c>
      <c r="F173" s="195"/>
      <c r="G173" s="231"/>
      <c r="H173" s="525"/>
      <c r="I173" s="65">
        <f>H173/H6</f>
        <v>0</v>
      </c>
      <c r="J173" s="66">
        <f>H173-G173</f>
        <v>0</v>
      </c>
      <c r="K173" s="67" t="e">
        <f t="shared" si="369"/>
        <v>#DIV/0!</v>
      </c>
      <c r="L173" s="84"/>
      <c r="M173" s="345"/>
      <c r="N173" s="68"/>
      <c r="O173" s="413"/>
      <c r="P173" s="68"/>
      <c r="Q173" s="202"/>
      <c r="R173" s="207">
        <f t="shared" si="217"/>
        <v>0</v>
      </c>
      <c r="S173" s="397">
        <f t="shared" si="218"/>
        <v>0</v>
      </c>
      <c r="T173" s="68">
        <f>SUM(G173,N173)</f>
        <v>0</v>
      </c>
      <c r="U173" s="68">
        <f>SUM(H173,O173)</f>
        <v>0</v>
      </c>
      <c r="V173" s="68">
        <f>U173-T173</f>
        <v>0</v>
      </c>
      <c r="W173" s="92" t="e">
        <f t="shared" si="358"/>
        <v>#DIV/0!</v>
      </c>
      <c r="X173" s="54"/>
      <c r="Y173" s="351" t="str">
        <f t="shared" si="367"/>
        <v/>
      </c>
      <c r="Z173" s="351" t="str">
        <f t="shared" si="368"/>
        <v/>
      </c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  <c r="CQ173" s="56"/>
      <c r="CR173" s="56"/>
      <c r="CS173" s="56"/>
      <c r="CT173" s="56"/>
      <c r="CU173" s="56"/>
      <c r="CV173" s="56"/>
      <c r="CW173" s="56"/>
      <c r="CX173" s="56"/>
      <c r="CY173" s="56"/>
      <c r="CZ173" s="56"/>
      <c r="DA173" s="56"/>
      <c r="DB173" s="56"/>
      <c r="DC173" s="56"/>
      <c r="DD173" s="56"/>
      <c r="DE173" s="56"/>
      <c r="DF173" s="56"/>
      <c r="DG173" s="56"/>
      <c r="DH173" s="56"/>
      <c r="DI173" s="56"/>
      <c r="DJ173" s="56"/>
      <c r="DK173" s="56"/>
      <c r="DL173" s="56"/>
      <c r="DM173" s="56"/>
      <c r="DN173" s="56"/>
      <c r="DO173" s="56"/>
      <c r="DP173" s="56"/>
      <c r="DQ173" s="56"/>
      <c r="DR173" s="56"/>
      <c r="DS173" s="56"/>
      <c r="DT173" s="56"/>
      <c r="DU173" s="56"/>
      <c r="DV173" s="56"/>
      <c r="DW173" s="56"/>
      <c r="DX173" s="56"/>
      <c r="DY173" s="56"/>
      <c r="DZ173" s="56"/>
      <c r="EA173" s="56"/>
      <c r="EB173" s="56"/>
      <c r="EC173" s="56"/>
      <c r="ED173" s="56"/>
      <c r="EE173" s="56"/>
      <c r="EF173" s="56"/>
      <c r="EG173" s="56"/>
      <c r="EH173" s="56"/>
      <c r="EI173" s="56"/>
      <c r="EJ173" s="56"/>
      <c r="EK173" s="56"/>
      <c r="EL173" s="56"/>
      <c r="EM173" s="56"/>
      <c r="EN173" s="56"/>
      <c r="EO173" s="56"/>
      <c r="EP173" s="56"/>
      <c r="EQ173" s="56"/>
      <c r="ER173" s="56"/>
      <c r="ES173" s="56"/>
      <c r="ET173" s="56"/>
      <c r="EU173" s="56"/>
      <c r="EV173" s="56"/>
      <c r="EW173" s="56"/>
      <c r="EX173" s="56"/>
      <c r="EY173" s="56"/>
      <c r="EZ173" s="56"/>
      <c r="FA173" s="56"/>
      <c r="FB173" s="56"/>
      <c r="FC173" s="56"/>
      <c r="FD173" s="56"/>
      <c r="FE173" s="56"/>
      <c r="FF173" s="56"/>
      <c r="FG173" s="56"/>
      <c r="FH173" s="56"/>
      <c r="FI173" s="56"/>
      <c r="FJ173" s="56"/>
      <c r="FK173" s="56"/>
      <c r="FL173" s="56"/>
      <c r="FM173" s="56"/>
      <c r="FN173" s="56"/>
      <c r="FO173" s="56"/>
      <c r="FP173" s="56"/>
      <c r="FQ173" s="56"/>
      <c r="FR173" s="56"/>
      <c r="FS173" s="56"/>
      <c r="FT173" s="56"/>
      <c r="FU173" s="56"/>
      <c r="FV173" s="56"/>
      <c r="FW173" s="56"/>
      <c r="FX173" s="56"/>
      <c r="FY173" s="56"/>
      <c r="FZ173" s="56"/>
      <c r="GA173" s="56"/>
      <c r="GB173" s="56"/>
      <c r="GC173" s="56"/>
      <c r="GD173" s="56"/>
      <c r="GE173" s="56"/>
      <c r="GF173" s="56"/>
      <c r="GG173" s="56"/>
      <c r="GH173" s="56"/>
    </row>
    <row r="174" spans="1:190" ht="32.25" hidden="1" customHeight="1" thickBot="1" x14ac:dyDescent="0.3">
      <c r="A174" s="129">
        <v>17</v>
      </c>
      <c r="B174" s="492" t="s">
        <v>39</v>
      </c>
      <c r="C174" s="58" t="s">
        <v>295</v>
      </c>
      <c r="D174" s="58" t="s">
        <v>294</v>
      </c>
      <c r="E174" s="152" t="s">
        <v>293</v>
      </c>
      <c r="F174" s="193"/>
      <c r="G174" s="199"/>
      <c r="H174" s="523"/>
      <c r="I174" s="60">
        <f>H174/H6</f>
        <v>0</v>
      </c>
      <c r="J174" s="63">
        <f t="shared" ref="J174:J175" si="370">H174-G174</f>
        <v>0</v>
      </c>
      <c r="K174" s="92" t="e">
        <f t="shared" si="369"/>
        <v>#DIV/0!</v>
      </c>
      <c r="L174" s="62"/>
      <c r="M174" s="397"/>
      <c r="N174" s="59"/>
      <c r="O174" s="523"/>
      <c r="P174" s="59">
        <f>O174-N174</f>
        <v>0</v>
      </c>
      <c r="Q174" s="280" t="e">
        <f t="shared" si="366"/>
        <v>#DIV/0!</v>
      </c>
      <c r="R174" s="207">
        <f t="shared" ref="R174" si="371">SUM(F174,L174)</f>
        <v>0</v>
      </c>
      <c r="S174" s="397">
        <f t="shared" ref="S174" si="372">SUM(F174,M174)</f>
        <v>0</v>
      </c>
      <c r="T174" s="59">
        <f t="shared" ref="T174" si="373">SUM(G174,N174)</f>
        <v>0</v>
      </c>
      <c r="U174" s="59">
        <f t="shared" ref="U174" si="374">SUM(H174,O174)</f>
        <v>0</v>
      </c>
      <c r="V174" s="59">
        <f t="shared" ref="V174:V175" si="375">U174-T174</f>
        <v>0</v>
      </c>
      <c r="W174" s="92" t="e">
        <f t="shared" si="358"/>
        <v>#DIV/0!</v>
      </c>
      <c r="X174" s="14"/>
      <c r="Y174" s="351" t="str">
        <f t="shared" ref="Y174" si="376">IF(J174&lt;=0,"",IF(J174&gt;0,"НІ"))</f>
        <v/>
      </c>
      <c r="Z174" s="351" t="str">
        <f t="shared" ref="Z174" si="377">IF(P174&lt;=0,"",IF(P174&gt;0,"НІ"))</f>
        <v/>
      </c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</row>
    <row r="175" spans="1:190" s="370" customFormat="1" ht="31.5" hidden="1" customHeight="1" thickBot="1" x14ac:dyDescent="0.3">
      <c r="A175" s="390"/>
      <c r="B175" s="494"/>
      <c r="C175" s="373"/>
      <c r="D175" s="373"/>
      <c r="E175" s="389" t="s">
        <v>296</v>
      </c>
      <c r="F175" s="380"/>
      <c r="G175" s="381"/>
      <c r="H175" s="526"/>
      <c r="I175" s="382">
        <f>H175/H6</f>
        <v>0</v>
      </c>
      <c r="J175" s="383">
        <f t="shared" si="370"/>
        <v>0</v>
      </c>
      <c r="K175" s="384" t="e">
        <f t="shared" si="369"/>
        <v>#DIV/0!</v>
      </c>
      <c r="L175" s="385"/>
      <c r="M175" s="411"/>
      <c r="N175" s="374"/>
      <c r="O175" s="538"/>
      <c r="P175" s="374">
        <f>O175-N175</f>
        <v>0</v>
      </c>
      <c r="Q175" s="557" t="e">
        <f t="shared" si="366"/>
        <v>#DIV/0!</v>
      </c>
      <c r="R175" s="386">
        <f t="shared" ref="R175" si="378">SUM(F175,L175)</f>
        <v>0</v>
      </c>
      <c r="S175" s="424">
        <f t="shared" ref="S175" si="379">SUM(F175,M175)</f>
        <v>0</v>
      </c>
      <c r="T175" s="387">
        <f t="shared" ref="T175" si="380">SUM(G175,N175)</f>
        <v>0</v>
      </c>
      <c r="U175" s="387">
        <f t="shared" ref="U175" si="381">SUM(H175,O175)</f>
        <v>0</v>
      </c>
      <c r="V175" s="374">
        <f t="shared" si="375"/>
        <v>0</v>
      </c>
      <c r="W175" s="92" t="e">
        <f t="shared" si="358"/>
        <v>#DIV/0!</v>
      </c>
      <c r="X175" s="362"/>
      <c r="Y175" s="388"/>
      <c r="Z175" s="388"/>
      <c r="AA175" s="364"/>
      <c r="AB175" s="364"/>
      <c r="AC175" s="364"/>
      <c r="AD175" s="364"/>
      <c r="AE175" s="364"/>
      <c r="AF175" s="364"/>
      <c r="AG175" s="364"/>
      <c r="AH175" s="364"/>
      <c r="AI175" s="364"/>
      <c r="AJ175" s="364"/>
      <c r="AK175" s="364"/>
      <c r="AL175" s="364"/>
      <c r="AM175" s="364"/>
      <c r="AN175" s="364"/>
      <c r="AO175" s="364"/>
      <c r="AP175" s="364"/>
      <c r="AQ175" s="364"/>
      <c r="AR175" s="364"/>
      <c r="AS175" s="364"/>
      <c r="AT175" s="364"/>
      <c r="AU175" s="364"/>
      <c r="AV175" s="367"/>
      <c r="AW175" s="367"/>
      <c r="AX175" s="367"/>
      <c r="AY175" s="367"/>
      <c r="AZ175" s="367"/>
      <c r="BA175" s="367"/>
      <c r="BB175" s="367"/>
      <c r="BC175" s="367"/>
      <c r="BD175" s="367"/>
      <c r="BE175" s="367"/>
      <c r="BF175" s="367"/>
      <c r="BG175" s="367"/>
      <c r="BH175" s="367"/>
      <c r="BI175" s="367"/>
      <c r="BJ175" s="367"/>
      <c r="BK175" s="367"/>
      <c r="BL175" s="367"/>
      <c r="BM175" s="367"/>
      <c r="BN175" s="367"/>
      <c r="BO175" s="367"/>
      <c r="BP175" s="367"/>
      <c r="BQ175" s="367"/>
      <c r="BR175" s="367"/>
      <c r="BS175" s="367"/>
      <c r="BT175" s="367"/>
      <c r="BU175" s="367"/>
      <c r="BV175" s="367"/>
      <c r="BW175" s="367"/>
      <c r="BX175" s="367"/>
      <c r="BY175" s="367"/>
      <c r="BZ175" s="367"/>
      <c r="CA175" s="367"/>
      <c r="CB175" s="367"/>
      <c r="CC175" s="367"/>
      <c r="CD175" s="367"/>
      <c r="CE175" s="367"/>
      <c r="CF175" s="367"/>
      <c r="CG175" s="367"/>
      <c r="CH175" s="367"/>
      <c r="CI175" s="367"/>
      <c r="CJ175" s="367"/>
      <c r="CK175" s="367"/>
      <c r="CL175" s="367"/>
      <c r="CM175" s="367"/>
      <c r="CN175" s="367"/>
      <c r="CO175" s="367"/>
      <c r="CP175" s="367"/>
      <c r="CQ175" s="367"/>
      <c r="CR175" s="367"/>
      <c r="CS175" s="367"/>
      <c r="CT175" s="367"/>
      <c r="CU175" s="367"/>
      <c r="CV175" s="367"/>
      <c r="CW175" s="367"/>
      <c r="CX175" s="367"/>
      <c r="CY175" s="367"/>
      <c r="CZ175" s="367"/>
      <c r="DA175" s="367"/>
      <c r="DB175" s="367"/>
      <c r="DC175" s="367"/>
      <c r="DD175" s="367"/>
      <c r="DE175" s="367"/>
      <c r="DF175" s="367"/>
      <c r="DG175" s="367"/>
      <c r="DH175" s="367"/>
      <c r="DI175" s="367"/>
      <c r="DJ175" s="367"/>
      <c r="DK175" s="367"/>
      <c r="DL175" s="367"/>
      <c r="DM175" s="367"/>
      <c r="DN175" s="367"/>
      <c r="DO175" s="367"/>
      <c r="DP175" s="367"/>
      <c r="DQ175" s="367"/>
      <c r="DR175" s="367"/>
      <c r="DS175" s="367"/>
      <c r="DT175" s="367"/>
      <c r="DU175" s="367"/>
      <c r="DV175" s="367"/>
      <c r="DW175" s="367"/>
      <c r="DX175" s="367"/>
      <c r="DY175" s="367"/>
      <c r="DZ175" s="367"/>
      <c r="EA175" s="367"/>
      <c r="EB175" s="367"/>
      <c r="EC175" s="367"/>
      <c r="ED175" s="367"/>
      <c r="EE175" s="367"/>
      <c r="EF175" s="367"/>
      <c r="EG175" s="367"/>
      <c r="EH175" s="367"/>
      <c r="EI175" s="367"/>
      <c r="EJ175" s="367"/>
      <c r="EK175" s="367"/>
      <c r="EL175" s="367"/>
      <c r="EM175" s="367"/>
      <c r="EN175" s="367"/>
      <c r="EO175" s="367"/>
      <c r="EP175" s="367"/>
      <c r="EQ175" s="367"/>
      <c r="ER175" s="367"/>
      <c r="ES175" s="367"/>
      <c r="ET175" s="367"/>
      <c r="EU175" s="367"/>
      <c r="EV175" s="367"/>
      <c r="EW175" s="367"/>
      <c r="EX175" s="367"/>
      <c r="EY175" s="367"/>
      <c r="EZ175" s="367"/>
      <c r="FA175" s="367"/>
      <c r="FB175" s="367"/>
      <c r="FC175" s="367"/>
      <c r="FD175" s="367"/>
      <c r="FE175" s="367"/>
      <c r="FF175" s="367"/>
      <c r="FG175" s="367"/>
      <c r="FH175" s="367"/>
      <c r="FI175" s="367"/>
      <c r="FJ175" s="367"/>
      <c r="FK175" s="367"/>
      <c r="FL175" s="367"/>
      <c r="FM175" s="367"/>
      <c r="FN175" s="367"/>
      <c r="FO175" s="367"/>
      <c r="FP175" s="367"/>
      <c r="FQ175" s="367"/>
      <c r="FR175" s="367"/>
      <c r="FS175" s="367"/>
      <c r="FT175" s="367"/>
      <c r="FU175" s="367"/>
      <c r="FV175" s="367"/>
      <c r="FW175" s="367"/>
      <c r="FX175" s="367"/>
      <c r="FY175" s="367"/>
      <c r="FZ175" s="367"/>
      <c r="GA175" s="367"/>
      <c r="GB175" s="367"/>
      <c r="GC175" s="367"/>
      <c r="GD175" s="367"/>
      <c r="GE175" s="367"/>
      <c r="GF175" s="367"/>
      <c r="GG175" s="367"/>
      <c r="GH175" s="367"/>
    </row>
    <row r="176" spans="1:190" ht="33.75" hidden="1" customHeight="1" thickBot="1" x14ac:dyDescent="0.3">
      <c r="A176" s="45">
        <v>18</v>
      </c>
      <c r="B176" s="495" t="s">
        <v>110</v>
      </c>
      <c r="C176" s="167" t="s">
        <v>195</v>
      </c>
      <c r="D176" s="167" t="s">
        <v>196</v>
      </c>
      <c r="E176" s="232" t="s">
        <v>111</v>
      </c>
      <c r="F176" s="352"/>
      <c r="G176" s="199"/>
      <c r="H176" s="523"/>
      <c r="I176" s="60">
        <f>H176/H6</f>
        <v>0</v>
      </c>
      <c r="J176" s="63">
        <f t="shared" ref="J176:J205" si="382">H176-G176</f>
        <v>0</v>
      </c>
      <c r="K176" s="93" t="e">
        <f t="shared" si="369"/>
        <v>#DIV/0!</v>
      </c>
      <c r="L176" s="206"/>
      <c r="M176" s="405"/>
      <c r="N176" s="82"/>
      <c r="O176" s="514"/>
      <c r="P176" s="82">
        <f t="shared" si="309"/>
        <v>0</v>
      </c>
      <c r="Q176" s="274"/>
      <c r="R176" s="207">
        <f>SUM(F176,L176)</f>
        <v>0</v>
      </c>
      <c r="S176" s="397">
        <f>SUM(F176,M176)</f>
        <v>0</v>
      </c>
      <c r="T176" s="59">
        <f>SUM(G176,N176)</f>
        <v>0</v>
      </c>
      <c r="U176" s="59">
        <f>SUM(H176,O176)</f>
        <v>0</v>
      </c>
      <c r="V176" s="82">
        <f>U176-T176</f>
        <v>0</v>
      </c>
      <c r="W176" s="92" t="e">
        <f t="shared" si="358"/>
        <v>#DIV/0!</v>
      </c>
      <c r="X176" s="14"/>
      <c r="Y176" s="351" t="str">
        <f t="shared" si="367"/>
        <v/>
      </c>
      <c r="Z176" s="351" t="str">
        <f t="shared" si="368"/>
        <v/>
      </c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</row>
    <row r="177" spans="1:190" ht="28.5" hidden="1" customHeight="1" thickBot="1" x14ac:dyDescent="0.3">
      <c r="A177" s="41">
        <v>19</v>
      </c>
      <c r="B177" s="487" t="s">
        <v>30</v>
      </c>
      <c r="C177" s="164" t="s">
        <v>200</v>
      </c>
      <c r="D177" s="164" t="s">
        <v>201</v>
      </c>
      <c r="E177" s="147" t="s">
        <v>63</v>
      </c>
      <c r="F177" s="181"/>
      <c r="G177" s="108"/>
      <c r="H177" s="413"/>
      <c r="I177" s="69">
        <f>H177/H6</f>
        <v>0</v>
      </c>
      <c r="J177" s="66">
        <f t="shared" si="382"/>
        <v>0</v>
      </c>
      <c r="K177" s="92"/>
      <c r="L177" s="84"/>
      <c r="M177" s="345"/>
      <c r="N177" s="68"/>
      <c r="O177" s="413"/>
      <c r="P177" s="68">
        <f t="shared" si="309"/>
        <v>0</v>
      </c>
      <c r="Q177" s="202" t="e">
        <f t="shared" si="366"/>
        <v>#DIV/0!</v>
      </c>
      <c r="R177" s="94">
        <f t="shared" si="217"/>
        <v>0</v>
      </c>
      <c r="S177" s="345">
        <f t="shared" si="218"/>
        <v>0</v>
      </c>
      <c r="T177" s="68">
        <f t="shared" si="219"/>
        <v>0</v>
      </c>
      <c r="U177" s="68">
        <f t="shared" si="220"/>
        <v>0</v>
      </c>
      <c r="V177" s="68">
        <f t="shared" si="221"/>
        <v>0</v>
      </c>
      <c r="W177" s="92" t="e">
        <f t="shared" si="358"/>
        <v>#DIV/0!</v>
      </c>
      <c r="X177" s="14"/>
      <c r="Y177" s="351" t="str">
        <f t="shared" si="367"/>
        <v/>
      </c>
      <c r="Z177" s="351" t="str">
        <f t="shared" si="368"/>
        <v/>
      </c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</row>
    <row r="178" spans="1:190" ht="31.5" hidden="1" customHeight="1" thickBot="1" x14ac:dyDescent="0.3">
      <c r="A178" s="41">
        <v>20</v>
      </c>
      <c r="B178" s="487" t="s">
        <v>31</v>
      </c>
      <c r="C178" s="164" t="s">
        <v>202</v>
      </c>
      <c r="D178" s="168" t="s">
        <v>203</v>
      </c>
      <c r="E178" s="303" t="s">
        <v>32</v>
      </c>
      <c r="F178" s="122"/>
      <c r="G178" s="64"/>
      <c r="H178" s="413"/>
      <c r="I178" s="69">
        <f>H178/H6</f>
        <v>0</v>
      </c>
      <c r="J178" s="106">
        <f t="shared" si="382"/>
        <v>0</v>
      </c>
      <c r="K178" s="92"/>
      <c r="L178" s="84"/>
      <c r="M178" s="345"/>
      <c r="N178" s="68"/>
      <c r="O178" s="413"/>
      <c r="P178" s="68">
        <f t="shared" si="309"/>
        <v>0</v>
      </c>
      <c r="Q178" s="202" t="e">
        <f t="shared" ref="Q178:Q184" si="383">O178/N178</f>
        <v>#DIV/0!</v>
      </c>
      <c r="R178" s="94">
        <f t="shared" si="217"/>
        <v>0</v>
      </c>
      <c r="S178" s="345">
        <f t="shared" si="218"/>
        <v>0</v>
      </c>
      <c r="T178" s="68">
        <f t="shared" si="219"/>
        <v>0</v>
      </c>
      <c r="U178" s="68">
        <f t="shared" si="220"/>
        <v>0</v>
      </c>
      <c r="V178" s="68">
        <f t="shared" si="221"/>
        <v>0</v>
      </c>
      <c r="W178" s="92" t="e">
        <f t="shared" si="358"/>
        <v>#DIV/0!</v>
      </c>
      <c r="X178" s="14"/>
      <c r="Y178" s="351" t="str">
        <f t="shared" si="367"/>
        <v/>
      </c>
      <c r="Z178" s="351" t="str">
        <f t="shared" si="368"/>
        <v/>
      </c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</row>
    <row r="179" spans="1:190" s="22" customFormat="1" ht="23.25" customHeight="1" thickBot="1" x14ac:dyDescent="0.3">
      <c r="A179" s="47">
        <v>17</v>
      </c>
      <c r="B179" s="158">
        <v>180404</v>
      </c>
      <c r="C179" s="164" t="s">
        <v>405</v>
      </c>
      <c r="D179" s="164" t="s">
        <v>190</v>
      </c>
      <c r="E179" s="228" t="s">
        <v>191</v>
      </c>
      <c r="F179" s="449"/>
      <c r="G179" s="198"/>
      <c r="H179" s="521"/>
      <c r="I179" s="116">
        <f>H179/H6</f>
        <v>0</v>
      </c>
      <c r="J179" s="61">
        <f t="shared" si="382"/>
        <v>0</v>
      </c>
      <c r="K179" s="98"/>
      <c r="L179" s="313">
        <v>5511.5</v>
      </c>
      <c r="M179" s="82">
        <v>5511.5</v>
      </c>
      <c r="N179" s="82">
        <v>5511.5</v>
      </c>
      <c r="O179" s="521">
        <v>5336.6</v>
      </c>
      <c r="P179" s="68">
        <f t="shared" ref="P179:P189" si="384">O179-N179</f>
        <v>-174.89999999999964</v>
      </c>
      <c r="Q179" s="217">
        <f t="shared" si="383"/>
        <v>0.96826635217272983</v>
      </c>
      <c r="R179" s="206">
        <f t="shared" ref="R179" si="385">SUM(F179,L179)</f>
        <v>5511.5</v>
      </c>
      <c r="S179" s="405">
        <f t="shared" ref="S179" si="386">SUM(F179,M179)</f>
        <v>5511.5</v>
      </c>
      <c r="T179" s="82">
        <f t="shared" ref="T179" si="387">SUM(G179,N179)</f>
        <v>5511.5</v>
      </c>
      <c r="U179" s="82">
        <f t="shared" ref="U179" si="388">SUM(H179,O179)</f>
        <v>5336.6</v>
      </c>
      <c r="V179" s="82">
        <f t="shared" ref="V179" si="389">U179-T179</f>
        <v>-174.89999999999964</v>
      </c>
      <c r="W179" s="92">
        <f t="shared" si="358"/>
        <v>0.96826635217272983</v>
      </c>
      <c r="X179" s="14"/>
      <c r="Y179" s="351" t="str">
        <f t="shared" si="367"/>
        <v/>
      </c>
      <c r="Z179" s="351" t="str">
        <f t="shared" si="368"/>
        <v/>
      </c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</row>
    <row r="180" spans="1:190" s="3" customFormat="1" ht="29.45" customHeight="1" thickBot="1" x14ac:dyDescent="0.3">
      <c r="A180" s="129">
        <v>18</v>
      </c>
      <c r="B180" s="473"/>
      <c r="C180" s="474" t="s">
        <v>406</v>
      </c>
      <c r="D180" s="164" t="s">
        <v>179</v>
      </c>
      <c r="E180" s="228" t="s">
        <v>407</v>
      </c>
      <c r="F180" s="475">
        <v>37.299999999999997</v>
      </c>
      <c r="G180" s="199">
        <v>37.299999999999997</v>
      </c>
      <c r="H180" s="523">
        <v>37.200000000000003</v>
      </c>
      <c r="I180" s="116">
        <f>H180/H6</f>
        <v>8.678613446858307E-5</v>
      </c>
      <c r="J180" s="61">
        <f t="shared" ref="J180:J183" si="390">H180-G180</f>
        <v>-9.9999999999994316E-2</v>
      </c>
      <c r="K180" s="98">
        <f t="shared" ref="K180:K186" si="391">H180/G180</f>
        <v>0.99731903485254703</v>
      </c>
      <c r="L180" s="62"/>
      <c r="M180" s="397"/>
      <c r="N180" s="59"/>
      <c r="O180" s="523"/>
      <c r="P180" s="68">
        <f t="shared" si="384"/>
        <v>0</v>
      </c>
      <c r="Q180" s="280"/>
      <c r="R180" s="206">
        <f t="shared" ref="R180:R185" si="392">SUM(F180,L180)</f>
        <v>37.299999999999997</v>
      </c>
      <c r="S180" s="405">
        <f t="shared" ref="S180:S185" si="393">SUM(F180,M180)</f>
        <v>37.299999999999997</v>
      </c>
      <c r="T180" s="82">
        <f t="shared" ref="T180:T185" si="394">SUM(G180,N180)</f>
        <v>37.299999999999997</v>
      </c>
      <c r="U180" s="82">
        <f t="shared" ref="U180:U185" si="395">SUM(H180,O180)</f>
        <v>37.200000000000003</v>
      </c>
      <c r="V180" s="82">
        <f t="shared" ref="V180:V185" si="396">U180-T180</f>
        <v>-9.9999999999994316E-2</v>
      </c>
      <c r="W180" s="92">
        <f t="shared" si="358"/>
        <v>0.99731903485254703</v>
      </c>
      <c r="X180" s="14"/>
      <c r="Y180" s="351"/>
      <c r="Z180" s="351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</row>
    <row r="181" spans="1:190" s="3" customFormat="1" ht="29.45" customHeight="1" thickBot="1" x14ac:dyDescent="0.3">
      <c r="A181" s="129">
        <v>19</v>
      </c>
      <c r="B181" s="473"/>
      <c r="C181" s="474" t="s">
        <v>408</v>
      </c>
      <c r="D181" s="164" t="s">
        <v>197</v>
      </c>
      <c r="E181" s="228" t="s">
        <v>409</v>
      </c>
      <c r="F181" s="475">
        <v>2852.9</v>
      </c>
      <c r="G181" s="199">
        <v>2763.7</v>
      </c>
      <c r="H181" s="523">
        <v>2414.1999999999998</v>
      </c>
      <c r="I181" s="116">
        <f>H181/H6</f>
        <v>5.6322334901627207E-3</v>
      </c>
      <c r="J181" s="61">
        <f t="shared" si="390"/>
        <v>-349.5</v>
      </c>
      <c r="K181" s="98">
        <f t="shared" si="391"/>
        <v>0.87353909613923364</v>
      </c>
      <c r="L181" s="62">
        <v>1890</v>
      </c>
      <c r="M181" s="59">
        <v>1890</v>
      </c>
      <c r="N181" s="59">
        <v>1401.2</v>
      </c>
      <c r="O181" s="523">
        <v>163.19999999999999</v>
      </c>
      <c r="P181" s="68">
        <f t="shared" si="384"/>
        <v>-1238</v>
      </c>
      <c r="Q181" s="217">
        <f t="shared" si="383"/>
        <v>0.11647159577504995</v>
      </c>
      <c r="R181" s="206">
        <f t="shared" si="392"/>
        <v>4742.8999999999996</v>
      </c>
      <c r="S181" s="405">
        <f t="shared" si="393"/>
        <v>4742.8999999999996</v>
      </c>
      <c r="T181" s="82">
        <f t="shared" si="394"/>
        <v>4164.8999999999996</v>
      </c>
      <c r="U181" s="82">
        <f t="shared" si="395"/>
        <v>2577.3999999999996</v>
      </c>
      <c r="V181" s="82">
        <f t="shared" si="396"/>
        <v>-1587.5</v>
      </c>
      <c r="W181" s="92">
        <f t="shared" si="358"/>
        <v>0.61883838747628994</v>
      </c>
      <c r="X181" s="14"/>
      <c r="Y181" s="351"/>
      <c r="Z181" s="351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</row>
    <row r="182" spans="1:190" s="697" customFormat="1" ht="30" customHeight="1" x14ac:dyDescent="0.25">
      <c r="A182" s="692"/>
      <c r="B182" s="577"/>
      <c r="C182" s="730"/>
      <c r="D182" s="731"/>
      <c r="E182" s="732" t="s">
        <v>453</v>
      </c>
      <c r="F182" s="733">
        <v>199.9</v>
      </c>
      <c r="G182" s="657">
        <v>165</v>
      </c>
      <c r="H182" s="694"/>
      <c r="I182" s="582">
        <f>H182/H6</f>
        <v>0</v>
      </c>
      <c r="J182" s="583">
        <f t="shared" si="390"/>
        <v>-165</v>
      </c>
      <c r="K182" s="584">
        <f>H182/G182</f>
        <v>0</v>
      </c>
      <c r="L182" s="654"/>
      <c r="M182" s="655"/>
      <c r="N182" s="655"/>
      <c r="O182" s="655"/>
      <c r="P182" s="399">
        <f t="shared" si="384"/>
        <v>0</v>
      </c>
      <c r="Q182" s="604"/>
      <c r="R182" s="587">
        <f t="shared" si="392"/>
        <v>199.9</v>
      </c>
      <c r="S182" s="400">
        <f t="shared" si="393"/>
        <v>199.9</v>
      </c>
      <c r="T182" s="400">
        <f t="shared" si="394"/>
        <v>165</v>
      </c>
      <c r="U182" s="400">
        <f t="shared" si="395"/>
        <v>0</v>
      </c>
      <c r="V182" s="400">
        <f t="shared" si="396"/>
        <v>-165</v>
      </c>
      <c r="W182" s="734">
        <f t="shared" si="358"/>
        <v>0</v>
      </c>
      <c r="X182" s="695"/>
      <c r="Y182" s="590"/>
      <c r="Z182" s="590"/>
      <c r="AA182" s="696"/>
      <c r="AB182" s="696"/>
      <c r="AC182" s="696"/>
      <c r="AD182" s="696"/>
      <c r="AE182" s="696"/>
      <c r="AF182" s="696"/>
      <c r="AG182" s="696"/>
      <c r="AH182" s="696"/>
      <c r="AI182" s="696"/>
      <c r="AJ182" s="696"/>
      <c r="AK182" s="696"/>
      <c r="AL182" s="696"/>
      <c r="AM182" s="696"/>
      <c r="AN182" s="696"/>
      <c r="AO182" s="696"/>
      <c r="AP182" s="696"/>
      <c r="AQ182" s="696"/>
      <c r="AR182" s="696"/>
      <c r="AS182" s="696"/>
      <c r="AT182" s="696"/>
      <c r="AU182" s="696"/>
      <c r="AV182" s="696"/>
      <c r="AW182" s="696"/>
      <c r="AX182" s="696"/>
      <c r="AY182" s="696"/>
      <c r="AZ182" s="696"/>
      <c r="BA182" s="696"/>
      <c r="BB182" s="696"/>
      <c r="BC182" s="696"/>
      <c r="BD182" s="696"/>
      <c r="BE182" s="696"/>
      <c r="BF182" s="696"/>
      <c r="BG182" s="696"/>
      <c r="BH182" s="696"/>
      <c r="BI182" s="696"/>
      <c r="BJ182" s="696"/>
      <c r="BK182" s="696"/>
      <c r="BL182" s="696"/>
      <c r="BM182" s="696"/>
      <c r="BN182" s="696"/>
      <c r="BO182" s="696"/>
      <c r="BP182" s="696"/>
      <c r="BQ182" s="696"/>
      <c r="BR182" s="696"/>
      <c r="BS182" s="696"/>
      <c r="BT182" s="696"/>
      <c r="BU182" s="696"/>
      <c r="BV182" s="696"/>
      <c r="BW182" s="696"/>
      <c r="BX182" s="696"/>
      <c r="BY182" s="696"/>
      <c r="BZ182" s="696"/>
      <c r="CA182" s="696"/>
      <c r="CB182" s="696"/>
      <c r="CC182" s="696"/>
      <c r="CD182" s="696"/>
      <c r="CE182" s="696"/>
      <c r="CF182" s="696"/>
      <c r="CG182" s="696"/>
      <c r="CH182" s="696"/>
      <c r="CI182" s="696"/>
      <c r="CJ182" s="696"/>
      <c r="CK182" s="696"/>
      <c r="CL182" s="696"/>
      <c r="CM182" s="696"/>
      <c r="CN182" s="696"/>
      <c r="CO182" s="696"/>
      <c r="CP182" s="696"/>
      <c r="CQ182" s="696"/>
      <c r="CR182" s="696"/>
      <c r="CS182" s="696"/>
      <c r="CT182" s="696"/>
      <c r="CU182" s="696"/>
      <c r="CV182" s="696"/>
      <c r="CW182" s="696"/>
      <c r="CX182" s="696"/>
      <c r="CY182" s="696"/>
      <c r="CZ182" s="696"/>
      <c r="DA182" s="696"/>
      <c r="DB182" s="696"/>
      <c r="DC182" s="696"/>
      <c r="DD182" s="696"/>
      <c r="DE182" s="696"/>
      <c r="DF182" s="696"/>
      <c r="DG182" s="696"/>
      <c r="DH182" s="696"/>
      <c r="DI182" s="696"/>
      <c r="DJ182" s="696"/>
      <c r="DK182" s="696"/>
      <c r="DL182" s="696"/>
      <c r="DM182" s="696"/>
      <c r="DN182" s="696"/>
      <c r="DO182" s="696"/>
      <c r="DP182" s="696"/>
      <c r="DQ182" s="696"/>
      <c r="DR182" s="696"/>
      <c r="DS182" s="696"/>
      <c r="DT182" s="696"/>
      <c r="DU182" s="696"/>
      <c r="DV182" s="696"/>
      <c r="DW182" s="696"/>
      <c r="DX182" s="696"/>
      <c r="DY182" s="696"/>
      <c r="DZ182" s="696"/>
      <c r="EA182" s="696"/>
      <c r="EB182" s="696"/>
      <c r="EC182" s="696"/>
      <c r="ED182" s="696"/>
      <c r="EE182" s="696"/>
      <c r="EF182" s="696"/>
      <c r="EG182" s="696"/>
      <c r="EH182" s="696"/>
      <c r="EI182" s="696"/>
      <c r="EJ182" s="696"/>
      <c r="EK182" s="696"/>
      <c r="EL182" s="696"/>
      <c r="EM182" s="696"/>
      <c r="EN182" s="696"/>
      <c r="EO182" s="696"/>
      <c r="EP182" s="696"/>
      <c r="EQ182" s="696"/>
      <c r="ER182" s="696"/>
      <c r="ES182" s="696"/>
      <c r="ET182" s="696"/>
      <c r="EU182" s="696"/>
      <c r="EV182" s="696"/>
      <c r="EW182" s="696"/>
      <c r="EX182" s="696"/>
      <c r="EY182" s="696"/>
      <c r="EZ182" s="696"/>
      <c r="FA182" s="696"/>
      <c r="FB182" s="696"/>
      <c r="FC182" s="696"/>
      <c r="FD182" s="696"/>
      <c r="FE182" s="696"/>
      <c r="FF182" s="696"/>
      <c r="FG182" s="696"/>
      <c r="FH182" s="696"/>
      <c r="FI182" s="696"/>
      <c r="FJ182" s="696"/>
      <c r="FK182" s="696"/>
      <c r="FL182" s="696"/>
      <c r="FM182" s="696"/>
      <c r="FN182" s="696"/>
      <c r="FO182" s="696"/>
      <c r="FP182" s="696"/>
      <c r="FQ182" s="696"/>
      <c r="FR182" s="696"/>
      <c r="FS182" s="696"/>
      <c r="FT182" s="696"/>
      <c r="FU182" s="696"/>
      <c r="FV182" s="696"/>
      <c r="FW182" s="696"/>
      <c r="FX182" s="696"/>
      <c r="FY182" s="696"/>
      <c r="FZ182" s="696"/>
      <c r="GA182" s="696"/>
      <c r="GB182" s="696"/>
      <c r="GC182" s="696"/>
      <c r="GD182" s="696"/>
      <c r="GE182" s="696"/>
      <c r="GF182" s="696"/>
      <c r="GG182" s="696"/>
      <c r="GH182" s="696"/>
    </row>
    <row r="183" spans="1:190" s="697" customFormat="1" ht="50.25" customHeight="1" x14ac:dyDescent="0.25">
      <c r="A183" s="735"/>
      <c r="B183" s="736"/>
      <c r="C183" s="737"/>
      <c r="D183" s="731"/>
      <c r="E183" s="662" t="s">
        <v>461</v>
      </c>
      <c r="F183" s="738">
        <v>198.2</v>
      </c>
      <c r="G183" s="657">
        <v>143.9</v>
      </c>
      <c r="H183" s="694"/>
      <c r="I183" s="582">
        <f>H183/H6</f>
        <v>0</v>
      </c>
      <c r="J183" s="411">
        <f t="shared" si="390"/>
        <v>-143.9</v>
      </c>
      <c r="K183" s="584">
        <f>H183/G183</f>
        <v>0</v>
      </c>
      <c r="L183" s="656">
        <v>1533</v>
      </c>
      <c r="M183" s="657">
        <v>1533</v>
      </c>
      <c r="N183" s="655">
        <v>1044.2</v>
      </c>
      <c r="O183" s="655">
        <v>135.69999999999999</v>
      </c>
      <c r="P183" s="400">
        <f t="shared" ref="P183" si="397">O183-N183</f>
        <v>-908.5</v>
      </c>
      <c r="Q183" s="584">
        <f t="shared" ref="Q183" si="398">O183/N183</f>
        <v>0.12995594713656386</v>
      </c>
      <c r="R183" s="587">
        <f t="shared" ref="R183" si="399">SUM(F183,L183)</f>
        <v>1731.2</v>
      </c>
      <c r="S183" s="400">
        <f t="shared" ref="S183" si="400">SUM(F183,M183)</f>
        <v>1731.2</v>
      </c>
      <c r="T183" s="400">
        <f t="shared" ref="T183" si="401">SUM(G183,N183)</f>
        <v>1188.1000000000001</v>
      </c>
      <c r="U183" s="400">
        <f t="shared" ref="U183" si="402">SUM(H183,O183)</f>
        <v>135.69999999999999</v>
      </c>
      <c r="V183" s="400">
        <f t="shared" ref="V183" si="403">U183-T183</f>
        <v>-1052.4000000000001</v>
      </c>
      <c r="W183" s="665">
        <f t="shared" ref="W183" si="404">U183/T183</f>
        <v>0.11421597508627218</v>
      </c>
      <c r="X183" s="695"/>
      <c r="Y183" s="590"/>
      <c r="Z183" s="590"/>
      <c r="AA183" s="696"/>
      <c r="AB183" s="696"/>
      <c r="AC183" s="696"/>
      <c r="AD183" s="696"/>
      <c r="AE183" s="696"/>
      <c r="AF183" s="696"/>
      <c r="AG183" s="696"/>
      <c r="AH183" s="696"/>
      <c r="AI183" s="696"/>
      <c r="AJ183" s="696"/>
      <c r="AK183" s="696"/>
      <c r="AL183" s="696"/>
      <c r="AM183" s="696"/>
      <c r="AN183" s="696"/>
      <c r="AO183" s="696"/>
      <c r="AP183" s="696"/>
      <c r="AQ183" s="696"/>
      <c r="AR183" s="696"/>
      <c r="AS183" s="696"/>
      <c r="AT183" s="696"/>
      <c r="AU183" s="696"/>
      <c r="AV183" s="696"/>
      <c r="AW183" s="696"/>
      <c r="AX183" s="696"/>
      <c r="AY183" s="696"/>
      <c r="AZ183" s="696"/>
      <c r="BA183" s="696"/>
      <c r="BB183" s="696"/>
      <c r="BC183" s="696"/>
      <c r="BD183" s="696"/>
      <c r="BE183" s="696"/>
      <c r="BF183" s="696"/>
      <c r="BG183" s="696"/>
      <c r="BH183" s="696"/>
      <c r="BI183" s="696"/>
      <c r="BJ183" s="696"/>
      <c r="BK183" s="696"/>
      <c r="BL183" s="696"/>
      <c r="BM183" s="696"/>
      <c r="BN183" s="696"/>
      <c r="BO183" s="696"/>
      <c r="BP183" s="696"/>
      <c r="BQ183" s="696"/>
      <c r="BR183" s="696"/>
      <c r="BS183" s="696"/>
      <c r="BT183" s="696"/>
      <c r="BU183" s="696"/>
      <c r="BV183" s="696"/>
      <c r="BW183" s="696"/>
      <c r="BX183" s="696"/>
      <c r="BY183" s="696"/>
      <c r="BZ183" s="696"/>
      <c r="CA183" s="696"/>
      <c r="CB183" s="696"/>
      <c r="CC183" s="696"/>
      <c r="CD183" s="696"/>
      <c r="CE183" s="696"/>
      <c r="CF183" s="696"/>
      <c r="CG183" s="696"/>
      <c r="CH183" s="696"/>
      <c r="CI183" s="696"/>
      <c r="CJ183" s="696"/>
      <c r="CK183" s="696"/>
      <c r="CL183" s="696"/>
      <c r="CM183" s="696"/>
      <c r="CN183" s="696"/>
      <c r="CO183" s="696"/>
      <c r="CP183" s="696"/>
      <c r="CQ183" s="696"/>
      <c r="CR183" s="696"/>
      <c r="CS183" s="696"/>
      <c r="CT183" s="696"/>
      <c r="CU183" s="696"/>
      <c r="CV183" s="696"/>
      <c r="CW183" s="696"/>
      <c r="CX183" s="696"/>
      <c r="CY183" s="696"/>
      <c r="CZ183" s="696"/>
      <c r="DA183" s="696"/>
      <c r="DB183" s="696"/>
      <c r="DC183" s="696"/>
      <c r="DD183" s="696"/>
      <c r="DE183" s="696"/>
      <c r="DF183" s="696"/>
      <c r="DG183" s="696"/>
      <c r="DH183" s="696"/>
      <c r="DI183" s="696"/>
      <c r="DJ183" s="696"/>
      <c r="DK183" s="696"/>
      <c r="DL183" s="696"/>
      <c r="DM183" s="696"/>
      <c r="DN183" s="696"/>
      <c r="DO183" s="696"/>
      <c r="DP183" s="696"/>
      <c r="DQ183" s="696"/>
      <c r="DR183" s="696"/>
      <c r="DS183" s="696"/>
      <c r="DT183" s="696"/>
      <c r="DU183" s="696"/>
      <c r="DV183" s="696"/>
      <c r="DW183" s="696"/>
      <c r="DX183" s="696"/>
      <c r="DY183" s="696"/>
      <c r="DZ183" s="696"/>
      <c r="EA183" s="696"/>
      <c r="EB183" s="696"/>
      <c r="EC183" s="696"/>
      <c r="ED183" s="696"/>
      <c r="EE183" s="696"/>
      <c r="EF183" s="696"/>
      <c r="EG183" s="696"/>
      <c r="EH183" s="696"/>
      <c r="EI183" s="696"/>
      <c r="EJ183" s="696"/>
      <c r="EK183" s="696"/>
      <c r="EL183" s="696"/>
      <c r="EM183" s="696"/>
      <c r="EN183" s="696"/>
      <c r="EO183" s="696"/>
      <c r="EP183" s="696"/>
      <c r="EQ183" s="696"/>
      <c r="ER183" s="696"/>
      <c r="ES183" s="696"/>
      <c r="ET183" s="696"/>
      <c r="EU183" s="696"/>
      <c r="EV183" s="696"/>
      <c r="EW183" s="696"/>
      <c r="EX183" s="696"/>
      <c r="EY183" s="696"/>
      <c r="EZ183" s="696"/>
      <c r="FA183" s="696"/>
      <c r="FB183" s="696"/>
      <c r="FC183" s="696"/>
      <c r="FD183" s="696"/>
      <c r="FE183" s="696"/>
      <c r="FF183" s="696"/>
      <c r="FG183" s="696"/>
      <c r="FH183" s="696"/>
      <c r="FI183" s="696"/>
      <c r="FJ183" s="696"/>
      <c r="FK183" s="696"/>
      <c r="FL183" s="696"/>
      <c r="FM183" s="696"/>
      <c r="FN183" s="696"/>
      <c r="FO183" s="696"/>
      <c r="FP183" s="696"/>
      <c r="FQ183" s="696"/>
      <c r="FR183" s="696"/>
      <c r="FS183" s="696"/>
      <c r="FT183" s="696"/>
      <c r="FU183" s="696"/>
      <c r="FV183" s="696"/>
      <c r="FW183" s="696"/>
      <c r="FX183" s="696"/>
      <c r="FY183" s="696"/>
      <c r="FZ183" s="696"/>
      <c r="GA183" s="696"/>
      <c r="GB183" s="696"/>
      <c r="GC183" s="696"/>
      <c r="GD183" s="696"/>
      <c r="GE183" s="696"/>
      <c r="GF183" s="696"/>
      <c r="GG183" s="696"/>
      <c r="GH183" s="696"/>
    </row>
    <row r="184" spans="1:190" s="3" customFormat="1" ht="29.45" customHeight="1" thickBot="1" x14ac:dyDescent="0.3">
      <c r="A184" s="47">
        <v>20</v>
      </c>
      <c r="B184" s="473"/>
      <c r="C184" s="543" t="s">
        <v>410</v>
      </c>
      <c r="D184" s="163" t="s">
        <v>203</v>
      </c>
      <c r="E184" s="541" t="s">
        <v>411</v>
      </c>
      <c r="F184" s="352"/>
      <c r="G184" s="199"/>
      <c r="H184" s="523"/>
      <c r="I184" s="116">
        <f>H184/H6</f>
        <v>0</v>
      </c>
      <c r="J184" s="61">
        <f t="shared" ref="J184:J185" si="405">H184-G184</f>
        <v>0</v>
      </c>
      <c r="K184" s="98"/>
      <c r="L184" s="62">
        <v>281.5</v>
      </c>
      <c r="M184" s="397">
        <v>281.5</v>
      </c>
      <c r="N184" s="59">
        <v>281.5</v>
      </c>
      <c r="O184" s="523">
        <v>4.4000000000000004</v>
      </c>
      <c r="P184" s="59">
        <f t="shared" si="384"/>
        <v>-277.10000000000002</v>
      </c>
      <c r="Q184" s="556">
        <f t="shared" si="383"/>
        <v>1.5630550621669629E-2</v>
      </c>
      <c r="R184" s="206">
        <f t="shared" si="392"/>
        <v>281.5</v>
      </c>
      <c r="S184" s="405">
        <f t="shared" si="393"/>
        <v>281.5</v>
      </c>
      <c r="T184" s="82">
        <f t="shared" si="394"/>
        <v>281.5</v>
      </c>
      <c r="U184" s="82">
        <f t="shared" si="395"/>
        <v>4.4000000000000004</v>
      </c>
      <c r="V184" s="82">
        <f t="shared" si="396"/>
        <v>-277.10000000000002</v>
      </c>
      <c r="W184" s="93">
        <f t="shared" si="358"/>
        <v>1.5630550621669629E-2</v>
      </c>
      <c r="X184" s="14"/>
      <c r="Y184" s="351"/>
      <c r="Z184" s="351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</row>
    <row r="185" spans="1:190" s="3" customFormat="1" ht="24.75" customHeight="1" thickBot="1" x14ac:dyDescent="0.3">
      <c r="A185" s="129">
        <v>21</v>
      </c>
      <c r="B185" s="473"/>
      <c r="C185" s="474" t="s">
        <v>204</v>
      </c>
      <c r="D185" s="164" t="s">
        <v>130</v>
      </c>
      <c r="E185" s="228" t="s">
        <v>412</v>
      </c>
      <c r="F185" s="533">
        <v>112.1</v>
      </c>
      <c r="G185" s="199">
        <v>74.3</v>
      </c>
      <c r="H185" s="523">
        <v>71.599999999999994</v>
      </c>
      <c r="I185" s="116">
        <f>H185/H6</f>
        <v>1.6703997924598244E-4</v>
      </c>
      <c r="J185" s="61">
        <f t="shared" si="405"/>
        <v>-2.7000000000000028</v>
      </c>
      <c r="K185" s="98">
        <f t="shared" si="391"/>
        <v>0.96366083445491246</v>
      </c>
      <c r="L185" s="62"/>
      <c r="M185" s="397"/>
      <c r="N185" s="59"/>
      <c r="O185" s="523"/>
      <c r="P185" s="59">
        <f t="shared" si="384"/>
        <v>0</v>
      </c>
      <c r="Q185" s="280"/>
      <c r="R185" s="206">
        <f t="shared" si="392"/>
        <v>112.1</v>
      </c>
      <c r="S185" s="405">
        <f t="shared" si="393"/>
        <v>112.1</v>
      </c>
      <c r="T185" s="82">
        <f t="shared" si="394"/>
        <v>74.3</v>
      </c>
      <c r="U185" s="82">
        <f t="shared" si="395"/>
        <v>71.599999999999994</v>
      </c>
      <c r="V185" s="82">
        <f t="shared" si="396"/>
        <v>-2.7000000000000028</v>
      </c>
      <c r="W185" s="92">
        <f t="shared" si="358"/>
        <v>0.96366083445491246</v>
      </c>
      <c r="X185" s="14"/>
      <c r="Y185" s="351"/>
      <c r="Z185" s="351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</row>
    <row r="186" spans="1:190" ht="24.75" customHeight="1" thickBot="1" x14ac:dyDescent="0.3">
      <c r="A186" s="41">
        <v>22</v>
      </c>
      <c r="B186" s="35" t="s">
        <v>33</v>
      </c>
      <c r="C186" s="169" t="s">
        <v>372</v>
      </c>
      <c r="D186" s="169" t="s">
        <v>199</v>
      </c>
      <c r="E186" s="170" t="s">
        <v>34</v>
      </c>
      <c r="F186" s="450">
        <v>2304.3000000000002</v>
      </c>
      <c r="G186" s="108">
        <v>2104.3000000000002</v>
      </c>
      <c r="H186" s="413"/>
      <c r="I186" s="69">
        <f>H186/H6</f>
        <v>0</v>
      </c>
      <c r="J186" s="70">
        <f t="shared" si="382"/>
        <v>-2104.3000000000002</v>
      </c>
      <c r="K186" s="92">
        <f t="shared" si="391"/>
        <v>0</v>
      </c>
      <c r="L186" s="84"/>
      <c r="M186" s="345"/>
      <c r="N186" s="68"/>
      <c r="O186" s="413"/>
      <c r="P186" s="59">
        <f t="shared" si="384"/>
        <v>0</v>
      </c>
      <c r="Q186" s="202"/>
      <c r="R186" s="207">
        <f t="shared" si="217"/>
        <v>2304.3000000000002</v>
      </c>
      <c r="S186" s="397">
        <f t="shared" si="218"/>
        <v>2304.3000000000002</v>
      </c>
      <c r="T186" s="59">
        <f t="shared" si="219"/>
        <v>2104.3000000000002</v>
      </c>
      <c r="U186" s="59">
        <f t="shared" si="220"/>
        <v>0</v>
      </c>
      <c r="V186" s="59">
        <f t="shared" si="221"/>
        <v>-2104.3000000000002</v>
      </c>
      <c r="W186" s="92">
        <f t="shared" si="358"/>
        <v>0</v>
      </c>
      <c r="X186" s="14"/>
      <c r="Y186" s="351" t="str">
        <f t="shared" si="367"/>
        <v/>
      </c>
      <c r="Z186" s="351" t="str">
        <f t="shared" si="368"/>
        <v/>
      </c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</row>
    <row r="187" spans="1:190" s="3" customFormat="1" ht="30" hidden="1" customHeight="1" thickBot="1" x14ac:dyDescent="0.3">
      <c r="A187" s="41">
        <v>19</v>
      </c>
      <c r="B187" s="35" t="s">
        <v>69</v>
      </c>
      <c r="C187" s="35"/>
      <c r="D187" s="35"/>
      <c r="E187" s="146" t="s">
        <v>70</v>
      </c>
      <c r="F187" s="181"/>
      <c r="G187" s="108"/>
      <c r="H187" s="413"/>
      <c r="I187" s="69">
        <f>H187/H6</f>
        <v>0</v>
      </c>
      <c r="J187" s="72">
        <f t="shared" si="382"/>
        <v>0</v>
      </c>
      <c r="K187" s="92"/>
      <c r="L187" s="84"/>
      <c r="M187" s="345"/>
      <c r="N187" s="68"/>
      <c r="O187" s="413"/>
      <c r="P187" s="59">
        <f t="shared" si="384"/>
        <v>0</v>
      </c>
      <c r="Q187" s="202"/>
      <c r="R187" s="282">
        <f t="shared" si="217"/>
        <v>0</v>
      </c>
      <c r="S187" s="409">
        <f t="shared" si="218"/>
        <v>0</v>
      </c>
      <c r="T187" s="113">
        <f t="shared" si="219"/>
        <v>0</v>
      </c>
      <c r="U187" s="113">
        <f t="shared" si="220"/>
        <v>0</v>
      </c>
      <c r="V187" s="113">
        <f t="shared" si="221"/>
        <v>0</v>
      </c>
      <c r="W187" s="92" t="e">
        <f t="shared" si="358"/>
        <v>#DIV/0!</v>
      </c>
      <c r="X187" s="14"/>
      <c r="Y187" s="351" t="str">
        <f t="shared" si="367"/>
        <v/>
      </c>
      <c r="Z187" s="351" t="str">
        <f t="shared" si="368"/>
        <v/>
      </c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</row>
    <row r="188" spans="1:190" s="3" customFormat="1" ht="23.25" customHeight="1" thickBot="1" x14ac:dyDescent="0.3">
      <c r="A188" s="41">
        <v>23</v>
      </c>
      <c r="B188" s="35" t="s">
        <v>35</v>
      </c>
      <c r="C188" s="169" t="s">
        <v>200</v>
      </c>
      <c r="D188" s="169" t="s">
        <v>132</v>
      </c>
      <c r="E188" s="146" t="s">
        <v>121</v>
      </c>
      <c r="F188" s="450">
        <v>49678.3</v>
      </c>
      <c r="G188" s="108">
        <v>45538.400000000001</v>
      </c>
      <c r="H188" s="413">
        <v>45538.400000000001</v>
      </c>
      <c r="I188" s="69">
        <f>H188/H6</f>
        <v>0.10623929316892804</v>
      </c>
      <c r="J188" s="85">
        <f t="shared" ref="J188" si="406">H188-G188</f>
        <v>0</v>
      </c>
      <c r="K188" s="92">
        <f>H188/G188</f>
        <v>1</v>
      </c>
      <c r="L188" s="84"/>
      <c r="M188" s="345"/>
      <c r="N188" s="68"/>
      <c r="O188" s="413"/>
      <c r="P188" s="59">
        <f t="shared" si="384"/>
        <v>0</v>
      </c>
      <c r="Q188" s="202"/>
      <c r="R188" s="206">
        <f t="shared" ref="R188" si="407">SUM(F188,L188)</f>
        <v>49678.3</v>
      </c>
      <c r="S188" s="405">
        <f t="shared" ref="S188" si="408">SUM(F188,M188)</f>
        <v>49678.3</v>
      </c>
      <c r="T188" s="82">
        <f t="shared" ref="T188" si="409">SUM(G188,N188)</f>
        <v>45538.400000000001</v>
      </c>
      <c r="U188" s="82">
        <f t="shared" ref="U188" si="410">SUM(H188,O188)</f>
        <v>45538.400000000001</v>
      </c>
      <c r="V188" s="82">
        <f t="shared" ref="V188" si="411">U188-T188</f>
        <v>0</v>
      </c>
      <c r="W188" s="92">
        <f t="shared" si="358"/>
        <v>1</v>
      </c>
      <c r="X188" s="14"/>
      <c r="Y188" s="351" t="str">
        <f t="shared" ref="Y188" si="412">IF(J188&lt;=0,"",IF(J188&gt;0,"НІ"))</f>
        <v/>
      </c>
      <c r="Z188" s="351" t="str">
        <f t="shared" ref="Z188" si="413">IF(P188&lt;=0,"",IF(P188&gt;0,"НІ"))</f>
        <v/>
      </c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</row>
    <row r="189" spans="1:190" s="3" customFormat="1" ht="23.25" customHeight="1" thickBot="1" x14ac:dyDescent="0.3">
      <c r="A189" s="41">
        <v>24</v>
      </c>
      <c r="B189" s="35" t="s">
        <v>35</v>
      </c>
      <c r="C189" s="169" t="s">
        <v>413</v>
      </c>
      <c r="D189" s="169" t="s">
        <v>132</v>
      </c>
      <c r="E189" s="146" t="s">
        <v>414</v>
      </c>
      <c r="F189" s="450">
        <v>472.7</v>
      </c>
      <c r="G189" s="108">
        <v>472.7</v>
      </c>
      <c r="H189" s="108">
        <v>440.2</v>
      </c>
      <c r="I189" s="69">
        <f>H189/H6</f>
        <v>1.0269692578782328E-3</v>
      </c>
      <c r="J189" s="61">
        <f t="shared" si="382"/>
        <v>-32.5</v>
      </c>
      <c r="K189" s="92">
        <f>H189/G189</f>
        <v>0.93124603342500534</v>
      </c>
      <c r="L189" s="84">
        <v>425</v>
      </c>
      <c r="M189" s="68">
        <v>425</v>
      </c>
      <c r="N189" s="68">
        <v>425</v>
      </c>
      <c r="O189" s="413">
        <v>425</v>
      </c>
      <c r="P189" s="59">
        <f t="shared" si="384"/>
        <v>0</v>
      </c>
      <c r="Q189" s="202">
        <f t="shared" ref="Q189" si="414">O189/N189</f>
        <v>1</v>
      </c>
      <c r="R189" s="206">
        <f t="shared" si="217"/>
        <v>897.7</v>
      </c>
      <c r="S189" s="405">
        <f t="shared" si="218"/>
        <v>897.7</v>
      </c>
      <c r="T189" s="82">
        <f t="shared" si="219"/>
        <v>897.7</v>
      </c>
      <c r="U189" s="82">
        <f t="shared" si="220"/>
        <v>865.2</v>
      </c>
      <c r="V189" s="82">
        <f t="shared" si="221"/>
        <v>-32.5</v>
      </c>
      <c r="W189" s="92">
        <f t="shared" si="358"/>
        <v>0.96379636849727079</v>
      </c>
      <c r="X189" s="14"/>
      <c r="Y189" s="351" t="str">
        <f t="shared" si="367"/>
        <v/>
      </c>
      <c r="Z189" s="351" t="str">
        <f t="shared" si="368"/>
        <v/>
      </c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</row>
    <row r="190" spans="1:190" s="3" customFormat="1" ht="21" hidden="1" customHeight="1" thickBot="1" x14ac:dyDescent="0.3">
      <c r="A190" s="41">
        <v>18</v>
      </c>
      <c r="B190" s="35" t="s">
        <v>38</v>
      </c>
      <c r="C190" s="35"/>
      <c r="D190" s="35"/>
      <c r="E190" s="146" t="s">
        <v>59</v>
      </c>
      <c r="F190" s="181"/>
      <c r="G190" s="108"/>
      <c r="H190" s="413"/>
      <c r="I190" s="69">
        <f>H190/H6</f>
        <v>0</v>
      </c>
      <c r="J190" s="72">
        <f t="shared" si="382"/>
        <v>0</v>
      </c>
      <c r="K190" s="92"/>
      <c r="L190" s="84"/>
      <c r="M190" s="345"/>
      <c r="N190" s="68"/>
      <c r="O190" s="413"/>
      <c r="P190" s="68"/>
      <c r="Q190" s="202" t="e">
        <f t="shared" si="366"/>
        <v>#DIV/0!</v>
      </c>
      <c r="R190" s="282">
        <f t="shared" si="217"/>
        <v>0</v>
      </c>
      <c r="S190" s="409">
        <f t="shared" si="218"/>
        <v>0</v>
      </c>
      <c r="T190" s="113">
        <f t="shared" si="219"/>
        <v>0</v>
      </c>
      <c r="U190" s="113">
        <f t="shared" si="220"/>
        <v>0</v>
      </c>
      <c r="V190" s="113">
        <f t="shared" si="221"/>
        <v>0</v>
      </c>
      <c r="W190" s="92" t="e">
        <f t="shared" si="358"/>
        <v>#DIV/0!</v>
      </c>
      <c r="X190" s="14"/>
      <c r="Y190" s="351" t="str">
        <f t="shared" si="367"/>
        <v/>
      </c>
      <c r="Z190" s="351" t="str">
        <f t="shared" si="368"/>
        <v/>
      </c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</row>
    <row r="191" spans="1:190" s="3" customFormat="1" ht="26.25" hidden="1" customHeight="1" thickBot="1" x14ac:dyDescent="0.3">
      <c r="A191" s="41"/>
      <c r="B191" s="33"/>
      <c r="C191" s="33"/>
      <c r="D191" s="33"/>
      <c r="E191" s="153" t="s">
        <v>58</v>
      </c>
      <c r="F191" s="196"/>
      <c r="G191" s="121"/>
      <c r="H191" s="527"/>
      <c r="I191" s="65">
        <f>H191/H6</f>
        <v>0</v>
      </c>
      <c r="J191" s="72">
        <f t="shared" si="382"/>
        <v>0</v>
      </c>
      <c r="K191" s="92"/>
      <c r="L191" s="122"/>
      <c r="M191" s="412"/>
      <c r="N191" s="64"/>
      <c r="O191" s="527"/>
      <c r="P191" s="64"/>
      <c r="Q191" s="202" t="e">
        <f t="shared" si="366"/>
        <v>#DIV/0!</v>
      </c>
      <c r="R191" s="282">
        <f t="shared" si="217"/>
        <v>0</v>
      </c>
      <c r="S191" s="408">
        <f t="shared" si="218"/>
        <v>0</v>
      </c>
      <c r="T191" s="115">
        <f t="shared" si="219"/>
        <v>0</v>
      </c>
      <c r="U191" s="115">
        <f t="shared" si="220"/>
        <v>0</v>
      </c>
      <c r="V191" s="115">
        <f t="shared" si="221"/>
        <v>0</v>
      </c>
      <c r="W191" s="92" t="e">
        <f t="shared" si="358"/>
        <v>#DIV/0!</v>
      </c>
      <c r="X191" s="14"/>
      <c r="Y191" s="351" t="str">
        <f t="shared" si="367"/>
        <v/>
      </c>
      <c r="Z191" s="351" t="str">
        <f t="shared" si="368"/>
        <v/>
      </c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</row>
    <row r="192" spans="1:190" s="6" customFormat="1" ht="42.75" hidden="1" customHeight="1" thickBot="1" x14ac:dyDescent="0.3">
      <c r="A192" s="41">
        <v>18</v>
      </c>
      <c r="B192" s="35" t="s">
        <v>92</v>
      </c>
      <c r="C192" s="35"/>
      <c r="D192" s="35"/>
      <c r="E192" s="146" t="s">
        <v>250</v>
      </c>
      <c r="F192" s="181"/>
      <c r="G192" s="108"/>
      <c r="H192" s="413"/>
      <c r="I192" s="69">
        <f>H192/H6</f>
        <v>0</v>
      </c>
      <c r="J192" s="72">
        <f t="shared" si="382"/>
        <v>0</v>
      </c>
      <c r="K192" s="92" t="e">
        <f t="shared" ref="K192:K203" si="415">H192/G192</f>
        <v>#DIV/0!</v>
      </c>
      <c r="L192" s="84"/>
      <c r="M192" s="345"/>
      <c r="N192" s="68"/>
      <c r="O192" s="413"/>
      <c r="P192" s="68">
        <f>O192-N192</f>
        <v>0</v>
      </c>
      <c r="Q192" s="202" t="e">
        <f t="shared" si="366"/>
        <v>#DIV/0!</v>
      </c>
      <c r="R192" s="282">
        <f t="shared" ref="R192:R218" si="416">SUM(F192,L192)</f>
        <v>0</v>
      </c>
      <c r="S192" s="408">
        <f t="shared" ref="S192:S218" si="417">SUM(F192,M192)</f>
        <v>0</v>
      </c>
      <c r="T192" s="115">
        <f t="shared" ref="T192:T218" si="418">SUM(G192,N192)</f>
        <v>0</v>
      </c>
      <c r="U192" s="115">
        <f t="shared" ref="U192:U218" si="419">SUM(H192,O192)</f>
        <v>0</v>
      </c>
      <c r="V192" s="115">
        <f t="shared" ref="V192:V218" si="420">U192-T192</f>
        <v>0</v>
      </c>
      <c r="W192" s="92" t="e">
        <f t="shared" si="358"/>
        <v>#DIV/0!</v>
      </c>
      <c r="X192" s="25"/>
      <c r="Y192" s="351" t="str">
        <f t="shared" si="367"/>
        <v/>
      </c>
      <c r="Z192" s="351" t="str">
        <f t="shared" si="368"/>
        <v/>
      </c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</row>
    <row r="193" spans="1:190" s="3" customFormat="1" ht="33" hidden="1" customHeight="1" thickBot="1" x14ac:dyDescent="0.3">
      <c r="A193" s="41">
        <v>17</v>
      </c>
      <c r="B193" s="35" t="s">
        <v>53</v>
      </c>
      <c r="C193" s="35"/>
      <c r="D193" s="35"/>
      <c r="E193" s="146" t="s">
        <v>78</v>
      </c>
      <c r="F193" s="181">
        <f>SUM(F194:F195)</f>
        <v>0</v>
      </c>
      <c r="G193" s="108">
        <f>SUM(G194:G195)</f>
        <v>0</v>
      </c>
      <c r="H193" s="413">
        <f>SUM(H194:H195)</f>
        <v>0</v>
      </c>
      <c r="I193" s="69" t="e">
        <f>H193/#REF!</f>
        <v>#REF!</v>
      </c>
      <c r="J193" s="72">
        <f t="shared" si="382"/>
        <v>0</v>
      </c>
      <c r="K193" s="92"/>
      <c r="L193" s="181">
        <f>SUM(L194:L195)</f>
        <v>0</v>
      </c>
      <c r="M193" s="413">
        <f>SUM(M194:M195)</f>
        <v>0</v>
      </c>
      <c r="N193" s="108">
        <f>SUM(N194:N195)</f>
        <v>0</v>
      </c>
      <c r="O193" s="413">
        <f>SUM(O194:O195)</f>
        <v>0</v>
      </c>
      <c r="P193" s="68">
        <f>O193-N193</f>
        <v>0</v>
      </c>
      <c r="Q193" s="202" t="e">
        <f t="shared" si="366"/>
        <v>#DIV/0!</v>
      </c>
      <c r="R193" s="282">
        <f t="shared" si="416"/>
        <v>0</v>
      </c>
      <c r="S193" s="408">
        <f t="shared" si="417"/>
        <v>0</v>
      </c>
      <c r="T193" s="115">
        <f t="shared" si="418"/>
        <v>0</v>
      </c>
      <c r="U193" s="115">
        <f t="shared" si="419"/>
        <v>0</v>
      </c>
      <c r="V193" s="115">
        <f t="shared" si="420"/>
        <v>0</v>
      </c>
      <c r="W193" s="92" t="e">
        <f t="shared" si="358"/>
        <v>#DIV/0!</v>
      </c>
      <c r="X193" s="14"/>
      <c r="Y193" s="351" t="str">
        <f t="shared" si="367"/>
        <v/>
      </c>
      <c r="Z193" s="351" t="str">
        <f t="shared" si="368"/>
        <v/>
      </c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</row>
    <row r="194" spans="1:190" s="234" customFormat="1" ht="24.75" hidden="1" customHeight="1" thickBot="1" x14ac:dyDescent="0.3">
      <c r="A194" s="41"/>
      <c r="B194" s="33"/>
      <c r="C194" s="33"/>
      <c r="D194" s="33"/>
      <c r="E194" s="153" t="s">
        <v>56</v>
      </c>
      <c r="F194" s="196"/>
      <c r="G194" s="121"/>
      <c r="H194" s="527">
        <v>0</v>
      </c>
      <c r="I194" s="69" t="e">
        <f>H194/#REF!</f>
        <v>#REF!</v>
      </c>
      <c r="J194" s="72">
        <f t="shared" si="382"/>
        <v>0</v>
      </c>
      <c r="K194" s="92"/>
      <c r="L194" s="122"/>
      <c r="M194" s="412"/>
      <c r="N194" s="64"/>
      <c r="O194" s="527"/>
      <c r="P194" s="64">
        <f>O194-N194</f>
        <v>0</v>
      </c>
      <c r="Q194" s="202" t="e">
        <f t="shared" si="366"/>
        <v>#DIV/0!</v>
      </c>
      <c r="R194" s="282">
        <f t="shared" si="416"/>
        <v>0</v>
      </c>
      <c r="S194" s="408">
        <f t="shared" si="417"/>
        <v>0</v>
      </c>
      <c r="T194" s="115">
        <f t="shared" si="418"/>
        <v>0</v>
      </c>
      <c r="U194" s="115">
        <f t="shared" si="419"/>
        <v>0</v>
      </c>
      <c r="V194" s="115">
        <f t="shared" si="420"/>
        <v>0</v>
      </c>
      <c r="W194" s="92" t="e">
        <f t="shared" si="358"/>
        <v>#DIV/0!</v>
      </c>
      <c r="X194" s="14"/>
      <c r="Y194" s="351" t="str">
        <f t="shared" si="367"/>
        <v/>
      </c>
      <c r="Z194" s="351" t="str">
        <f t="shared" si="368"/>
        <v/>
      </c>
      <c r="AA194" s="233"/>
      <c r="AB194" s="233"/>
      <c r="AC194" s="233"/>
      <c r="AD194" s="233"/>
      <c r="AE194" s="233"/>
      <c r="AF194" s="233"/>
      <c r="AG194" s="233"/>
      <c r="AH194" s="233"/>
      <c r="AI194" s="233"/>
      <c r="AJ194" s="233"/>
      <c r="AK194" s="233"/>
      <c r="AL194" s="233"/>
      <c r="AM194" s="233"/>
      <c r="AN194" s="233"/>
      <c r="AO194" s="233"/>
      <c r="AP194" s="233"/>
      <c r="AQ194" s="233"/>
      <c r="AR194" s="233"/>
      <c r="AS194" s="233"/>
      <c r="AT194" s="233"/>
      <c r="AU194" s="233"/>
    </row>
    <row r="195" spans="1:190" s="234" customFormat="1" ht="29.25" hidden="1" customHeight="1" thickBot="1" x14ac:dyDescent="0.3">
      <c r="A195" s="41"/>
      <c r="B195" s="33"/>
      <c r="C195" s="33"/>
      <c r="D195" s="33"/>
      <c r="E195" s="153" t="s">
        <v>71</v>
      </c>
      <c r="F195" s="196"/>
      <c r="G195" s="121"/>
      <c r="H195" s="527"/>
      <c r="I195" s="69" t="e">
        <f>H195/#REF!</f>
        <v>#REF!</v>
      </c>
      <c r="J195" s="72">
        <f t="shared" si="382"/>
        <v>0</v>
      </c>
      <c r="K195" s="92"/>
      <c r="L195" s="122"/>
      <c r="M195" s="412"/>
      <c r="N195" s="64"/>
      <c r="O195" s="527"/>
      <c r="P195" s="64"/>
      <c r="Q195" s="202" t="e">
        <f t="shared" si="366"/>
        <v>#DIV/0!</v>
      </c>
      <c r="R195" s="282">
        <f t="shared" si="416"/>
        <v>0</v>
      </c>
      <c r="S195" s="408">
        <f t="shared" si="417"/>
        <v>0</v>
      </c>
      <c r="T195" s="115">
        <f t="shared" si="418"/>
        <v>0</v>
      </c>
      <c r="U195" s="115">
        <f t="shared" si="419"/>
        <v>0</v>
      </c>
      <c r="V195" s="115">
        <f t="shared" si="420"/>
        <v>0</v>
      </c>
      <c r="W195" s="92" t="e">
        <f t="shared" si="358"/>
        <v>#DIV/0!</v>
      </c>
      <c r="X195" s="14"/>
      <c r="Y195" s="351" t="str">
        <f t="shared" si="367"/>
        <v/>
      </c>
      <c r="Z195" s="351" t="str">
        <f t="shared" si="368"/>
        <v/>
      </c>
      <c r="AA195" s="233"/>
      <c r="AB195" s="233"/>
      <c r="AC195" s="233"/>
      <c r="AD195" s="233"/>
      <c r="AE195" s="233"/>
      <c r="AF195" s="233"/>
      <c r="AG195" s="233"/>
      <c r="AH195" s="233"/>
      <c r="AI195" s="233"/>
      <c r="AJ195" s="233"/>
      <c r="AK195" s="233"/>
      <c r="AL195" s="233"/>
      <c r="AM195" s="233"/>
      <c r="AN195" s="233"/>
      <c r="AO195" s="233"/>
      <c r="AP195" s="233"/>
      <c r="AQ195" s="233"/>
      <c r="AR195" s="233"/>
      <c r="AS195" s="233"/>
      <c r="AT195" s="233"/>
      <c r="AU195" s="233"/>
    </row>
    <row r="196" spans="1:190" s="236" customFormat="1" ht="43.5" hidden="1" customHeight="1" thickBot="1" x14ac:dyDescent="0.3">
      <c r="A196" s="41">
        <v>22</v>
      </c>
      <c r="B196" s="35" t="s">
        <v>93</v>
      </c>
      <c r="C196" s="35"/>
      <c r="D196" s="35"/>
      <c r="E196" s="146" t="s">
        <v>251</v>
      </c>
      <c r="F196" s="181"/>
      <c r="G196" s="108"/>
      <c r="H196" s="413"/>
      <c r="I196" s="69">
        <f>H196/H6</f>
        <v>0</v>
      </c>
      <c r="J196" s="72">
        <f t="shared" si="382"/>
        <v>0</v>
      </c>
      <c r="K196" s="92"/>
      <c r="L196" s="84"/>
      <c r="M196" s="345"/>
      <c r="N196" s="68"/>
      <c r="O196" s="413"/>
      <c r="P196" s="68"/>
      <c r="Q196" s="202" t="e">
        <f t="shared" si="366"/>
        <v>#DIV/0!</v>
      </c>
      <c r="R196" s="282">
        <f t="shared" si="416"/>
        <v>0</v>
      </c>
      <c r="S196" s="408">
        <f t="shared" si="417"/>
        <v>0</v>
      </c>
      <c r="T196" s="115">
        <f t="shared" si="418"/>
        <v>0</v>
      </c>
      <c r="U196" s="115">
        <f t="shared" si="419"/>
        <v>0</v>
      </c>
      <c r="V196" s="115">
        <f t="shared" si="420"/>
        <v>0</v>
      </c>
      <c r="W196" s="92" t="e">
        <f t="shared" si="358"/>
        <v>#DIV/0!</v>
      </c>
      <c r="X196" s="25"/>
      <c r="Y196" s="351" t="str">
        <f t="shared" si="367"/>
        <v/>
      </c>
      <c r="Z196" s="351" t="str">
        <f t="shared" si="368"/>
        <v/>
      </c>
      <c r="AA196" s="235"/>
      <c r="AB196" s="235"/>
      <c r="AC196" s="235"/>
      <c r="AD196" s="235"/>
      <c r="AE196" s="235"/>
      <c r="AF196" s="235"/>
      <c r="AG196" s="235"/>
      <c r="AH196" s="235"/>
      <c r="AI196" s="235"/>
      <c r="AJ196" s="235"/>
      <c r="AK196" s="235"/>
      <c r="AL196" s="235"/>
      <c r="AM196" s="235"/>
      <c r="AN196" s="235"/>
      <c r="AO196" s="235"/>
      <c r="AP196" s="235"/>
      <c r="AQ196" s="235"/>
      <c r="AR196" s="235"/>
      <c r="AS196" s="235"/>
      <c r="AT196" s="235"/>
      <c r="AU196" s="235"/>
    </row>
    <row r="197" spans="1:190" s="234" customFormat="1" ht="29.25" hidden="1" customHeight="1" thickBot="1" x14ac:dyDescent="0.3">
      <c r="A197" s="41">
        <v>23</v>
      </c>
      <c r="B197" s="35" t="s">
        <v>62</v>
      </c>
      <c r="C197" s="35"/>
      <c r="D197" s="35"/>
      <c r="E197" s="145" t="s">
        <v>258</v>
      </c>
      <c r="F197" s="181">
        <f>SUM(F198)</f>
        <v>0</v>
      </c>
      <c r="G197" s="108">
        <f>SUM(G198)</f>
        <v>0</v>
      </c>
      <c r="H197" s="413">
        <f>SUM(H198)</f>
        <v>0</v>
      </c>
      <c r="I197" s="69">
        <f>H197/H6</f>
        <v>0</v>
      </c>
      <c r="J197" s="85">
        <f t="shared" si="382"/>
        <v>0</v>
      </c>
      <c r="K197" s="92"/>
      <c r="L197" s="84"/>
      <c r="M197" s="345"/>
      <c r="N197" s="68"/>
      <c r="O197" s="413"/>
      <c r="P197" s="68">
        <f>O197-N197</f>
        <v>0</v>
      </c>
      <c r="Q197" s="202" t="e">
        <f t="shared" si="366"/>
        <v>#DIV/0!</v>
      </c>
      <c r="R197" s="282">
        <f t="shared" si="416"/>
        <v>0</v>
      </c>
      <c r="S197" s="408">
        <f t="shared" si="417"/>
        <v>0</v>
      </c>
      <c r="T197" s="115">
        <f t="shared" si="418"/>
        <v>0</v>
      </c>
      <c r="U197" s="115">
        <f t="shared" si="419"/>
        <v>0</v>
      </c>
      <c r="V197" s="115">
        <f t="shared" si="420"/>
        <v>0</v>
      </c>
      <c r="W197" s="92" t="e">
        <f t="shared" si="358"/>
        <v>#DIV/0!</v>
      </c>
      <c r="X197" s="14"/>
      <c r="Y197" s="351" t="str">
        <f t="shared" si="367"/>
        <v/>
      </c>
      <c r="Z197" s="351" t="str">
        <f t="shared" si="368"/>
        <v/>
      </c>
      <c r="AA197" s="233"/>
      <c r="AB197" s="233"/>
      <c r="AC197" s="233"/>
      <c r="AD197" s="233"/>
      <c r="AE197" s="233"/>
      <c r="AF197" s="233"/>
      <c r="AG197" s="233"/>
      <c r="AH197" s="233"/>
      <c r="AI197" s="233"/>
      <c r="AJ197" s="233"/>
      <c r="AK197" s="233"/>
      <c r="AL197" s="233"/>
      <c r="AM197" s="233"/>
      <c r="AN197" s="233"/>
      <c r="AO197" s="233"/>
      <c r="AP197" s="233"/>
      <c r="AQ197" s="233"/>
      <c r="AR197" s="233"/>
      <c r="AS197" s="233"/>
      <c r="AT197" s="233"/>
      <c r="AU197" s="233"/>
    </row>
    <row r="198" spans="1:190" s="234" customFormat="1" ht="32.25" hidden="1" customHeight="1" thickBot="1" x14ac:dyDescent="0.3">
      <c r="A198" s="45"/>
      <c r="B198" s="40"/>
      <c r="C198" s="40"/>
      <c r="D198" s="40"/>
      <c r="E198" s="154" t="s">
        <v>98</v>
      </c>
      <c r="F198" s="197"/>
      <c r="G198" s="210"/>
      <c r="H198" s="513"/>
      <c r="I198" s="95">
        <f>H198/H6</f>
        <v>0</v>
      </c>
      <c r="J198" s="72">
        <f t="shared" si="382"/>
        <v>0</v>
      </c>
      <c r="K198" s="123" t="e">
        <f t="shared" si="415"/>
        <v>#DIV/0!</v>
      </c>
      <c r="L198" s="314"/>
      <c r="M198" s="403"/>
      <c r="N198" s="81"/>
      <c r="O198" s="513"/>
      <c r="P198" s="81"/>
      <c r="Q198" s="286"/>
      <c r="R198" s="287">
        <f t="shared" si="416"/>
        <v>0</v>
      </c>
      <c r="S198" s="425">
        <f t="shared" si="417"/>
        <v>0</v>
      </c>
      <c r="T198" s="124">
        <f t="shared" si="418"/>
        <v>0</v>
      </c>
      <c r="U198" s="124">
        <f t="shared" si="419"/>
        <v>0</v>
      </c>
      <c r="V198" s="124">
        <f t="shared" si="420"/>
        <v>0</v>
      </c>
      <c r="W198" s="92" t="e">
        <f t="shared" si="358"/>
        <v>#DIV/0!</v>
      </c>
      <c r="X198" s="14"/>
      <c r="Y198" s="351" t="str">
        <f t="shared" si="367"/>
        <v/>
      </c>
      <c r="Z198" s="351" t="str">
        <f t="shared" si="368"/>
        <v/>
      </c>
      <c r="AA198" s="233"/>
      <c r="AB198" s="233"/>
      <c r="AC198" s="233"/>
      <c r="AD198" s="233"/>
      <c r="AE198" s="233"/>
      <c r="AF198" s="233"/>
      <c r="AG198" s="233"/>
      <c r="AH198" s="233"/>
      <c r="AI198" s="233"/>
      <c r="AJ198" s="233"/>
      <c r="AK198" s="233"/>
      <c r="AL198" s="233"/>
      <c r="AM198" s="233"/>
      <c r="AN198" s="233"/>
      <c r="AO198" s="233"/>
      <c r="AP198" s="233"/>
      <c r="AQ198" s="233"/>
      <c r="AR198" s="233"/>
      <c r="AS198" s="233"/>
      <c r="AT198" s="233"/>
      <c r="AU198" s="233"/>
    </row>
    <row r="199" spans="1:190" s="237" customFormat="1" ht="21.75" hidden="1" customHeight="1" thickBot="1" x14ac:dyDescent="0.3">
      <c r="A199" s="41">
        <v>23</v>
      </c>
      <c r="B199" s="34" t="s">
        <v>36</v>
      </c>
      <c r="C199" s="164" t="s">
        <v>204</v>
      </c>
      <c r="D199" s="168" t="s">
        <v>199</v>
      </c>
      <c r="E199" s="145" t="s">
        <v>57</v>
      </c>
      <c r="F199" s="181"/>
      <c r="G199" s="181">
        <f>SUM(G200:G207)</f>
        <v>0</v>
      </c>
      <c r="H199" s="413">
        <f>SUM(H200:H207)</f>
        <v>0</v>
      </c>
      <c r="I199" s="60">
        <f>H199/H6</f>
        <v>0</v>
      </c>
      <c r="J199" s="61">
        <f t="shared" si="382"/>
        <v>0</v>
      </c>
      <c r="K199" s="92" t="e">
        <f t="shared" si="415"/>
        <v>#DIV/0!</v>
      </c>
      <c r="L199" s="108">
        <f>SUM(L200:L207)</f>
        <v>0</v>
      </c>
      <c r="M199" s="413">
        <f>SUM(M200:M207)</f>
        <v>0</v>
      </c>
      <c r="N199" s="108">
        <f>SUM(N200:N207)</f>
        <v>0</v>
      </c>
      <c r="O199" s="413">
        <f>SUM(O200:O207)</f>
        <v>0</v>
      </c>
      <c r="P199" s="68">
        <f>O199-N199</f>
        <v>0</v>
      </c>
      <c r="Q199" s="202" t="e">
        <f>O199/N199</f>
        <v>#DIV/0!</v>
      </c>
      <c r="R199" s="125">
        <f>SUM(R200:R207)</f>
        <v>0</v>
      </c>
      <c r="S199" s="413">
        <f>SUM(S200:S207)</f>
        <v>0</v>
      </c>
      <c r="T199" s="108">
        <f>SUM(T200:T207)</f>
        <v>0</v>
      </c>
      <c r="U199" s="108">
        <f>SUM(U200:U207)</f>
        <v>0</v>
      </c>
      <c r="V199" s="68">
        <f t="shared" si="420"/>
        <v>0</v>
      </c>
      <c r="W199" s="92" t="e">
        <f t="shared" si="358"/>
        <v>#DIV/0!</v>
      </c>
      <c r="X199" s="24"/>
      <c r="Y199" s="351" t="str">
        <f t="shared" si="367"/>
        <v/>
      </c>
      <c r="Z199" s="351" t="str">
        <f t="shared" si="368"/>
        <v/>
      </c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</row>
    <row r="200" spans="1:190" s="3" customFormat="1" ht="23.25" hidden="1" customHeight="1" thickBot="1" x14ac:dyDescent="0.3">
      <c r="A200" s="133"/>
      <c r="B200" s="135"/>
      <c r="C200" s="135"/>
      <c r="D200" s="135"/>
      <c r="E200" s="176" t="s">
        <v>76</v>
      </c>
      <c r="F200" s="180"/>
      <c r="G200" s="200"/>
      <c r="H200" s="512"/>
      <c r="I200" s="71">
        <f>H200/H6</f>
        <v>0</v>
      </c>
      <c r="J200" s="72">
        <f t="shared" si="382"/>
        <v>0</v>
      </c>
      <c r="K200" s="89" t="e">
        <f t="shared" si="415"/>
        <v>#DIV/0!</v>
      </c>
      <c r="L200" s="178"/>
      <c r="M200" s="401"/>
      <c r="N200" s="73"/>
      <c r="O200" s="512"/>
      <c r="P200" s="113"/>
      <c r="Q200" s="284"/>
      <c r="R200" s="204">
        <f t="shared" si="416"/>
        <v>0</v>
      </c>
      <c r="S200" s="401">
        <f t="shared" si="417"/>
        <v>0</v>
      </c>
      <c r="T200" s="73">
        <f t="shared" si="418"/>
        <v>0</v>
      </c>
      <c r="U200" s="73">
        <f t="shared" si="419"/>
        <v>0</v>
      </c>
      <c r="V200" s="73">
        <f t="shared" si="420"/>
        <v>0</v>
      </c>
      <c r="W200" s="92" t="e">
        <f t="shared" si="358"/>
        <v>#DIV/0!</v>
      </c>
      <c r="X200" s="14"/>
      <c r="Y200" s="351" t="str">
        <f t="shared" si="367"/>
        <v/>
      </c>
      <c r="Z200" s="351" t="str">
        <f t="shared" si="368"/>
        <v/>
      </c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</row>
    <row r="201" spans="1:190" s="3" customFormat="1" ht="18" hidden="1" customHeight="1" thickBot="1" x14ac:dyDescent="0.3">
      <c r="A201" s="43"/>
      <c r="B201" s="27"/>
      <c r="C201" s="27"/>
      <c r="D201" s="27"/>
      <c r="E201" s="150" t="s">
        <v>113</v>
      </c>
      <c r="F201" s="179"/>
      <c r="G201" s="74"/>
      <c r="H201" s="394"/>
      <c r="I201" s="75">
        <f>H201/H6</f>
        <v>0</v>
      </c>
      <c r="J201" s="72">
        <f t="shared" si="382"/>
        <v>0</v>
      </c>
      <c r="K201" s="90" t="e">
        <f t="shared" si="415"/>
        <v>#DIV/0!</v>
      </c>
      <c r="L201" s="78"/>
      <c r="M201" s="354"/>
      <c r="N201" s="77"/>
      <c r="O201" s="394"/>
      <c r="P201" s="115"/>
      <c r="Q201" s="283"/>
      <c r="R201" s="204">
        <f t="shared" si="416"/>
        <v>0</v>
      </c>
      <c r="S201" s="354">
        <f t="shared" si="417"/>
        <v>0</v>
      </c>
      <c r="T201" s="77">
        <f t="shared" si="418"/>
        <v>0</v>
      </c>
      <c r="U201" s="77">
        <f t="shared" si="419"/>
        <v>0</v>
      </c>
      <c r="V201" s="77">
        <f t="shared" si="420"/>
        <v>0</v>
      </c>
      <c r="W201" s="92" t="e">
        <f t="shared" si="358"/>
        <v>#DIV/0!</v>
      </c>
      <c r="X201" s="14"/>
      <c r="Y201" s="351" t="str">
        <f t="shared" si="367"/>
        <v/>
      </c>
      <c r="Z201" s="351" t="str">
        <f t="shared" si="368"/>
        <v/>
      </c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</row>
    <row r="202" spans="1:190" s="3" customFormat="1" ht="24" hidden="1" customHeight="1" thickBot="1" x14ac:dyDescent="0.3">
      <c r="A202" s="43"/>
      <c r="B202" s="27"/>
      <c r="C202" s="27"/>
      <c r="D202" s="27"/>
      <c r="E202" s="150" t="s">
        <v>81</v>
      </c>
      <c r="F202" s="179"/>
      <c r="G202" s="74"/>
      <c r="H202" s="394"/>
      <c r="I202" s="75">
        <f>H202/H6</f>
        <v>0</v>
      </c>
      <c r="J202" s="72">
        <f t="shared" si="382"/>
        <v>0</v>
      </c>
      <c r="K202" s="90" t="e">
        <f t="shared" si="415"/>
        <v>#DIV/0!</v>
      </c>
      <c r="L202" s="78"/>
      <c r="M202" s="354"/>
      <c r="N202" s="77"/>
      <c r="O202" s="394"/>
      <c r="P202" s="115"/>
      <c r="Q202" s="283"/>
      <c r="R202" s="204">
        <f t="shared" si="416"/>
        <v>0</v>
      </c>
      <c r="S202" s="354">
        <f t="shared" si="417"/>
        <v>0</v>
      </c>
      <c r="T202" s="77">
        <f t="shared" si="418"/>
        <v>0</v>
      </c>
      <c r="U202" s="77">
        <f t="shared" si="419"/>
        <v>0</v>
      </c>
      <c r="V202" s="77">
        <f t="shared" si="420"/>
        <v>0</v>
      </c>
      <c r="W202" s="92" t="e">
        <f t="shared" si="358"/>
        <v>#DIV/0!</v>
      </c>
      <c r="X202" s="14"/>
      <c r="Y202" s="351" t="str">
        <f t="shared" si="367"/>
        <v/>
      </c>
      <c r="Z202" s="351" t="str">
        <f t="shared" si="368"/>
        <v/>
      </c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</row>
    <row r="203" spans="1:190" s="3" customFormat="1" ht="31.5" hidden="1" customHeight="1" thickBot="1" x14ac:dyDescent="0.3">
      <c r="A203" s="43"/>
      <c r="B203" s="27"/>
      <c r="C203" s="27"/>
      <c r="D203" s="27"/>
      <c r="E203" s="150" t="s">
        <v>99</v>
      </c>
      <c r="F203" s="179"/>
      <c r="G203" s="74"/>
      <c r="H203" s="394"/>
      <c r="I203" s="75">
        <f>H203/H6</f>
        <v>0</v>
      </c>
      <c r="J203" s="72">
        <f t="shared" si="382"/>
        <v>0</v>
      </c>
      <c r="K203" s="90" t="e">
        <f t="shared" si="415"/>
        <v>#DIV/0!</v>
      </c>
      <c r="L203" s="78"/>
      <c r="M203" s="354"/>
      <c r="N203" s="77"/>
      <c r="O203" s="394"/>
      <c r="P203" s="115"/>
      <c r="Q203" s="283"/>
      <c r="R203" s="204">
        <f t="shared" si="416"/>
        <v>0</v>
      </c>
      <c r="S203" s="354">
        <f t="shared" si="417"/>
        <v>0</v>
      </c>
      <c r="T203" s="77">
        <f t="shared" si="418"/>
        <v>0</v>
      </c>
      <c r="U203" s="77">
        <f t="shared" si="419"/>
        <v>0</v>
      </c>
      <c r="V203" s="77">
        <f t="shared" si="420"/>
        <v>0</v>
      </c>
      <c r="W203" s="92" t="e">
        <f t="shared" si="358"/>
        <v>#DIV/0!</v>
      </c>
      <c r="X203" s="14"/>
      <c r="Y203" s="351" t="str">
        <f t="shared" si="367"/>
        <v/>
      </c>
      <c r="Z203" s="351" t="str">
        <f t="shared" si="368"/>
        <v/>
      </c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</row>
    <row r="204" spans="1:190" s="3" customFormat="1" ht="30.75" hidden="1" customHeight="1" thickBot="1" x14ac:dyDescent="0.3">
      <c r="A204" s="43"/>
      <c r="B204" s="27"/>
      <c r="C204" s="27"/>
      <c r="D204" s="27"/>
      <c r="E204" s="150" t="s">
        <v>322</v>
      </c>
      <c r="F204" s="179"/>
      <c r="G204" s="74"/>
      <c r="H204" s="394"/>
      <c r="I204" s="75">
        <f>H204/H6</f>
        <v>0</v>
      </c>
      <c r="J204" s="76">
        <f t="shared" si="382"/>
        <v>0</v>
      </c>
      <c r="K204" s="90" t="e">
        <f>H204/G204</f>
        <v>#DIV/0!</v>
      </c>
      <c r="L204" s="78"/>
      <c r="M204" s="354"/>
      <c r="N204" s="77"/>
      <c r="O204" s="394"/>
      <c r="P204" s="115"/>
      <c r="Q204" s="283"/>
      <c r="R204" s="203">
        <f t="shared" si="416"/>
        <v>0</v>
      </c>
      <c r="S204" s="354">
        <f t="shared" si="417"/>
        <v>0</v>
      </c>
      <c r="T204" s="77">
        <f t="shared" si="418"/>
        <v>0</v>
      </c>
      <c r="U204" s="77">
        <f t="shared" si="419"/>
        <v>0</v>
      </c>
      <c r="V204" s="77">
        <f t="shared" si="420"/>
        <v>0</v>
      </c>
      <c r="W204" s="92" t="e">
        <f t="shared" si="358"/>
        <v>#DIV/0!</v>
      </c>
      <c r="X204" s="14"/>
      <c r="Y204" s="351" t="str">
        <f t="shared" si="367"/>
        <v/>
      </c>
      <c r="Z204" s="351" t="str">
        <f t="shared" si="368"/>
        <v/>
      </c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</row>
    <row r="205" spans="1:190" s="3" customFormat="1" ht="22.5" hidden="1" customHeight="1" thickBot="1" x14ac:dyDescent="0.3">
      <c r="A205" s="45"/>
      <c r="B205" s="40"/>
      <c r="C205" s="40"/>
      <c r="D205" s="40"/>
      <c r="E205" s="154" t="s">
        <v>95</v>
      </c>
      <c r="F205" s="197"/>
      <c r="G205" s="210"/>
      <c r="H205" s="513"/>
      <c r="I205" s="95">
        <f>H205/H6</f>
        <v>0</v>
      </c>
      <c r="J205" s="80">
        <f t="shared" si="382"/>
        <v>0</v>
      </c>
      <c r="K205" s="175" t="e">
        <f>H205/G205</f>
        <v>#DIV/0!</v>
      </c>
      <c r="L205" s="314"/>
      <c r="M205" s="403"/>
      <c r="N205" s="81"/>
      <c r="O205" s="513"/>
      <c r="P205" s="81"/>
      <c r="Q205" s="218"/>
      <c r="R205" s="264">
        <f t="shared" si="416"/>
        <v>0</v>
      </c>
      <c r="S205" s="403">
        <f t="shared" si="417"/>
        <v>0</v>
      </c>
      <c r="T205" s="81">
        <f t="shared" si="418"/>
        <v>0</v>
      </c>
      <c r="U205" s="81">
        <f t="shared" si="419"/>
        <v>0</v>
      </c>
      <c r="V205" s="81">
        <f t="shared" si="420"/>
        <v>0</v>
      </c>
      <c r="W205" s="92" t="e">
        <f t="shared" si="358"/>
        <v>#DIV/0!</v>
      </c>
      <c r="X205" s="14"/>
      <c r="Y205" s="351" t="str">
        <f t="shared" si="367"/>
        <v/>
      </c>
      <c r="Z205" s="351" t="str">
        <f t="shared" si="368"/>
        <v/>
      </c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</row>
    <row r="206" spans="1:190" s="3" customFormat="1" ht="30" hidden="1" customHeight="1" thickBot="1" x14ac:dyDescent="0.3">
      <c r="A206" s="45"/>
      <c r="B206" s="40"/>
      <c r="C206" s="40"/>
      <c r="D206" s="40"/>
      <c r="E206" s="393" t="s">
        <v>321</v>
      </c>
      <c r="F206" s="197"/>
      <c r="G206" s="210"/>
      <c r="H206" s="513"/>
      <c r="I206" s="75">
        <f>H206/H6</f>
        <v>0</v>
      </c>
      <c r="J206" s="76">
        <f t="shared" ref="J206" si="421">H206-G206</f>
        <v>0</v>
      </c>
      <c r="K206" s="90" t="e">
        <f>H206/G206</f>
        <v>#DIV/0!</v>
      </c>
      <c r="L206" s="314"/>
      <c r="M206" s="403"/>
      <c r="N206" s="81"/>
      <c r="O206" s="513"/>
      <c r="P206" s="81"/>
      <c r="Q206" s="218"/>
      <c r="R206" s="203">
        <f t="shared" ref="R206" si="422">SUM(F206,L206)</f>
        <v>0</v>
      </c>
      <c r="S206" s="354">
        <f t="shared" ref="S206" si="423">SUM(F206,M206)</f>
        <v>0</v>
      </c>
      <c r="T206" s="77">
        <f t="shared" ref="T206" si="424">SUM(G206,N206)</f>
        <v>0</v>
      </c>
      <c r="U206" s="77">
        <f t="shared" ref="U206" si="425">SUM(H206,O206)</f>
        <v>0</v>
      </c>
      <c r="V206" s="77">
        <f t="shared" ref="V206" si="426">U206-T206</f>
        <v>0</v>
      </c>
      <c r="W206" s="92" t="e">
        <f t="shared" si="358"/>
        <v>#DIV/0!</v>
      </c>
      <c r="X206" s="14"/>
      <c r="Y206" s="351"/>
      <c r="Z206" s="351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</row>
    <row r="207" spans="1:190" s="3" customFormat="1" ht="30" hidden="1" customHeight="1" thickBot="1" x14ac:dyDescent="0.3">
      <c r="A207" s="47"/>
      <c r="B207" s="324"/>
      <c r="C207" s="324"/>
      <c r="D207" s="324"/>
      <c r="E207" s="151" t="s">
        <v>259</v>
      </c>
      <c r="F207" s="325"/>
      <c r="G207" s="318"/>
      <c r="H207" s="528"/>
      <c r="I207" s="326">
        <f>H207/H10</f>
        <v>0</v>
      </c>
      <c r="J207" s="85"/>
      <c r="K207" s="98"/>
      <c r="L207" s="182"/>
      <c r="M207" s="404"/>
      <c r="N207" s="88"/>
      <c r="O207" s="528"/>
      <c r="P207" s="77">
        <f t="shared" ref="P207" si="427">O207-N207</f>
        <v>0</v>
      </c>
      <c r="Q207" s="280" t="e">
        <f>O207/N207</f>
        <v>#DIV/0!</v>
      </c>
      <c r="R207" s="205">
        <f t="shared" si="416"/>
        <v>0</v>
      </c>
      <c r="S207" s="404">
        <f t="shared" si="417"/>
        <v>0</v>
      </c>
      <c r="T207" s="88">
        <f t="shared" si="418"/>
        <v>0</v>
      </c>
      <c r="U207" s="88">
        <f t="shared" si="419"/>
        <v>0</v>
      </c>
      <c r="V207" s="88">
        <f t="shared" si="420"/>
        <v>0</v>
      </c>
      <c r="W207" s="92" t="e">
        <f t="shared" si="358"/>
        <v>#DIV/0!</v>
      </c>
      <c r="X207" s="14"/>
      <c r="Y207" s="351" t="str">
        <f t="shared" si="367"/>
        <v/>
      </c>
      <c r="Z207" s="351" t="str">
        <f t="shared" si="368"/>
        <v/>
      </c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</row>
    <row r="208" spans="1:190" s="236" customFormat="1" ht="12" hidden="1" customHeight="1" thickBot="1" x14ac:dyDescent="0.3">
      <c r="A208" s="45">
        <v>20</v>
      </c>
      <c r="B208" s="171" t="s">
        <v>50</v>
      </c>
      <c r="C208" s="171"/>
      <c r="D208" s="171"/>
      <c r="E208" s="303" t="s">
        <v>55</v>
      </c>
      <c r="F208" s="304"/>
      <c r="G208" s="305"/>
      <c r="H208" s="529"/>
      <c r="I208" s="306">
        <f>H208/H6</f>
        <v>0</v>
      </c>
      <c r="J208" s="307"/>
      <c r="K208" s="123" t="e">
        <f>H208/G208</f>
        <v>#DIV/0!</v>
      </c>
      <c r="L208" s="315"/>
      <c r="M208" s="407"/>
      <c r="N208" s="212"/>
      <c r="O208" s="529"/>
      <c r="P208" s="212"/>
      <c r="Q208" s="218"/>
      <c r="R208" s="264">
        <f t="shared" si="416"/>
        <v>0</v>
      </c>
      <c r="S208" s="403">
        <f t="shared" si="417"/>
        <v>0</v>
      </c>
      <c r="T208" s="81">
        <f t="shared" si="418"/>
        <v>0</v>
      </c>
      <c r="U208" s="81">
        <f t="shared" si="419"/>
        <v>0</v>
      </c>
      <c r="V208" s="81">
        <f t="shared" si="420"/>
        <v>0</v>
      </c>
      <c r="W208" s="92" t="e">
        <f t="shared" si="358"/>
        <v>#DIV/0!</v>
      </c>
      <c r="X208" s="14"/>
      <c r="Y208" s="351" t="str">
        <f t="shared" si="367"/>
        <v/>
      </c>
      <c r="Z208" s="351" t="str">
        <f t="shared" si="368"/>
        <v/>
      </c>
      <c r="AA208" s="235"/>
      <c r="AB208" s="235"/>
      <c r="AC208" s="235"/>
      <c r="AD208" s="235"/>
      <c r="AE208" s="235"/>
      <c r="AF208" s="235"/>
      <c r="AG208" s="235"/>
      <c r="AH208" s="235"/>
      <c r="AI208" s="235"/>
      <c r="AJ208" s="235"/>
      <c r="AK208" s="235"/>
      <c r="AL208" s="235"/>
      <c r="AM208" s="235"/>
      <c r="AN208" s="235"/>
      <c r="AO208" s="235"/>
      <c r="AP208" s="235"/>
      <c r="AQ208" s="235"/>
      <c r="AR208" s="235"/>
      <c r="AS208" s="235"/>
      <c r="AT208" s="235"/>
      <c r="AU208" s="235"/>
    </row>
    <row r="209" spans="1:190" s="236" customFormat="1" ht="20.25" hidden="1" customHeight="1" thickBot="1" x14ac:dyDescent="0.3">
      <c r="A209" s="129">
        <v>24</v>
      </c>
      <c r="B209" s="58" t="s">
        <v>62</v>
      </c>
      <c r="C209" s="58" t="s">
        <v>273</v>
      </c>
      <c r="D209" s="58" t="s">
        <v>132</v>
      </c>
      <c r="E209" s="308" t="s">
        <v>283</v>
      </c>
      <c r="F209" s="309">
        <f>SUM(F210:F213)</f>
        <v>0</v>
      </c>
      <c r="G209" s="309">
        <f t="shared" ref="G209:H209" si="428">SUM(G210:G213)</f>
        <v>0</v>
      </c>
      <c r="H209" s="414">
        <f t="shared" si="428"/>
        <v>0</v>
      </c>
      <c r="I209" s="60">
        <f>H209/H6</f>
        <v>0</v>
      </c>
      <c r="J209" s="61">
        <f t="shared" ref="J209" si="429">H209-G209</f>
        <v>0</v>
      </c>
      <c r="K209" s="92" t="e">
        <f t="shared" ref="K209" si="430">H209/G209</f>
        <v>#DIV/0!</v>
      </c>
      <c r="L209" s="309">
        <f>SUM(L210:L213)</f>
        <v>0</v>
      </c>
      <c r="M209" s="414">
        <f t="shared" ref="M209" si="431">SUM(M210:M213)</f>
        <v>0</v>
      </c>
      <c r="N209" s="309">
        <f t="shared" ref="N209:O209" si="432">SUM(N210:N213)</f>
        <v>0</v>
      </c>
      <c r="O209" s="414">
        <f t="shared" si="432"/>
        <v>0</v>
      </c>
      <c r="P209" s="64">
        <f t="shared" ref="P209:P210" si="433">O209-N209</f>
        <v>0</v>
      </c>
      <c r="Q209" s="202" t="e">
        <f>O209/N209</f>
        <v>#DIV/0!</v>
      </c>
      <c r="R209" s="206">
        <f t="shared" si="416"/>
        <v>0</v>
      </c>
      <c r="S209" s="405">
        <f t="shared" si="417"/>
        <v>0</v>
      </c>
      <c r="T209" s="82">
        <f t="shared" si="418"/>
        <v>0</v>
      </c>
      <c r="U209" s="82">
        <f t="shared" si="419"/>
        <v>0</v>
      </c>
      <c r="V209" s="82">
        <f t="shared" si="420"/>
        <v>0</v>
      </c>
      <c r="W209" s="92" t="e">
        <f t="shared" si="358"/>
        <v>#DIV/0!</v>
      </c>
      <c r="X209" s="25"/>
      <c r="Y209" s="351" t="str">
        <f t="shared" si="367"/>
        <v/>
      </c>
      <c r="Z209" s="351" t="str">
        <f t="shared" si="368"/>
        <v/>
      </c>
      <c r="AA209" s="235"/>
      <c r="AB209" s="235"/>
      <c r="AC209" s="235"/>
      <c r="AD209" s="235"/>
      <c r="AE209" s="235"/>
      <c r="AF209" s="235"/>
      <c r="AG209" s="235"/>
      <c r="AH209" s="235"/>
      <c r="AI209" s="235"/>
      <c r="AJ209" s="235"/>
      <c r="AK209" s="235"/>
      <c r="AL209" s="235"/>
      <c r="AM209" s="235"/>
      <c r="AN209" s="235"/>
      <c r="AO209" s="235"/>
      <c r="AP209" s="235"/>
      <c r="AQ209" s="235"/>
      <c r="AR209" s="235"/>
      <c r="AS209" s="235"/>
      <c r="AT209" s="235"/>
      <c r="AU209" s="235"/>
    </row>
    <row r="210" spans="1:190" s="3" customFormat="1" ht="32.25" hidden="1" customHeight="1" thickBot="1" x14ac:dyDescent="0.3">
      <c r="A210" s="43"/>
      <c r="B210" s="27"/>
      <c r="C210" s="27"/>
      <c r="D210" s="27"/>
      <c r="E210" s="176" t="s">
        <v>284</v>
      </c>
      <c r="F210" s="179"/>
      <c r="G210" s="74"/>
      <c r="H210" s="394"/>
      <c r="I210" s="75">
        <f>H210/H6</f>
        <v>0</v>
      </c>
      <c r="J210" s="76">
        <f t="shared" ref="J210:J212" si="434">H210-G210</f>
        <v>0</v>
      </c>
      <c r="K210" s="90"/>
      <c r="L210" s="78"/>
      <c r="M210" s="354"/>
      <c r="N210" s="77"/>
      <c r="O210" s="394"/>
      <c r="P210" s="77">
        <f t="shared" si="433"/>
        <v>0</v>
      </c>
      <c r="Q210" s="555" t="e">
        <f>O210/N210</f>
        <v>#DIV/0!</v>
      </c>
      <c r="R210" s="203">
        <f t="shared" ref="R210:R214" si="435">SUM(F210,L210)</f>
        <v>0</v>
      </c>
      <c r="S210" s="354">
        <f t="shared" ref="S210:S214" si="436">SUM(F210,M210)</f>
        <v>0</v>
      </c>
      <c r="T210" s="77">
        <f t="shared" ref="T210:T214" si="437">SUM(G210,N210)</f>
        <v>0</v>
      </c>
      <c r="U210" s="77">
        <f t="shared" ref="U210:U214" si="438">SUM(H210,O210)</f>
        <v>0</v>
      </c>
      <c r="V210" s="77">
        <f t="shared" si="420"/>
        <v>0</v>
      </c>
      <c r="W210" s="92" t="e">
        <f t="shared" si="358"/>
        <v>#DIV/0!</v>
      </c>
      <c r="X210" s="14"/>
      <c r="Y210" s="351" t="str">
        <f t="shared" si="367"/>
        <v/>
      </c>
      <c r="Z210" s="351" t="str">
        <f t="shared" si="368"/>
        <v/>
      </c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</row>
    <row r="211" spans="1:190" s="3" customFormat="1" ht="57" hidden="1" customHeight="1" thickBot="1" x14ac:dyDescent="0.3">
      <c r="A211" s="43"/>
      <c r="B211" s="27"/>
      <c r="C211" s="27"/>
      <c r="D211" s="27"/>
      <c r="E211" s="343" t="s">
        <v>289</v>
      </c>
      <c r="F211" s="179"/>
      <c r="G211" s="74"/>
      <c r="H211" s="394"/>
      <c r="I211" s="75">
        <f>H211/H6</f>
        <v>0</v>
      </c>
      <c r="J211" s="76">
        <f t="shared" si="434"/>
        <v>0</v>
      </c>
      <c r="K211" s="90" t="e">
        <f>H211/G211</f>
        <v>#DIV/0!</v>
      </c>
      <c r="L211" s="78"/>
      <c r="M211" s="354"/>
      <c r="N211" s="77"/>
      <c r="O211" s="394"/>
      <c r="P211" s="115"/>
      <c r="Q211" s="284"/>
      <c r="R211" s="203">
        <f t="shared" si="435"/>
        <v>0</v>
      </c>
      <c r="S211" s="354">
        <f t="shared" si="436"/>
        <v>0</v>
      </c>
      <c r="T211" s="77">
        <f t="shared" si="437"/>
        <v>0</v>
      </c>
      <c r="U211" s="77">
        <f t="shared" si="438"/>
        <v>0</v>
      </c>
      <c r="V211" s="77">
        <f t="shared" ref="V211:V214" si="439">U211-T211</f>
        <v>0</v>
      </c>
      <c r="W211" s="92" t="e">
        <f t="shared" si="358"/>
        <v>#DIV/0!</v>
      </c>
      <c r="X211" s="14"/>
      <c r="Y211" s="351" t="str">
        <f t="shared" si="367"/>
        <v/>
      </c>
      <c r="Z211" s="351" t="str">
        <f t="shared" si="368"/>
        <v/>
      </c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</row>
    <row r="212" spans="1:190" s="3" customFormat="1" ht="48.75" hidden="1" customHeight="1" thickBot="1" x14ac:dyDescent="0.3">
      <c r="A212" s="43"/>
      <c r="B212" s="27"/>
      <c r="C212" s="27"/>
      <c r="D212" s="27"/>
      <c r="E212" s="300" t="s">
        <v>285</v>
      </c>
      <c r="F212" s="179"/>
      <c r="G212" s="74"/>
      <c r="H212" s="394"/>
      <c r="I212" s="75">
        <f>H212/H6</f>
        <v>0</v>
      </c>
      <c r="J212" s="76">
        <f t="shared" si="434"/>
        <v>0</v>
      </c>
      <c r="K212" s="90" t="e">
        <f>H212/G212</f>
        <v>#DIV/0!</v>
      </c>
      <c r="L212" s="78"/>
      <c r="M212" s="354"/>
      <c r="N212" s="77"/>
      <c r="O212" s="394"/>
      <c r="P212" s="115"/>
      <c r="Q212" s="283"/>
      <c r="R212" s="203">
        <f t="shared" si="435"/>
        <v>0</v>
      </c>
      <c r="S212" s="354">
        <f t="shared" si="436"/>
        <v>0</v>
      </c>
      <c r="T212" s="77">
        <f t="shared" si="437"/>
        <v>0</v>
      </c>
      <c r="U212" s="77">
        <f t="shared" si="438"/>
        <v>0</v>
      </c>
      <c r="V212" s="77">
        <f t="shared" si="439"/>
        <v>0</v>
      </c>
      <c r="W212" s="92" t="e">
        <f t="shared" si="358"/>
        <v>#DIV/0!</v>
      </c>
      <c r="X212" s="14"/>
      <c r="Y212" s="351" t="str">
        <f t="shared" si="367"/>
        <v/>
      </c>
      <c r="Z212" s="351" t="str">
        <f t="shared" si="368"/>
        <v/>
      </c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</row>
    <row r="213" spans="1:190" s="3" customFormat="1" ht="30" hidden="1" customHeight="1" thickBot="1" x14ac:dyDescent="0.3">
      <c r="A213" s="47"/>
      <c r="B213" s="324"/>
      <c r="C213" s="324"/>
      <c r="D213" s="324"/>
      <c r="E213" s="344" t="s">
        <v>286</v>
      </c>
      <c r="F213" s="325"/>
      <c r="G213" s="318"/>
      <c r="H213" s="528"/>
      <c r="I213" s="326">
        <f>H213/H6</f>
        <v>0</v>
      </c>
      <c r="J213" s="85">
        <f t="shared" ref="J213:J214" si="440">H213-G213</f>
        <v>0</v>
      </c>
      <c r="K213" s="91" t="e">
        <f>H213/G213</f>
        <v>#DIV/0!</v>
      </c>
      <c r="L213" s="182"/>
      <c r="M213" s="404"/>
      <c r="N213" s="88"/>
      <c r="O213" s="528"/>
      <c r="P213" s="88">
        <f t="shared" ref="P213" si="441">O213-N213</f>
        <v>0</v>
      </c>
      <c r="Q213" s="280" t="e">
        <f>O213/N213</f>
        <v>#DIV/0!</v>
      </c>
      <c r="R213" s="205">
        <f t="shared" si="435"/>
        <v>0</v>
      </c>
      <c r="S213" s="404">
        <f t="shared" si="436"/>
        <v>0</v>
      </c>
      <c r="T213" s="88">
        <f t="shared" si="437"/>
        <v>0</v>
      </c>
      <c r="U213" s="88">
        <f t="shared" si="438"/>
        <v>0</v>
      </c>
      <c r="V213" s="88">
        <f t="shared" si="439"/>
        <v>0</v>
      </c>
      <c r="W213" s="92" t="e">
        <f t="shared" si="358"/>
        <v>#DIV/0!</v>
      </c>
      <c r="X213" s="14"/>
      <c r="Y213" s="351" t="str">
        <f t="shared" si="367"/>
        <v/>
      </c>
      <c r="Z213" s="351" t="str">
        <f t="shared" si="368"/>
        <v/>
      </c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</row>
    <row r="214" spans="1:190" s="6" customFormat="1" ht="30" hidden="1" customHeight="1" thickBot="1" x14ac:dyDescent="0.3">
      <c r="A214" s="129">
        <v>25</v>
      </c>
      <c r="B214" s="58"/>
      <c r="C214" s="58" t="s">
        <v>325</v>
      </c>
      <c r="D214" s="58" t="s">
        <v>130</v>
      </c>
      <c r="E214" s="434" t="s">
        <v>326</v>
      </c>
      <c r="F214" s="309"/>
      <c r="G214" s="309"/>
      <c r="H214" s="414"/>
      <c r="I214" s="69">
        <f>H214/H6</f>
        <v>0</v>
      </c>
      <c r="J214" s="85">
        <f t="shared" si="440"/>
        <v>0</v>
      </c>
      <c r="K214" s="92" t="e">
        <f>H214/G214</f>
        <v>#DIV/0!</v>
      </c>
      <c r="L214" s="62"/>
      <c r="M214" s="415"/>
      <c r="N214" s="62"/>
      <c r="O214" s="414"/>
      <c r="P214" s="212"/>
      <c r="Q214" s="274"/>
      <c r="R214" s="206">
        <f t="shared" si="435"/>
        <v>0</v>
      </c>
      <c r="S214" s="405">
        <f t="shared" si="436"/>
        <v>0</v>
      </c>
      <c r="T214" s="82">
        <f t="shared" si="437"/>
        <v>0</v>
      </c>
      <c r="U214" s="82">
        <f t="shared" si="438"/>
        <v>0</v>
      </c>
      <c r="V214" s="82">
        <f t="shared" si="439"/>
        <v>0</v>
      </c>
      <c r="W214" s="92" t="e">
        <f t="shared" si="358"/>
        <v>#DIV/0!</v>
      </c>
      <c r="X214" s="25"/>
      <c r="Y214" s="351"/>
      <c r="Z214" s="351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</row>
    <row r="215" spans="1:190" s="3" customFormat="1" ht="24" customHeight="1" thickBot="1" x14ac:dyDescent="0.3">
      <c r="A215" s="742" t="s">
        <v>5</v>
      </c>
      <c r="B215" s="743"/>
      <c r="C215" s="743"/>
      <c r="D215" s="743"/>
      <c r="E215" s="744"/>
      <c r="F215" s="238">
        <f>SUM(F8,F50,F80,F92,F98,F104:F107,F129,F148,F149,F150,F154,F156,F157,F158,F159,F160,F162,F163,F164,F169,F170,F172,F174,F176,F177,F178,F179,F180,F181,F184,F185,F186,F188,F189,F197,F199,F209,F214)</f>
        <v>508245.19999999995</v>
      </c>
      <c r="G215" s="270">
        <f t="shared" ref="G215" si="442">SUM(G8,G50,G80,G92,G98,G104:G107,G129,G148,G149,G150,G154,G156,G157,G158,G159,G160,G162,G163,G164,G169,G170,G172,G174,G176,G177,G178,G179,G180,G181,G184,G185,G186,G188,G189,G197,G199,G209,G214)</f>
        <v>463046.1</v>
      </c>
      <c r="H215" s="68">
        <f t="shared" ref="H215" si="443">SUM(H8,H50,H80,H92,H98,H104:H107,H129,H148,H149,H150,H154,H156,H157,H158,H159,H160,H162,H163,H164,H169,H170,H172,H174,H176,H177,H178,H179,H180,H181,H184,H185,H186,H188,H189,H197,H199,H209,H214)</f>
        <v>428639.9</v>
      </c>
      <c r="I215" s="119">
        <f>H215/H6</f>
        <v>1</v>
      </c>
      <c r="J215" s="68">
        <f>SUM(J8,J50,J80,J92,J98,J104:J107,J129,J148,J149,J150,J154,J156,J158,J159,J160,J162,J163,J164,J169,J170,J172,J174,J176,J177,J178,J179,J180,J181,J184,J185,J186,J188,J189,J197,J199,J209,J214)</f>
        <v>-34406.199999999939</v>
      </c>
      <c r="K215" s="93">
        <f>H215/G215</f>
        <v>0.92569595122386317</v>
      </c>
      <c r="L215" s="238">
        <f>SUM(L8,L50,L80,L92,L98,L104:L107,L129,L148,L149,L150,L154,L156,L157,L158,L159,L160,L162,L163,L164,L169,L170,L172,L174,L176,L177,L178,L179,L180,L181,L184,L185,L186,L188,L189,L197,L199,L209,L214)</f>
        <v>68368.100000000006</v>
      </c>
      <c r="M215" s="270">
        <f t="shared" ref="M215:P215" si="444">SUM(M8,M50,M80,M92,M98,M104:M107,M129,M148,M149,M150,M154,M156,M157,M158,M159,M160,M162,M163,M164,M169,M170,M172,M174,M176,M177,M178,M179,M180,M181,M184,M185,M186,M188,M189,M197,M199,M209,M214)</f>
        <v>72418.700000000012</v>
      </c>
      <c r="N215" s="68">
        <f t="shared" si="444"/>
        <v>68450.2</v>
      </c>
      <c r="O215" s="270">
        <f t="shared" si="444"/>
        <v>40160.69999999999</v>
      </c>
      <c r="P215" s="68">
        <f t="shared" si="444"/>
        <v>-28289.5</v>
      </c>
      <c r="Q215" s="274">
        <f>O215/N215</f>
        <v>0.58671413670084227</v>
      </c>
      <c r="R215" s="238">
        <f>SUM(R8,R50,R80,R92,R98,R104:R107,R129,R148,R149,R150,R154,R156,R157,R158,R159,R160,R162,R163,R164,R169,R170,R172,R174,R176,R177,R178,R179,R180,R181,R184,R185,R186,R188,R189,R197,R199,R209,R214)</f>
        <v>576521.69999999995</v>
      </c>
      <c r="S215" s="68">
        <f t="shared" ref="S215" si="445">SUM(S8,S50,S80,S92,S98,S104:S107,S129,S148,S149,S150,S154,S156,S157,S158,S159,S160,S162,S163,S164,S169,S170,S172,S174,S176,S177,S178,S179,S180,S181,S184,S185,S186,S188,S189,S197,S199,S209,S214)</f>
        <v>580572.29999999993</v>
      </c>
      <c r="T215" s="68">
        <f t="shared" ref="T215:U215" si="446">SUM(T8,T50,T80,T92,T98,T104:T107,T129,T148,T149,T150,T154,T156,T157,T158,T159,T160,T162,T163,T164,T169,T170,T172,T174,T176,T177,T178,T179,T180,T181,T184,T185,T186,T188,T189,T197,T199,T209,T214)</f>
        <v>531404.69999999995</v>
      </c>
      <c r="U215" s="68">
        <f t="shared" si="446"/>
        <v>468800.60000000003</v>
      </c>
      <c r="V215" s="68">
        <f t="shared" ref="V215" si="447">SUM(V8,V50,V80,V92,V98,V104:V107,V129,V148,V149,V150,V154,V156,V157,V158,V159,V160,V162,V163,V164,V169,V170,V172,V174,V176,V177,V178,V179,V180,V181,V184,V185,V186,V188,V189,V197,V199,V209,V214)</f>
        <v>-62604.10000000002</v>
      </c>
      <c r="W215" s="92">
        <f t="shared" si="358"/>
        <v>0.8821912941304435</v>
      </c>
      <c r="X215" s="14"/>
      <c r="Y215" s="351" t="str">
        <f t="shared" si="367"/>
        <v/>
      </c>
      <c r="Z215" s="351" t="str">
        <f t="shared" si="368"/>
        <v/>
      </c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</row>
    <row r="216" spans="1:190" s="234" customFormat="1" ht="36.75" hidden="1" customHeight="1" x14ac:dyDescent="0.25">
      <c r="A216" s="133">
        <v>12</v>
      </c>
      <c r="B216" s="464">
        <v>250908</v>
      </c>
      <c r="C216" s="464"/>
      <c r="D216" s="464"/>
      <c r="E216" s="465" t="s">
        <v>37</v>
      </c>
      <c r="F216" s="451"/>
      <c r="G216" s="209"/>
      <c r="H216" s="506"/>
      <c r="I216" s="466"/>
      <c r="J216" s="215"/>
      <c r="K216" s="322"/>
      <c r="L216" s="346"/>
      <c r="M216" s="399"/>
      <c r="N216" s="137"/>
      <c r="O216" s="506"/>
      <c r="P216" s="137">
        <f>O216-N216</f>
        <v>0</v>
      </c>
      <c r="Q216" s="558" t="e">
        <f>O216/N216</f>
        <v>#DIV/0!</v>
      </c>
      <c r="R216" s="204">
        <f t="shared" si="416"/>
        <v>0</v>
      </c>
      <c r="S216" s="401">
        <f t="shared" si="417"/>
        <v>0</v>
      </c>
      <c r="T216" s="73">
        <f t="shared" si="418"/>
        <v>0</v>
      </c>
      <c r="U216" s="73">
        <f t="shared" si="419"/>
        <v>0</v>
      </c>
      <c r="V216" s="73">
        <f t="shared" si="420"/>
        <v>0</v>
      </c>
      <c r="W216" s="89" t="e">
        <f t="shared" ref="W216:W218" si="448">U216/T216</f>
        <v>#DIV/0!</v>
      </c>
      <c r="X216" s="14"/>
      <c r="Y216" s="351" t="str">
        <f t="shared" si="367"/>
        <v/>
      </c>
      <c r="Z216" s="351" t="str">
        <f t="shared" si="368"/>
        <v/>
      </c>
      <c r="AA216" s="233"/>
      <c r="AB216" s="233"/>
      <c r="AC216" s="233"/>
      <c r="AD216" s="233"/>
      <c r="AE216" s="233"/>
      <c r="AF216" s="233"/>
      <c r="AG216" s="233"/>
      <c r="AH216" s="233"/>
      <c r="AI216" s="233"/>
      <c r="AJ216" s="233"/>
      <c r="AK216" s="233"/>
      <c r="AL216" s="233"/>
      <c r="AM216" s="233"/>
      <c r="AN216" s="233"/>
      <c r="AO216" s="233"/>
      <c r="AP216" s="233"/>
      <c r="AQ216" s="233"/>
      <c r="AR216" s="233"/>
      <c r="AS216" s="233"/>
      <c r="AT216" s="233"/>
      <c r="AU216" s="233"/>
    </row>
    <row r="217" spans="1:190" s="208" customFormat="1" ht="48.6" customHeight="1" thickBot="1" x14ac:dyDescent="0.3">
      <c r="A217" s="129">
        <v>25</v>
      </c>
      <c r="B217" s="457">
        <v>250909</v>
      </c>
      <c r="C217" s="457">
        <v>8822</v>
      </c>
      <c r="D217" s="457">
        <v>1060</v>
      </c>
      <c r="E217" s="458" t="s">
        <v>415</v>
      </c>
      <c r="F217" s="459"/>
      <c r="G217" s="460"/>
      <c r="H217" s="530"/>
      <c r="I217" s="461"/>
      <c r="J217" s="462"/>
      <c r="K217" s="93"/>
      <c r="L217" s="279"/>
      <c r="M217" s="410"/>
      <c r="N217" s="107"/>
      <c r="O217" s="463">
        <v>-40.6</v>
      </c>
      <c r="P217" s="107">
        <f>O217-N217</f>
        <v>-40.6</v>
      </c>
      <c r="Q217" s="556"/>
      <c r="R217" s="205">
        <f t="shared" si="416"/>
        <v>0</v>
      </c>
      <c r="S217" s="404" t="s">
        <v>457</v>
      </c>
      <c r="T217" s="88">
        <f t="shared" si="418"/>
        <v>0</v>
      </c>
      <c r="U217" s="88">
        <f t="shared" si="419"/>
        <v>-40.6</v>
      </c>
      <c r="V217" s="88">
        <f t="shared" si="420"/>
        <v>-40.6</v>
      </c>
      <c r="W217" s="91"/>
      <c r="X217" s="14"/>
      <c r="Y217" s="351" t="str">
        <f t="shared" si="367"/>
        <v/>
      </c>
      <c r="Z217" s="351" t="str">
        <f t="shared" si="368"/>
        <v/>
      </c>
      <c r="AA217" s="233"/>
      <c r="AB217" s="233"/>
      <c r="AC217" s="233"/>
      <c r="AD217" s="233"/>
      <c r="AE217" s="233"/>
      <c r="AF217" s="233"/>
      <c r="AG217" s="233"/>
      <c r="AH217" s="233"/>
      <c r="AI217" s="233"/>
      <c r="AJ217" s="233"/>
      <c r="AK217" s="233"/>
      <c r="AL217" s="233"/>
      <c r="AM217" s="233"/>
      <c r="AN217" s="233"/>
      <c r="AO217" s="233"/>
      <c r="AP217" s="233"/>
      <c r="AQ217" s="233"/>
      <c r="AR217" s="233"/>
      <c r="AS217" s="233"/>
      <c r="AT217" s="233"/>
      <c r="AU217" s="233"/>
      <c r="AV217" s="234"/>
      <c r="AW217" s="234"/>
      <c r="AX217" s="234"/>
      <c r="AY217" s="234"/>
      <c r="AZ217" s="234"/>
      <c r="BA217" s="234"/>
      <c r="BB217" s="234"/>
      <c r="BC217" s="234"/>
      <c r="BD217" s="234"/>
      <c r="BE217" s="234"/>
      <c r="BF217" s="234"/>
      <c r="BG217" s="234"/>
      <c r="BH217" s="234"/>
      <c r="BI217" s="234"/>
      <c r="BJ217" s="234"/>
      <c r="BK217" s="234"/>
      <c r="BL217" s="234"/>
      <c r="BM217" s="234"/>
      <c r="BN217" s="234"/>
      <c r="BO217" s="234"/>
      <c r="BP217" s="234"/>
      <c r="BQ217" s="234"/>
      <c r="BR217" s="234"/>
      <c r="BS217" s="234"/>
      <c r="BT217" s="234"/>
      <c r="BU217" s="234"/>
      <c r="BV217" s="234"/>
      <c r="BW217" s="234"/>
      <c r="BX217" s="234"/>
      <c r="BY217" s="234"/>
      <c r="BZ217" s="234"/>
      <c r="CA217" s="234"/>
      <c r="CB217" s="234"/>
      <c r="CC217" s="234"/>
      <c r="CD217" s="234"/>
      <c r="CE217" s="234"/>
      <c r="CF217" s="234"/>
      <c r="CG217" s="234"/>
      <c r="CH217" s="234"/>
      <c r="CI217" s="234"/>
      <c r="CJ217" s="234"/>
      <c r="CK217" s="234"/>
      <c r="CL217" s="234"/>
      <c r="CM217" s="234"/>
      <c r="CN217" s="234"/>
      <c r="CO217" s="234"/>
      <c r="CP217" s="234"/>
      <c r="CQ217" s="234"/>
      <c r="CR217" s="234"/>
      <c r="CS217" s="234"/>
      <c r="CT217" s="234"/>
      <c r="CU217" s="234"/>
      <c r="CV217" s="234"/>
      <c r="CW217" s="234"/>
      <c r="CX217" s="234"/>
      <c r="CY217" s="234"/>
      <c r="CZ217" s="234"/>
      <c r="DA217" s="234"/>
      <c r="DB217" s="234"/>
      <c r="DC217" s="234"/>
      <c r="DD217" s="234"/>
      <c r="DE217" s="234"/>
      <c r="DF217" s="234"/>
      <c r="DG217" s="234"/>
      <c r="DH217" s="234"/>
      <c r="DI217" s="234"/>
      <c r="DJ217" s="234"/>
      <c r="DK217" s="234"/>
      <c r="DL217" s="234"/>
      <c r="DM217" s="234"/>
      <c r="DN217" s="234"/>
      <c r="DO217" s="234"/>
      <c r="DP217" s="234"/>
      <c r="DQ217" s="234"/>
      <c r="DR217" s="234"/>
      <c r="DS217" s="234"/>
      <c r="DT217" s="234"/>
      <c r="DU217" s="234"/>
      <c r="DV217" s="234"/>
      <c r="DW217" s="234"/>
      <c r="DX217" s="234"/>
      <c r="DY217" s="234"/>
      <c r="DZ217" s="234"/>
      <c r="EA217" s="234"/>
      <c r="EB217" s="234"/>
      <c r="EC217" s="234"/>
      <c r="ED217" s="234"/>
      <c r="EE217" s="234"/>
      <c r="EF217" s="234"/>
      <c r="EG217" s="234"/>
      <c r="EH217" s="234"/>
      <c r="EI217" s="234"/>
      <c r="EJ217" s="234"/>
      <c r="EK217" s="234"/>
      <c r="EL217" s="234"/>
      <c r="EM217" s="234"/>
      <c r="EN217" s="234"/>
      <c r="EO217" s="234"/>
      <c r="EP217" s="234"/>
      <c r="EQ217" s="234"/>
      <c r="ER217" s="234"/>
      <c r="ES217" s="234"/>
      <c r="ET217" s="234"/>
      <c r="EU217" s="234"/>
      <c r="EV217" s="234"/>
      <c r="EW217" s="234"/>
      <c r="EX217" s="234"/>
      <c r="EY217" s="234"/>
      <c r="EZ217" s="234"/>
      <c r="FA217" s="234"/>
      <c r="FB217" s="234"/>
      <c r="FC217" s="234"/>
      <c r="FD217" s="234"/>
      <c r="FE217" s="234"/>
      <c r="FF217" s="234"/>
      <c r="FG217" s="234"/>
      <c r="FH217" s="234"/>
      <c r="FI217" s="234"/>
      <c r="FJ217" s="234"/>
      <c r="FK217" s="234"/>
      <c r="FL217" s="234"/>
      <c r="FM217" s="234"/>
      <c r="FN217" s="234"/>
      <c r="FO217" s="234"/>
      <c r="FP217" s="234"/>
      <c r="FQ217" s="234"/>
      <c r="FR217" s="234"/>
      <c r="FS217" s="234"/>
      <c r="FT217" s="234"/>
      <c r="FU217" s="234"/>
      <c r="FV217" s="234"/>
      <c r="FW217" s="234"/>
      <c r="FX217" s="234"/>
      <c r="FY217" s="234"/>
      <c r="FZ217" s="234"/>
      <c r="GA217" s="234"/>
      <c r="GB217" s="234"/>
      <c r="GC217" s="234"/>
      <c r="GD217" s="234"/>
      <c r="GE217" s="234"/>
      <c r="GF217" s="234"/>
      <c r="GG217" s="234"/>
      <c r="GH217" s="234"/>
    </row>
    <row r="218" spans="1:190" s="239" customFormat="1" ht="30" customHeight="1" thickBot="1" x14ac:dyDescent="0.35">
      <c r="A218" s="130"/>
      <c r="B218" s="39"/>
      <c r="C218" s="39"/>
      <c r="D218" s="39"/>
      <c r="E218" s="297" t="s">
        <v>65</v>
      </c>
      <c r="F218" s="449">
        <f>SUM(F215:F217)</f>
        <v>508245.19999999995</v>
      </c>
      <c r="G218" s="110">
        <f>SUM(G215:G217)</f>
        <v>463046.1</v>
      </c>
      <c r="H218" s="416">
        <f>SUM(H215:H217)</f>
        <v>428639.9</v>
      </c>
      <c r="I218" s="69">
        <v>1</v>
      </c>
      <c r="J218" s="70">
        <f>H218-G218</f>
        <v>-34406.199999999953</v>
      </c>
      <c r="K218" s="92">
        <f>H218/G218</f>
        <v>0.92569595122386317</v>
      </c>
      <c r="L218" s="128">
        <f>SUM(L215:L217)</f>
        <v>68368.100000000006</v>
      </c>
      <c r="M218" s="416">
        <f>SUM(M215:M217)</f>
        <v>72418.700000000012</v>
      </c>
      <c r="N218" s="110">
        <f>SUM(N215:N217)</f>
        <v>68450.2</v>
      </c>
      <c r="O218" s="416">
        <f>SUM(O215:O217)</f>
        <v>40120.099999999991</v>
      </c>
      <c r="P218" s="110">
        <f>SUM(P215:P217)</f>
        <v>-28330.1</v>
      </c>
      <c r="Q218" s="202">
        <f>O218/N218</f>
        <v>0.58612100475966455</v>
      </c>
      <c r="R218" s="94">
        <f t="shared" si="416"/>
        <v>576613.29999999993</v>
      </c>
      <c r="S218" s="345">
        <f t="shared" si="417"/>
        <v>580663.89999999991</v>
      </c>
      <c r="T218" s="68">
        <f t="shared" si="418"/>
        <v>531496.29999999993</v>
      </c>
      <c r="U218" s="68">
        <f t="shared" si="419"/>
        <v>468760</v>
      </c>
      <c r="V218" s="68">
        <f t="shared" si="420"/>
        <v>-62736.29999999993</v>
      </c>
      <c r="W218" s="92">
        <f t="shared" si="448"/>
        <v>0.88196286596915174</v>
      </c>
      <c r="X218" s="14"/>
      <c r="Y218" s="351" t="str">
        <f t="shared" si="367"/>
        <v/>
      </c>
      <c r="Z218" s="351" t="str">
        <f t="shared" si="368"/>
        <v/>
      </c>
      <c r="AA218" s="235"/>
      <c r="AB218" s="235"/>
      <c r="AC218" s="235"/>
      <c r="AD218" s="235"/>
      <c r="AE218" s="235"/>
      <c r="AF218" s="235"/>
      <c r="AG218" s="235"/>
      <c r="AH218" s="235"/>
      <c r="AI218" s="235"/>
      <c r="AJ218" s="235"/>
      <c r="AK218" s="235"/>
      <c r="AL218" s="235"/>
      <c r="AM218" s="235"/>
      <c r="AN218" s="235"/>
      <c r="AO218" s="235"/>
      <c r="AP218" s="235"/>
      <c r="AQ218" s="235"/>
      <c r="AR218" s="235"/>
      <c r="AS218" s="235"/>
      <c r="AT218" s="235"/>
      <c r="AU218" s="235"/>
      <c r="AV218" s="236"/>
      <c r="AW218" s="236"/>
      <c r="AX218" s="236"/>
      <c r="AY218" s="236"/>
      <c r="AZ218" s="236"/>
      <c r="BA218" s="236"/>
      <c r="BB218" s="236"/>
      <c r="BC218" s="236"/>
      <c r="BD218" s="236"/>
      <c r="BE218" s="236"/>
      <c r="BF218" s="236"/>
      <c r="BG218" s="236"/>
      <c r="BH218" s="236"/>
      <c r="BI218" s="236"/>
      <c r="BJ218" s="236"/>
      <c r="BK218" s="236"/>
      <c r="BL218" s="236"/>
      <c r="BM218" s="236"/>
      <c r="BN218" s="236"/>
      <c r="BO218" s="236"/>
      <c r="BP218" s="236"/>
      <c r="BQ218" s="236"/>
      <c r="BR218" s="236"/>
      <c r="BS218" s="236"/>
      <c r="BT218" s="236"/>
      <c r="BU218" s="236"/>
      <c r="BV218" s="236"/>
      <c r="BW218" s="236"/>
      <c r="BX218" s="236"/>
      <c r="BY218" s="236"/>
      <c r="BZ218" s="236"/>
      <c r="CA218" s="236"/>
      <c r="CB218" s="236"/>
      <c r="CC218" s="236"/>
      <c r="CD218" s="236"/>
      <c r="CE218" s="236"/>
      <c r="CF218" s="236"/>
      <c r="CG218" s="236"/>
      <c r="CH218" s="236"/>
      <c r="CI218" s="236"/>
      <c r="CJ218" s="236"/>
      <c r="CK218" s="236"/>
      <c r="CL218" s="236"/>
      <c r="CM218" s="236"/>
      <c r="CN218" s="236"/>
      <c r="CO218" s="236"/>
      <c r="CP218" s="236"/>
      <c r="CQ218" s="236"/>
      <c r="CR218" s="236"/>
      <c r="CS218" s="236"/>
      <c r="CT218" s="236"/>
      <c r="CU218" s="236"/>
      <c r="CV218" s="236"/>
      <c r="CW218" s="236"/>
      <c r="CX218" s="236"/>
      <c r="CY218" s="236"/>
      <c r="CZ218" s="236"/>
      <c r="DA218" s="236"/>
      <c r="DB218" s="236"/>
      <c r="DC218" s="236"/>
      <c r="DD218" s="236"/>
      <c r="DE218" s="236"/>
      <c r="DF218" s="236"/>
      <c r="DG218" s="236"/>
      <c r="DH218" s="236"/>
      <c r="DI218" s="236"/>
      <c r="DJ218" s="236"/>
      <c r="DK218" s="236"/>
      <c r="DL218" s="236"/>
      <c r="DM218" s="236"/>
      <c r="DN218" s="236"/>
      <c r="DO218" s="236"/>
      <c r="DP218" s="236"/>
      <c r="DQ218" s="236"/>
      <c r="DR218" s="236"/>
      <c r="DS218" s="236"/>
      <c r="DT218" s="236"/>
      <c r="DU218" s="236"/>
      <c r="DV218" s="236"/>
      <c r="DW218" s="236"/>
      <c r="DX218" s="236"/>
      <c r="DY218" s="236"/>
      <c r="DZ218" s="236"/>
      <c r="EA218" s="236"/>
      <c r="EB218" s="236"/>
      <c r="EC218" s="236"/>
      <c r="ED218" s="236"/>
      <c r="EE218" s="236"/>
      <c r="EF218" s="236"/>
      <c r="EG218" s="236"/>
      <c r="EH218" s="236"/>
      <c r="EI218" s="236"/>
      <c r="EJ218" s="236"/>
      <c r="EK218" s="236"/>
      <c r="EL218" s="236"/>
      <c r="EM218" s="236"/>
      <c r="EN218" s="236"/>
      <c r="EO218" s="236"/>
      <c r="EP218" s="236"/>
      <c r="EQ218" s="236"/>
      <c r="ER218" s="236"/>
      <c r="ES218" s="236"/>
      <c r="ET218" s="236"/>
      <c r="EU218" s="236"/>
      <c r="EV218" s="236"/>
      <c r="EW218" s="236"/>
      <c r="EX218" s="236"/>
      <c r="EY218" s="236"/>
      <c r="EZ218" s="236"/>
      <c r="FA218" s="236"/>
      <c r="FB218" s="236"/>
      <c r="FC218" s="236"/>
      <c r="FD218" s="236"/>
      <c r="FE218" s="236"/>
      <c r="FF218" s="236"/>
      <c r="FG218" s="236"/>
      <c r="FH218" s="236"/>
      <c r="FI218" s="236"/>
      <c r="FJ218" s="236"/>
      <c r="FK218" s="236"/>
      <c r="FL218" s="236"/>
      <c r="FM218" s="236"/>
      <c r="FN218" s="236"/>
      <c r="FO218" s="236"/>
      <c r="FP218" s="236"/>
      <c r="FQ218" s="236"/>
      <c r="FR218" s="236"/>
      <c r="FS218" s="236"/>
      <c r="FT218" s="236"/>
      <c r="FU218" s="236"/>
      <c r="FV218" s="236"/>
      <c r="FW218" s="236"/>
      <c r="FX218" s="236"/>
      <c r="FY218" s="236"/>
      <c r="FZ218" s="236"/>
      <c r="GA218" s="236"/>
      <c r="GB218" s="236"/>
      <c r="GC218" s="236"/>
      <c r="GD218" s="236"/>
      <c r="GE218" s="236"/>
      <c r="GF218" s="236"/>
      <c r="GG218" s="236"/>
      <c r="GH218" s="236"/>
    </row>
    <row r="219" spans="1:190" ht="73.5" customHeight="1" x14ac:dyDescent="0.35">
      <c r="E219" s="741" t="s">
        <v>424</v>
      </c>
      <c r="F219" s="741"/>
      <c r="G219" s="16"/>
      <c r="I219" s="13"/>
      <c r="J219" s="13"/>
      <c r="K219" s="15"/>
      <c r="L219" s="20"/>
      <c r="M219" s="417" t="s">
        <v>425</v>
      </c>
      <c r="N219" s="20"/>
      <c r="O219" s="427"/>
      <c r="P219" s="288"/>
      <c r="Q219" s="20"/>
      <c r="U219" s="20"/>
      <c r="V219" s="1"/>
      <c r="W219" s="1"/>
      <c r="X219" s="10"/>
      <c r="Y219" s="546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</row>
    <row r="220" spans="1:190" ht="20.25" x14ac:dyDescent="0.3">
      <c r="E220" s="503"/>
      <c r="F220" s="17"/>
      <c r="G220" s="17"/>
      <c r="H220" s="531"/>
      <c r="I220" s="1"/>
      <c r="J220" s="1"/>
      <c r="K220" s="11"/>
      <c r="L220" s="20"/>
      <c r="M220" s="418"/>
      <c r="N220" s="347"/>
      <c r="O220" s="531"/>
      <c r="P220" s="288"/>
      <c r="Q220" s="20"/>
      <c r="R220" s="20"/>
      <c r="S220" s="427"/>
      <c r="T220" s="20"/>
      <c r="U220" s="20"/>
      <c r="V220" s="1"/>
      <c r="W220" s="1"/>
      <c r="X220" s="10"/>
      <c r="Y220" s="546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</row>
    <row r="221" spans="1:190" x14ac:dyDescent="0.2">
      <c r="F221" s="17"/>
      <c r="G221" s="17"/>
      <c r="H221" s="427"/>
      <c r="I221" s="349"/>
      <c r="J221" s="1"/>
      <c r="K221" s="11"/>
      <c r="L221" s="20"/>
      <c r="M221" s="419"/>
      <c r="N221" s="20"/>
      <c r="O221" s="539"/>
      <c r="P221" s="288"/>
      <c r="Q221" s="20"/>
      <c r="R221" s="289"/>
      <c r="S221" s="428"/>
      <c r="T221" s="289"/>
      <c r="U221" s="20"/>
      <c r="V221" s="1"/>
      <c r="W221" s="1"/>
      <c r="X221" s="10"/>
      <c r="Y221" s="546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</row>
    <row r="222" spans="1:190" ht="15" x14ac:dyDescent="0.25">
      <c r="F222" s="17"/>
      <c r="G222" s="17"/>
      <c r="H222" s="429"/>
      <c r="I222" s="52"/>
      <c r="J222" s="348"/>
      <c r="K222" s="162"/>
      <c r="L222" s="53"/>
      <c r="M222" s="420"/>
      <c r="N222" s="53"/>
      <c r="O222" s="420"/>
      <c r="P222" s="334">
        <f>SUM(O215-N215)</f>
        <v>-28289.500000000007</v>
      </c>
      <c r="Q222" s="290">
        <f>O215/N215</f>
        <v>0.58671413670084227</v>
      </c>
      <c r="R222" s="291">
        <f>SUM(F215,L215)</f>
        <v>576613.29999999993</v>
      </c>
      <c r="S222" s="429">
        <f>SUM(F215,M215)</f>
        <v>580663.89999999991</v>
      </c>
      <c r="T222" s="291">
        <f>SUM(G215,N215)</f>
        <v>531496.29999999993</v>
      </c>
      <c r="U222" s="497">
        <f>SUM(H215,O215)</f>
        <v>468800.60000000003</v>
      </c>
      <c r="V222" s="240">
        <f>SUM(U215-T215)</f>
        <v>-62604.099999999919</v>
      </c>
      <c r="W222" s="46">
        <f>U222/T222</f>
        <v>0.88203925408323647</v>
      </c>
      <c r="X222" s="10"/>
      <c r="Y222" s="546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</row>
    <row r="223" spans="1:190" ht="15" x14ac:dyDescent="0.25">
      <c r="F223" s="17"/>
      <c r="G223" s="17"/>
      <c r="H223" s="532"/>
      <c r="I223" s="19"/>
      <c r="J223" s="348"/>
      <c r="K223" s="162"/>
      <c r="L223" s="53"/>
      <c r="M223" s="420"/>
      <c r="N223" s="53"/>
      <c r="O223" s="420"/>
      <c r="P223" s="334"/>
      <c r="Q223" s="290"/>
      <c r="R223" s="291"/>
      <c r="S223" s="429"/>
      <c r="T223" s="291"/>
      <c r="U223" s="497"/>
      <c r="V223" s="240"/>
      <c r="W223" s="46"/>
      <c r="X223" s="10"/>
      <c r="Y223" s="546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</row>
    <row r="224" spans="1:190" ht="15" x14ac:dyDescent="0.25">
      <c r="F224" s="17"/>
      <c r="G224" s="17"/>
      <c r="H224" s="429"/>
      <c r="I224" s="575"/>
      <c r="J224" s="348"/>
      <c r="K224" s="162"/>
      <c r="L224" s="53"/>
      <c r="M224" s="420"/>
      <c r="N224" s="53"/>
      <c r="O224" s="420"/>
      <c r="P224" s="334"/>
      <c r="Q224" s="290"/>
      <c r="R224" s="291"/>
      <c r="S224" s="429"/>
      <c r="T224" s="291"/>
      <c r="U224" s="497"/>
      <c r="V224" s="240"/>
      <c r="W224" s="46"/>
      <c r="X224" s="10"/>
      <c r="Y224" s="546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</row>
    <row r="225" spans="5:47" ht="15" x14ac:dyDescent="0.25">
      <c r="F225" s="17"/>
      <c r="G225" s="17"/>
      <c r="H225" s="429"/>
      <c r="I225" s="575"/>
      <c r="J225" s="348"/>
      <c r="K225" s="162"/>
      <c r="L225" s="53"/>
      <c r="M225" s="420"/>
      <c r="N225" s="53"/>
      <c r="O225" s="420"/>
      <c r="P225" s="334"/>
      <c r="Q225" s="290"/>
      <c r="R225" s="291"/>
      <c r="S225" s="429"/>
      <c r="T225" s="291"/>
      <c r="U225" s="334">
        <f>SUM(H218,O218)</f>
        <v>468760</v>
      </c>
      <c r="V225" s="241">
        <f>SUM(J218,P218)</f>
        <v>-62736.299999999952</v>
      </c>
      <c r="W225" s="46">
        <f>U218/T218</f>
        <v>0.88196286596915174</v>
      </c>
      <c r="X225" s="10"/>
      <c r="Y225" s="546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</row>
    <row r="226" spans="5:47" ht="15" x14ac:dyDescent="0.25">
      <c r="F226" s="17"/>
      <c r="G226" s="17"/>
      <c r="H226" s="429"/>
      <c r="I226" s="575"/>
      <c r="J226" s="348"/>
      <c r="K226" s="162"/>
      <c r="L226" s="53"/>
      <c r="M226" s="420"/>
      <c r="N226" s="53"/>
      <c r="O226" s="53"/>
      <c r="P226" s="53"/>
      <c r="Q226" s="290"/>
      <c r="R226" s="291"/>
      <c r="S226" s="429"/>
      <c r="T226" s="291"/>
      <c r="U226" s="497"/>
      <c r="V226" s="240"/>
      <c r="W226" s="46"/>
      <c r="X226" s="10"/>
      <c r="Y226" s="546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</row>
    <row r="227" spans="5:47" hidden="1" x14ac:dyDescent="0.2">
      <c r="E227" s="131" t="s">
        <v>310</v>
      </c>
      <c r="F227" s="572">
        <f>SUM(F19:F30)</f>
        <v>54891.600000000013</v>
      </c>
      <c r="G227" s="572">
        <f>SUM(G19:G30)</f>
        <v>49500</v>
      </c>
      <c r="H227" s="572">
        <f>SUM(H19:H30)</f>
        <v>43064.2</v>
      </c>
      <c r="I227" s="24"/>
      <c r="J227" s="430">
        <f t="shared" ref="J227:J244" si="449">H227-G227</f>
        <v>-6435.8000000000029</v>
      </c>
      <c r="K227" s="355">
        <f t="shared" ref="K227:K244" si="450">H227/G227</f>
        <v>0.8699838383838383</v>
      </c>
      <c r="L227" s="572">
        <f>SUM(L19:L30)</f>
        <v>0</v>
      </c>
      <c r="M227" s="572">
        <f>SUM(M19:M30)</f>
        <v>0</v>
      </c>
      <c r="N227" s="572">
        <f>SUM(N19:N30)</f>
        <v>0</v>
      </c>
      <c r="O227" s="572">
        <f>SUM(O19:O30)</f>
        <v>0</v>
      </c>
      <c r="P227" s="24">
        <f t="shared" ref="P227:P233" si="451">O227-N227</f>
        <v>0</v>
      </c>
      <c r="Q227" s="356" t="e">
        <f>O227/N227</f>
        <v>#DIV/0!</v>
      </c>
      <c r="R227" s="572">
        <f>SUM(R19:R30)</f>
        <v>54891.600000000013</v>
      </c>
      <c r="S227" s="572">
        <f>SUM(S19:S30)</f>
        <v>54891.600000000013</v>
      </c>
      <c r="T227" s="572">
        <f>SUM(T19:T30)</f>
        <v>49500</v>
      </c>
      <c r="U227" s="572">
        <f>SUM(U19:U30)</f>
        <v>43064.2</v>
      </c>
      <c r="V227" s="431">
        <f>U227-T227</f>
        <v>-6435.8000000000029</v>
      </c>
      <c r="W227" s="355">
        <f t="shared" ref="W227:W244" si="452">U227/T227</f>
        <v>0.8699838383838383</v>
      </c>
      <c r="X227" s="10"/>
      <c r="Y227" s="546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</row>
    <row r="228" spans="5:47" hidden="1" x14ac:dyDescent="0.2">
      <c r="E228" s="131" t="s">
        <v>311</v>
      </c>
      <c r="F228" s="572">
        <f>SUM(F10:F11)</f>
        <v>12580</v>
      </c>
      <c r="G228" s="572">
        <f>SUM(G10:G11)</f>
        <v>9063.5</v>
      </c>
      <c r="H228" s="572">
        <f>SUM(H10:H11)</f>
        <v>8215.6</v>
      </c>
      <c r="I228" s="575"/>
      <c r="J228" s="430">
        <f t="shared" si="449"/>
        <v>-847.89999999999964</v>
      </c>
      <c r="K228" s="355">
        <f t="shared" si="450"/>
        <v>0.90644894356484806</v>
      </c>
      <c r="L228" s="572">
        <f>SUM(L10:L11)</f>
        <v>0</v>
      </c>
      <c r="M228" s="572">
        <f>SUM(M10:M11)</f>
        <v>0</v>
      </c>
      <c r="N228" s="572">
        <f>SUM(N10:N11)</f>
        <v>0</v>
      </c>
      <c r="O228" s="572">
        <f>SUM(O10:O11)</f>
        <v>0</v>
      </c>
      <c r="P228" s="24">
        <f t="shared" si="451"/>
        <v>0</v>
      </c>
      <c r="Q228" s="356" t="e">
        <f t="shared" ref="Q228:Q245" si="453">O228/N228</f>
        <v>#DIV/0!</v>
      </c>
      <c r="R228" s="572">
        <f>SUM(R10:R11)</f>
        <v>12580</v>
      </c>
      <c r="S228" s="572">
        <f>SUM(S10:S11)</f>
        <v>12580</v>
      </c>
      <c r="T228" s="572">
        <f>SUM(T10:T11)</f>
        <v>9063.5</v>
      </c>
      <c r="U228" s="572">
        <f>SUM(U10:U11)</f>
        <v>8215.6</v>
      </c>
      <c r="V228" s="431">
        <f t="shared" ref="V228:V244" si="454">U228-T228</f>
        <v>-847.89999999999964</v>
      </c>
      <c r="W228" s="355">
        <f t="shared" si="452"/>
        <v>0.90644894356484806</v>
      </c>
      <c r="X228" s="10"/>
      <c r="Y228" s="546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</row>
    <row r="229" spans="5:47" hidden="1" x14ac:dyDescent="0.2">
      <c r="E229" s="131" t="s">
        <v>313</v>
      </c>
      <c r="F229" s="572">
        <f>SUM(F13:F13)</f>
        <v>29</v>
      </c>
      <c r="G229" s="572">
        <f>SUM(G13:G13)</f>
        <v>19.5</v>
      </c>
      <c r="H229" s="572">
        <f>SUM(H13:H13)</f>
        <v>18.100000000000001</v>
      </c>
      <c r="I229" s="575"/>
      <c r="J229" s="430">
        <f t="shared" si="449"/>
        <v>-1.3999999999999986</v>
      </c>
      <c r="K229" s="355">
        <f t="shared" si="450"/>
        <v>0.92820512820512824</v>
      </c>
      <c r="L229" s="572">
        <f>SUM(L13:L13)</f>
        <v>0</v>
      </c>
      <c r="M229" s="572">
        <f>SUM(M13:M13)</f>
        <v>0</v>
      </c>
      <c r="N229" s="572">
        <f>SUM(N13:N13)</f>
        <v>0</v>
      </c>
      <c r="O229" s="572">
        <f>SUM(O13:O13)</f>
        <v>0</v>
      </c>
      <c r="P229" s="24">
        <f t="shared" si="451"/>
        <v>0</v>
      </c>
      <c r="Q229" s="356" t="e">
        <f t="shared" si="453"/>
        <v>#DIV/0!</v>
      </c>
      <c r="R229" s="572">
        <f>SUM(R13:R13)</f>
        <v>29</v>
      </c>
      <c r="S229" s="572">
        <f>SUM(S13:S13)</f>
        <v>29</v>
      </c>
      <c r="T229" s="572">
        <f>SUM(T13:T13)</f>
        <v>19.5</v>
      </c>
      <c r="U229" s="572">
        <f>SUM(U13:U13)</f>
        <v>18.100000000000001</v>
      </c>
      <c r="V229" s="431">
        <f t="shared" si="454"/>
        <v>-1.3999999999999986</v>
      </c>
      <c r="W229" s="355">
        <f t="shared" si="452"/>
        <v>0.92820512820512824</v>
      </c>
      <c r="X229" s="10"/>
      <c r="Y229" s="546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</row>
    <row r="230" spans="5:47" hidden="1" x14ac:dyDescent="0.2">
      <c r="E230" s="131" t="s">
        <v>314</v>
      </c>
      <c r="F230" s="572">
        <f>SUM(F90)</f>
        <v>1296.0999999999999</v>
      </c>
      <c r="G230" s="572">
        <f>SUM(G90)</f>
        <v>1092.2</v>
      </c>
      <c r="H230" s="572">
        <f>SUM(H90)</f>
        <v>970.6</v>
      </c>
      <c r="I230" s="24"/>
      <c r="J230" s="430">
        <f t="shared" si="449"/>
        <v>-121.60000000000002</v>
      </c>
      <c r="K230" s="355">
        <f t="shared" si="450"/>
        <v>0.88866507965574071</v>
      </c>
      <c r="L230" s="572">
        <f>SUM(L90)</f>
        <v>0</v>
      </c>
      <c r="M230" s="572">
        <f>SUM(M90)</f>
        <v>0</v>
      </c>
      <c r="N230" s="572">
        <f>SUM(N90)</f>
        <v>0</v>
      </c>
      <c r="O230" s="572">
        <f>SUM(O90)</f>
        <v>0</v>
      </c>
      <c r="P230" s="24">
        <f t="shared" si="451"/>
        <v>0</v>
      </c>
      <c r="Q230" s="356" t="e">
        <f t="shared" si="453"/>
        <v>#DIV/0!</v>
      </c>
      <c r="R230" s="572">
        <f>SUM(R90)</f>
        <v>1296.0999999999999</v>
      </c>
      <c r="S230" s="572">
        <f>SUM(S90)</f>
        <v>1296.0999999999999</v>
      </c>
      <c r="T230" s="572">
        <f>SUM(T90)</f>
        <v>1092.2</v>
      </c>
      <c r="U230" s="572">
        <f>SUM(U90)</f>
        <v>970.6</v>
      </c>
      <c r="V230" s="431">
        <f t="shared" si="454"/>
        <v>-121.60000000000002</v>
      </c>
      <c r="W230" s="355">
        <f t="shared" si="452"/>
        <v>0.88866507965574071</v>
      </c>
      <c r="X230" s="10"/>
      <c r="Y230" s="546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</row>
    <row r="231" spans="5:47" hidden="1" x14ac:dyDescent="0.2">
      <c r="E231" s="131" t="s">
        <v>304</v>
      </c>
      <c r="F231" s="572">
        <f>SUM(F57,F70)</f>
        <v>60438.7</v>
      </c>
      <c r="G231" s="572">
        <f>SUM(G57,G70)</f>
        <v>55953.7</v>
      </c>
      <c r="H231" s="572">
        <f>SUM(H57,H70)</f>
        <v>55714.700000000004</v>
      </c>
      <c r="I231" s="24"/>
      <c r="J231" s="430">
        <f t="shared" si="449"/>
        <v>-238.99999999999272</v>
      </c>
      <c r="K231" s="355">
        <f t="shared" si="450"/>
        <v>0.9957286113340138</v>
      </c>
      <c r="L231" s="572">
        <f>SUM(L57,L70)</f>
        <v>0</v>
      </c>
      <c r="M231" s="572">
        <f>SUM(M57,M70)</f>
        <v>0</v>
      </c>
      <c r="N231" s="572">
        <f>SUM(N57,N70)</f>
        <v>0</v>
      </c>
      <c r="O231" s="572">
        <f>SUM(O57,O70)</f>
        <v>0</v>
      </c>
      <c r="P231" s="24">
        <f t="shared" si="451"/>
        <v>0</v>
      </c>
      <c r="Q231" s="356" t="e">
        <f t="shared" si="453"/>
        <v>#DIV/0!</v>
      </c>
      <c r="R231" s="572">
        <f>SUM(R57,R70)</f>
        <v>60438.7</v>
      </c>
      <c r="S231" s="572">
        <f>SUM(S57,S70)</f>
        <v>60438.7</v>
      </c>
      <c r="T231" s="572">
        <f>SUM(T57,T70)</f>
        <v>55953.7</v>
      </c>
      <c r="U231" s="572">
        <f>SUM(U57,U70)</f>
        <v>55714.700000000004</v>
      </c>
      <c r="V231" s="431">
        <f t="shared" si="454"/>
        <v>-238.99999999999272</v>
      </c>
      <c r="W231" s="355">
        <f t="shared" si="452"/>
        <v>0.9957286113340138</v>
      </c>
      <c r="X231" s="10"/>
      <c r="Y231" s="546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</row>
    <row r="232" spans="5:47" hidden="1" x14ac:dyDescent="0.2">
      <c r="E232" s="131" t="s">
        <v>426</v>
      </c>
      <c r="F232" s="572">
        <f>SUM(F65)</f>
        <v>888.8</v>
      </c>
      <c r="G232" s="572">
        <f>SUM(G65)</f>
        <v>888.8</v>
      </c>
      <c r="H232" s="572">
        <f>SUM(H65)</f>
        <v>605.9</v>
      </c>
      <c r="I232" s="24"/>
      <c r="J232" s="430">
        <f t="shared" si="449"/>
        <v>-282.89999999999998</v>
      </c>
      <c r="K232" s="355">
        <f t="shared" si="450"/>
        <v>0.68170567056705667</v>
      </c>
      <c r="L232" s="572">
        <f t="shared" ref="L232:O232" si="455">SUM(L65)</f>
        <v>0</v>
      </c>
      <c r="M232" s="572">
        <f t="shared" si="455"/>
        <v>0</v>
      </c>
      <c r="N232" s="572">
        <f t="shared" si="455"/>
        <v>0</v>
      </c>
      <c r="O232" s="572">
        <f t="shared" si="455"/>
        <v>0</v>
      </c>
      <c r="P232" s="24">
        <f t="shared" si="451"/>
        <v>0</v>
      </c>
      <c r="Q232" s="356" t="e">
        <f t="shared" si="453"/>
        <v>#DIV/0!</v>
      </c>
      <c r="R232" s="572">
        <f t="shared" ref="R232:U232" si="456">SUM(R65)</f>
        <v>888.8</v>
      </c>
      <c r="S232" s="572">
        <f t="shared" si="456"/>
        <v>888.8</v>
      </c>
      <c r="T232" s="572">
        <f t="shared" si="456"/>
        <v>888.8</v>
      </c>
      <c r="U232" s="572">
        <f t="shared" si="456"/>
        <v>605.9</v>
      </c>
      <c r="V232" s="431">
        <f t="shared" si="454"/>
        <v>-282.89999999999998</v>
      </c>
      <c r="W232" s="355">
        <f t="shared" si="452"/>
        <v>0.68170567056705667</v>
      </c>
      <c r="X232" s="10"/>
      <c r="Y232" s="546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</row>
    <row r="233" spans="5:47" hidden="1" x14ac:dyDescent="0.2">
      <c r="E233" s="131" t="s">
        <v>427</v>
      </c>
      <c r="F233" s="572">
        <f>SUM(F66)</f>
        <v>0</v>
      </c>
      <c r="G233" s="572"/>
      <c r="H233" s="572"/>
      <c r="I233" s="24"/>
      <c r="J233" s="430">
        <f t="shared" si="449"/>
        <v>0</v>
      </c>
      <c r="K233" s="355" t="e">
        <f t="shared" si="450"/>
        <v>#DIV/0!</v>
      </c>
      <c r="L233" s="572">
        <f>SUM(L66)</f>
        <v>980.2</v>
      </c>
      <c r="M233" s="572">
        <f>SUM(M66)</f>
        <v>980.2</v>
      </c>
      <c r="N233" s="572">
        <f>SUM(N66)</f>
        <v>980.2</v>
      </c>
      <c r="O233" s="572">
        <f>SUM(O66)</f>
        <v>777.5</v>
      </c>
      <c r="P233" s="24">
        <f t="shared" si="451"/>
        <v>-202.70000000000005</v>
      </c>
      <c r="Q233" s="356">
        <f t="shared" si="453"/>
        <v>0.79320546827178118</v>
      </c>
      <c r="R233" s="572">
        <f>SUM(R66)</f>
        <v>980.2</v>
      </c>
      <c r="S233" s="572">
        <f>SUM(S66)</f>
        <v>980.2</v>
      </c>
      <c r="T233" s="572">
        <f>SUM(T66)</f>
        <v>980.2</v>
      </c>
      <c r="U233" s="572">
        <f>SUM(U66)</f>
        <v>777.5</v>
      </c>
      <c r="V233" s="431">
        <f t="shared" si="454"/>
        <v>-202.70000000000005</v>
      </c>
      <c r="W233" s="355">
        <f t="shared" si="452"/>
        <v>0.79320546827178118</v>
      </c>
      <c r="X233" s="10"/>
      <c r="Y233" s="546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</row>
    <row r="234" spans="5:47" hidden="1" x14ac:dyDescent="0.2">
      <c r="E234" s="131" t="s">
        <v>305</v>
      </c>
      <c r="F234" s="572">
        <f>SUM(F64,F72,F78)</f>
        <v>453.20000000000005</v>
      </c>
      <c r="G234" s="572">
        <f>SUM(G64,G72,G78)</f>
        <v>408.20000000000005</v>
      </c>
      <c r="H234" s="572">
        <f>SUM(H64,H72,H78)</f>
        <v>59.9</v>
      </c>
      <c r="I234" s="24"/>
      <c r="J234" s="430">
        <f t="shared" si="449"/>
        <v>-348.30000000000007</v>
      </c>
      <c r="K234" s="355">
        <f t="shared" si="450"/>
        <v>0.1467417932386085</v>
      </c>
      <c r="L234" s="572">
        <f>SUM(L64,L72,L78)</f>
        <v>267.2</v>
      </c>
      <c r="M234" s="572">
        <f>SUM(M64,M72,M78)</f>
        <v>267.2</v>
      </c>
      <c r="N234" s="572">
        <f>SUM(N64,N72,N78)</f>
        <v>267.2</v>
      </c>
      <c r="O234" s="572">
        <f>SUM(O64,O72,O78)</f>
        <v>118</v>
      </c>
      <c r="P234" s="24">
        <f t="shared" ref="P234:P245" si="457">O234-N234</f>
        <v>-149.19999999999999</v>
      </c>
      <c r="Q234" s="356">
        <f t="shared" si="453"/>
        <v>0.44161676646706588</v>
      </c>
      <c r="R234" s="572">
        <f>SUM(R64,R72,R78)</f>
        <v>720.40000000000009</v>
      </c>
      <c r="S234" s="572">
        <f>SUM(S64,S72,S78)</f>
        <v>720.40000000000009</v>
      </c>
      <c r="T234" s="572">
        <f>SUM(T64,T72,T78)</f>
        <v>675.40000000000009</v>
      </c>
      <c r="U234" s="572">
        <f>SUM(U64,U72,U78)</f>
        <v>177.9</v>
      </c>
      <c r="V234" s="431">
        <f t="shared" si="454"/>
        <v>-497.50000000000011</v>
      </c>
      <c r="W234" s="355">
        <f t="shared" si="452"/>
        <v>0.26339946698252886</v>
      </c>
      <c r="X234" s="10"/>
      <c r="Y234" s="546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</row>
    <row r="235" spans="5:47" hidden="1" x14ac:dyDescent="0.2">
      <c r="E235" s="131" t="s">
        <v>428</v>
      </c>
      <c r="F235" s="572">
        <f>SUM(F161)</f>
        <v>0</v>
      </c>
      <c r="G235" s="572">
        <f>SUM(G161)</f>
        <v>0</v>
      </c>
      <c r="H235" s="572">
        <f>SUM(H161)</f>
        <v>0</v>
      </c>
      <c r="I235" s="24">
        <f>SUM(I161)</f>
        <v>0</v>
      </c>
      <c r="J235" s="430">
        <f t="shared" si="449"/>
        <v>0</v>
      </c>
      <c r="K235" s="355" t="e">
        <f t="shared" si="450"/>
        <v>#DIV/0!</v>
      </c>
      <c r="L235" s="572">
        <f>SUM(L161)</f>
        <v>1187.7</v>
      </c>
      <c r="M235" s="572">
        <f>SUM(M161)</f>
        <v>1187.7</v>
      </c>
      <c r="N235" s="572">
        <f>SUM(N161)</f>
        <v>937.7</v>
      </c>
      <c r="O235" s="572">
        <f>SUM(O161)</f>
        <v>0</v>
      </c>
      <c r="P235" s="24">
        <f t="shared" si="457"/>
        <v>-937.7</v>
      </c>
      <c r="Q235" s="356">
        <f t="shared" si="453"/>
        <v>0</v>
      </c>
      <c r="R235" s="572">
        <f>SUM(R161)</f>
        <v>1187.7</v>
      </c>
      <c r="S235" s="572">
        <f>SUM(S161)</f>
        <v>1187.7</v>
      </c>
      <c r="T235" s="572">
        <f>SUM(T161)</f>
        <v>937.7</v>
      </c>
      <c r="U235" s="572">
        <f>SUM(U161)</f>
        <v>0</v>
      </c>
      <c r="V235" s="431">
        <f t="shared" si="454"/>
        <v>-937.7</v>
      </c>
      <c r="W235" s="355">
        <f t="shared" si="452"/>
        <v>0</v>
      </c>
      <c r="X235" s="10"/>
      <c r="Y235" s="546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</row>
    <row r="236" spans="5:47" hidden="1" x14ac:dyDescent="0.2">
      <c r="E236" s="131" t="s">
        <v>306</v>
      </c>
      <c r="F236" s="572">
        <f>SUM(F82)</f>
        <v>34604.1</v>
      </c>
      <c r="G236" s="572">
        <f>SUM(G82)</f>
        <v>32389.9</v>
      </c>
      <c r="H236" s="572">
        <f>SUM(H82)</f>
        <v>29719.5</v>
      </c>
      <c r="I236" s="24"/>
      <c r="J236" s="430">
        <f t="shared" si="449"/>
        <v>-2670.4000000000015</v>
      </c>
      <c r="K236" s="355">
        <f t="shared" si="450"/>
        <v>0.91755454632462585</v>
      </c>
      <c r="L236" s="572">
        <f>SUM(L82)</f>
        <v>0</v>
      </c>
      <c r="M236" s="572">
        <f>SUM(M82)</f>
        <v>0</v>
      </c>
      <c r="N236" s="572">
        <f>SUM(N82)</f>
        <v>0</v>
      </c>
      <c r="O236" s="572">
        <f>SUM(O82)</f>
        <v>0</v>
      </c>
      <c r="P236" s="24">
        <f t="shared" si="457"/>
        <v>0</v>
      </c>
      <c r="Q236" s="356" t="e">
        <f t="shared" si="453"/>
        <v>#DIV/0!</v>
      </c>
      <c r="R236" s="572">
        <f>SUM(R82)</f>
        <v>34604.1</v>
      </c>
      <c r="S236" s="572">
        <f>SUM(S82)</f>
        <v>34604.1</v>
      </c>
      <c r="T236" s="572">
        <f>SUM(T82)</f>
        <v>32389.9</v>
      </c>
      <c r="U236" s="572">
        <f>SUM(U82)</f>
        <v>29719.5</v>
      </c>
      <c r="V236" s="431">
        <f t="shared" si="454"/>
        <v>-2670.4000000000015</v>
      </c>
      <c r="W236" s="355">
        <f t="shared" si="452"/>
        <v>0.91755454632462585</v>
      </c>
      <c r="X236" s="10"/>
      <c r="Y236" s="546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</row>
    <row r="237" spans="5:47" hidden="1" x14ac:dyDescent="0.2">
      <c r="E237" s="131" t="s">
        <v>307</v>
      </c>
      <c r="F237" s="572">
        <f>SUM(F87)</f>
        <v>672.9</v>
      </c>
      <c r="G237" s="572">
        <f>SUM(G87)</f>
        <v>620.5</v>
      </c>
      <c r="H237" s="572">
        <f>SUM(H87)</f>
        <v>620.4</v>
      </c>
      <c r="I237" s="24"/>
      <c r="J237" s="430">
        <f t="shared" si="449"/>
        <v>-0.10000000000002274</v>
      </c>
      <c r="K237" s="355">
        <f t="shared" si="450"/>
        <v>0.99983883964544717</v>
      </c>
      <c r="L237" s="572">
        <f>SUM(L87)</f>
        <v>0</v>
      </c>
      <c r="M237" s="572">
        <f>SUM(M87)</f>
        <v>0</v>
      </c>
      <c r="N237" s="572">
        <f>SUM(N87)</f>
        <v>0</v>
      </c>
      <c r="O237" s="572">
        <f>SUM(O87)</f>
        <v>0</v>
      </c>
      <c r="P237" s="24">
        <f t="shared" si="457"/>
        <v>0</v>
      </c>
      <c r="Q237" s="356" t="e">
        <f t="shared" si="453"/>
        <v>#DIV/0!</v>
      </c>
      <c r="R237" s="572">
        <f>SUM(R87)</f>
        <v>672.9</v>
      </c>
      <c r="S237" s="572">
        <f>SUM(S87)</f>
        <v>672.9</v>
      </c>
      <c r="T237" s="572">
        <f>SUM(T87)</f>
        <v>620.5</v>
      </c>
      <c r="U237" s="572">
        <f>SUM(U87)</f>
        <v>620.4</v>
      </c>
      <c r="V237" s="431">
        <f t="shared" si="454"/>
        <v>-0.10000000000002274</v>
      </c>
      <c r="W237" s="355">
        <f t="shared" si="452"/>
        <v>0.99983883964544717</v>
      </c>
      <c r="X237" s="10"/>
      <c r="Y237" s="546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</row>
    <row r="238" spans="5:47" hidden="1" x14ac:dyDescent="0.2">
      <c r="E238" s="131" t="s">
        <v>315</v>
      </c>
      <c r="F238" s="572">
        <f>SUM(F128)</f>
        <v>0</v>
      </c>
      <c r="G238" s="572">
        <f>SUM(G128)</f>
        <v>0</v>
      </c>
      <c r="H238" s="572">
        <f>SUM(H128)</f>
        <v>0</v>
      </c>
      <c r="I238" s="24"/>
      <c r="J238" s="430">
        <f t="shared" si="449"/>
        <v>0</v>
      </c>
      <c r="K238" s="355" t="e">
        <f t="shared" si="450"/>
        <v>#DIV/0!</v>
      </c>
      <c r="L238" s="572">
        <f>SUM(L128)</f>
        <v>0</v>
      </c>
      <c r="M238" s="572">
        <f>SUM(M128)</f>
        <v>0</v>
      </c>
      <c r="N238" s="572">
        <f>SUM(N128)</f>
        <v>0</v>
      </c>
      <c r="O238" s="572">
        <f>SUM(O128)</f>
        <v>0</v>
      </c>
      <c r="P238" s="24">
        <f t="shared" si="457"/>
        <v>0</v>
      </c>
      <c r="Q238" s="356" t="e">
        <f t="shared" si="453"/>
        <v>#DIV/0!</v>
      </c>
      <c r="R238" s="572">
        <f>SUM(R128)</f>
        <v>0</v>
      </c>
      <c r="S238" s="572">
        <f>SUM(S128)</f>
        <v>0</v>
      </c>
      <c r="T238" s="572">
        <f>SUM(T128)</f>
        <v>0</v>
      </c>
      <c r="U238" s="572">
        <f>SUM(U128)</f>
        <v>0</v>
      </c>
      <c r="V238" s="431">
        <f t="shared" si="454"/>
        <v>0</v>
      </c>
      <c r="W238" s="355" t="e">
        <f t="shared" si="452"/>
        <v>#DIV/0!</v>
      </c>
      <c r="X238" s="10"/>
      <c r="Y238" s="546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</row>
    <row r="239" spans="5:47" hidden="1" x14ac:dyDescent="0.2">
      <c r="E239" s="131" t="s">
        <v>303</v>
      </c>
      <c r="F239" s="572">
        <f>SUM(F182,F54,F59,F95,F183)</f>
        <v>688.7</v>
      </c>
      <c r="G239" s="572">
        <f>SUM(G182,G54,G59,G95,G183)</f>
        <v>599.5</v>
      </c>
      <c r="H239" s="572">
        <f>SUM(H182,H54,H59,H95,H183)</f>
        <v>199</v>
      </c>
      <c r="I239" s="24"/>
      <c r="J239" s="430">
        <f t="shared" si="449"/>
        <v>-400.5</v>
      </c>
      <c r="K239" s="355">
        <f t="shared" si="450"/>
        <v>0.33194328607172646</v>
      </c>
      <c r="L239" s="572">
        <f>SUM(L182,L54,L59,L95,L183)</f>
        <v>4399.3</v>
      </c>
      <c r="M239" s="572">
        <f>SUM(M182,M54,M59,M95,M183)</f>
        <v>4399.3</v>
      </c>
      <c r="N239" s="572">
        <f>SUM(N182,N54,N59,N95,N183)</f>
        <v>3910.5</v>
      </c>
      <c r="O239" s="572">
        <f>SUM(O182,O54,O59,O95,O183)</f>
        <v>582.59999999999991</v>
      </c>
      <c r="P239" s="24">
        <f t="shared" si="457"/>
        <v>-3327.9</v>
      </c>
      <c r="Q239" s="356">
        <f t="shared" si="453"/>
        <v>0.14898350594553122</v>
      </c>
      <c r="R239" s="572">
        <f>SUM(R182,R54,R59,R95,R183)</f>
        <v>5088</v>
      </c>
      <c r="S239" s="572">
        <f>SUM(S182,S54,S59,S95,S183)</f>
        <v>5088</v>
      </c>
      <c r="T239" s="572">
        <f>SUM(T182,T54,T59,T95,T183)</f>
        <v>4510</v>
      </c>
      <c r="U239" s="572">
        <f>SUM(U182,U54,U59,U95,U183)</f>
        <v>781.59999999999991</v>
      </c>
      <c r="V239" s="431">
        <f t="shared" si="454"/>
        <v>-3728.4</v>
      </c>
      <c r="W239" s="355">
        <f t="shared" si="452"/>
        <v>0.17330376940133035</v>
      </c>
      <c r="X239" s="10"/>
      <c r="Y239" s="546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</row>
    <row r="240" spans="5:47" hidden="1" x14ac:dyDescent="0.2">
      <c r="E240" s="131" t="s">
        <v>308</v>
      </c>
      <c r="F240" s="572">
        <f>SUM(F55,F67,F68)</f>
        <v>0</v>
      </c>
      <c r="G240" s="572">
        <f>SUM(G55,G67,G68)</f>
        <v>0</v>
      </c>
      <c r="H240" s="572">
        <f>SUM(H55,H67,H68)</f>
        <v>0</v>
      </c>
      <c r="I240" s="24">
        <f>SUM(I55,I67,I68)</f>
        <v>0</v>
      </c>
      <c r="J240" s="430">
        <f t="shared" si="449"/>
        <v>0</v>
      </c>
      <c r="K240" s="355" t="e">
        <f t="shared" si="450"/>
        <v>#DIV/0!</v>
      </c>
      <c r="L240" s="572">
        <f>SUM(L55,L67,L68)</f>
        <v>1152</v>
      </c>
      <c r="M240" s="572">
        <f>SUM(M55,M67,M68)</f>
        <v>1152</v>
      </c>
      <c r="N240" s="572">
        <f>SUM(N55,N67,N68)</f>
        <v>1152</v>
      </c>
      <c r="O240" s="572">
        <f>SUM(O55,O67,O68)</f>
        <v>1048.4000000000001</v>
      </c>
      <c r="P240" s="24">
        <f t="shared" si="457"/>
        <v>-103.59999999999991</v>
      </c>
      <c r="Q240" s="356">
        <f t="shared" si="453"/>
        <v>0.91006944444444449</v>
      </c>
      <c r="R240" s="572">
        <f>SUM(R55,R67,R68)</f>
        <v>1152</v>
      </c>
      <c r="S240" s="572">
        <f>SUM(S55,S67,S68)</f>
        <v>1152</v>
      </c>
      <c r="T240" s="572">
        <f>SUM(T55,T67,T68)</f>
        <v>1152</v>
      </c>
      <c r="U240" s="572">
        <f>SUM(U55,U67,U68)</f>
        <v>1048.4000000000001</v>
      </c>
      <c r="V240" s="431">
        <f t="shared" si="454"/>
        <v>-103.59999999999991</v>
      </c>
      <c r="W240" s="355">
        <f t="shared" si="452"/>
        <v>0.91006944444444449</v>
      </c>
      <c r="X240" s="10"/>
      <c r="Y240" s="546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</row>
    <row r="241" spans="5:47" hidden="1" x14ac:dyDescent="0.2">
      <c r="E241" s="131" t="s">
        <v>312</v>
      </c>
      <c r="F241" s="572">
        <f>SUM(F34)</f>
        <v>720.7</v>
      </c>
      <c r="G241" s="572">
        <f>SUM(G34)</f>
        <v>692</v>
      </c>
      <c r="H241" s="572">
        <f>SUM(H34)</f>
        <v>567</v>
      </c>
      <c r="I241" s="17"/>
      <c r="J241" s="430">
        <f t="shared" si="449"/>
        <v>-125</v>
      </c>
      <c r="K241" s="355">
        <f t="shared" si="450"/>
        <v>0.81936416184971095</v>
      </c>
      <c r="L241" s="572">
        <f>SUM(L34)</f>
        <v>0</v>
      </c>
      <c r="M241" s="572">
        <f>SUM(M34)</f>
        <v>0</v>
      </c>
      <c r="N241" s="572">
        <f>SUM(N34)</f>
        <v>0</v>
      </c>
      <c r="O241" s="572">
        <f>SUM(O34)</f>
        <v>0</v>
      </c>
      <c r="P241" s="24">
        <f t="shared" si="457"/>
        <v>0</v>
      </c>
      <c r="Q241" s="356" t="e">
        <f t="shared" si="453"/>
        <v>#DIV/0!</v>
      </c>
      <c r="R241" s="572">
        <f>SUM(R34)</f>
        <v>720.7</v>
      </c>
      <c r="S241" s="572">
        <f>SUM(S34)</f>
        <v>720.7</v>
      </c>
      <c r="T241" s="572">
        <f>SUM(T34)</f>
        <v>692</v>
      </c>
      <c r="U241" s="572">
        <f>SUM(U34)</f>
        <v>567</v>
      </c>
      <c r="V241" s="431">
        <f t="shared" si="454"/>
        <v>-125</v>
      </c>
      <c r="W241" s="355">
        <f t="shared" si="452"/>
        <v>0.81936416184971095</v>
      </c>
      <c r="X241" s="10"/>
      <c r="Y241" s="546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</row>
    <row r="242" spans="5:47" hidden="1" x14ac:dyDescent="0.2">
      <c r="E242" s="131" t="s">
        <v>309</v>
      </c>
      <c r="F242" s="572">
        <f>SUM(F31)</f>
        <v>300.2</v>
      </c>
      <c r="G242" s="572">
        <f>SUM(G31)</f>
        <v>275.2</v>
      </c>
      <c r="H242" s="572">
        <f>SUM(H31)</f>
        <v>275.2</v>
      </c>
      <c r="I242" s="20"/>
      <c r="J242" s="430">
        <f t="shared" si="449"/>
        <v>0</v>
      </c>
      <c r="K242" s="355">
        <f t="shared" si="450"/>
        <v>1</v>
      </c>
      <c r="L242" s="572">
        <f>SUM(L31)</f>
        <v>0</v>
      </c>
      <c r="M242" s="572">
        <f>SUM(M31)</f>
        <v>0</v>
      </c>
      <c r="N242" s="572">
        <f>SUM(N31)</f>
        <v>0</v>
      </c>
      <c r="O242" s="572">
        <f>SUM(O31)</f>
        <v>0</v>
      </c>
      <c r="P242" s="24">
        <f t="shared" si="457"/>
        <v>0</v>
      </c>
      <c r="Q242" s="356" t="e">
        <f t="shared" si="453"/>
        <v>#DIV/0!</v>
      </c>
      <c r="R242" s="572">
        <f>SUM(R31)</f>
        <v>300.2</v>
      </c>
      <c r="S242" s="572">
        <f>SUM(S31)</f>
        <v>300.2</v>
      </c>
      <c r="T242" s="572">
        <f>SUM(T31)</f>
        <v>275.2</v>
      </c>
      <c r="U242" s="572">
        <f>SUM(U31)</f>
        <v>275.2</v>
      </c>
      <c r="V242" s="431">
        <f t="shared" si="454"/>
        <v>0</v>
      </c>
      <c r="W242" s="355">
        <f t="shared" si="452"/>
        <v>1</v>
      </c>
      <c r="X242" s="10"/>
      <c r="Y242" s="546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</row>
    <row r="243" spans="5:47" hidden="1" x14ac:dyDescent="0.2">
      <c r="E243" s="131" t="s">
        <v>439</v>
      </c>
      <c r="F243" s="572">
        <f>SUM(F46)</f>
        <v>0</v>
      </c>
      <c r="G243" s="572">
        <f>SUM(G46)</f>
        <v>0</v>
      </c>
      <c r="H243" s="572">
        <f>SUM(H46)</f>
        <v>0</v>
      </c>
      <c r="I243" s="24">
        <f>SUM(I45)</f>
        <v>0</v>
      </c>
      <c r="J243" s="430">
        <f t="shared" si="449"/>
        <v>0</v>
      </c>
      <c r="K243" s="355" t="e">
        <f t="shared" si="450"/>
        <v>#DIV/0!</v>
      </c>
      <c r="L243" s="572">
        <f>SUM(L46)</f>
        <v>775.4</v>
      </c>
      <c r="M243" s="572">
        <f>SUM(M46)</f>
        <v>775.4</v>
      </c>
      <c r="N243" s="572">
        <f>SUM(N46)</f>
        <v>775.4</v>
      </c>
      <c r="O243" s="572">
        <f>SUM(O46)</f>
        <v>331.8</v>
      </c>
      <c r="P243" s="24">
        <f t="shared" si="457"/>
        <v>-443.59999999999997</v>
      </c>
      <c r="Q243" s="356">
        <f t="shared" si="453"/>
        <v>0.42790817642507095</v>
      </c>
      <c r="R243" s="572">
        <f>SUM(R46)</f>
        <v>775.4</v>
      </c>
      <c r="S243" s="572">
        <f>SUM(S46)</f>
        <v>775.4</v>
      </c>
      <c r="T243" s="572">
        <f>SUM(T46)</f>
        <v>775.4</v>
      </c>
      <c r="U243" s="572">
        <f>SUM(U46)</f>
        <v>331.8</v>
      </c>
      <c r="V243" s="431">
        <f t="shared" si="454"/>
        <v>-443.59999999999997</v>
      </c>
      <c r="W243" s="355">
        <f t="shared" si="452"/>
        <v>0.42790817642507095</v>
      </c>
    </row>
    <row r="244" spans="5:47" ht="16.899999999999999" hidden="1" customHeight="1" x14ac:dyDescent="0.2">
      <c r="E244" s="131" t="s">
        <v>446</v>
      </c>
      <c r="F244" s="573">
        <f>F44</f>
        <v>0</v>
      </c>
      <c r="G244" s="573">
        <f>G44</f>
        <v>0</v>
      </c>
      <c r="H244" s="573">
        <f>H44</f>
        <v>0</v>
      </c>
      <c r="I244" s="571"/>
      <c r="J244" s="430">
        <f t="shared" si="449"/>
        <v>0</v>
      </c>
      <c r="K244" s="355" t="e">
        <f t="shared" si="450"/>
        <v>#DIV/0!</v>
      </c>
      <c r="L244" s="573">
        <f>L44</f>
        <v>1006.9</v>
      </c>
      <c r="M244" s="573">
        <f>M44</f>
        <v>1006.9</v>
      </c>
      <c r="N244" s="573">
        <f>N44</f>
        <v>1006.9</v>
      </c>
      <c r="O244" s="573">
        <f>O44</f>
        <v>853.9</v>
      </c>
      <c r="P244" s="24">
        <f t="shared" si="457"/>
        <v>-153</v>
      </c>
      <c r="Q244" s="356">
        <f t="shared" si="453"/>
        <v>0.84804846558744662</v>
      </c>
      <c r="R244" s="573">
        <f>R44</f>
        <v>1006.9</v>
      </c>
      <c r="S244" s="573">
        <f>S44</f>
        <v>1006.9</v>
      </c>
      <c r="T244" s="573">
        <f>T44</f>
        <v>1006.9</v>
      </c>
      <c r="U244" s="573">
        <f>U44</f>
        <v>853.9</v>
      </c>
      <c r="V244" s="431">
        <f t="shared" si="454"/>
        <v>-153</v>
      </c>
      <c r="W244" s="355">
        <f t="shared" si="452"/>
        <v>0.84804846558744662</v>
      </c>
      <c r="X244" s="10"/>
      <c r="Y244" s="546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</row>
    <row r="245" spans="5:47" hidden="1" x14ac:dyDescent="0.2">
      <c r="F245" s="574">
        <f>SUM(F227:F244)</f>
        <v>167564.00000000003</v>
      </c>
      <c r="G245" s="574">
        <f>SUM(G227:G244)</f>
        <v>151503</v>
      </c>
      <c r="H245" s="574">
        <f>SUM(H227:H244)</f>
        <v>140030.1</v>
      </c>
      <c r="I245" s="433">
        <f>SUM(I227:I242)</f>
        <v>0</v>
      </c>
      <c r="J245" s="565">
        <f t="shared" ref="J245" si="458">H245-G245</f>
        <v>-11472.899999999994</v>
      </c>
      <c r="K245" s="162">
        <f t="shared" ref="K245" si="459">H245/G245</f>
        <v>0.92427278667749158</v>
      </c>
      <c r="L245" s="574">
        <f>SUM(L227:L244)</f>
        <v>9768.7000000000007</v>
      </c>
      <c r="M245" s="574">
        <f>SUM(M227:M244)</f>
        <v>9768.7000000000007</v>
      </c>
      <c r="N245" s="574">
        <f>SUM(N227:N244)</f>
        <v>9029.9</v>
      </c>
      <c r="O245" s="574">
        <f>SUM(O227:O244)</f>
        <v>3712.2000000000003</v>
      </c>
      <c r="P245" s="433">
        <f t="shared" si="457"/>
        <v>-5317.6999999999989</v>
      </c>
      <c r="Q245" s="290">
        <f t="shared" si="453"/>
        <v>0.41110089812733258</v>
      </c>
      <c r="R245" s="574">
        <f>SUM(R227:R244)</f>
        <v>177332.70000000004</v>
      </c>
      <c r="S245" s="574">
        <f>SUM(S227:S244)</f>
        <v>177332.70000000004</v>
      </c>
      <c r="T245" s="574">
        <f>SUM(T227:T244)</f>
        <v>160532.9</v>
      </c>
      <c r="U245" s="574">
        <f t="shared" ref="U245" si="460">SUM(U227:U244)</f>
        <v>143742.29999999999</v>
      </c>
      <c r="V245" s="566">
        <f>U245-T245</f>
        <v>-16790.600000000006</v>
      </c>
      <c r="W245" s="162">
        <f>U245/T245</f>
        <v>0.89540710969527115</v>
      </c>
      <c r="X245" s="10"/>
      <c r="Y245" s="546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</row>
    <row r="246" spans="5:47" hidden="1" x14ac:dyDescent="0.2">
      <c r="F246" s="17"/>
      <c r="G246" s="17"/>
      <c r="H246" s="427"/>
      <c r="I246" s="20"/>
      <c r="J246" s="1"/>
      <c r="K246" s="11"/>
      <c r="L246" s="20"/>
      <c r="M246" s="433"/>
      <c r="N246" s="433"/>
      <c r="O246" s="433"/>
      <c r="P246" s="288"/>
      <c r="Q246" s="20"/>
      <c r="R246" s="20"/>
      <c r="S246" s="427"/>
      <c r="T246" s="20"/>
      <c r="U246" s="20"/>
      <c r="V246" s="1"/>
      <c r="W246" s="1"/>
      <c r="X246" s="10"/>
      <c r="Y246" s="546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</row>
    <row r="247" spans="5:47" hidden="1" x14ac:dyDescent="0.2">
      <c r="F247" s="17"/>
      <c r="G247" s="17"/>
      <c r="H247" s="427"/>
      <c r="I247" s="1"/>
      <c r="J247" s="1"/>
      <c r="K247" s="11"/>
      <c r="L247" s="20"/>
      <c r="M247" s="427"/>
      <c r="N247" s="20"/>
      <c r="O247" s="427"/>
      <c r="P247" s="288"/>
      <c r="Q247" s="20"/>
      <c r="R247" s="288">
        <f>L245+F245</f>
        <v>177332.70000000004</v>
      </c>
      <c r="S247" s="427"/>
      <c r="T247" s="20"/>
      <c r="U247" s="20"/>
      <c r="V247" s="1"/>
      <c r="W247" s="1"/>
      <c r="X247" s="10"/>
      <c r="Y247" s="546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</row>
    <row r="248" spans="5:47" hidden="1" x14ac:dyDescent="0.2">
      <c r="F248" s="17"/>
      <c r="G248" s="17"/>
      <c r="H248" s="427"/>
      <c r="I248" s="1"/>
      <c r="J248" s="1"/>
      <c r="K248" s="11"/>
      <c r="L248" s="20"/>
      <c r="M248" s="427"/>
      <c r="N248" s="20"/>
      <c r="O248" s="427"/>
      <c r="P248" s="288"/>
      <c r="Q248" s="20"/>
      <c r="R248" s="20"/>
      <c r="S248" s="427"/>
      <c r="T248" s="20"/>
      <c r="U248" s="20"/>
      <c r="V248" s="1"/>
      <c r="W248" s="1"/>
      <c r="X248" s="10"/>
      <c r="Y248" s="546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</row>
    <row r="249" spans="5:47" hidden="1" x14ac:dyDescent="0.2">
      <c r="F249" s="17"/>
      <c r="G249" s="17"/>
      <c r="H249" s="427"/>
      <c r="I249" s="1"/>
      <c r="J249" s="1"/>
      <c r="K249" s="11"/>
      <c r="L249" s="20"/>
      <c r="M249" s="427"/>
      <c r="N249" s="20"/>
      <c r="O249" s="427"/>
      <c r="P249" s="288"/>
      <c r="Q249" s="20"/>
      <c r="R249" s="20"/>
      <c r="S249" s="427"/>
      <c r="T249" s="20"/>
      <c r="U249" s="20"/>
      <c r="V249" s="1"/>
      <c r="W249" s="1"/>
      <c r="X249" s="10"/>
      <c r="Y249" s="546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</row>
    <row r="250" spans="5:47" hidden="1" x14ac:dyDescent="0.2">
      <c r="F250" s="17"/>
      <c r="G250" s="17"/>
      <c r="H250" s="427"/>
      <c r="I250" s="1"/>
      <c r="J250" s="1"/>
      <c r="K250" s="11"/>
      <c r="L250" s="20"/>
      <c r="M250" s="419"/>
      <c r="N250" s="20"/>
      <c r="O250" s="419"/>
      <c r="P250" s="288"/>
      <c r="Q250" s="20"/>
      <c r="R250" s="20"/>
      <c r="S250" s="427"/>
      <c r="T250" s="20"/>
      <c r="U250" s="20"/>
      <c r="V250" s="1"/>
      <c r="W250" s="1"/>
      <c r="X250" s="10"/>
      <c r="Y250" s="546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</row>
    <row r="251" spans="5:47" hidden="1" x14ac:dyDescent="0.2">
      <c r="F251" s="17"/>
      <c r="G251" s="17"/>
      <c r="H251" s="427"/>
      <c r="I251" s="1"/>
      <c r="J251" s="1"/>
      <c r="K251" s="11"/>
      <c r="L251" s="20"/>
      <c r="M251" s="419"/>
      <c r="N251" s="20"/>
      <c r="O251" s="419"/>
      <c r="P251" s="288"/>
      <c r="Q251" s="20"/>
      <c r="R251" s="20"/>
      <c r="S251" s="427"/>
      <c r="T251" s="20"/>
      <c r="U251" s="20"/>
      <c r="V251" s="1"/>
      <c r="W251" s="1"/>
      <c r="X251" s="10"/>
      <c r="Y251" s="546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</row>
    <row r="252" spans="5:47" hidden="1" x14ac:dyDescent="0.2">
      <c r="F252" s="17"/>
      <c r="G252" s="17"/>
      <c r="H252" s="427"/>
      <c r="I252" s="1"/>
      <c r="J252" s="1"/>
      <c r="K252" s="11"/>
      <c r="L252" s="20"/>
      <c r="M252" s="419"/>
      <c r="N252" s="20"/>
      <c r="O252" s="419"/>
      <c r="P252" s="288"/>
      <c r="Q252" s="20"/>
      <c r="R252" s="20"/>
      <c r="S252" s="427"/>
      <c r="T252" s="20"/>
      <c r="U252" s="20"/>
      <c r="V252" s="1"/>
      <c r="W252" s="1"/>
      <c r="X252" s="10"/>
      <c r="Y252" s="546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</row>
    <row r="253" spans="5:47" hidden="1" x14ac:dyDescent="0.2">
      <c r="F253" s="17"/>
      <c r="G253" s="17"/>
      <c r="H253" s="427"/>
      <c r="I253" s="1"/>
      <c r="J253" s="1"/>
      <c r="K253" s="11"/>
      <c r="L253" s="20"/>
      <c r="M253" s="419"/>
      <c r="N253" s="20"/>
      <c r="O253" s="419"/>
      <c r="P253" s="288"/>
      <c r="Q253" s="20"/>
      <c r="R253" s="20"/>
      <c r="S253" s="427"/>
      <c r="T253" s="20"/>
      <c r="U253" s="20"/>
      <c r="V253" s="1"/>
      <c r="W253" s="1"/>
      <c r="X253" s="10"/>
      <c r="Y253" s="546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</row>
    <row r="254" spans="5:47" x14ac:dyDescent="0.2">
      <c r="F254" s="17"/>
      <c r="G254" s="17"/>
      <c r="H254" s="427"/>
      <c r="I254" s="1"/>
      <c r="J254" s="1"/>
      <c r="K254" s="11"/>
      <c r="L254" s="20"/>
      <c r="M254" s="419"/>
      <c r="N254" s="20"/>
      <c r="O254" s="419"/>
      <c r="P254" s="288"/>
      <c r="Q254" s="20"/>
      <c r="R254" s="20"/>
      <c r="S254" s="427"/>
      <c r="T254" s="20"/>
      <c r="U254" s="20"/>
      <c r="V254" s="1"/>
      <c r="W254" s="1"/>
      <c r="X254" s="10"/>
      <c r="Y254" s="546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</row>
    <row r="255" spans="5:47" x14ac:dyDescent="0.2">
      <c r="F255" s="17"/>
      <c r="G255" s="17"/>
      <c r="H255" s="427"/>
      <c r="I255" s="1"/>
      <c r="J255" s="1"/>
      <c r="K255" s="11"/>
      <c r="L255" s="20"/>
      <c r="M255" s="419"/>
      <c r="N255" s="20"/>
      <c r="O255" s="419"/>
      <c r="P255" s="288"/>
      <c r="Q255" s="20"/>
      <c r="R255" s="20"/>
      <c r="S255" s="427"/>
      <c r="T255" s="20"/>
      <c r="U255" s="20"/>
      <c r="V255" s="1"/>
      <c r="W255" s="1"/>
      <c r="X255" s="10"/>
      <c r="Y255" s="546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</row>
    <row r="256" spans="5:47" x14ac:dyDescent="0.2">
      <c r="F256" s="17"/>
      <c r="G256" s="17"/>
      <c r="H256" s="427"/>
      <c r="I256" s="1"/>
      <c r="J256" s="1"/>
      <c r="K256" s="11"/>
      <c r="L256" s="20"/>
      <c r="M256" s="419"/>
      <c r="N256" s="20"/>
      <c r="O256" s="419"/>
      <c r="P256" s="288"/>
      <c r="Q256" s="20"/>
      <c r="R256" s="20"/>
      <c r="S256" s="427"/>
      <c r="T256" s="20"/>
      <c r="U256" s="20"/>
      <c r="V256" s="1"/>
      <c r="W256" s="1"/>
      <c r="X256" s="10"/>
      <c r="Y256" s="546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</row>
    <row r="257" spans="6:47" x14ac:dyDescent="0.2">
      <c r="F257" s="17"/>
      <c r="G257" s="17"/>
      <c r="H257" s="427"/>
      <c r="I257" s="1"/>
      <c r="J257" s="1"/>
      <c r="K257" s="11"/>
      <c r="L257" s="20"/>
      <c r="M257" s="419"/>
      <c r="N257" s="20"/>
      <c r="O257" s="419"/>
      <c r="P257" s="288"/>
      <c r="Q257" s="20"/>
      <c r="R257" s="20"/>
      <c r="S257" s="427"/>
      <c r="T257" s="20"/>
      <c r="U257" s="20"/>
      <c r="V257" s="1"/>
      <c r="W257" s="1"/>
      <c r="X257" s="10"/>
      <c r="Y257" s="546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</row>
    <row r="258" spans="6:47" x14ac:dyDescent="0.2">
      <c r="F258" s="17"/>
      <c r="G258" s="17"/>
      <c r="H258" s="427"/>
      <c r="I258" s="1"/>
      <c r="J258" s="1"/>
      <c r="K258" s="11"/>
      <c r="L258" s="20"/>
      <c r="M258" s="419"/>
      <c r="N258" s="20"/>
      <c r="O258" s="419"/>
      <c r="P258" s="288"/>
      <c r="Q258" s="20"/>
      <c r="R258" s="20"/>
      <c r="S258" s="427"/>
      <c r="T258" s="20"/>
      <c r="U258" s="20"/>
      <c r="V258" s="1"/>
      <c r="W258" s="1"/>
      <c r="X258" s="10"/>
      <c r="Y258" s="546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</row>
    <row r="259" spans="6:47" x14ac:dyDescent="0.2">
      <c r="F259" s="17"/>
      <c r="G259" s="17"/>
      <c r="H259" s="427"/>
      <c r="I259" s="1"/>
      <c r="J259" s="1"/>
      <c r="K259" s="11"/>
      <c r="L259" s="20"/>
      <c r="M259" s="419"/>
      <c r="N259" s="20"/>
      <c r="O259" s="419"/>
      <c r="P259" s="288"/>
      <c r="Q259" s="20"/>
      <c r="R259" s="20"/>
      <c r="S259" s="427"/>
      <c r="T259" s="20"/>
      <c r="U259" s="20"/>
      <c r="V259" s="1"/>
      <c r="W259" s="1"/>
      <c r="X259" s="10"/>
      <c r="Y259" s="546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</row>
    <row r="260" spans="6:47" x14ac:dyDescent="0.2">
      <c r="F260" s="17"/>
      <c r="G260" s="17"/>
      <c r="H260" s="427"/>
      <c r="I260" s="1"/>
      <c r="J260" s="1"/>
      <c r="K260" s="11"/>
      <c r="L260" s="20"/>
      <c r="M260" s="419"/>
      <c r="N260" s="20"/>
      <c r="O260" s="419"/>
      <c r="P260" s="288"/>
      <c r="Q260" s="20"/>
      <c r="R260" s="20"/>
      <c r="S260" s="427"/>
      <c r="T260" s="20"/>
      <c r="U260" s="20"/>
      <c r="V260" s="1"/>
      <c r="W260" s="1"/>
      <c r="X260" s="10"/>
      <c r="Y260" s="546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</row>
    <row r="261" spans="6:47" x14ac:dyDescent="0.2">
      <c r="F261" s="17"/>
      <c r="G261" s="17"/>
      <c r="H261" s="427"/>
      <c r="I261" s="1"/>
      <c r="J261" s="1"/>
      <c r="K261" s="11"/>
      <c r="L261" s="20"/>
      <c r="M261" s="419"/>
      <c r="N261" s="20"/>
      <c r="O261" s="419"/>
      <c r="P261" s="288"/>
      <c r="Q261" s="20"/>
      <c r="R261" s="20"/>
      <c r="S261" s="427"/>
      <c r="T261" s="20"/>
      <c r="U261" s="20"/>
      <c r="V261" s="1"/>
      <c r="W261" s="1"/>
      <c r="X261" s="10"/>
      <c r="Y261" s="546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</row>
    <row r="262" spans="6:47" x14ac:dyDescent="0.2">
      <c r="F262" s="17"/>
      <c r="G262" s="17"/>
      <c r="H262" s="427"/>
      <c r="I262" s="1"/>
      <c r="J262" s="1"/>
      <c r="K262" s="11"/>
      <c r="L262" s="20"/>
      <c r="M262" s="419"/>
      <c r="N262" s="20"/>
      <c r="O262" s="419"/>
      <c r="P262" s="288"/>
      <c r="Q262" s="20"/>
      <c r="R262" s="20"/>
      <c r="S262" s="427"/>
      <c r="T262" s="20"/>
      <c r="U262" s="20"/>
      <c r="V262" s="1"/>
      <c r="W262" s="1"/>
      <c r="X262" s="10"/>
      <c r="Y262" s="546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</row>
    <row r="263" spans="6:47" x14ac:dyDescent="0.2">
      <c r="F263" s="17"/>
      <c r="G263" s="17"/>
      <c r="H263" s="427"/>
      <c r="I263" s="1"/>
      <c r="J263" s="1"/>
      <c r="K263" s="11"/>
      <c r="L263" s="20"/>
      <c r="M263" s="419"/>
      <c r="N263" s="20"/>
      <c r="O263" s="419"/>
      <c r="P263" s="288"/>
      <c r="Q263" s="20"/>
      <c r="R263" s="20"/>
      <c r="S263" s="427"/>
      <c r="T263" s="20"/>
      <c r="U263" s="20"/>
      <c r="V263" s="1"/>
      <c r="W263" s="1"/>
      <c r="X263" s="10"/>
      <c r="Y263" s="546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</row>
    <row r="264" spans="6:47" x14ac:dyDescent="0.2">
      <c r="F264" s="17"/>
      <c r="G264" s="17"/>
      <c r="H264" s="427"/>
      <c r="I264" s="1"/>
      <c r="J264" s="1"/>
      <c r="K264" s="11"/>
      <c r="L264" s="20"/>
      <c r="M264" s="419"/>
      <c r="N264" s="20"/>
      <c r="O264" s="419"/>
      <c r="P264" s="288"/>
      <c r="Q264" s="20"/>
      <c r="R264" s="20"/>
      <c r="S264" s="427"/>
      <c r="T264" s="20"/>
      <c r="U264" s="20"/>
      <c r="V264" s="1"/>
      <c r="W264" s="1"/>
      <c r="X264" s="10"/>
      <c r="Y264" s="546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</row>
    <row r="265" spans="6:47" x14ac:dyDescent="0.2">
      <c r="F265" s="17"/>
      <c r="G265" s="17"/>
      <c r="H265" s="427"/>
      <c r="I265" s="1"/>
      <c r="J265" s="1"/>
      <c r="K265" s="11"/>
      <c r="L265" s="20"/>
      <c r="M265" s="419"/>
      <c r="N265" s="20"/>
      <c r="O265" s="419"/>
      <c r="P265" s="288"/>
      <c r="Q265" s="20"/>
      <c r="R265" s="20"/>
      <c r="S265" s="427"/>
      <c r="T265" s="20"/>
      <c r="U265" s="20"/>
      <c r="V265" s="1"/>
      <c r="W265" s="1"/>
      <c r="X265" s="10"/>
      <c r="Y265" s="546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</row>
    <row r="266" spans="6:47" x14ac:dyDescent="0.2">
      <c r="F266" s="17"/>
      <c r="G266" s="17"/>
      <c r="H266" s="427"/>
      <c r="I266" s="1"/>
      <c r="J266" s="1"/>
      <c r="K266" s="11"/>
      <c r="L266" s="20"/>
      <c r="M266" s="419"/>
      <c r="N266" s="20"/>
      <c r="O266" s="419"/>
      <c r="P266" s="288"/>
      <c r="Q266" s="20"/>
      <c r="R266" s="20"/>
      <c r="S266" s="427"/>
      <c r="T266" s="20"/>
      <c r="U266" s="20"/>
      <c r="V266" s="1"/>
      <c r="W266" s="1"/>
      <c r="X266" s="10"/>
      <c r="Y266" s="546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</row>
    <row r="267" spans="6:47" x14ac:dyDescent="0.2">
      <c r="F267" s="17"/>
      <c r="G267" s="17"/>
      <c r="H267" s="427"/>
      <c r="I267" s="1"/>
      <c r="J267" s="1"/>
      <c r="K267" s="11"/>
      <c r="L267" s="20"/>
      <c r="M267" s="419"/>
      <c r="N267" s="20"/>
      <c r="O267" s="419"/>
      <c r="P267" s="288"/>
      <c r="Q267" s="20"/>
      <c r="R267" s="20"/>
      <c r="S267" s="427"/>
      <c r="T267" s="20"/>
      <c r="U267" s="20"/>
      <c r="V267" s="1"/>
      <c r="W267" s="1"/>
      <c r="X267" s="10"/>
      <c r="Y267" s="546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</row>
    <row r="268" spans="6:47" x14ac:dyDescent="0.2">
      <c r="F268" s="17"/>
      <c r="G268" s="17"/>
      <c r="H268" s="427"/>
      <c r="I268" s="1"/>
      <c r="J268" s="1"/>
      <c r="K268" s="11"/>
      <c r="L268" s="20"/>
      <c r="M268" s="419"/>
      <c r="N268" s="20"/>
      <c r="O268" s="419"/>
      <c r="P268" s="288"/>
      <c r="Q268" s="20"/>
      <c r="R268" s="20"/>
      <c r="S268" s="427"/>
      <c r="T268" s="20"/>
      <c r="U268" s="20"/>
      <c r="V268" s="1"/>
      <c r="W268" s="1"/>
      <c r="X268" s="10"/>
      <c r="Y268" s="546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</row>
    <row r="269" spans="6:47" x14ac:dyDescent="0.2">
      <c r="F269" s="17"/>
      <c r="G269" s="17"/>
      <c r="H269" s="427"/>
      <c r="I269" s="1"/>
      <c r="J269" s="1"/>
      <c r="K269" s="11"/>
      <c r="L269" s="20"/>
      <c r="M269" s="419"/>
      <c r="N269" s="20"/>
      <c r="O269" s="419"/>
      <c r="P269" s="288"/>
      <c r="Q269" s="20"/>
      <c r="R269" s="20"/>
      <c r="S269" s="427"/>
      <c r="T269" s="20"/>
      <c r="U269" s="20"/>
      <c r="V269" s="1"/>
      <c r="W269" s="1"/>
      <c r="X269" s="10"/>
      <c r="Y269" s="546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</row>
    <row r="270" spans="6:47" x14ac:dyDescent="0.2">
      <c r="F270" s="17"/>
      <c r="G270" s="17"/>
      <c r="H270" s="427"/>
      <c r="I270" s="1"/>
      <c r="J270" s="1"/>
      <c r="K270" s="11"/>
      <c r="L270" s="20"/>
      <c r="M270" s="419"/>
      <c r="N270" s="20"/>
      <c r="O270" s="419"/>
      <c r="P270" s="288"/>
      <c r="Q270" s="20"/>
      <c r="R270" s="20"/>
      <c r="S270" s="427"/>
      <c r="T270" s="20"/>
      <c r="U270" s="20"/>
      <c r="V270" s="1"/>
      <c r="W270" s="1"/>
      <c r="X270" s="10"/>
      <c r="Y270" s="546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</row>
    <row r="271" spans="6:47" x14ac:dyDescent="0.2">
      <c r="F271" s="17"/>
      <c r="G271" s="17"/>
      <c r="H271" s="427"/>
      <c r="I271" s="1"/>
      <c r="J271" s="1"/>
      <c r="K271" s="11"/>
      <c r="L271" s="20"/>
      <c r="M271" s="419"/>
      <c r="N271" s="20"/>
      <c r="O271" s="419"/>
      <c r="P271" s="288"/>
      <c r="Q271" s="20"/>
      <c r="R271" s="20"/>
      <c r="S271" s="427"/>
      <c r="T271" s="20"/>
      <c r="U271" s="20"/>
      <c r="V271" s="1"/>
      <c r="W271" s="1"/>
      <c r="X271" s="10"/>
      <c r="Y271" s="546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</row>
    <row r="272" spans="6:47" x14ac:dyDescent="0.2">
      <c r="F272" s="17"/>
      <c r="G272" s="17"/>
      <c r="H272" s="427"/>
      <c r="I272" s="1"/>
      <c r="J272" s="1"/>
      <c r="K272" s="11"/>
      <c r="L272" s="20"/>
      <c r="M272" s="419"/>
      <c r="N272" s="20"/>
      <c r="O272" s="419"/>
      <c r="P272" s="288"/>
      <c r="Q272" s="20"/>
      <c r="R272" s="20"/>
      <c r="S272" s="427"/>
      <c r="T272" s="20"/>
      <c r="U272" s="20"/>
      <c r="V272" s="1"/>
      <c r="W272" s="1"/>
      <c r="X272" s="10"/>
      <c r="Y272" s="546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</row>
    <row r="273" spans="6:47" x14ac:dyDescent="0.2">
      <c r="F273" s="17"/>
      <c r="G273" s="17"/>
      <c r="H273" s="427"/>
      <c r="I273" s="1"/>
      <c r="J273" s="1"/>
      <c r="K273" s="11"/>
      <c r="L273" s="20"/>
      <c r="M273" s="419"/>
      <c r="N273" s="20"/>
      <c r="O273" s="419"/>
      <c r="P273" s="288"/>
      <c r="Q273" s="20"/>
      <c r="R273" s="20"/>
      <c r="S273" s="427"/>
      <c r="T273" s="20"/>
      <c r="U273" s="20"/>
      <c r="V273" s="1"/>
      <c r="W273" s="1"/>
      <c r="X273" s="10"/>
      <c r="Y273" s="546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</row>
    <row r="274" spans="6:47" x14ac:dyDescent="0.2">
      <c r="F274" s="17"/>
      <c r="G274" s="17"/>
      <c r="H274" s="427"/>
      <c r="I274" s="1"/>
      <c r="J274" s="1"/>
      <c r="K274" s="11"/>
      <c r="L274" s="20"/>
      <c r="M274" s="419"/>
      <c r="N274" s="20"/>
      <c r="O274" s="419"/>
      <c r="P274" s="288"/>
      <c r="Q274" s="20"/>
      <c r="R274" s="20"/>
      <c r="S274" s="427"/>
      <c r="T274" s="20"/>
      <c r="U274" s="20"/>
      <c r="V274" s="1"/>
      <c r="W274" s="1"/>
      <c r="X274" s="10"/>
      <c r="Y274" s="546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</row>
    <row r="275" spans="6:47" x14ac:dyDescent="0.2">
      <c r="F275" s="17"/>
      <c r="G275" s="17"/>
      <c r="H275" s="427"/>
      <c r="I275" s="1"/>
      <c r="J275" s="1"/>
      <c r="K275" s="11"/>
      <c r="L275" s="20"/>
      <c r="M275" s="419"/>
      <c r="N275" s="20"/>
      <c r="O275" s="419"/>
      <c r="P275" s="288"/>
      <c r="Q275" s="20"/>
      <c r="R275" s="20"/>
      <c r="S275" s="427"/>
      <c r="T275" s="20"/>
      <c r="U275" s="20"/>
      <c r="V275" s="1"/>
      <c r="W275" s="1"/>
      <c r="X275" s="10"/>
      <c r="Y275" s="546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</row>
    <row r="276" spans="6:47" x14ac:dyDescent="0.2">
      <c r="F276" s="17"/>
      <c r="G276" s="17"/>
      <c r="H276" s="427"/>
      <c r="I276" s="1"/>
      <c r="J276" s="1"/>
      <c r="K276" s="11"/>
      <c r="L276" s="20"/>
      <c r="M276" s="419"/>
      <c r="N276" s="20"/>
      <c r="O276" s="419"/>
      <c r="P276" s="288"/>
      <c r="Q276" s="20"/>
      <c r="R276" s="20"/>
      <c r="S276" s="427"/>
      <c r="T276" s="20"/>
      <c r="U276" s="20"/>
      <c r="V276" s="1"/>
      <c r="W276" s="1"/>
      <c r="X276" s="10"/>
      <c r="Y276" s="546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</row>
    <row r="277" spans="6:47" x14ac:dyDescent="0.2">
      <c r="F277" s="17"/>
      <c r="G277" s="17"/>
      <c r="H277" s="427"/>
      <c r="I277" s="1"/>
      <c r="J277" s="1"/>
      <c r="K277" s="11"/>
      <c r="L277" s="20"/>
      <c r="M277" s="419"/>
      <c r="N277" s="20"/>
      <c r="O277" s="419"/>
      <c r="P277" s="288"/>
      <c r="Q277" s="20"/>
      <c r="R277" s="20"/>
      <c r="S277" s="427"/>
      <c r="T277" s="20"/>
      <c r="U277" s="20"/>
      <c r="V277" s="1"/>
      <c r="W277" s="1"/>
      <c r="X277" s="10"/>
      <c r="Y277" s="546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</row>
    <row r="278" spans="6:47" x14ac:dyDescent="0.2">
      <c r="F278" s="17"/>
      <c r="G278" s="17"/>
      <c r="H278" s="427"/>
      <c r="I278" s="1"/>
      <c r="J278" s="1"/>
      <c r="K278" s="11"/>
      <c r="L278" s="20"/>
      <c r="M278" s="419"/>
      <c r="N278" s="20"/>
      <c r="O278" s="419"/>
      <c r="P278" s="288"/>
      <c r="Q278" s="20"/>
      <c r="R278" s="20"/>
      <c r="S278" s="427"/>
      <c r="T278" s="20"/>
      <c r="U278" s="20"/>
      <c r="V278" s="1"/>
      <c r="W278" s="1"/>
      <c r="X278" s="10"/>
      <c r="Y278" s="546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</row>
    <row r="279" spans="6:47" x14ac:dyDescent="0.2">
      <c r="F279" s="17"/>
      <c r="G279" s="17"/>
      <c r="H279" s="427"/>
      <c r="I279" s="1"/>
      <c r="J279" s="1"/>
      <c r="K279" s="11"/>
      <c r="L279" s="20"/>
      <c r="M279" s="419"/>
      <c r="N279" s="20"/>
      <c r="O279" s="419"/>
      <c r="P279" s="288"/>
      <c r="Q279" s="20"/>
      <c r="R279" s="20"/>
      <c r="S279" s="427"/>
      <c r="T279" s="20"/>
      <c r="U279" s="20"/>
      <c r="V279" s="1"/>
      <c r="W279" s="1"/>
      <c r="X279" s="10"/>
      <c r="Y279" s="546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</row>
    <row r="280" spans="6:47" x14ac:dyDescent="0.2">
      <c r="F280" s="17"/>
      <c r="G280" s="17"/>
      <c r="H280" s="427"/>
      <c r="I280" s="1"/>
      <c r="J280" s="1"/>
      <c r="K280" s="11"/>
      <c r="L280" s="20"/>
      <c r="M280" s="419"/>
      <c r="N280" s="20"/>
      <c r="O280" s="419"/>
      <c r="P280" s="288"/>
      <c r="Q280" s="20"/>
      <c r="R280" s="20"/>
      <c r="S280" s="427"/>
      <c r="T280" s="20"/>
      <c r="U280" s="20"/>
      <c r="V280" s="1"/>
      <c r="W280" s="1"/>
      <c r="X280" s="10"/>
      <c r="Y280" s="546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</row>
    <row r="281" spans="6:47" x14ac:dyDescent="0.2">
      <c r="F281" s="17"/>
      <c r="G281" s="17"/>
      <c r="H281" s="427"/>
      <c r="I281" s="1"/>
      <c r="J281" s="1"/>
      <c r="K281" s="11"/>
      <c r="L281" s="20"/>
      <c r="M281" s="419"/>
      <c r="N281" s="20"/>
      <c r="O281" s="419"/>
      <c r="P281" s="288"/>
      <c r="Q281" s="20"/>
      <c r="R281" s="20"/>
      <c r="S281" s="427"/>
      <c r="T281" s="20"/>
      <c r="U281" s="20"/>
      <c r="V281" s="1"/>
      <c r="W281" s="1"/>
      <c r="X281" s="10"/>
      <c r="Y281" s="546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</row>
    <row r="282" spans="6:47" x14ac:dyDescent="0.2">
      <c r="F282" s="17"/>
      <c r="G282" s="17"/>
      <c r="H282" s="427"/>
      <c r="I282" s="1"/>
      <c r="J282" s="1"/>
      <c r="K282" s="11"/>
      <c r="L282" s="20"/>
      <c r="M282" s="419"/>
      <c r="N282" s="20"/>
      <c r="O282" s="419"/>
      <c r="P282" s="288"/>
      <c r="Q282" s="20"/>
      <c r="R282" s="20"/>
      <c r="S282" s="427"/>
      <c r="T282" s="20"/>
      <c r="U282" s="20"/>
      <c r="V282" s="1"/>
      <c r="W282" s="1"/>
      <c r="X282" s="10"/>
      <c r="Y282" s="546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</row>
    <row r="283" spans="6:47" x14ac:dyDescent="0.2">
      <c r="F283" s="17"/>
      <c r="G283" s="17"/>
      <c r="H283" s="427"/>
      <c r="I283" s="1"/>
      <c r="J283" s="1"/>
      <c r="K283" s="11"/>
      <c r="L283" s="20"/>
      <c r="M283" s="419"/>
      <c r="N283" s="20"/>
      <c r="O283" s="419"/>
      <c r="P283" s="288"/>
      <c r="Q283" s="20"/>
      <c r="R283" s="20"/>
      <c r="S283" s="427"/>
      <c r="T283" s="20"/>
      <c r="U283" s="20"/>
      <c r="V283" s="1"/>
      <c r="W283" s="1"/>
      <c r="X283" s="10"/>
      <c r="Y283" s="546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</row>
    <row r="284" spans="6:47" x14ac:dyDescent="0.2">
      <c r="F284" s="17"/>
      <c r="G284" s="17"/>
      <c r="H284" s="427"/>
      <c r="I284" s="1"/>
      <c r="J284" s="1"/>
      <c r="K284" s="11"/>
      <c r="L284" s="20"/>
      <c r="M284" s="419"/>
      <c r="N284" s="20"/>
      <c r="O284" s="419"/>
      <c r="P284" s="288"/>
      <c r="Q284" s="20"/>
      <c r="R284" s="20"/>
      <c r="S284" s="427"/>
      <c r="T284" s="20"/>
      <c r="U284" s="20"/>
      <c r="V284" s="1"/>
      <c r="W284" s="1"/>
      <c r="X284" s="10"/>
      <c r="Y284" s="546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</row>
    <row r="285" spans="6:47" x14ac:dyDescent="0.2">
      <c r="F285" s="17"/>
      <c r="G285" s="17"/>
      <c r="H285" s="427"/>
      <c r="I285" s="1"/>
      <c r="J285" s="1"/>
      <c r="K285" s="11"/>
      <c r="L285" s="20"/>
      <c r="M285" s="419"/>
      <c r="N285" s="20"/>
      <c r="O285" s="419"/>
      <c r="P285" s="288"/>
      <c r="Q285" s="20"/>
      <c r="R285" s="20"/>
      <c r="S285" s="427"/>
      <c r="T285" s="20"/>
      <c r="U285" s="20"/>
      <c r="V285" s="1"/>
      <c r="W285" s="1"/>
      <c r="X285" s="10"/>
      <c r="Y285" s="546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</row>
    <row r="286" spans="6:47" x14ac:dyDescent="0.2">
      <c r="F286" s="17"/>
      <c r="G286" s="17"/>
      <c r="H286" s="427"/>
      <c r="I286" s="1"/>
      <c r="J286" s="1"/>
      <c r="K286" s="11"/>
      <c r="L286" s="20"/>
      <c r="M286" s="419"/>
      <c r="N286" s="20"/>
      <c r="O286" s="419"/>
      <c r="P286" s="288"/>
      <c r="Q286" s="20"/>
      <c r="R286" s="20"/>
      <c r="S286" s="427"/>
      <c r="T286" s="20"/>
      <c r="U286" s="20"/>
      <c r="V286" s="1"/>
      <c r="W286" s="1"/>
      <c r="X286" s="10"/>
      <c r="Y286" s="546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</row>
    <row r="287" spans="6:47" x14ac:dyDescent="0.2">
      <c r="F287" s="17"/>
      <c r="G287" s="17"/>
      <c r="H287" s="427"/>
      <c r="I287" s="1"/>
      <c r="J287" s="1"/>
      <c r="K287" s="11"/>
      <c r="L287" s="20"/>
      <c r="M287" s="419"/>
      <c r="N287" s="20"/>
      <c r="O287" s="419"/>
      <c r="P287" s="288"/>
      <c r="Q287" s="20"/>
      <c r="R287" s="20"/>
      <c r="S287" s="427"/>
      <c r="T287" s="20"/>
      <c r="U287" s="20"/>
      <c r="V287" s="1"/>
      <c r="W287" s="1"/>
      <c r="X287" s="10"/>
      <c r="Y287" s="546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</row>
    <row r="288" spans="6:47" x14ac:dyDescent="0.2">
      <c r="F288" s="17"/>
      <c r="G288" s="17"/>
      <c r="H288" s="427"/>
      <c r="I288" s="1"/>
      <c r="J288" s="1"/>
      <c r="K288" s="11"/>
      <c r="L288" s="20"/>
      <c r="M288" s="419"/>
      <c r="N288" s="20"/>
      <c r="O288" s="419"/>
      <c r="P288" s="288"/>
      <c r="Q288" s="20"/>
      <c r="R288" s="20"/>
      <c r="S288" s="427"/>
      <c r="T288" s="20"/>
      <c r="U288" s="20"/>
      <c r="V288" s="1"/>
      <c r="W288" s="1"/>
      <c r="X288" s="10"/>
      <c r="Y288" s="546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</row>
    <row r="289" spans="6:47" x14ac:dyDescent="0.2">
      <c r="F289" s="17"/>
      <c r="G289" s="17"/>
      <c r="H289" s="427"/>
      <c r="I289" s="1"/>
      <c r="J289" s="1"/>
      <c r="K289" s="11"/>
      <c r="L289" s="20"/>
      <c r="M289" s="419"/>
      <c r="N289" s="20"/>
      <c r="O289" s="419"/>
      <c r="P289" s="288"/>
      <c r="Q289" s="20"/>
      <c r="R289" s="20"/>
      <c r="S289" s="427"/>
      <c r="T289" s="20"/>
      <c r="U289" s="20"/>
      <c r="V289" s="1"/>
      <c r="W289" s="1"/>
      <c r="X289" s="10"/>
      <c r="Y289" s="546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</row>
    <row r="290" spans="6:47" x14ac:dyDescent="0.2">
      <c r="F290" s="17"/>
      <c r="G290" s="17"/>
      <c r="H290" s="427"/>
      <c r="I290" s="1"/>
      <c r="J290" s="1"/>
      <c r="K290" s="11"/>
      <c r="L290" s="20"/>
      <c r="M290" s="419"/>
      <c r="N290" s="20"/>
      <c r="O290" s="419"/>
      <c r="P290" s="288"/>
      <c r="Q290" s="20"/>
      <c r="R290" s="20"/>
      <c r="S290" s="427"/>
      <c r="T290" s="20"/>
      <c r="U290" s="20"/>
      <c r="V290" s="1"/>
      <c r="W290" s="1"/>
      <c r="X290" s="10"/>
      <c r="Y290" s="546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</row>
    <row r="291" spans="6:47" x14ac:dyDescent="0.2">
      <c r="F291" s="17"/>
      <c r="G291" s="17"/>
      <c r="H291" s="427"/>
      <c r="I291" s="1"/>
      <c r="J291" s="1"/>
      <c r="K291" s="11"/>
      <c r="L291" s="20"/>
      <c r="M291" s="419"/>
      <c r="N291" s="20"/>
      <c r="O291" s="419"/>
      <c r="P291" s="288"/>
      <c r="Q291" s="20"/>
      <c r="R291" s="20"/>
      <c r="S291" s="427"/>
      <c r="T291" s="20"/>
      <c r="U291" s="20"/>
      <c r="V291" s="1"/>
      <c r="W291" s="1"/>
      <c r="X291" s="10"/>
      <c r="Y291" s="546"/>
    </row>
    <row r="292" spans="6:47" x14ac:dyDescent="0.2">
      <c r="F292" s="17"/>
      <c r="G292" s="17"/>
      <c r="H292" s="427"/>
      <c r="I292" s="1"/>
      <c r="J292" s="1"/>
      <c r="K292" s="11"/>
      <c r="L292" s="20"/>
      <c r="M292" s="419"/>
      <c r="N292" s="20"/>
      <c r="O292" s="419"/>
      <c r="P292" s="288"/>
      <c r="Q292" s="20"/>
      <c r="R292" s="20"/>
      <c r="S292" s="427"/>
      <c r="T292" s="20"/>
      <c r="U292" s="20"/>
      <c r="V292" s="1"/>
      <c r="W292" s="1"/>
      <c r="X292" s="10"/>
      <c r="Y292" s="546"/>
    </row>
    <row r="293" spans="6:47" x14ac:dyDescent="0.2">
      <c r="F293" s="17"/>
      <c r="G293" s="17"/>
      <c r="H293" s="427"/>
      <c r="I293" s="1"/>
      <c r="J293" s="1"/>
      <c r="K293" s="11"/>
      <c r="L293" s="20"/>
      <c r="M293" s="419"/>
      <c r="N293" s="20"/>
      <c r="O293" s="419"/>
      <c r="P293" s="288"/>
      <c r="Q293" s="20"/>
      <c r="R293" s="20"/>
      <c r="S293" s="427"/>
      <c r="T293" s="20"/>
      <c r="U293" s="20"/>
      <c r="V293" s="1"/>
      <c r="W293" s="1"/>
      <c r="X293" s="10"/>
      <c r="Y293" s="546"/>
    </row>
    <row r="294" spans="6:47" x14ac:dyDescent="0.2">
      <c r="F294" s="17"/>
      <c r="G294" s="17"/>
      <c r="H294" s="427"/>
      <c r="I294" s="1"/>
      <c r="J294" s="1"/>
      <c r="K294" s="11"/>
      <c r="L294" s="20"/>
      <c r="M294" s="419"/>
      <c r="N294" s="20"/>
      <c r="O294" s="419"/>
      <c r="P294" s="288"/>
      <c r="Q294" s="20"/>
      <c r="R294" s="20"/>
      <c r="S294" s="427"/>
      <c r="T294" s="20"/>
      <c r="U294" s="20"/>
      <c r="V294" s="1"/>
      <c r="W294" s="1"/>
      <c r="X294" s="10"/>
      <c r="Y294" s="546"/>
    </row>
    <row r="295" spans="6:47" x14ac:dyDescent="0.2">
      <c r="F295" s="17"/>
      <c r="G295" s="17"/>
      <c r="H295" s="427"/>
      <c r="I295" s="1"/>
      <c r="J295" s="1"/>
      <c r="K295" s="11"/>
      <c r="L295" s="20"/>
      <c r="M295" s="419"/>
      <c r="N295" s="20"/>
      <c r="O295" s="419"/>
      <c r="P295" s="288"/>
      <c r="Q295" s="20"/>
      <c r="R295" s="20"/>
      <c r="S295" s="427"/>
      <c r="T295" s="20"/>
      <c r="U295" s="20"/>
      <c r="V295" s="1"/>
      <c r="W295" s="1"/>
      <c r="X295" s="10"/>
      <c r="Y295" s="546"/>
    </row>
    <row r="296" spans="6:47" x14ac:dyDescent="0.2">
      <c r="F296" s="17"/>
      <c r="G296" s="17"/>
      <c r="H296" s="427"/>
      <c r="I296" s="1"/>
      <c r="J296" s="1"/>
      <c r="K296" s="11"/>
      <c r="L296" s="20"/>
      <c r="M296" s="419"/>
      <c r="N296" s="20"/>
      <c r="O296" s="419"/>
      <c r="P296" s="288"/>
      <c r="Q296" s="20"/>
      <c r="R296" s="20"/>
      <c r="S296" s="427"/>
      <c r="T296" s="20"/>
      <c r="U296" s="20"/>
      <c r="V296" s="1"/>
      <c r="W296" s="1"/>
      <c r="X296" s="10"/>
      <c r="Y296" s="546"/>
    </row>
    <row r="297" spans="6:47" x14ac:dyDescent="0.2">
      <c r="F297" s="17"/>
      <c r="G297" s="17"/>
      <c r="H297" s="427"/>
      <c r="I297" s="1"/>
      <c r="J297" s="1"/>
      <c r="K297" s="11"/>
      <c r="L297" s="20"/>
      <c r="M297" s="419"/>
      <c r="N297" s="20"/>
      <c r="O297" s="419"/>
      <c r="P297" s="288"/>
      <c r="Q297" s="20"/>
      <c r="R297" s="20"/>
      <c r="S297" s="427"/>
      <c r="T297" s="20"/>
      <c r="U297" s="20"/>
      <c r="V297" s="1"/>
      <c r="W297" s="1"/>
      <c r="X297" s="10"/>
      <c r="Y297" s="546"/>
    </row>
    <row r="298" spans="6:47" x14ac:dyDescent="0.2">
      <c r="F298" s="17"/>
      <c r="G298" s="17"/>
      <c r="H298" s="427"/>
      <c r="I298" s="1"/>
      <c r="J298" s="1"/>
      <c r="K298" s="11"/>
      <c r="L298" s="20"/>
      <c r="M298" s="419"/>
      <c r="N298" s="20"/>
      <c r="O298" s="419"/>
      <c r="P298" s="288"/>
      <c r="Q298" s="20"/>
      <c r="R298" s="20"/>
      <c r="S298" s="427"/>
      <c r="T298" s="20"/>
      <c r="U298" s="20"/>
      <c r="V298" s="1"/>
      <c r="W298" s="1"/>
      <c r="X298" s="10"/>
      <c r="Y298" s="546"/>
    </row>
    <row r="299" spans="6:47" x14ac:dyDescent="0.2">
      <c r="F299" s="17"/>
      <c r="G299" s="17"/>
      <c r="H299" s="427"/>
      <c r="I299" s="1"/>
      <c r="J299" s="1"/>
      <c r="K299" s="11"/>
      <c r="L299" s="20"/>
      <c r="M299" s="419"/>
      <c r="N299" s="20"/>
      <c r="O299" s="419"/>
      <c r="P299" s="288"/>
      <c r="Q299" s="20"/>
      <c r="R299" s="20"/>
      <c r="S299" s="427"/>
      <c r="T299" s="20"/>
      <c r="U299" s="20"/>
      <c r="V299" s="1"/>
      <c r="W299" s="1"/>
      <c r="X299" s="10"/>
      <c r="Y299" s="546"/>
    </row>
    <row r="300" spans="6:47" x14ac:dyDescent="0.2">
      <c r="F300" s="17"/>
      <c r="G300" s="17"/>
      <c r="H300" s="427"/>
      <c r="I300" s="1"/>
      <c r="J300" s="1"/>
      <c r="K300" s="11"/>
      <c r="L300" s="20"/>
      <c r="M300" s="419"/>
      <c r="N300" s="20"/>
      <c r="O300" s="419"/>
      <c r="P300" s="288"/>
      <c r="Q300" s="20"/>
      <c r="R300" s="20"/>
      <c r="S300" s="427"/>
      <c r="T300" s="20"/>
      <c r="U300" s="20"/>
      <c r="V300" s="1"/>
      <c r="W300" s="1"/>
      <c r="X300" s="10"/>
      <c r="Y300" s="546"/>
    </row>
    <row r="301" spans="6:47" x14ac:dyDescent="0.2">
      <c r="F301" s="17"/>
      <c r="G301" s="17"/>
      <c r="H301" s="427"/>
      <c r="I301" s="1"/>
      <c r="J301" s="1"/>
      <c r="K301" s="11"/>
      <c r="L301" s="20"/>
      <c r="M301" s="419"/>
      <c r="N301" s="20"/>
      <c r="O301" s="419"/>
      <c r="P301" s="288"/>
      <c r="Q301" s="20"/>
      <c r="R301" s="20"/>
      <c r="S301" s="427"/>
      <c r="T301" s="20"/>
      <c r="U301" s="20"/>
      <c r="V301" s="1"/>
      <c r="W301" s="1"/>
      <c r="X301" s="10"/>
      <c r="Y301" s="546"/>
    </row>
    <row r="302" spans="6:47" x14ac:dyDescent="0.2">
      <c r="F302" s="17"/>
      <c r="G302" s="17"/>
      <c r="H302" s="427"/>
      <c r="I302" s="1"/>
      <c r="J302" s="1"/>
      <c r="K302" s="11"/>
      <c r="L302" s="20"/>
      <c r="M302" s="419"/>
      <c r="N302" s="20"/>
      <c r="O302" s="419"/>
      <c r="P302" s="288"/>
      <c r="Q302" s="20"/>
      <c r="R302" s="20"/>
      <c r="S302" s="427"/>
      <c r="T302" s="20"/>
      <c r="U302" s="20"/>
      <c r="V302" s="1"/>
      <c r="W302" s="1"/>
      <c r="X302" s="10"/>
      <c r="Y302" s="546"/>
    </row>
    <row r="303" spans="6:47" x14ac:dyDescent="0.2">
      <c r="F303" s="17"/>
      <c r="G303" s="17"/>
      <c r="H303" s="427"/>
      <c r="I303" s="1"/>
      <c r="J303" s="1"/>
      <c r="K303" s="11"/>
      <c r="L303" s="20"/>
      <c r="M303" s="419"/>
      <c r="N303" s="20"/>
      <c r="O303" s="419"/>
      <c r="P303" s="288"/>
      <c r="Q303" s="20"/>
      <c r="R303" s="20"/>
      <c r="S303" s="427"/>
      <c r="T303" s="20"/>
      <c r="U303" s="20"/>
      <c r="V303" s="1"/>
      <c r="W303" s="1"/>
      <c r="X303" s="10"/>
      <c r="Y303" s="546"/>
    </row>
    <row r="304" spans="6:47" x14ac:dyDescent="0.2">
      <c r="F304" s="17"/>
      <c r="G304" s="17"/>
      <c r="H304" s="427"/>
      <c r="I304" s="1"/>
      <c r="J304" s="1"/>
      <c r="K304" s="11"/>
      <c r="L304" s="20"/>
      <c r="M304" s="419"/>
      <c r="N304" s="20"/>
      <c r="O304" s="419"/>
      <c r="P304" s="288"/>
      <c r="Q304" s="20"/>
      <c r="R304" s="20"/>
      <c r="S304" s="427"/>
      <c r="T304" s="20"/>
      <c r="U304" s="20"/>
      <c r="V304" s="1"/>
      <c r="W304" s="1"/>
      <c r="X304" s="10"/>
      <c r="Y304" s="546"/>
    </row>
    <row r="305" spans="6:25" x14ac:dyDescent="0.2">
      <c r="F305" s="17"/>
      <c r="G305" s="17"/>
      <c r="H305" s="427"/>
      <c r="I305" s="1"/>
      <c r="J305" s="1"/>
      <c r="K305" s="11"/>
      <c r="L305" s="20"/>
      <c r="M305" s="419"/>
      <c r="N305" s="20"/>
      <c r="O305" s="419"/>
      <c r="P305" s="288"/>
      <c r="Q305" s="20"/>
      <c r="R305" s="20"/>
      <c r="S305" s="427"/>
      <c r="T305" s="20"/>
      <c r="U305" s="20"/>
      <c r="V305" s="1"/>
      <c r="W305" s="1"/>
      <c r="X305" s="10"/>
      <c r="Y305" s="546"/>
    </row>
    <row r="306" spans="6:25" x14ac:dyDescent="0.2">
      <c r="F306" s="17"/>
      <c r="G306" s="17"/>
      <c r="H306" s="427"/>
      <c r="I306" s="1"/>
      <c r="J306" s="1"/>
      <c r="K306" s="11"/>
      <c r="L306" s="20"/>
      <c r="M306" s="419"/>
      <c r="N306" s="20"/>
      <c r="O306" s="419"/>
      <c r="P306" s="288"/>
      <c r="Q306" s="20"/>
      <c r="R306" s="20"/>
      <c r="S306" s="427"/>
      <c r="T306" s="20"/>
      <c r="U306" s="20"/>
      <c r="V306" s="1"/>
      <c r="W306" s="1"/>
      <c r="X306" s="10"/>
      <c r="Y306" s="546"/>
    </row>
    <row r="307" spans="6:25" x14ac:dyDescent="0.2">
      <c r="F307" s="17"/>
      <c r="G307" s="17"/>
      <c r="H307" s="427"/>
      <c r="I307" s="1"/>
      <c r="J307" s="1"/>
      <c r="K307" s="11"/>
      <c r="L307" s="20"/>
      <c r="M307" s="419"/>
      <c r="N307" s="20"/>
      <c r="O307" s="419"/>
      <c r="P307" s="288"/>
      <c r="Q307" s="20"/>
      <c r="R307" s="20"/>
      <c r="S307" s="427"/>
      <c r="T307" s="20"/>
      <c r="U307" s="20"/>
      <c r="V307" s="1"/>
      <c r="W307" s="1"/>
      <c r="X307" s="10"/>
      <c r="Y307" s="546"/>
    </row>
    <row r="308" spans="6:25" x14ac:dyDescent="0.2">
      <c r="F308" s="17"/>
      <c r="G308" s="17"/>
      <c r="H308" s="427"/>
      <c r="I308" s="1"/>
      <c r="J308" s="1"/>
      <c r="K308" s="11"/>
      <c r="L308" s="20"/>
      <c r="M308" s="419"/>
      <c r="N308" s="20"/>
      <c r="O308" s="419"/>
      <c r="P308" s="288"/>
      <c r="Q308" s="20"/>
      <c r="R308" s="20"/>
      <c r="S308" s="427"/>
      <c r="T308" s="20"/>
      <c r="U308" s="20"/>
      <c r="V308" s="1"/>
      <c r="W308" s="1"/>
      <c r="X308" s="10"/>
      <c r="Y308" s="546"/>
    </row>
    <row r="309" spans="6:25" x14ac:dyDescent="0.2">
      <c r="F309" s="17"/>
      <c r="G309" s="17"/>
      <c r="H309" s="427"/>
      <c r="I309" s="1"/>
      <c r="J309" s="1"/>
      <c r="K309" s="11"/>
      <c r="L309" s="20"/>
      <c r="M309" s="419"/>
      <c r="N309" s="20"/>
      <c r="O309" s="419"/>
      <c r="P309" s="288"/>
      <c r="Q309" s="20"/>
      <c r="R309" s="20"/>
      <c r="S309" s="427"/>
      <c r="T309" s="20"/>
      <c r="U309" s="20"/>
      <c r="V309" s="1"/>
      <c r="W309" s="1"/>
      <c r="X309" s="10"/>
      <c r="Y309" s="546"/>
    </row>
    <row r="310" spans="6:25" x14ac:dyDescent="0.2">
      <c r="F310" s="17"/>
      <c r="G310" s="17"/>
      <c r="H310" s="427"/>
      <c r="I310" s="1"/>
      <c r="J310" s="1"/>
      <c r="K310" s="11"/>
      <c r="L310" s="20"/>
      <c r="M310" s="419"/>
      <c r="N310" s="20"/>
      <c r="O310" s="419"/>
      <c r="P310" s="288"/>
      <c r="Q310" s="20"/>
      <c r="R310" s="20"/>
      <c r="S310" s="427"/>
      <c r="T310" s="20"/>
      <c r="U310" s="20"/>
      <c r="V310" s="1"/>
      <c r="W310" s="1"/>
      <c r="X310" s="10"/>
      <c r="Y310" s="546"/>
    </row>
    <row r="311" spans="6:25" x14ac:dyDescent="0.2">
      <c r="F311" s="17"/>
      <c r="G311" s="17"/>
      <c r="H311" s="427"/>
      <c r="I311" s="1"/>
      <c r="J311" s="1"/>
      <c r="K311" s="11"/>
      <c r="L311" s="20"/>
      <c r="M311" s="419"/>
      <c r="N311" s="20"/>
      <c r="O311" s="419"/>
      <c r="P311" s="288"/>
      <c r="Q311" s="20"/>
      <c r="R311" s="20"/>
      <c r="S311" s="427"/>
      <c r="T311" s="20"/>
      <c r="U311" s="20"/>
      <c r="V311" s="1"/>
      <c r="W311" s="1"/>
      <c r="X311" s="10"/>
      <c r="Y311" s="546"/>
    </row>
    <row r="312" spans="6:25" x14ac:dyDescent="0.2">
      <c r="F312" s="17"/>
      <c r="G312" s="17"/>
      <c r="H312" s="427"/>
      <c r="I312" s="1"/>
      <c r="J312" s="1"/>
      <c r="K312" s="11"/>
      <c r="L312" s="20"/>
      <c r="M312" s="419"/>
      <c r="N312" s="20"/>
      <c r="O312" s="419"/>
      <c r="P312" s="288"/>
      <c r="Q312" s="20"/>
      <c r="R312" s="20"/>
      <c r="S312" s="427"/>
      <c r="T312" s="20"/>
      <c r="U312" s="20"/>
      <c r="V312" s="1"/>
      <c r="W312" s="1"/>
      <c r="X312" s="10"/>
      <c r="Y312" s="546"/>
    </row>
    <row r="313" spans="6:25" x14ac:dyDescent="0.2">
      <c r="F313" s="17"/>
      <c r="G313" s="17"/>
      <c r="H313" s="427"/>
      <c r="I313" s="1"/>
      <c r="J313" s="1"/>
      <c r="K313" s="11"/>
      <c r="L313" s="20"/>
      <c r="M313" s="419"/>
      <c r="N313" s="20"/>
      <c r="O313" s="419"/>
      <c r="P313" s="288"/>
      <c r="Q313" s="20"/>
      <c r="R313" s="20"/>
      <c r="S313" s="427"/>
      <c r="T313" s="20"/>
      <c r="U313" s="20"/>
      <c r="V313" s="1"/>
      <c r="W313" s="1"/>
      <c r="X313" s="10"/>
      <c r="Y313" s="546"/>
    </row>
    <row r="314" spans="6:25" x14ac:dyDescent="0.2">
      <c r="F314" s="17"/>
      <c r="G314" s="17"/>
      <c r="H314" s="427"/>
      <c r="I314" s="1"/>
      <c r="J314" s="1"/>
      <c r="K314" s="11"/>
      <c r="L314" s="20"/>
      <c r="M314" s="419"/>
      <c r="N314" s="20"/>
      <c r="O314" s="419"/>
      <c r="P314" s="288"/>
      <c r="Q314" s="20"/>
      <c r="R314" s="20"/>
      <c r="S314" s="427"/>
      <c r="T314" s="20"/>
      <c r="U314" s="20"/>
      <c r="V314" s="1"/>
      <c r="W314" s="1"/>
      <c r="X314" s="10"/>
      <c r="Y314" s="546"/>
    </row>
    <row r="315" spans="6:25" x14ac:dyDescent="0.2">
      <c r="F315" s="17"/>
      <c r="G315" s="17"/>
      <c r="H315" s="427"/>
      <c r="I315" s="1"/>
      <c r="J315" s="1"/>
      <c r="K315" s="11"/>
      <c r="L315" s="20"/>
      <c r="M315" s="419"/>
      <c r="N315" s="20"/>
      <c r="O315" s="419"/>
      <c r="P315" s="288"/>
      <c r="Q315" s="20"/>
      <c r="R315" s="20"/>
      <c r="S315" s="427"/>
      <c r="T315" s="20"/>
      <c r="U315" s="20"/>
      <c r="V315" s="1"/>
      <c r="W315" s="1"/>
      <c r="X315" s="10"/>
      <c r="Y315" s="546"/>
    </row>
    <row r="316" spans="6:25" x14ac:dyDescent="0.2">
      <c r="F316" s="17"/>
      <c r="G316" s="17"/>
      <c r="H316" s="427"/>
      <c r="I316" s="1"/>
      <c r="J316" s="1"/>
      <c r="K316" s="11"/>
      <c r="L316" s="20"/>
      <c r="M316" s="419"/>
      <c r="N316" s="20"/>
      <c r="O316" s="419"/>
      <c r="P316" s="288"/>
      <c r="Q316" s="20"/>
      <c r="R316" s="20"/>
      <c r="S316" s="427"/>
      <c r="T316" s="20"/>
      <c r="U316" s="20"/>
      <c r="V316" s="1"/>
      <c r="W316" s="1"/>
      <c r="X316" s="10"/>
      <c r="Y316" s="546"/>
    </row>
    <row r="317" spans="6:25" x14ac:dyDescent="0.2">
      <c r="F317" s="17"/>
      <c r="G317" s="17"/>
      <c r="H317" s="427"/>
      <c r="I317" s="1"/>
      <c r="J317" s="1"/>
      <c r="K317" s="11"/>
      <c r="L317" s="20"/>
      <c r="M317" s="419"/>
      <c r="N317" s="20"/>
      <c r="O317" s="419"/>
      <c r="P317" s="288"/>
      <c r="Q317" s="20"/>
      <c r="R317" s="20"/>
      <c r="S317" s="427"/>
      <c r="T317" s="20"/>
      <c r="U317" s="20"/>
      <c r="V317" s="1"/>
      <c r="W317" s="1"/>
      <c r="X317" s="10"/>
      <c r="Y317" s="546"/>
    </row>
    <row r="318" spans="6:25" x14ac:dyDescent="0.2">
      <c r="F318" s="17"/>
      <c r="G318" s="17"/>
      <c r="H318" s="427"/>
      <c r="I318" s="1"/>
      <c r="J318" s="1"/>
      <c r="K318" s="11"/>
      <c r="L318" s="20"/>
      <c r="M318" s="419"/>
      <c r="N318" s="20"/>
      <c r="O318" s="419"/>
      <c r="P318" s="288"/>
      <c r="Q318" s="20"/>
      <c r="R318" s="20"/>
      <c r="S318" s="427"/>
      <c r="T318" s="20"/>
      <c r="U318" s="20"/>
      <c r="V318" s="1"/>
      <c r="W318" s="1"/>
      <c r="X318" s="10"/>
      <c r="Y318" s="546"/>
    </row>
    <row r="319" spans="6:25" x14ac:dyDescent="0.2">
      <c r="F319" s="17"/>
      <c r="G319" s="17"/>
      <c r="H319" s="427"/>
      <c r="I319" s="1"/>
      <c r="J319" s="1"/>
      <c r="K319" s="11"/>
      <c r="L319" s="20"/>
      <c r="M319" s="419"/>
      <c r="N319" s="20"/>
      <c r="O319" s="419"/>
      <c r="P319" s="288"/>
      <c r="Q319" s="20"/>
      <c r="R319" s="20"/>
      <c r="S319" s="427"/>
      <c r="T319" s="20"/>
      <c r="U319" s="20"/>
      <c r="V319" s="1"/>
      <c r="W319" s="1"/>
      <c r="X319" s="10"/>
      <c r="Y319" s="546"/>
    </row>
    <row r="320" spans="6:25" x14ac:dyDescent="0.2">
      <c r="F320" s="17"/>
      <c r="G320" s="17"/>
      <c r="H320" s="427"/>
      <c r="I320" s="1"/>
      <c r="J320" s="1"/>
      <c r="K320" s="11"/>
      <c r="L320" s="20"/>
      <c r="M320" s="419"/>
      <c r="N320" s="20"/>
      <c r="O320" s="419"/>
      <c r="P320" s="288"/>
      <c r="Q320" s="20"/>
      <c r="R320" s="20"/>
      <c r="S320" s="427"/>
      <c r="T320" s="20"/>
      <c r="U320" s="20"/>
      <c r="V320" s="1"/>
      <c r="W320" s="1"/>
      <c r="X320" s="10"/>
      <c r="Y320" s="546"/>
    </row>
    <row r="321" spans="6:25" x14ac:dyDescent="0.2">
      <c r="F321" s="17"/>
      <c r="G321" s="17"/>
      <c r="H321" s="427"/>
      <c r="I321" s="1"/>
      <c r="J321" s="1"/>
      <c r="K321" s="11"/>
      <c r="L321" s="20"/>
      <c r="M321" s="419"/>
      <c r="N321" s="20"/>
      <c r="O321" s="419"/>
      <c r="P321" s="288"/>
      <c r="Q321" s="20"/>
      <c r="R321" s="20"/>
      <c r="S321" s="427"/>
      <c r="T321" s="20"/>
      <c r="U321" s="20"/>
      <c r="V321" s="1"/>
      <c r="W321" s="1"/>
      <c r="X321" s="10"/>
      <c r="Y321" s="546"/>
    </row>
    <row r="322" spans="6:25" x14ac:dyDescent="0.2">
      <c r="F322" s="17"/>
      <c r="G322" s="17"/>
      <c r="H322" s="427"/>
      <c r="I322" s="1"/>
      <c r="J322" s="1"/>
      <c r="K322" s="11"/>
      <c r="L322" s="20"/>
      <c r="M322" s="419"/>
      <c r="N322" s="20"/>
      <c r="O322" s="419"/>
      <c r="P322" s="288"/>
      <c r="Q322" s="20"/>
      <c r="R322" s="20"/>
      <c r="S322" s="427"/>
      <c r="T322" s="20"/>
      <c r="U322" s="20"/>
      <c r="V322" s="1"/>
      <c r="W322" s="1"/>
      <c r="X322" s="10"/>
      <c r="Y322" s="546"/>
    </row>
    <row r="323" spans="6:25" x14ac:dyDescent="0.2">
      <c r="F323" s="17"/>
      <c r="G323" s="17"/>
      <c r="H323" s="427"/>
      <c r="I323" s="1"/>
      <c r="J323" s="1"/>
      <c r="K323" s="11"/>
      <c r="L323" s="20"/>
      <c r="M323" s="419"/>
      <c r="N323" s="20"/>
      <c r="O323" s="419"/>
      <c r="P323" s="288"/>
      <c r="Q323" s="20"/>
      <c r="R323" s="20"/>
      <c r="S323" s="427"/>
      <c r="T323" s="20"/>
      <c r="U323" s="20"/>
      <c r="V323" s="1"/>
      <c r="W323" s="1"/>
      <c r="X323" s="10"/>
      <c r="Y323" s="546"/>
    </row>
    <row r="324" spans="6:25" x14ac:dyDescent="0.2">
      <c r="F324" s="17"/>
      <c r="G324" s="17"/>
      <c r="H324" s="427"/>
      <c r="I324" s="1"/>
      <c r="J324" s="1"/>
      <c r="K324" s="11"/>
      <c r="L324" s="20"/>
      <c r="M324" s="419"/>
      <c r="N324" s="20"/>
      <c r="O324" s="419"/>
      <c r="P324" s="288"/>
      <c r="Q324" s="20"/>
      <c r="R324" s="20"/>
      <c r="S324" s="427"/>
      <c r="T324" s="20"/>
      <c r="U324" s="20"/>
      <c r="V324" s="1"/>
      <c r="W324" s="1"/>
      <c r="X324" s="10"/>
      <c r="Y324" s="546"/>
    </row>
    <row r="325" spans="6:25" x14ac:dyDescent="0.2">
      <c r="F325" s="17"/>
      <c r="G325" s="17"/>
      <c r="H325" s="427"/>
      <c r="I325" s="1"/>
      <c r="J325" s="1"/>
      <c r="K325" s="11"/>
      <c r="L325" s="20"/>
      <c r="M325" s="419"/>
      <c r="N325" s="20"/>
      <c r="O325" s="419"/>
      <c r="P325" s="288"/>
      <c r="Q325" s="20"/>
      <c r="R325" s="20"/>
      <c r="S325" s="427"/>
      <c r="T325" s="20"/>
      <c r="U325" s="20"/>
      <c r="V325" s="1"/>
      <c r="W325" s="1"/>
      <c r="X325" s="10"/>
      <c r="Y325" s="546"/>
    </row>
    <row r="326" spans="6:25" x14ac:dyDescent="0.2">
      <c r="F326" s="17"/>
      <c r="G326" s="17"/>
      <c r="H326" s="427"/>
      <c r="I326" s="1"/>
      <c r="J326" s="1"/>
      <c r="K326" s="11"/>
      <c r="L326" s="20"/>
      <c r="M326" s="419"/>
      <c r="N326" s="20"/>
      <c r="O326" s="419"/>
      <c r="P326" s="288"/>
      <c r="Q326" s="20"/>
      <c r="R326" s="20"/>
      <c r="S326" s="427"/>
      <c r="T326" s="20"/>
      <c r="U326" s="20"/>
      <c r="V326" s="1"/>
      <c r="W326" s="1"/>
      <c r="X326" s="10"/>
      <c r="Y326" s="546"/>
    </row>
    <row r="327" spans="6:25" x14ac:dyDescent="0.2">
      <c r="F327" s="17"/>
      <c r="G327" s="17"/>
      <c r="H327" s="427"/>
      <c r="I327" s="1"/>
      <c r="J327" s="1"/>
      <c r="K327" s="11"/>
      <c r="L327" s="20"/>
      <c r="M327" s="419"/>
      <c r="N327" s="20"/>
      <c r="O327" s="419"/>
      <c r="P327" s="288"/>
      <c r="Q327" s="20"/>
      <c r="R327" s="20"/>
      <c r="S327" s="427"/>
      <c r="T327" s="20"/>
      <c r="U327" s="20"/>
      <c r="V327" s="1"/>
      <c r="W327" s="1"/>
      <c r="X327" s="10"/>
      <c r="Y327" s="546"/>
    </row>
    <row r="328" spans="6:25" x14ac:dyDescent="0.2">
      <c r="F328" s="17"/>
      <c r="G328" s="17"/>
      <c r="H328" s="427"/>
      <c r="I328" s="1"/>
      <c r="J328" s="1"/>
      <c r="K328" s="11"/>
      <c r="L328" s="20"/>
      <c r="M328" s="419"/>
      <c r="N328" s="20"/>
      <c r="O328" s="419"/>
      <c r="P328" s="288"/>
      <c r="Q328" s="20"/>
      <c r="R328" s="20"/>
      <c r="S328" s="427"/>
      <c r="T328" s="20"/>
      <c r="U328" s="20"/>
      <c r="V328" s="1"/>
      <c r="W328" s="1"/>
      <c r="X328" s="10"/>
      <c r="Y328" s="546"/>
    </row>
    <row r="329" spans="6:25" x14ac:dyDescent="0.2">
      <c r="F329" s="17"/>
      <c r="G329" s="17"/>
      <c r="H329" s="427"/>
      <c r="I329" s="1"/>
      <c r="J329" s="1"/>
      <c r="K329" s="11"/>
      <c r="L329" s="20"/>
      <c r="M329" s="419"/>
      <c r="N329" s="20"/>
      <c r="O329" s="419"/>
      <c r="P329" s="288"/>
      <c r="Q329" s="20"/>
      <c r="R329" s="20"/>
      <c r="S329" s="427"/>
      <c r="T329" s="20"/>
      <c r="U329" s="20"/>
      <c r="V329" s="1"/>
      <c r="W329" s="1"/>
      <c r="X329" s="10"/>
      <c r="Y329" s="546"/>
    </row>
    <row r="330" spans="6:25" x14ac:dyDescent="0.2">
      <c r="F330" s="17"/>
      <c r="G330" s="17"/>
      <c r="H330" s="427"/>
      <c r="I330" s="1"/>
      <c r="J330" s="1"/>
      <c r="K330" s="11"/>
      <c r="L330" s="20"/>
      <c r="M330" s="419"/>
      <c r="N330" s="20"/>
      <c r="O330" s="419"/>
      <c r="P330" s="288"/>
      <c r="Q330" s="20"/>
      <c r="R330" s="20"/>
      <c r="S330" s="427"/>
      <c r="T330" s="20"/>
      <c r="U330" s="20"/>
      <c r="V330" s="1"/>
      <c r="W330" s="1"/>
      <c r="X330" s="10"/>
      <c r="Y330" s="546"/>
    </row>
    <row r="331" spans="6:25" x14ac:dyDescent="0.2">
      <c r="F331" s="17"/>
      <c r="G331" s="17"/>
      <c r="H331" s="427"/>
      <c r="I331" s="1"/>
      <c r="J331" s="1"/>
      <c r="K331" s="11"/>
      <c r="L331" s="20"/>
      <c r="M331" s="419"/>
      <c r="N331" s="20"/>
      <c r="O331" s="419"/>
      <c r="P331" s="288"/>
      <c r="Q331" s="20"/>
      <c r="R331" s="20"/>
      <c r="S331" s="427"/>
      <c r="T331" s="20"/>
      <c r="U331" s="20"/>
      <c r="V331" s="1"/>
      <c r="W331" s="1"/>
      <c r="X331" s="10"/>
      <c r="Y331" s="546"/>
    </row>
    <row r="332" spans="6:25" x14ac:dyDescent="0.2">
      <c r="F332" s="17"/>
      <c r="G332" s="17"/>
      <c r="H332" s="427"/>
      <c r="I332" s="1"/>
      <c r="J332" s="1"/>
      <c r="K332" s="11"/>
      <c r="L332" s="20"/>
      <c r="M332" s="419"/>
      <c r="N332" s="20"/>
      <c r="O332" s="419"/>
      <c r="P332" s="288"/>
      <c r="Q332" s="20"/>
      <c r="R332" s="20"/>
      <c r="S332" s="427"/>
      <c r="T332" s="20"/>
      <c r="U332" s="20"/>
      <c r="V332" s="1"/>
      <c r="W332" s="1"/>
      <c r="X332" s="10"/>
      <c r="Y332" s="546"/>
    </row>
    <row r="333" spans="6:25" x14ac:dyDescent="0.2">
      <c r="F333" s="17"/>
      <c r="G333" s="17"/>
      <c r="H333" s="427"/>
      <c r="I333" s="1"/>
      <c r="J333" s="1"/>
      <c r="K333" s="11"/>
      <c r="L333" s="20"/>
      <c r="M333" s="419"/>
      <c r="N333" s="20"/>
      <c r="O333" s="419"/>
      <c r="P333" s="288"/>
      <c r="Q333" s="20"/>
      <c r="R333" s="20"/>
      <c r="S333" s="427"/>
      <c r="T333" s="20"/>
      <c r="U333" s="20"/>
      <c r="V333" s="1"/>
      <c r="W333" s="1"/>
      <c r="X333" s="10"/>
      <c r="Y333" s="546"/>
    </row>
    <row r="334" spans="6:25" x14ac:dyDescent="0.2">
      <c r="F334" s="17"/>
      <c r="G334" s="17"/>
      <c r="H334" s="427"/>
      <c r="I334" s="1"/>
      <c r="J334" s="1"/>
      <c r="K334" s="11"/>
      <c r="L334" s="20"/>
      <c r="M334" s="419"/>
      <c r="N334" s="20"/>
      <c r="O334" s="419"/>
      <c r="P334" s="288"/>
      <c r="Q334" s="20"/>
      <c r="R334" s="20"/>
      <c r="S334" s="427"/>
      <c r="T334" s="20"/>
      <c r="U334" s="20"/>
      <c r="V334" s="1"/>
      <c r="W334" s="1"/>
      <c r="X334" s="10"/>
      <c r="Y334" s="546"/>
    </row>
    <row r="335" spans="6:25" x14ac:dyDescent="0.2">
      <c r="F335" s="17"/>
      <c r="G335" s="17"/>
      <c r="H335" s="427"/>
      <c r="I335" s="1"/>
      <c r="J335" s="1"/>
      <c r="K335" s="11"/>
      <c r="L335" s="20"/>
      <c r="M335" s="419"/>
      <c r="N335" s="20"/>
      <c r="O335" s="419"/>
      <c r="P335" s="288"/>
      <c r="Q335" s="20"/>
      <c r="R335" s="20"/>
      <c r="S335" s="427"/>
      <c r="T335" s="20"/>
      <c r="U335" s="20"/>
      <c r="V335" s="1"/>
      <c r="W335" s="1"/>
      <c r="X335" s="10"/>
      <c r="Y335" s="546"/>
    </row>
    <row r="336" spans="6:25" x14ac:dyDescent="0.2">
      <c r="F336" s="17"/>
      <c r="G336" s="17"/>
      <c r="H336" s="427"/>
      <c r="I336" s="1"/>
      <c r="J336" s="1"/>
      <c r="K336" s="11"/>
      <c r="L336" s="20"/>
      <c r="M336" s="419"/>
      <c r="N336" s="20"/>
      <c r="O336" s="419"/>
      <c r="P336" s="288"/>
      <c r="Q336" s="20"/>
      <c r="R336" s="20"/>
      <c r="S336" s="427"/>
      <c r="T336" s="20"/>
      <c r="U336" s="20"/>
      <c r="V336" s="1"/>
      <c r="W336" s="1"/>
      <c r="X336" s="10"/>
      <c r="Y336" s="546"/>
    </row>
    <row r="337" spans="6:25" x14ac:dyDescent="0.2">
      <c r="F337" s="17"/>
      <c r="G337" s="17"/>
      <c r="H337" s="427"/>
      <c r="I337" s="1"/>
      <c r="J337" s="1"/>
      <c r="K337" s="11"/>
      <c r="L337" s="20"/>
      <c r="M337" s="419"/>
      <c r="N337" s="20"/>
      <c r="O337" s="419"/>
      <c r="P337" s="288"/>
      <c r="Q337" s="20"/>
      <c r="R337" s="20"/>
      <c r="S337" s="427"/>
      <c r="T337" s="20"/>
      <c r="U337" s="20"/>
      <c r="V337" s="1"/>
      <c r="W337" s="1"/>
      <c r="X337" s="10"/>
      <c r="Y337" s="546"/>
    </row>
    <row r="338" spans="6:25" x14ac:dyDescent="0.2">
      <c r="F338" s="17"/>
      <c r="G338" s="17"/>
      <c r="H338" s="427"/>
      <c r="I338" s="1"/>
      <c r="J338" s="1"/>
      <c r="K338" s="11"/>
      <c r="L338" s="20"/>
      <c r="M338" s="419"/>
      <c r="N338" s="20"/>
      <c r="O338" s="419"/>
      <c r="P338" s="288"/>
      <c r="Q338" s="20"/>
      <c r="R338" s="20"/>
      <c r="S338" s="427"/>
      <c r="T338" s="20"/>
      <c r="U338" s="20"/>
      <c r="V338" s="1"/>
      <c r="W338" s="1"/>
      <c r="X338" s="10"/>
      <c r="Y338" s="546"/>
    </row>
    <row r="339" spans="6:25" x14ac:dyDescent="0.2">
      <c r="F339" s="17"/>
      <c r="G339" s="17"/>
      <c r="H339" s="427"/>
      <c r="I339" s="1"/>
      <c r="J339" s="1"/>
      <c r="K339" s="11"/>
      <c r="L339" s="20"/>
      <c r="M339" s="419"/>
      <c r="N339" s="20"/>
      <c r="O339" s="419"/>
      <c r="P339" s="288"/>
      <c r="Q339" s="20"/>
      <c r="R339" s="20"/>
      <c r="S339" s="427"/>
      <c r="T339" s="20"/>
      <c r="U339" s="20"/>
      <c r="V339" s="1"/>
      <c r="W339" s="1"/>
      <c r="X339" s="10"/>
      <c r="Y339" s="546"/>
    </row>
    <row r="340" spans="6:25" x14ac:dyDescent="0.2">
      <c r="F340" s="17"/>
      <c r="G340" s="17"/>
      <c r="H340" s="427"/>
      <c r="I340" s="1"/>
      <c r="J340" s="1"/>
      <c r="K340" s="11"/>
      <c r="L340" s="20"/>
      <c r="M340" s="419"/>
      <c r="N340" s="20"/>
      <c r="O340" s="419"/>
      <c r="P340" s="288"/>
      <c r="Q340" s="20"/>
      <c r="R340" s="20"/>
      <c r="S340" s="427"/>
      <c r="T340" s="20"/>
      <c r="U340" s="20"/>
      <c r="V340" s="1"/>
      <c r="W340" s="1"/>
      <c r="X340" s="10"/>
      <c r="Y340" s="546"/>
    </row>
    <row r="341" spans="6:25" x14ac:dyDescent="0.2">
      <c r="F341" s="17"/>
      <c r="G341" s="17"/>
      <c r="H341" s="427"/>
      <c r="I341" s="1"/>
      <c r="J341" s="1"/>
      <c r="K341" s="11"/>
      <c r="L341" s="20"/>
      <c r="M341" s="419"/>
      <c r="N341" s="20"/>
      <c r="O341" s="419"/>
      <c r="P341" s="288"/>
      <c r="Q341" s="20"/>
      <c r="R341" s="20"/>
      <c r="S341" s="427"/>
      <c r="T341" s="20"/>
      <c r="U341" s="20"/>
      <c r="V341" s="1"/>
      <c r="W341" s="1"/>
      <c r="X341" s="10"/>
      <c r="Y341" s="546"/>
    </row>
    <row r="342" spans="6:25" x14ac:dyDescent="0.2">
      <c r="F342" s="17"/>
      <c r="G342" s="17"/>
      <c r="H342" s="427"/>
      <c r="I342" s="1"/>
      <c r="J342" s="1"/>
      <c r="K342" s="11"/>
      <c r="L342" s="20"/>
      <c r="M342" s="419"/>
      <c r="N342" s="20"/>
      <c r="O342" s="419"/>
      <c r="P342" s="288"/>
      <c r="Q342" s="20"/>
      <c r="R342" s="20"/>
      <c r="S342" s="427"/>
      <c r="T342" s="20"/>
      <c r="U342" s="20"/>
      <c r="V342" s="1"/>
      <c r="W342" s="1"/>
      <c r="X342" s="10"/>
      <c r="Y342" s="546"/>
    </row>
    <row r="343" spans="6:25" x14ac:dyDescent="0.2">
      <c r="F343" s="17"/>
      <c r="G343" s="17"/>
      <c r="H343" s="427"/>
      <c r="I343" s="1"/>
      <c r="J343" s="1"/>
      <c r="K343" s="11"/>
      <c r="L343" s="20"/>
      <c r="M343" s="419"/>
      <c r="N343" s="20"/>
      <c r="O343" s="419"/>
      <c r="P343" s="288"/>
      <c r="Q343" s="20"/>
      <c r="R343" s="20"/>
      <c r="S343" s="427"/>
      <c r="T343" s="20"/>
      <c r="U343" s="20"/>
      <c r="V343" s="1"/>
      <c r="W343" s="1"/>
      <c r="X343" s="10"/>
      <c r="Y343" s="546"/>
    </row>
    <row r="344" spans="6:25" x14ac:dyDescent="0.2">
      <c r="F344" s="17"/>
      <c r="G344" s="17"/>
      <c r="H344" s="427"/>
      <c r="I344" s="1"/>
      <c r="J344" s="1"/>
      <c r="K344" s="11"/>
      <c r="L344" s="20"/>
      <c r="M344" s="419"/>
      <c r="N344" s="20"/>
      <c r="O344" s="419"/>
      <c r="P344" s="288"/>
      <c r="Q344" s="20"/>
      <c r="R344" s="20"/>
      <c r="S344" s="427"/>
      <c r="T344" s="20"/>
      <c r="U344" s="20"/>
      <c r="V344" s="1"/>
      <c r="W344" s="1"/>
      <c r="X344" s="10"/>
      <c r="Y344" s="546"/>
    </row>
    <row r="345" spans="6:25" x14ac:dyDescent="0.2">
      <c r="F345" s="17"/>
      <c r="G345" s="17"/>
      <c r="H345" s="427"/>
      <c r="I345" s="1"/>
      <c r="J345" s="1"/>
      <c r="K345" s="11"/>
      <c r="L345" s="20"/>
      <c r="M345" s="419"/>
      <c r="N345" s="20"/>
      <c r="O345" s="419"/>
      <c r="P345" s="288"/>
      <c r="Q345" s="20"/>
      <c r="R345" s="20"/>
      <c r="S345" s="427"/>
      <c r="T345" s="20"/>
      <c r="U345" s="20"/>
      <c r="V345" s="1"/>
      <c r="W345" s="1"/>
      <c r="X345" s="10"/>
      <c r="Y345" s="546"/>
    </row>
    <row r="346" spans="6:25" x14ac:dyDescent="0.2">
      <c r="F346" s="17"/>
      <c r="G346" s="17"/>
      <c r="H346" s="427"/>
      <c r="I346" s="1"/>
      <c r="J346" s="1"/>
      <c r="K346" s="11"/>
      <c r="L346" s="20"/>
      <c r="M346" s="419"/>
      <c r="N346" s="20"/>
      <c r="O346" s="419"/>
      <c r="P346" s="288"/>
      <c r="Q346" s="20"/>
      <c r="R346" s="20"/>
      <c r="S346" s="427"/>
      <c r="T346" s="20"/>
      <c r="U346" s="20"/>
      <c r="V346" s="1"/>
      <c r="W346" s="1"/>
      <c r="X346" s="10"/>
      <c r="Y346" s="546"/>
    </row>
    <row r="347" spans="6:25" x14ac:dyDescent="0.2">
      <c r="F347" s="17"/>
      <c r="G347" s="17"/>
      <c r="H347" s="427"/>
      <c r="I347" s="1"/>
      <c r="J347" s="1"/>
      <c r="K347" s="11"/>
      <c r="L347" s="20"/>
      <c r="M347" s="419"/>
      <c r="N347" s="20"/>
      <c r="O347" s="419"/>
      <c r="P347" s="288"/>
      <c r="Q347" s="20"/>
      <c r="R347" s="20"/>
      <c r="S347" s="427"/>
      <c r="T347" s="20"/>
      <c r="U347" s="20"/>
      <c r="V347" s="1"/>
      <c r="W347" s="1"/>
      <c r="X347" s="10"/>
      <c r="Y347" s="546"/>
    </row>
    <row r="348" spans="6:25" x14ac:dyDescent="0.2">
      <c r="F348" s="17"/>
      <c r="G348" s="17"/>
      <c r="H348" s="427"/>
      <c r="I348" s="1"/>
      <c r="J348" s="1"/>
      <c r="K348" s="11"/>
      <c r="L348" s="20"/>
      <c r="M348" s="419"/>
      <c r="N348" s="20"/>
      <c r="O348" s="419"/>
      <c r="P348" s="288"/>
      <c r="Q348" s="20"/>
      <c r="R348" s="20"/>
      <c r="S348" s="427"/>
      <c r="T348" s="20"/>
      <c r="U348" s="20"/>
      <c r="V348" s="1"/>
      <c r="W348" s="1"/>
      <c r="X348" s="10"/>
      <c r="Y348" s="546"/>
    </row>
    <row r="349" spans="6:25" x14ac:dyDescent="0.2">
      <c r="F349" s="17"/>
      <c r="G349" s="17"/>
      <c r="H349" s="427"/>
      <c r="I349" s="1"/>
      <c r="J349" s="1"/>
      <c r="K349" s="11"/>
      <c r="L349" s="20"/>
      <c r="M349" s="419"/>
      <c r="N349" s="20"/>
      <c r="O349" s="419"/>
      <c r="P349" s="288"/>
      <c r="Q349" s="20"/>
      <c r="R349" s="20"/>
      <c r="S349" s="427"/>
      <c r="T349" s="20"/>
      <c r="U349" s="20"/>
      <c r="V349" s="1"/>
      <c r="W349" s="1"/>
      <c r="X349" s="10"/>
      <c r="Y349" s="546"/>
    </row>
    <row r="350" spans="6:25" x14ac:dyDescent="0.2">
      <c r="F350" s="17"/>
      <c r="G350" s="17"/>
      <c r="H350" s="427"/>
      <c r="I350" s="1"/>
      <c r="J350" s="1"/>
      <c r="K350" s="11"/>
      <c r="L350" s="20"/>
      <c r="M350" s="419"/>
      <c r="N350" s="20"/>
      <c r="O350" s="419"/>
      <c r="P350" s="288"/>
      <c r="Q350" s="20"/>
      <c r="R350" s="20"/>
      <c r="S350" s="427"/>
      <c r="T350" s="20"/>
      <c r="U350" s="20"/>
      <c r="V350" s="1"/>
      <c r="W350" s="1"/>
      <c r="X350" s="10"/>
      <c r="Y350" s="546"/>
    </row>
    <row r="351" spans="6:25" x14ac:dyDescent="0.2">
      <c r="F351" s="17"/>
      <c r="G351" s="17"/>
      <c r="H351" s="427"/>
      <c r="I351" s="1"/>
      <c r="J351" s="1"/>
      <c r="K351" s="11"/>
      <c r="L351" s="20"/>
      <c r="M351" s="419"/>
      <c r="N351" s="20"/>
      <c r="O351" s="419"/>
      <c r="P351" s="288"/>
      <c r="Q351" s="20"/>
      <c r="R351" s="20"/>
      <c r="S351" s="427"/>
      <c r="T351" s="20"/>
      <c r="U351" s="20"/>
      <c r="V351" s="1"/>
      <c r="W351" s="1"/>
      <c r="X351" s="10"/>
      <c r="Y351" s="546"/>
    </row>
    <row r="352" spans="6:25" x14ac:dyDescent="0.2">
      <c r="F352" s="17"/>
      <c r="G352" s="17"/>
      <c r="H352" s="427"/>
      <c r="I352" s="1"/>
      <c r="J352" s="1"/>
      <c r="K352" s="11"/>
      <c r="L352" s="20"/>
      <c r="M352" s="419"/>
      <c r="N352" s="20"/>
      <c r="O352" s="419"/>
      <c r="P352" s="288"/>
      <c r="Q352" s="20"/>
      <c r="R352" s="20"/>
      <c r="S352" s="427"/>
      <c r="T352" s="20"/>
      <c r="U352" s="20"/>
      <c r="V352" s="1"/>
      <c r="W352" s="1"/>
      <c r="X352" s="10"/>
      <c r="Y352" s="546"/>
    </row>
    <row r="353" spans="6:25" x14ac:dyDescent="0.2">
      <c r="F353" s="17"/>
      <c r="G353" s="17"/>
      <c r="H353" s="427"/>
      <c r="I353" s="1"/>
      <c r="J353" s="1"/>
      <c r="K353" s="11"/>
      <c r="L353" s="20"/>
      <c r="M353" s="419"/>
      <c r="N353" s="20"/>
      <c r="O353" s="419"/>
      <c r="P353" s="288"/>
      <c r="Q353" s="20"/>
      <c r="R353" s="20"/>
      <c r="S353" s="427"/>
      <c r="T353" s="20"/>
      <c r="U353" s="20"/>
      <c r="V353" s="1"/>
      <c r="W353" s="1"/>
      <c r="X353" s="10"/>
      <c r="Y353" s="546"/>
    </row>
    <row r="354" spans="6:25" x14ac:dyDescent="0.2">
      <c r="F354" s="17"/>
      <c r="G354" s="17"/>
      <c r="H354" s="427"/>
      <c r="I354" s="1"/>
      <c r="J354" s="1"/>
      <c r="K354" s="11"/>
      <c r="L354" s="20"/>
      <c r="M354" s="419"/>
      <c r="N354" s="20"/>
      <c r="O354" s="419"/>
      <c r="P354" s="288"/>
      <c r="Q354" s="20"/>
      <c r="R354" s="20"/>
      <c r="S354" s="427"/>
      <c r="T354" s="20"/>
      <c r="U354" s="20"/>
      <c r="V354" s="1"/>
      <c r="W354" s="1"/>
      <c r="X354" s="10"/>
      <c r="Y354" s="546"/>
    </row>
    <row r="355" spans="6:25" x14ac:dyDescent="0.2">
      <c r="F355" s="17"/>
      <c r="G355" s="17"/>
      <c r="H355" s="427"/>
      <c r="I355" s="1"/>
      <c r="J355" s="1"/>
      <c r="K355" s="11"/>
      <c r="L355" s="20"/>
      <c r="M355" s="419"/>
      <c r="N355" s="20"/>
      <c r="O355" s="419"/>
      <c r="P355" s="288"/>
      <c r="Q355" s="20"/>
      <c r="R355" s="20"/>
      <c r="S355" s="427"/>
      <c r="T355" s="20"/>
      <c r="U355" s="20"/>
      <c r="V355" s="1"/>
      <c r="W355" s="1"/>
      <c r="X355" s="10"/>
      <c r="Y355" s="546"/>
    </row>
    <row r="356" spans="6:25" x14ac:dyDescent="0.2">
      <c r="F356" s="17"/>
      <c r="G356" s="17"/>
      <c r="H356" s="427"/>
      <c r="I356" s="1"/>
      <c r="J356" s="1"/>
      <c r="K356" s="11"/>
      <c r="L356" s="20"/>
      <c r="M356" s="419"/>
      <c r="N356" s="20"/>
      <c r="O356" s="419"/>
      <c r="P356" s="288"/>
      <c r="Q356" s="20"/>
      <c r="R356" s="20"/>
      <c r="S356" s="427"/>
      <c r="T356" s="20"/>
      <c r="U356" s="20"/>
      <c r="V356" s="1"/>
      <c r="W356" s="1"/>
      <c r="X356" s="10"/>
      <c r="Y356" s="546"/>
    </row>
    <row r="357" spans="6:25" x14ac:dyDescent="0.2">
      <c r="F357" s="17"/>
      <c r="G357" s="17"/>
      <c r="H357" s="427"/>
      <c r="I357" s="1"/>
      <c r="J357" s="1"/>
      <c r="K357" s="11"/>
      <c r="L357" s="20"/>
      <c r="M357" s="419"/>
      <c r="N357" s="20"/>
      <c r="O357" s="419"/>
      <c r="P357" s="288"/>
      <c r="Q357" s="20"/>
      <c r="R357" s="20"/>
      <c r="S357" s="427"/>
      <c r="T357" s="20"/>
      <c r="U357" s="20"/>
      <c r="V357" s="1"/>
      <c r="W357" s="1"/>
      <c r="X357" s="10"/>
      <c r="Y357" s="546"/>
    </row>
    <row r="358" spans="6:25" x14ac:dyDescent="0.2">
      <c r="F358" s="17"/>
      <c r="G358" s="17"/>
      <c r="H358" s="427"/>
      <c r="I358" s="1"/>
      <c r="J358" s="1"/>
      <c r="K358" s="11"/>
      <c r="L358" s="20"/>
      <c r="M358" s="419"/>
      <c r="N358" s="20"/>
      <c r="O358" s="419"/>
      <c r="P358" s="288"/>
      <c r="Q358" s="20"/>
      <c r="R358" s="20"/>
      <c r="S358" s="427"/>
      <c r="T358" s="20"/>
      <c r="U358" s="20"/>
      <c r="V358" s="1"/>
      <c r="W358" s="1"/>
      <c r="X358" s="10"/>
      <c r="Y358" s="546"/>
    </row>
    <row r="359" spans="6:25" x14ac:dyDescent="0.2">
      <c r="F359" s="17"/>
      <c r="G359" s="17"/>
      <c r="H359" s="427"/>
      <c r="I359" s="1"/>
      <c r="J359" s="1"/>
      <c r="K359" s="11"/>
      <c r="L359" s="20"/>
      <c r="M359" s="419"/>
      <c r="N359" s="20"/>
      <c r="O359" s="419"/>
      <c r="P359" s="288"/>
      <c r="Q359" s="20"/>
      <c r="R359" s="20"/>
      <c r="S359" s="427"/>
      <c r="T359" s="20"/>
      <c r="U359" s="20"/>
      <c r="V359" s="1"/>
      <c r="W359" s="1"/>
      <c r="X359" s="10"/>
      <c r="Y359" s="546"/>
    </row>
    <row r="360" spans="6:25" x14ac:dyDescent="0.2">
      <c r="F360" s="17"/>
      <c r="G360" s="17"/>
      <c r="H360" s="427"/>
      <c r="I360" s="1"/>
      <c r="J360" s="1"/>
      <c r="K360" s="11"/>
      <c r="L360" s="20"/>
      <c r="M360" s="419"/>
      <c r="N360" s="20"/>
      <c r="O360" s="419"/>
      <c r="P360" s="288"/>
      <c r="Q360" s="20"/>
      <c r="R360" s="20"/>
      <c r="S360" s="427"/>
      <c r="T360" s="20"/>
      <c r="U360" s="20"/>
      <c r="V360" s="1"/>
      <c r="W360" s="1"/>
      <c r="X360" s="10"/>
      <c r="Y360" s="546"/>
    </row>
    <row r="361" spans="6:25" x14ac:dyDescent="0.2">
      <c r="F361" s="17"/>
      <c r="G361" s="17"/>
      <c r="H361" s="427"/>
      <c r="I361" s="1"/>
      <c r="J361" s="1"/>
      <c r="K361" s="11"/>
      <c r="L361" s="20"/>
      <c r="M361" s="419"/>
      <c r="N361" s="20"/>
      <c r="O361" s="419"/>
      <c r="P361" s="288"/>
      <c r="Q361" s="20"/>
      <c r="R361" s="20"/>
      <c r="S361" s="427"/>
      <c r="T361" s="20"/>
      <c r="U361" s="20"/>
      <c r="V361" s="1"/>
      <c r="W361" s="1"/>
      <c r="X361" s="10"/>
      <c r="Y361" s="546"/>
    </row>
    <row r="362" spans="6:25" x14ac:dyDescent="0.2">
      <c r="F362" s="17"/>
      <c r="G362" s="17"/>
      <c r="H362" s="427"/>
      <c r="I362" s="1"/>
      <c r="J362" s="1"/>
      <c r="K362" s="11"/>
      <c r="L362" s="20"/>
      <c r="M362" s="419"/>
      <c r="N362" s="20"/>
      <c r="O362" s="419"/>
      <c r="P362" s="288"/>
      <c r="Q362" s="20"/>
      <c r="R362" s="20"/>
      <c r="S362" s="427"/>
      <c r="T362" s="20"/>
      <c r="U362" s="20"/>
      <c r="V362" s="1"/>
      <c r="W362" s="1"/>
      <c r="X362" s="10"/>
      <c r="Y362" s="546"/>
    </row>
    <row r="363" spans="6:25" x14ac:dyDescent="0.2">
      <c r="F363" s="17"/>
      <c r="G363" s="17"/>
      <c r="H363" s="427"/>
      <c r="I363" s="1"/>
      <c r="J363" s="1"/>
      <c r="K363" s="11"/>
      <c r="L363" s="20"/>
      <c r="M363" s="419"/>
      <c r="N363" s="20"/>
      <c r="O363" s="419"/>
      <c r="P363" s="288"/>
      <c r="Q363" s="20"/>
      <c r="R363" s="20"/>
      <c r="S363" s="427"/>
      <c r="T363" s="20"/>
      <c r="U363" s="20"/>
      <c r="V363" s="1"/>
      <c r="W363" s="1"/>
      <c r="X363" s="10"/>
      <c r="Y363" s="546"/>
    </row>
    <row r="364" spans="6:25" x14ac:dyDescent="0.2">
      <c r="F364" s="17"/>
      <c r="G364" s="17"/>
      <c r="H364" s="427"/>
      <c r="I364" s="1"/>
      <c r="J364" s="1"/>
      <c r="K364" s="11"/>
      <c r="L364" s="20"/>
      <c r="M364" s="419"/>
      <c r="N364" s="20"/>
      <c r="O364" s="419"/>
      <c r="P364" s="288"/>
      <c r="Q364" s="20"/>
      <c r="R364" s="20"/>
      <c r="S364" s="427"/>
      <c r="T364" s="20"/>
      <c r="U364" s="20"/>
      <c r="V364" s="1"/>
      <c r="W364" s="1"/>
      <c r="X364" s="10"/>
      <c r="Y364" s="546"/>
    </row>
    <row r="365" spans="6:25" x14ac:dyDescent="0.2">
      <c r="F365" s="17"/>
      <c r="G365" s="17"/>
      <c r="H365" s="427"/>
      <c r="I365" s="1"/>
      <c r="J365" s="1"/>
      <c r="K365" s="11"/>
      <c r="L365" s="20"/>
      <c r="M365" s="419"/>
      <c r="N365" s="20"/>
      <c r="O365" s="419"/>
      <c r="P365" s="288"/>
      <c r="Q365" s="20"/>
      <c r="R365" s="20"/>
      <c r="S365" s="427"/>
      <c r="T365" s="20"/>
      <c r="U365" s="20"/>
      <c r="V365" s="1"/>
      <c r="W365" s="1"/>
      <c r="X365" s="10"/>
      <c r="Y365" s="546"/>
    </row>
    <row r="366" spans="6:25" x14ac:dyDescent="0.2">
      <c r="F366" s="17"/>
      <c r="G366" s="17"/>
      <c r="H366" s="427"/>
      <c r="I366" s="1"/>
      <c r="J366" s="1"/>
      <c r="K366" s="11"/>
      <c r="L366" s="20"/>
      <c r="M366" s="419"/>
      <c r="N366" s="20"/>
      <c r="O366" s="419"/>
      <c r="P366" s="288"/>
      <c r="Q366" s="20"/>
      <c r="R366" s="20"/>
      <c r="S366" s="427"/>
      <c r="T366" s="20"/>
      <c r="U366" s="20"/>
      <c r="V366" s="1"/>
      <c r="W366" s="1"/>
      <c r="X366" s="10"/>
      <c r="Y366" s="546"/>
    </row>
    <row r="367" spans="6:25" x14ac:dyDescent="0.2">
      <c r="F367" s="17"/>
      <c r="G367" s="17"/>
      <c r="H367" s="427"/>
      <c r="I367" s="1"/>
      <c r="J367" s="1"/>
      <c r="K367" s="11"/>
      <c r="L367" s="20"/>
      <c r="M367" s="419"/>
      <c r="N367" s="20"/>
      <c r="O367" s="419"/>
      <c r="P367" s="288"/>
      <c r="Q367" s="20"/>
      <c r="R367" s="20"/>
      <c r="S367" s="427"/>
      <c r="T367" s="20"/>
      <c r="U367" s="20"/>
      <c r="V367" s="1"/>
      <c r="W367" s="1"/>
      <c r="X367" s="10"/>
      <c r="Y367" s="546"/>
    </row>
    <row r="368" spans="6:25" x14ac:dyDescent="0.2">
      <c r="F368" s="17"/>
      <c r="G368" s="17"/>
      <c r="H368" s="427"/>
      <c r="I368" s="1"/>
      <c r="J368" s="1"/>
      <c r="K368" s="11"/>
      <c r="L368" s="20"/>
      <c r="M368" s="419"/>
      <c r="N368" s="20"/>
      <c r="O368" s="419"/>
      <c r="P368" s="288"/>
      <c r="Q368" s="20"/>
      <c r="R368" s="20"/>
      <c r="S368" s="427"/>
      <c r="T368" s="20"/>
      <c r="U368" s="20"/>
      <c r="V368" s="1"/>
      <c r="W368" s="1"/>
      <c r="X368" s="10"/>
      <c r="Y368" s="546"/>
    </row>
    <row r="369" spans="6:25" x14ac:dyDescent="0.2">
      <c r="F369" s="17"/>
      <c r="G369" s="17"/>
      <c r="H369" s="427"/>
      <c r="I369" s="1"/>
      <c r="J369" s="1"/>
      <c r="K369" s="11"/>
      <c r="L369" s="20"/>
      <c r="M369" s="419"/>
      <c r="N369" s="20"/>
      <c r="O369" s="419"/>
      <c r="P369" s="288"/>
      <c r="Q369" s="20"/>
      <c r="R369" s="20"/>
      <c r="S369" s="427"/>
      <c r="T369" s="20"/>
      <c r="U369" s="20"/>
      <c r="V369" s="1"/>
      <c r="W369" s="1"/>
      <c r="X369" s="10"/>
      <c r="Y369" s="546"/>
    </row>
    <row r="370" spans="6:25" x14ac:dyDescent="0.2">
      <c r="F370" s="17"/>
      <c r="G370" s="17"/>
      <c r="H370" s="427"/>
      <c r="I370" s="1"/>
      <c r="J370" s="1"/>
      <c r="K370" s="11"/>
      <c r="L370" s="20"/>
      <c r="M370" s="419"/>
      <c r="N370" s="20"/>
      <c r="O370" s="419"/>
      <c r="P370" s="288"/>
      <c r="Q370" s="20"/>
      <c r="R370" s="20"/>
      <c r="S370" s="427"/>
      <c r="T370" s="20"/>
      <c r="U370" s="20"/>
      <c r="V370" s="1"/>
      <c r="W370" s="1"/>
      <c r="X370" s="10"/>
      <c r="Y370" s="546"/>
    </row>
    <row r="371" spans="6:25" x14ac:dyDescent="0.2">
      <c r="F371" s="17"/>
      <c r="G371" s="17"/>
      <c r="H371" s="427"/>
      <c r="I371" s="1"/>
      <c r="J371" s="1"/>
      <c r="K371" s="11"/>
      <c r="L371" s="20"/>
      <c r="M371" s="419"/>
      <c r="N371" s="20"/>
      <c r="O371" s="419"/>
      <c r="P371" s="288"/>
      <c r="Q371" s="20"/>
      <c r="R371" s="20"/>
      <c r="S371" s="427"/>
      <c r="T371" s="20"/>
      <c r="U371" s="20"/>
      <c r="V371" s="1"/>
      <c r="W371" s="1"/>
      <c r="X371" s="10"/>
      <c r="Y371" s="546"/>
    </row>
    <row r="372" spans="6:25" x14ac:dyDescent="0.2">
      <c r="F372" s="17"/>
      <c r="G372" s="17"/>
      <c r="H372" s="427"/>
      <c r="I372" s="1"/>
      <c r="J372" s="1"/>
      <c r="K372" s="11"/>
      <c r="L372" s="20"/>
      <c r="M372" s="419"/>
      <c r="N372" s="20"/>
      <c r="O372" s="419"/>
      <c r="P372" s="288"/>
      <c r="Q372" s="20"/>
      <c r="R372" s="20"/>
      <c r="S372" s="427"/>
      <c r="T372" s="20"/>
      <c r="U372" s="20"/>
      <c r="V372" s="1"/>
      <c r="W372" s="1"/>
      <c r="X372" s="10"/>
      <c r="Y372" s="546"/>
    </row>
    <row r="373" spans="6:25" x14ac:dyDescent="0.2">
      <c r="F373" s="17"/>
      <c r="G373" s="17"/>
      <c r="H373" s="427"/>
      <c r="I373" s="1"/>
      <c r="J373" s="1"/>
      <c r="K373" s="11"/>
      <c r="L373" s="20"/>
      <c r="M373" s="419"/>
      <c r="N373" s="20"/>
      <c r="O373" s="419"/>
      <c r="P373" s="288"/>
      <c r="Q373" s="20"/>
      <c r="R373" s="20"/>
      <c r="S373" s="427"/>
      <c r="T373" s="20"/>
      <c r="U373" s="20"/>
      <c r="V373" s="1"/>
      <c r="W373" s="1"/>
      <c r="X373" s="10"/>
      <c r="Y373" s="546"/>
    </row>
    <row r="374" spans="6:25" x14ac:dyDescent="0.2">
      <c r="F374" s="17"/>
      <c r="G374" s="17"/>
      <c r="H374" s="427"/>
      <c r="I374" s="1"/>
      <c r="J374" s="1"/>
      <c r="K374" s="11"/>
      <c r="L374" s="20"/>
      <c r="M374" s="419"/>
      <c r="N374" s="20"/>
      <c r="O374" s="419"/>
      <c r="P374" s="288"/>
      <c r="Q374" s="20"/>
      <c r="R374" s="20"/>
      <c r="S374" s="427"/>
      <c r="T374" s="20"/>
      <c r="U374" s="20"/>
      <c r="V374" s="1"/>
      <c r="W374" s="1"/>
      <c r="X374" s="10"/>
      <c r="Y374" s="546"/>
    </row>
    <row r="375" spans="6:25" x14ac:dyDescent="0.2">
      <c r="F375" s="17"/>
      <c r="G375" s="17"/>
      <c r="H375" s="427"/>
      <c r="I375" s="1"/>
      <c r="J375" s="1"/>
      <c r="K375" s="11"/>
      <c r="L375" s="20"/>
      <c r="M375" s="419"/>
      <c r="N375" s="20"/>
      <c r="O375" s="419"/>
      <c r="P375" s="288"/>
      <c r="Q375" s="20"/>
      <c r="R375" s="20"/>
      <c r="S375" s="427"/>
      <c r="T375" s="20"/>
      <c r="U375" s="20"/>
      <c r="V375" s="1"/>
      <c r="W375" s="1"/>
      <c r="X375" s="10"/>
      <c r="Y375" s="546"/>
    </row>
    <row r="376" spans="6:25" x14ac:dyDescent="0.2">
      <c r="F376" s="17"/>
      <c r="G376" s="17"/>
      <c r="H376" s="427"/>
      <c r="I376" s="1"/>
      <c r="J376" s="1"/>
      <c r="K376" s="11"/>
      <c r="L376" s="20"/>
      <c r="M376" s="419"/>
      <c r="N376" s="20"/>
      <c r="O376" s="419"/>
      <c r="P376" s="288"/>
      <c r="Q376" s="20"/>
      <c r="R376" s="20"/>
      <c r="S376" s="427"/>
      <c r="T376" s="20"/>
      <c r="U376" s="20"/>
      <c r="V376" s="1"/>
      <c r="W376" s="1"/>
      <c r="X376" s="10"/>
      <c r="Y376" s="546"/>
    </row>
    <row r="377" spans="6:25" x14ac:dyDescent="0.2">
      <c r="F377" s="17"/>
      <c r="G377" s="17"/>
      <c r="H377" s="427"/>
      <c r="I377" s="1"/>
      <c r="J377" s="1"/>
      <c r="K377" s="11"/>
      <c r="L377" s="20"/>
      <c r="M377" s="419"/>
      <c r="N377" s="20"/>
      <c r="O377" s="419"/>
      <c r="P377" s="288"/>
      <c r="Q377" s="20"/>
      <c r="R377" s="20"/>
      <c r="S377" s="427"/>
      <c r="T377" s="20"/>
      <c r="U377" s="20"/>
      <c r="V377" s="1"/>
      <c r="W377" s="1"/>
      <c r="X377" s="10"/>
      <c r="Y377" s="546"/>
    </row>
    <row r="378" spans="6:25" x14ac:dyDescent="0.2">
      <c r="F378" s="17"/>
      <c r="G378" s="17"/>
      <c r="H378" s="427"/>
      <c r="I378" s="1"/>
      <c r="J378" s="1"/>
      <c r="K378" s="11"/>
      <c r="L378" s="20"/>
      <c r="M378" s="419"/>
      <c r="N378" s="20"/>
      <c r="O378" s="419"/>
      <c r="P378" s="288"/>
      <c r="Q378" s="20"/>
      <c r="R378" s="20"/>
      <c r="S378" s="427"/>
      <c r="T378" s="20"/>
      <c r="U378" s="20"/>
      <c r="V378" s="1"/>
      <c r="W378" s="1"/>
      <c r="X378" s="10"/>
      <c r="Y378" s="546"/>
    </row>
    <row r="379" spans="6:25" x14ac:dyDescent="0.2">
      <c r="F379" s="17"/>
      <c r="G379" s="17"/>
      <c r="H379" s="427"/>
      <c r="I379" s="1"/>
      <c r="J379" s="1"/>
      <c r="K379" s="11"/>
      <c r="L379" s="20"/>
      <c r="M379" s="419"/>
      <c r="N379" s="20"/>
      <c r="O379" s="419"/>
      <c r="P379" s="288"/>
      <c r="Q379" s="20"/>
      <c r="R379" s="20"/>
      <c r="S379" s="427"/>
      <c r="T379" s="20"/>
      <c r="U379" s="20"/>
      <c r="V379" s="1"/>
      <c r="W379" s="1"/>
      <c r="X379" s="10"/>
      <c r="Y379" s="546"/>
    </row>
    <row r="380" spans="6:25" x14ac:dyDescent="0.2">
      <c r="F380" s="17"/>
      <c r="G380" s="17"/>
      <c r="H380" s="427"/>
      <c r="I380" s="1"/>
      <c r="J380" s="1"/>
      <c r="K380" s="11"/>
      <c r="L380" s="20"/>
      <c r="M380" s="419"/>
      <c r="N380" s="20"/>
      <c r="O380" s="419"/>
      <c r="P380" s="288"/>
      <c r="Q380" s="20"/>
      <c r="R380" s="20"/>
      <c r="S380" s="427"/>
      <c r="T380" s="20"/>
      <c r="U380" s="20"/>
      <c r="V380" s="1"/>
      <c r="W380" s="1"/>
      <c r="X380" s="10"/>
      <c r="Y380" s="546"/>
    </row>
    <row r="381" spans="6:25" x14ac:dyDescent="0.2">
      <c r="F381" s="17"/>
      <c r="G381" s="17"/>
      <c r="H381" s="427"/>
      <c r="I381" s="1"/>
      <c r="J381" s="1"/>
      <c r="K381" s="11"/>
      <c r="L381" s="20"/>
      <c r="M381" s="419"/>
      <c r="N381" s="20"/>
      <c r="O381" s="419"/>
      <c r="P381" s="288"/>
      <c r="Q381" s="20"/>
      <c r="R381" s="20"/>
      <c r="S381" s="427"/>
      <c r="T381" s="20"/>
      <c r="U381" s="20"/>
      <c r="V381" s="1"/>
      <c r="W381" s="1"/>
      <c r="X381" s="10"/>
      <c r="Y381" s="546"/>
    </row>
    <row r="382" spans="6:25" x14ac:dyDescent="0.2">
      <c r="F382" s="17"/>
      <c r="G382" s="17"/>
      <c r="H382" s="427"/>
      <c r="I382" s="1"/>
      <c r="J382" s="1"/>
      <c r="K382" s="11"/>
      <c r="L382" s="20"/>
      <c r="M382" s="419"/>
      <c r="N382" s="20"/>
      <c r="O382" s="419"/>
      <c r="P382" s="288"/>
      <c r="Q382" s="20"/>
      <c r="R382" s="20"/>
      <c r="S382" s="427"/>
      <c r="T382" s="20"/>
      <c r="U382" s="20"/>
      <c r="V382" s="1"/>
      <c r="W382" s="1"/>
      <c r="X382" s="10"/>
      <c r="Y382" s="546"/>
    </row>
    <row r="383" spans="6:25" x14ac:dyDescent="0.2">
      <c r="F383" s="17"/>
      <c r="G383" s="17"/>
      <c r="H383" s="427"/>
      <c r="I383" s="1"/>
      <c r="J383" s="1"/>
      <c r="K383" s="11"/>
      <c r="L383" s="20"/>
      <c r="M383" s="419"/>
      <c r="N383" s="20"/>
      <c r="O383" s="419"/>
      <c r="P383" s="288"/>
      <c r="Q383" s="20"/>
      <c r="R383" s="20"/>
      <c r="S383" s="427"/>
      <c r="T383" s="20"/>
      <c r="U383" s="20"/>
      <c r="V383" s="1"/>
      <c r="W383" s="1"/>
      <c r="X383" s="10"/>
      <c r="Y383" s="546"/>
    </row>
    <row r="384" spans="6:25" x14ac:dyDescent="0.2">
      <c r="F384" s="17"/>
      <c r="G384" s="17"/>
      <c r="H384" s="427"/>
      <c r="I384" s="1"/>
      <c r="J384" s="1"/>
      <c r="K384" s="11"/>
      <c r="L384" s="20"/>
      <c r="M384" s="419"/>
      <c r="N384" s="20"/>
      <c r="O384" s="419"/>
      <c r="P384" s="288"/>
      <c r="Q384" s="20"/>
      <c r="R384" s="20"/>
      <c r="S384" s="427"/>
      <c r="T384" s="20"/>
      <c r="U384" s="20"/>
      <c r="V384" s="1"/>
      <c r="W384" s="1"/>
      <c r="X384" s="10"/>
      <c r="Y384" s="546"/>
    </row>
    <row r="385" spans="6:25" x14ac:dyDescent="0.2">
      <c r="F385" s="17"/>
      <c r="G385" s="17"/>
      <c r="H385" s="427"/>
      <c r="I385" s="1"/>
      <c r="J385" s="1"/>
      <c r="K385" s="11"/>
      <c r="L385" s="20"/>
      <c r="M385" s="419"/>
      <c r="N385" s="20"/>
      <c r="O385" s="419"/>
      <c r="P385" s="288"/>
      <c r="Q385" s="20"/>
      <c r="R385" s="20"/>
      <c r="S385" s="427"/>
      <c r="T385" s="20"/>
      <c r="U385" s="20"/>
      <c r="V385" s="1"/>
      <c r="W385" s="1"/>
      <c r="X385" s="10"/>
      <c r="Y385" s="546"/>
    </row>
    <row r="386" spans="6:25" x14ac:dyDescent="0.2">
      <c r="F386" s="17"/>
      <c r="G386" s="17"/>
      <c r="H386" s="427"/>
      <c r="I386" s="1"/>
      <c r="J386" s="1"/>
      <c r="K386" s="11"/>
      <c r="L386" s="20"/>
      <c r="M386" s="419"/>
      <c r="N386" s="20"/>
      <c r="O386" s="419"/>
      <c r="P386" s="288"/>
      <c r="Q386" s="20"/>
      <c r="R386" s="20"/>
      <c r="S386" s="427"/>
      <c r="T386" s="20"/>
      <c r="U386" s="20"/>
      <c r="V386" s="1"/>
      <c r="W386" s="1"/>
      <c r="X386" s="10"/>
      <c r="Y386" s="546"/>
    </row>
    <row r="387" spans="6:25" x14ac:dyDescent="0.2">
      <c r="F387" s="17"/>
      <c r="G387" s="17"/>
      <c r="H387" s="427"/>
      <c r="I387" s="1"/>
      <c r="J387" s="1"/>
      <c r="K387" s="11"/>
      <c r="L387" s="20"/>
      <c r="M387" s="419"/>
      <c r="N387" s="20"/>
      <c r="O387" s="419"/>
      <c r="P387" s="288"/>
      <c r="Q387" s="20"/>
      <c r="R387" s="20"/>
      <c r="S387" s="427"/>
      <c r="T387" s="20"/>
      <c r="U387" s="20"/>
      <c r="V387" s="1"/>
      <c r="W387" s="1"/>
      <c r="X387" s="10"/>
      <c r="Y387" s="546"/>
    </row>
    <row r="388" spans="6:25" x14ac:dyDescent="0.2">
      <c r="F388" s="17"/>
      <c r="G388" s="17"/>
      <c r="H388" s="427"/>
      <c r="I388" s="1"/>
      <c r="J388" s="1"/>
      <c r="K388" s="11"/>
      <c r="L388" s="20"/>
      <c r="M388" s="419"/>
      <c r="N388" s="20"/>
      <c r="O388" s="419"/>
      <c r="P388" s="288"/>
      <c r="Q388" s="20"/>
      <c r="R388" s="20"/>
      <c r="S388" s="427"/>
      <c r="T388" s="20"/>
      <c r="U388" s="20"/>
      <c r="V388" s="1"/>
      <c r="W388" s="1"/>
      <c r="X388" s="10"/>
      <c r="Y388" s="546"/>
    </row>
    <row r="389" spans="6:25" x14ac:dyDescent="0.2">
      <c r="F389" s="17"/>
      <c r="G389" s="17"/>
      <c r="H389" s="427"/>
      <c r="I389" s="1"/>
      <c r="J389" s="1"/>
      <c r="K389" s="11"/>
      <c r="L389" s="20"/>
      <c r="M389" s="419"/>
      <c r="N389" s="20"/>
      <c r="O389" s="419"/>
      <c r="P389" s="288"/>
      <c r="Q389" s="20"/>
      <c r="R389" s="20"/>
      <c r="S389" s="427"/>
      <c r="T389" s="20"/>
      <c r="U389" s="20"/>
      <c r="V389" s="1"/>
      <c r="W389" s="1"/>
      <c r="X389" s="10"/>
      <c r="Y389" s="546"/>
    </row>
    <row r="390" spans="6:25" x14ac:dyDescent="0.2">
      <c r="F390" s="17"/>
      <c r="G390" s="17"/>
      <c r="H390" s="427"/>
      <c r="I390" s="1"/>
      <c r="J390" s="1"/>
      <c r="K390" s="11"/>
      <c r="L390" s="20"/>
      <c r="M390" s="419"/>
      <c r="N390" s="20"/>
      <c r="O390" s="419"/>
      <c r="P390" s="288"/>
      <c r="Q390" s="20"/>
      <c r="R390" s="20"/>
      <c r="S390" s="427"/>
      <c r="T390" s="20"/>
      <c r="U390" s="20"/>
      <c r="V390" s="1"/>
      <c r="W390" s="1"/>
      <c r="X390" s="10"/>
      <c r="Y390" s="546"/>
    </row>
    <row r="391" spans="6:25" x14ac:dyDescent="0.2">
      <c r="F391" s="17"/>
      <c r="G391" s="17"/>
      <c r="H391" s="427"/>
      <c r="I391" s="1"/>
      <c r="J391" s="1"/>
      <c r="K391" s="11"/>
      <c r="L391" s="20"/>
      <c r="M391" s="419"/>
      <c r="N391" s="20"/>
      <c r="O391" s="419"/>
      <c r="P391" s="288"/>
      <c r="Q391" s="20"/>
      <c r="R391" s="20"/>
      <c r="S391" s="427"/>
      <c r="T391" s="20"/>
      <c r="U391" s="20"/>
      <c r="V391" s="1"/>
      <c r="W391" s="1"/>
      <c r="X391" s="10"/>
      <c r="Y391" s="546"/>
    </row>
    <row r="392" spans="6:25" x14ac:dyDescent="0.2">
      <c r="F392" s="17"/>
      <c r="G392" s="17"/>
      <c r="H392" s="427"/>
      <c r="I392" s="1"/>
      <c r="J392" s="1"/>
      <c r="K392" s="11"/>
      <c r="L392" s="20"/>
      <c r="M392" s="419"/>
      <c r="N392" s="20"/>
      <c r="O392" s="419"/>
      <c r="P392" s="288"/>
      <c r="Q392" s="20"/>
      <c r="R392" s="20"/>
      <c r="S392" s="427"/>
      <c r="T392" s="20"/>
      <c r="U392" s="20"/>
      <c r="V392" s="1"/>
      <c r="W392" s="1"/>
      <c r="X392" s="10"/>
      <c r="Y392" s="546"/>
    </row>
    <row r="393" spans="6:25" x14ac:dyDescent="0.2">
      <c r="F393" s="17"/>
      <c r="G393" s="17"/>
      <c r="H393" s="427"/>
      <c r="I393" s="1"/>
      <c r="J393" s="1"/>
      <c r="K393" s="11"/>
      <c r="L393" s="20"/>
      <c r="M393" s="419"/>
      <c r="N393" s="20"/>
      <c r="O393" s="419"/>
      <c r="P393" s="288"/>
      <c r="Q393" s="20"/>
      <c r="R393" s="20"/>
      <c r="S393" s="427"/>
      <c r="T393" s="20"/>
      <c r="U393" s="20"/>
      <c r="V393" s="1"/>
      <c r="W393" s="1"/>
      <c r="X393" s="10"/>
      <c r="Y393" s="546"/>
    </row>
    <row r="394" spans="6:25" x14ac:dyDescent="0.2">
      <c r="F394" s="17"/>
      <c r="G394" s="17"/>
      <c r="H394" s="427"/>
      <c r="I394" s="1"/>
      <c r="J394" s="1"/>
      <c r="K394" s="11"/>
      <c r="L394" s="20"/>
      <c r="M394" s="419"/>
      <c r="N394" s="20"/>
      <c r="O394" s="419"/>
      <c r="P394" s="288"/>
      <c r="Q394" s="20"/>
      <c r="R394" s="20"/>
      <c r="S394" s="427"/>
      <c r="T394" s="20"/>
      <c r="U394" s="20"/>
      <c r="V394" s="1"/>
      <c r="W394" s="1"/>
      <c r="X394" s="10"/>
      <c r="Y394" s="546"/>
    </row>
    <row r="395" spans="6:25" x14ac:dyDescent="0.2">
      <c r="F395" s="17"/>
      <c r="G395" s="17"/>
      <c r="H395" s="427"/>
      <c r="I395" s="1"/>
      <c r="J395" s="1"/>
      <c r="K395" s="11"/>
      <c r="L395" s="20"/>
      <c r="M395" s="419"/>
      <c r="N395" s="20"/>
      <c r="O395" s="419"/>
      <c r="P395" s="288"/>
      <c r="Q395" s="20"/>
      <c r="R395" s="20"/>
      <c r="S395" s="427"/>
      <c r="T395" s="20"/>
      <c r="U395" s="20"/>
      <c r="V395" s="1"/>
      <c r="W395" s="1"/>
      <c r="X395" s="10"/>
      <c r="Y395" s="546"/>
    </row>
    <row r="396" spans="6:25" x14ac:dyDescent="0.2">
      <c r="F396" s="17"/>
      <c r="G396" s="17"/>
      <c r="H396" s="427"/>
      <c r="I396" s="1"/>
      <c r="J396" s="1"/>
      <c r="K396" s="11"/>
      <c r="L396" s="20"/>
      <c r="M396" s="419"/>
      <c r="N396" s="20"/>
      <c r="O396" s="419"/>
      <c r="P396" s="288"/>
      <c r="Q396" s="20"/>
      <c r="R396" s="20"/>
      <c r="S396" s="427"/>
      <c r="T396" s="20"/>
      <c r="U396" s="20"/>
      <c r="V396" s="1"/>
      <c r="W396" s="1"/>
      <c r="X396" s="10"/>
      <c r="Y396" s="546"/>
    </row>
    <row r="397" spans="6:25" x14ac:dyDescent="0.2">
      <c r="F397" s="17"/>
      <c r="G397" s="17"/>
      <c r="H397" s="427"/>
      <c r="I397" s="1"/>
      <c r="J397" s="1"/>
      <c r="K397" s="11"/>
      <c r="L397" s="20"/>
      <c r="M397" s="419"/>
      <c r="N397" s="20"/>
      <c r="O397" s="419"/>
      <c r="P397" s="288"/>
      <c r="Q397" s="20"/>
      <c r="R397" s="20"/>
      <c r="S397" s="427"/>
      <c r="T397" s="20"/>
      <c r="U397" s="20"/>
      <c r="V397" s="1"/>
      <c r="W397" s="1"/>
      <c r="X397" s="10"/>
      <c r="Y397" s="546"/>
    </row>
    <row r="398" spans="6:25" x14ac:dyDescent="0.2">
      <c r="F398" s="17"/>
      <c r="G398" s="17"/>
      <c r="H398" s="427"/>
      <c r="I398" s="1"/>
      <c r="J398" s="1"/>
      <c r="K398" s="11"/>
      <c r="L398" s="20"/>
      <c r="M398" s="419"/>
      <c r="N398" s="20"/>
      <c r="O398" s="419"/>
      <c r="P398" s="288"/>
      <c r="Q398" s="20"/>
      <c r="R398" s="20"/>
      <c r="S398" s="427"/>
      <c r="T398" s="20"/>
      <c r="U398" s="20"/>
      <c r="V398" s="1"/>
      <c r="W398" s="1"/>
      <c r="X398" s="10"/>
      <c r="Y398" s="546"/>
    </row>
    <row r="399" spans="6:25" x14ac:dyDescent="0.2">
      <c r="F399" s="17"/>
      <c r="G399" s="17"/>
      <c r="H399" s="427"/>
      <c r="I399" s="1"/>
      <c r="J399" s="1"/>
      <c r="K399" s="11"/>
      <c r="L399" s="20"/>
      <c r="M399" s="419"/>
      <c r="N399" s="20"/>
      <c r="O399" s="419"/>
      <c r="P399" s="288"/>
      <c r="Q399" s="20"/>
      <c r="R399" s="20"/>
      <c r="S399" s="427"/>
      <c r="T399" s="20"/>
      <c r="U399" s="20"/>
      <c r="V399" s="1"/>
      <c r="W399" s="1"/>
      <c r="X399" s="10"/>
      <c r="Y399" s="546"/>
    </row>
    <row r="400" spans="6:25" x14ac:dyDescent="0.2">
      <c r="F400" s="17"/>
      <c r="G400" s="17"/>
      <c r="H400" s="427"/>
      <c r="I400" s="1"/>
      <c r="J400" s="1"/>
      <c r="K400" s="11"/>
      <c r="L400" s="20"/>
      <c r="M400" s="419"/>
      <c r="N400" s="20"/>
      <c r="O400" s="419"/>
      <c r="P400" s="288"/>
      <c r="Q400" s="20"/>
      <c r="R400" s="20"/>
      <c r="S400" s="427"/>
      <c r="T400" s="20"/>
      <c r="U400" s="20"/>
      <c r="V400" s="1"/>
      <c r="W400" s="1"/>
      <c r="X400" s="10"/>
      <c r="Y400" s="546"/>
    </row>
    <row r="401" spans="6:25" x14ac:dyDescent="0.2">
      <c r="F401" s="17"/>
      <c r="G401" s="17"/>
      <c r="H401" s="427"/>
      <c r="I401" s="1"/>
      <c r="J401" s="1"/>
      <c r="K401" s="11"/>
      <c r="L401" s="20"/>
      <c r="M401" s="419"/>
      <c r="N401" s="20"/>
      <c r="O401" s="419"/>
      <c r="P401" s="288"/>
      <c r="Q401" s="20"/>
      <c r="R401" s="20"/>
      <c r="S401" s="427"/>
      <c r="T401" s="20"/>
      <c r="U401" s="20"/>
      <c r="V401" s="1"/>
      <c r="W401" s="1"/>
      <c r="X401" s="10"/>
      <c r="Y401" s="546"/>
    </row>
    <row r="402" spans="6:25" x14ac:dyDescent="0.2">
      <c r="F402" s="17"/>
      <c r="G402" s="17"/>
      <c r="H402" s="427"/>
      <c r="I402" s="1"/>
      <c r="J402" s="1"/>
      <c r="K402" s="11"/>
      <c r="L402" s="20"/>
      <c r="M402" s="419"/>
      <c r="N402" s="20"/>
      <c r="O402" s="419"/>
      <c r="P402" s="288"/>
      <c r="Q402" s="20"/>
      <c r="R402" s="20"/>
      <c r="S402" s="427"/>
      <c r="T402" s="20"/>
      <c r="U402" s="20"/>
      <c r="V402" s="1"/>
      <c r="W402" s="1"/>
      <c r="X402" s="10"/>
      <c r="Y402" s="546"/>
    </row>
    <row r="403" spans="6:25" x14ac:dyDescent="0.2">
      <c r="F403" s="17"/>
      <c r="G403" s="17"/>
      <c r="H403" s="427"/>
      <c r="I403" s="1"/>
      <c r="J403" s="1"/>
      <c r="K403" s="11"/>
      <c r="L403" s="20"/>
      <c r="M403" s="419"/>
      <c r="N403" s="20"/>
      <c r="O403" s="419"/>
      <c r="P403" s="288"/>
      <c r="Q403" s="20"/>
      <c r="R403" s="20"/>
      <c r="S403" s="427"/>
      <c r="T403" s="20"/>
      <c r="U403" s="20"/>
      <c r="V403" s="1"/>
      <c r="W403" s="1"/>
      <c r="X403" s="10"/>
      <c r="Y403" s="546"/>
    </row>
    <row r="404" spans="6:25" x14ac:dyDescent="0.2">
      <c r="F404" s="17"/>
      <c r="G404" s="17"/>
      <c r="H404" s="427"/>
      <c r="I404" s="1"/>
      <c r="J404" s="1"/>
      <c r="K404" s="11"/>
      <c r="L404" s="20"/>
      <c r="M404" s="419"/>
      <c r="N404" s="20"/>
      <c r="O404" s="419"/>
      <c r="P404" s="288"/>
      <c r="Q404" s="20"/>
      <c r="R404" s="20"/>
      <c r="S404" s="427"/>
      <c r="T404" s="20"/>
      <c r="U404" s="20"/>
      <c r="V404" s="1"/>
      <c r="W404" s="1"/>
      <c r="X404" s="10"/>
      <c r="Y404" s="546"/>
    </row>
    <row r="405" spans="6:25" x14ac:dyDescent="0.2">
      <c r="F405" s="17"/>
      <c r="G405" s="17"/>
      <c r="H405" s="427"/>
      <c r="I405" s="1"/>
      <c r="J405" s="1"/>
      <c r="K405" s="11"/>
      <c r="L405" s="20"/>
      <c r="M405" s="419"/>
      <c r="N405" s="20"/>
      <c r="O405" s="419"/>
      <c r="P405" s="288"/>
      <c r="Q405" s="20"/>
      <c r="R405" s="20"/>
      <c r="S405" s="427"/>
      <c r="T405" s="20"/>
      <c r="U405" s="20"/>
      <c r="V405" s="1"/>
      <c r="W405" s="1"/>
      <c r="X405" s="10"/>
      <c r="Y405" s="546"/>
    </row>
    <row r="406" spans="6:25" x14ac:dyDescent="0.2">
      <c r="F406" s="17"/>
      <c r="G406" s="17"/>
      <c r="H406" s="427"/>
      <c r="I406" s="1"/>
      <c r="J406" s="1"/>
      <c r="K406" s="11"/>
      <c r="L406" s="20"/>
      <c r="M406" s="419"/>
      <c r="N406" s="20"/>
      <c r="O406" s="419"/>
      <c r="P406" s="288"/>
      <c r="Q406" s="20"/>
      <c r="R406" s="20"/>
      <c r="S406" s="427"/>
      <c r="T406" s="20"/>
      <c r="U406" s="20"/>
      <c r="V406" s="1"/>
      <c r="W406" s="1"/>
      <c r="X406" s="10"/>
      <c r="Y406" s="546"/>
    </row>
    <row r="407" spans="6:25" x14ac:dyDescent="0.2">
      <c r="F407" s="17"/>
      <c r="G407" s="17"/>
      <c r="H407" s="427"/>
      <c r="I407" s="1"/>
      <c r="J407" s="1"/>
      <c r="K407" s="11"/>
      <c r="L407" s="20"/>
      <c r="M407" s="419"/>
      <c r="N407" s="20"/>
      <c r="O407" s="419"/>
      <c r="P407" s="288"/>
      <c r="Q407" s="20"/>
      <c r="R407" s="20"/>
      <c r="S407" s="427"/>
      <c r="T407" s="20"/>
      <c r="U407" s="20"/>
      <c r="V407" s="1"/>
      <c r="W407" s="1"/>
      <c r="X407" s="10"/>
      <c r="Y407" s="546"/>
    </row>
    <row r="408" spans="6:25" x14ac:dyDescent="0.2">
      <c r="F408" s="17"/>
      <c r="G408" s="17"/>
      <c r="H408" s="427"/>
      <c r="I408" s="1"/>
      <c r="J408" s="1"/>
      <c r="K408" s="11"/>
      <c r="L408" s="20"/>
      <c r="M408" s="419"/>
      <c r="N408" s="20"/>
      <c r="O408" s="419"/>
      <c r="P408" s="288"/>
      <c r="Q408" s="20"/>
      <c r="R408" s="20"/>
      <c r="S408" s="427"/>
      <c r="T408" s="20"/>
      <c r="U408" s="20"/>
      <c r="V408" s="1"/>
      <c r="W408" s="1"/>
      <c r="X408" s="10"/>
      <c r="Y408" s="546"/>
    </row>
    <row r="409" spans="6:25" x14ac:dyDescent="0.2">
      <c r="F409" s="17"/>
      <c r="G409" s="17"/>
      <c r="H409" s="427"/>
      <c r="I409" s="1"/>
      <c r="J409" s="1"/>
      <c r="K409" s="11"/>
      <c r="L409" s="20"/>
      <c r="M409" s="419"/>
      <c r="N409" s="20"/>
      <c r="O409" s="419"/>
      <c r="P409" s="288"/>
      <c r="Q409" s="20"/>
      <c r="R409" s="20"/>
      <c r="S409" s="427"/>
      <c r="T409" s="20"/>
      <c r="U409" s="20"/>
      <c r="V409" s="1"/>
      <c r="W409" s="1"/>
      <c r="X409" s="10"/>
      <c r="Y409" s="546"/>
    </row>
    <row r="410" spans="6:25" x14ac:dyDescent="0.2">
      <c r="F410" s="17"/>
      <c r="G410" s="17"/>
      <c r="H410" s="427"/>
      <c r="I410" s="1"/>
      <c r="J410" s="1"/>
      <c r="K410" s="11"/>
      <c r="L410" s="20"/>
      <c r="M410" s="419"/>
      <c r="N410" s="20"/>
      <c r="O410" s="419"/>
      <c r="P410" s="288"/>
      <c r="Q410" s="20"/>
      <c r="R410" s="20"/>
      <c r="S410" s="427"/>
      <c r="T410" s="20"/>
      <c r="U410" s="20"/>
      <c r="V410" s="1"/>
      <c r="W410" s="1"/>
      <c r="X410" s="10"/>
      <c r="Y410" s="546"/>
    </row>
    <row r="411" spans="6:25" x14ac:dyDescent="0.2">
      <c r="F411" s="17"/>
      <c r="G411" s="17"/>
      <c r="H411" s="427"/>
      <c r="I411" s="1"/>
      <c r="J411" s="1"/>
      <c r="K411" s="11"/>
      <c r="L411" s="20"/>
      <c r="M411" s="419"/>
      <c r="N411" s="20"/>
      <c r="O411" s="419"/>
      <c r="P411" s="288"/>
      <c r="Q411" s="20"/>
      <c r="R411" s="20"/>
      <c r="S411" s="427"/>
      <c r="T411" s="20"/>
      <c r="U411" s="20"/>
      <c r="V411" s="1"/>
      <c r="W411" s="1"/>
      <c r="X411" s="10"/>
      <c r="Y411" s="546"/>
    </row>
    <row r="412" spans="6:25" x14ac:dyDescent="0.2">
      <c r="F412" s="17"/>
      <c r="G412" s="17"/>
      <c r="H412" s="427"/>
      <c r="I412" s="1"/>
      <c r="J412" s="1"/>
      <c r="K412" s="11"/>
      <c r="L412" s="20"/>
      <c r="M412" s="419"/>
      <c r="N412" s="20"/>
      <c r="O412" s="419"/>
      <c r="P412" s="288"/>
      <c r="Q412" s="20"/>
      <c r="R412" s="20"/>
      <c r="S412" s="427"/>
      <c r="T412" s="20"/>
      <c r="U412" s="20"/>
      <c r="V412" s="1"/>
      <c r="W412" s="1"/>
      <c r="X412" s="10"/>
      <c r="Y412" s="546"/>
    </row>
    <row r="413" spans="6:25" x14ac:dyDescent="0.2">
      <c r="F413" s="17"/>
      <c r="G413" s="17"/>
      <c r="H413" s="427"/>
      <c r="I413" s="1"/>
      <c r="J413" s="1"/>
      <c r="K413" s="11"/>
      <c r="L413" s="20"/>
      <c r="M413" s="419"/>
      <c r="N413" s="20"/>
      <c r="O413" s="419"/>
      <c r="P413" s="288"/>
      <c r="Q413" s="20"/>
      <c r="R413" s="20"/>
      <c r="S413" s="427"/>
      <c r="T413" s="20"/>
      <c r="U413" s="20"/>
      <c r="V413" s="1"/>
      <c r="W413" s="1"/>
      <c r="X413" s="10"/>
      <c r="Y413" s="546"/>
    </row>
    <row r="414" spans="6:25" x14ac:dyDescent="0.2">
      <c r="F414" s="17"/>
      <c r="G414" s="17"/>
      <c r="H414" s="427"/>
      <c r="I414" s="1"/>
      <c r="J414" s="1"/>
      <c r="K414" s="11"/>
      <c r="L414" s="20"/>
      <c r="M414" s="419"/>
      <c r="N414" s="20"/>
      <c r="O414" s="419"/>
      <c r="P414" s="288"/>
      <c r="Q414" s="20"/>
      <c r="R414" s="20"/>
      <c r="S414" s="427"/>
      <c r="T414" s="20"/>
      <c r="U414" s="20"/>
      <c r="V414" s="1"/>
      <c r="W414" s="1"/>
      <c r="X414" s="10"/>
      <c r="Y414" s="546"/>
    </row>
    <row r="415" spans="6:25" x14ac:dyDescent="0.2">
      <c r="F415" s="17"/>
      <c r="G415" s="17"/>
      <c r="H415" s="427"/>
      <c r="I415" s="1"/>
      <c r="J415" s="1"/>
      <c r="K415" s="11"/>
      <c r="L415" s="20"/>
      <c r="M415" s="419"/>
      <c r="N415" s="20"/>
      <c r="O415" s="419"/>
      <c r="P415" s="288"/>
      <c r="Q415" s="20"/>
      <c r="R415" s="20"/>
      <c r="S415" s="427"/>
      <c r="T415" s="20"/>
      <c r="U415" s="20"/>
      <c r="V415" s="1"/>
      <c r="W415" s="1"/>
      <c r="X415" s="10"/>
      <c r="Y415" s="546"/>
    </row>
    <row r="416" spans="6:25" x14ac:dyDescent="0.2">
      <c r="F416" s="17"/>
      <c r="G416" s="17"/>
      <c r="H416" s="427"/>
      <c r="I416" s="1"/>
      <c r="J416" s="1"/>
      <c r="K416" s="11"/>
      <c r="L416" s="20"/>
      <c r="M416" s="419"/>
      <c r="N416" s="20"/>
      <c r="O416" s="419"/>
      <c r="P416" s="288"/>
      <c r="Q416" s="20"/>
      <c r="R416" s="20"/>
      <c r="S416" s="427"/>
      <c r="T416" s="20"/>
      <c r="U416" s="20"/>
      <c r="V416" s="1"/>
      <c r="W416" s="1"/>
      <c r="X416" s="10"/>
      <c r="Y416" s="546"/>
    </row>
    <row r="417" spans="6:25" x14ac:dyDescent="0.2">
      <c r="F417" s="17"/>
      <c r="G417" s="17"/>
      <c r="H417" s="427"/>
      <c r="I417" s="1"/>
      <c r="J417" s="1"/>
      <c r="K417" s="11"/>
      <c r="L417" s="20"/>
      <c r="M417" s="419"/>
      <c r="N417" s="20"/>
      <c r="O417" s="419"/>
      <c r="P417" s="288"/>
      <c r="Q417" s="20"/>
      <c r="R417" s="20"/>
      <c r="S417" s="427"/>
      <c r="T417" s="20"/>
      <c r="U417" s="20"/>
      <c r="V417" s="1"/>
      <c r="W417" s="1"/>
      <c r="X417" s="10"/>
      <c r="Y417" s="546"/>
    </row>
    <row r="418" spans="6:25" x14ac:dyDescent="0.2">
      <c r="F418" s="17"/>
      <c r="G418" s="17"/>
      <c r="H418" s="427"/>
      <c r="I418" s="1"/>
      <c r="J418" s="1"/>
      <c r="K418" s="11"/>
      <c r="L418" s="20"/>
      <c r="M418" s="419"/>
      <c r="N418" s="20"/>
      <c r="O418" s="419"/>
      <c r="P418" s="288"/>
      <c r="Q418" s="20"/>
      <c r="R418" s="20"/>
      <c r="S418" s="427"/>
      <c r="T418" s="20"/>
      <c r="U418" s="20"/>
      <c r="V418" s="1"/>
      <c r="W418" s="1"/>
      <c r="X418" s="10"/>
      <c r="Y418" s="546"/>
    </row>
    <row r="419" spans="6:25" x14ac:dyDescent="0.2">
      <c r="F419" s="17"/>
      <c r="G419" s="17"/>
      <c r="H419" s="427"/>
      <c r="I419" s="1"/>
      <c r="J419" s="1"/>
      <c r="K419" s="11"/>
      <c r="L419" s="20"/>
      <c r="M419" s="419"/>
      <c r="N419" s="20"/>
      <c r="O419" s="419"/>
      <c r="P419" s="288"/>
      <c r="Q419" s="20"/>
      <c r="R419" s="20"/>
      <c r="S419" s="427"/>
      <c r="T419" s="20"/>
      <c r="U419" s="20"/>
      <c r="V419" s="1"/>
      <c r="W419" s="1"/>
      <c r="X419" s="10"/>
      <c r="Y419" s="546"/>
    </row>
    <row r="420" spans="6:25" x14ac:dyDescent="0.2">
      <c r="F420" s="17"/>
      <c r="G420" s="17"/>
      <c r="H420" s="427"/>
      <c r="I420" s="1"/>
      <c r="J420" s="1"/>
      <c r="K420" s="11"/>
      <c r="L420" s="20"/>
      <c r="M420" s="419"/>
      <c r="N420" s="20"/>
      <c r="O420" s="419"/>
      <c r="P420" s="288"/>
      <c r="Q420" s="20"/>
      <c r="R420" s="20"/>
      <c r="S420" s="427"/>
      <c r="T420" s="20"/>
      <c r="U420" s="20"/>
      <c r="V420" s="1"/>
      <c r="W420" s="1"/>
      <c r="X420" s="10"/>
      <c r="Y420" s="546"/>
    </row>
    <row r="421" spans="6:25" x14ac:dyDescent="0.2">
      <c r="F421" s="17"/>
      <c r="G421" s="17"/>
      <c r="H421" s="427"/>
      <c r="I421" s="1"/>
      <c r="J421" s="1"/>
      <c r="K421" s="11"/>
      <c r="L421" s="20"/>
      <c r="M421" s="419"/>
      <c r="N421" s="20"/>
      <c r="O421" s="419"/>
      <c r="P421" s="288"/>
      <c r="Q421" s="20"/>
      <c r="R421" s="20"/>
      <c r="S421" s="427"/>
      <c r="T421" s="20"/>
      <c r="U421" s="20"/>
      <c r="V421" s="1"/>
      <c r="W421" s="1"/>
      <c r="X421" s="10"/>
      <c r="Y421" s="546"/>
    </row>
    <row r="422" spans="6:25" x14ac:dyDescent="0.2">
      <c r="F422" s="17"/>
      <c r="G422" s="17"/>
      <c r="H422" s="427"/>
      <c r="I422" s="1"/>
      <c r="J422" s="1"/>
      <c r="K422" s="11"/>
      <c r="L422" s="20"/>
      <c r="M422" s="419"/>
      <c r="N422" s="20"/>
      <c r="O422" s="419"/>
      <c r="P422" s="288"/>
      <c r="Q422" s="20"/>
      <c r="R422" s="20"/>
      <c r="S422" s="427"/>
      <c r="T422" s="20"/>
      <c r="U422" s="20"/>
      <c r="V422" s="1"/>
      <c r="W422" s="1"/>
      <c r="X422" s="10"/>
      <c r="Y422" s="546"/>
    </row>
    <row r="423" spans="6:25" x14ac:dyDescent="0.2">
      <c r="F423" s="17"/>
      <c r="G423" s="17"/>
      <c r="H423" s="427"/>
      <c r="I423" s="1"/>
      <c r="J423" s="1"/>
      <c r="K423" s="11"/>
      <c r="L423" s="20"/>
      <c r="M423" s="419"/>
      <c r="N423" s="20"/>
      <c r="O423" s="419"/>
      <c r="P423" s="288"/>
      <c r="Q423" s="20"/>
      <c r="R423" s="20"/>
      <c r="S423" s="427"/>
      <c r="T423" s="20"/>
      <c r="U423" s="20"/>
      <c r="V423" s="1"/>
      <c r="W423" s="1"/>
      <c r="X423" s="10"/>
      <c r="Y423" s="546"/>
    </row>
    <row r="424" spans="6:25" x14ac:dyDescent="0.2">
      <c r="F424" s="17"/>
      <c r="G424" s="17"/>
      <c r="H424" s="427"/>
      <c r="I424" s="1"/>
      <c r="J424" s="1"/>
      <c r="K424" s="11"/>
      <c r="L424" s="20"/>
      <c r="M424" s="419"/>
      <c r="N424" s="20"/>
      <c r="O424" s="419"/>
      <c r="P424" s="288"/>
      <c r="Q424" s="20"/>
      <c r="R424" s="20"/>
      <c r="S424" s="427"/>
      <c r="T424" s="20"/>
      <c r="U424" s="20"/>
      <c r="V424" s="1"/>
      <c r="W424" s="1"/>
      <c r="X424" s="10"/>
      <c r="Y424" s="546"/>
    </row>
    <row r="425" spans="6:25" x14ac:dyDescent="0.2">
      <c r="F425" s="17"/>
      <c r="G425" s="17"/>
      <c r="H425" s="427"/>
      <c r="I425" s="1"/>
      <c r="J425" s="1"/>
      <c r="K425" s="11"/>
      <c r="L425" s="20"/>
      <c r="M425" s="419"/>
      <c r="N425" s="20"/>
      <c r="O425" s="419"/>
      <c r="P425" s="288"/>
      <c r="Q425" s="20"/>
      <c r="R425" s="20"/>
      <c r="S425" s="427"/>
      <c r="T425" s="20"/>
      <c r="U425" s="20"/>
      <c r="V425" s="1"/>
      <c r="W425" s="1"/>
      <c r="X425" s="10"/>
      <c r="Y425" s="546"/>
    </row>
    <row r="426" spans="6:25" x14ac:dyDescent="0.2">
      <c r="F426" s="17"/>
      <c r="G426" s="17"/>
      <c r="H426" s="427"/>
      <c r="I426" s="1"/>
      <c r="J426" s="1"/>
      <c r="K426" s="11"/>
      <c r="L426" s="20"/>
      <c r="M426" s="419"/>
      <c r="N426" s="20"/>
      <c r="O426" s="419"/>
      <c r="P426" s="288"/>
      <c r="Q426" s="20"/>
      <c r="R426" s="20"/>
      <c r="S426" s="427"/>
      <c r="T426" s="20"/>
      <c r="U426" s="20"/>
      <c r="V426" s="1"/>
      <c r="W426" s="1"/>
      <c r="X426" s="10"/>
      <c r="Y426" s="546"/>
    </row>
    <row r="427" spans="6:25" x14ac:dyDescent="0.2">
      <c r="F427" s="17"/>
      <c r="G427" s="17"/>
      <c r="H427" s="427"/>
      <c r="I427" s="1"/>
      <c r="J427" s="1"/>
      <c r="K427" s="11"/>
      <c r="L427" s="20"/>
      <c r="M427" s="419"/>
      <c r="N427" s="20"/>
      <c r="O427" s="419"/>
      <c r="P427" s="288"/>
      <c r="Q427" s="20"/>
      <c r="R427" s="20"/>
      <c r="S427" s="427"/>
      <c r="T427" s="20"/>
      <c r="U427" s="20"/>
      <c r="V427" s="1"/>
      <c r="W427" s="1"/>
      <c r="X427" s="10"/>
      <c r="Y427" s="546"/>
    </row>
    <row r="428" spans="6:25" x14ac:dyDescent="0.2">
      <c r="F428" s="17"/>
      <c r="G428" s="17"/>
      <c r="H428" s="427"/>
      <c r="I428" s="1"/>
      <c r="J428" s="1"/>
      <c r="K428" s="11"/>
      <c r="L428" s="20"/>
      <c r="M428" s="419"/>
      <c r="N428" s="20"/>
      <c r="O428" s="419"/>
      <c r="P428" s="288"/>
      <c r="Q428" s="20"/>
      <c r="R428" s="20"/>
      <c r="S428" s="427"/>
      <c r="T428" s="20"/>
      <c r="U428" s="20"/>
      <c r="V428" s="1"/>
      <c r="W428" s="1"/>
      <c r="X428" s="10"/>
      <c r="Y428" s="546"/>
    </row>
    <row r="429" spans="6:25" x14ac:dyDescent="0.2">
      <c r="F429" s="17"/>
      <c r="G429" s="17"/>
      <c r="H429" s="427"/>
      <c r="I429" s="1"/>
      <c r="J429" s="1"/>
      <c r="K429" s="11"/>
      <c r="L429" s="20"/>
      <c r="M429" s="419"/>
      <c r="N429" s="20"/>
      <c r="O429" s="419"/>
      <c r="P429" s="288"/>
      <c r="Q429" s="20"/>
      <c r="R429" s="20"/>
      <c r="S429" s="427"/>
      <c r="T429" s="20"/>
      <c r="U429" s="20"/>
      <c r="V429" s="1"/>
      <c r="W429" s="1"/>
      <c r="X429" s="10"/>
      <c r="Y429" s="546"/>
    </row>
    <row r="430" spans="6:25" x14ac:dyDescent="0.2">
      <c r="F430" s="17"/>
      <c r="G430" s="17"/>
      <c r="H430" s="427"/>
      <c r="I430" s="1"/>
      <c r="J430" s="1"/>
      <c r="K430" s="11"/>
      <c r="L430" s="20"/>
      <c r="M430" s="419"/>
      <c r="N430" s="20"/>
      <c r="O430" s="419"/>
      <c r="P430" s="288"/>
      <c r="Q430" s="20"/>
      <c r="R430" s="20"/>
      <c r="S430" s="427"/>
      <c r="T430" s="20"/>
      <c r="U430" s="20"/>
      <c r="V430" s="1"/>
      <c r="W430" s="1"/>
      <c r="X430" s="10"/>
      <c r="Y430" s="546"/>
    </row>
    <row r="431" spans="6:25" x14ac:dyDescent="0.2">
      <c r="F431" s="17"/>
      <c r="G431" s="17"/>
      <c r="H431" s="427"/>
      <c r="I431" s="1"/>
      <c r="J431" s="1"/>
      <c r="K431" s="11"/>
      <c r="L431" s="20"/>
      <c r="M431" s="419"/>
      <c r="N431" s="20"/>
      <c r="O431" s="419"/>
      <c r="P431" s="288"/>
      <c r="Q431" s="20"/>
      <c r="R431" s="20"/>
      <c r="S431" s="427"/>
      <c r="T431" s="20"/>
      <c r="U431" s="20"/>
      <c r="V431" s="1"/>
      <c r="W431" s="1"/>
      <c r="X431" s="10"/>
      <c r="Y431" s="546"/>
    </row>
    <row r="432" spans="6:25" x14ac:dyDescent="0.2">
      <c r="F432" s="17"/>
      <c r="G432" s="17"/>
      <c r="H432" s="427"/>
      <c r="I432" s="1"/>
      <c r="J432" s="1"/>
      <c r="K432" s="11"/>
      <c r="L432" s="20"/>
      <c r="M432" s="419"/>
      <c r="N432" s="20"/>
      <c r="O432" s="419"/>
      <c r="P432" s="288"/>
      <c r="Q432" s="20"/>
      <c r="R432" s="20"/>
      <c r="S432" s="427"/>
      <c r="T432" s="20"/>
      <c r="U432" s="20"/>
      <c r="V432" s="1"/>
      <c r="W432" s="1"/>
      <c r="X432" s="10"/>
      <c r="Y432" s="546"/>
    </row>
    <row r="433" spans="6:25" x14ac:dyDescent="0.2">
      <c r="F433" s="17"/>
      <c r="G433" s="17"/>
      <c r="H433" s="427"/>
      <c r="I433" s="1"/>
      <c r="J433" s="1"/>
      <c r="K433" s="11"/>
      <c r="L433" s="20"/>
      <c r="M433" s="419"/>
      <c r="N433" s="20"/>
      <c r="O433" s="419"/>
      <c r="P433" s="288"/>
      <c r="Q433" s="20"/>
      <c r="R433" s="20"/>
      <c r="S433" s="427"/>
      <c r="T433" s="20"/>
      <c r="U433" s="20"/>
      <c r="V433" s="1"/>
      <c r="W433" s="1"/>
      <c r="X433" s="10"/>
      <c r="Y433" s="546"/>
    </row>
    <row r="434" spans="6:25" x14ac:dyDescent="0.2">
      <c r="F434" s="17"/>
      <c r="G434" s="17"/>
      <c r="H434" s="427"/>
      <c r="I434" s="1"/>
      <c r="J434" s="1"/>
      <c r="K434" s="11"/>
      <c r="L434" s="20"/>
      <c r="M434" s="419"/>
      <c r="N434" s="20"/>
      <c r="O434" s="419"/>
      <c r="P434" s="288"/>
      <c r="Q434" s="20"/>
      <c r="R434" s="20"/>
      <c r="S434" s="427"/>
      <c r="T434" s="20"/>
      <c r="U434" s="20"/>
      <c r="V434" s="1"/>
      <c r="W434" s="1"/>
      <c r="X434" s="10"/>
      <c r="Y434" s="546"/>
    </row>
    <row r="435" spans="6:25" x14ac:dyDescent="0.2">
      <c r="F435" s="18"/>
      <c r="G435" s="18"/>
    </row>
    <row r="436" spans="6:25" x14ac:dyDescent="0.2">
      <c r="F436" s="18"/>
      <c r="G436" s="18"/>
    </row>
    <row r="437" spans="6:25" x14ac:dyDescent="0.2">
      <c r="F437" s="18"/>
      <c r="G437" s="18"/>
    </row>
    <row r="438" spans="6:25" x14ac:dyDescent="0.2">
      <c r="F438" s="18"/>
      <c r="G438" s="18"/>
    </row>
    <row r="439" spans="6:25" x14ac:dyDescent="0.2">
      <c r="F439" s="18"/>
      <c r="G439" s="18"/>
    </row>
    <row r="440" spans="6:25" x14ac:dyDescent="0.2">
      <c r="F440" s="18"/>
      <c r="G440" s="18"/>
    </row>
    <row r="441" spans="6:25" x14ac:dyDescent="0.2">
      <c r="F441" s="18"/>
      <c r="G441" s="18"/>
    </row>
    <row r="442" spans="6:25" x14ac:dyDescent="0.2">
      <c r="F442" s="18"/>
      <c r="G442" s="18"/>
    </row>
    <row r="443" spans="6:25" x14ac:dyDescent="0.2">
      <c r="F443" s="18"/>
      <c r="G443" s="18"/>
    </row>
    <row r="444" spans="6:25" x14ac:dyDescent="0.2">
      <c r="F444" s="18"/>
      <c r="G444" s="18"/>
    </row>
    <row r="445" spans="6:25" x14ac:dyDescent="0.2">
      <c r="F445" s="18"/>
      <c r="G445" s="18"/>
    </row>
    <row r="446" spans="6:25" x14ac:dyDescent="0.2">
      <c r="F446" s="18"/>
      <c r="G446" s="18"/>
    </row>
    <row r="447" spans="6:25" x14ac:dyDescent="0.2">
      <c r="F447" s="18"/>
      <c r="G447" s="18"/>
    </row>
    <row r="448" spans="6:25" x14ac:dyDescent="0.2">
      <c r="F448" s="18"/>
      <c r="G448" s="18"/>
    </row>
    <row r="449" spans="6:7" x14ac:dyDescent="0.2">
      <c r="F449" s="18"/>
      <c r="G449" s="18"/>
    </row>
    <row r="450" spans="6:7" x14ac:dyDescent="0.2">
      <c r="F450" s="18"/>
      <c r="G450" s="18"/>
    </row>
    <row r="451" spans="6:7" x14ac:dyDescent="0.2">
      <c r="F451" s="18"/>
      <c r="G451" s="18"/>
    </row>
    <row r="452" spans="6:7" x14ac:dyDescent="0.2">
      <c r="F452" s="18"/>
      <c r="G452" s="18"/>
    </row>
    <row r="453" spans="6:7" x14ac:dyDescent="0.2">
      <c r="F453" s="18"/>
      <c r="G453" s="18"/>
    </row>
    <row r="454" spans="6:7" x14ac:dyDescent="0.2">
      <c r="F454" s="18"/>
      <c r="G454" s="18"/>
    </row>
    <row r="455" spans="6:7" x14ac:dyDescent="0.2">
      <c r="F455" s="18"/>
      <c r="G455" s="18"/>
    </row>
    <row r="456" spans="6:7" x14ac:dyDescent="0.2">
      <c r="F456" s="18"/>
      <c r="G456" s="18"/>
    </row>
    <row r="457" spans="6:7" x14ac:dyDescent="0.2">
      <c r="F457" s="18"/>
      <c r="G457" s="18"/>
    </row>
    <row r="458" spans="6:7" x14ac:dyDescent="0.2">
      <c r="F458" s="18"/>
      <c r="G458" s="18"/>
    </row>
    <row r="459" spans="6:7" x14ac:dyDescent="0.2">
      <c r="F459" s="18"/>
      <c r="G459" s="18"/>
    </row>
    <row r="460" spans="6:7" x14ac:dyDescent="0.2">
      <c r="F460" s="18"/>
      <c r="G460" s="18"/>
    </row>
    <row r="461" spans="6:7" x14ac:dyDescent="0.2">
      <c r="F461" s="18"/>
      <c r="G461" s="18"/>
    </row>
    <row r="462" spans="6:7" x14ac:dyDescent="0.2">
      <c r="F462" s="18"/>
      <c r="G462" s="18"/>
    </row>
    <row r="463" spans="6:7" x14ac:dyDescent="0.2">
      <c r="F463" s="18"/>
      <c r="G463" s="18"/>
    </row>
    <row r="464" spans="6:7" x14ac:dyDescent="0.2">
      <c r="F464" s="18"/>
      <c r="G464" s="18"/>
    </row>
    <row r="465" spans="6:7" x14ac:dyDescent="0.2">
      <c r="F465" s="18"/>
      <c r="G465" s="18"/>
    </row>
    <row r="466" spans="6:7" x14ac:dyDescent="0.2">
      <c r="F466" s="18"/>
      <c r="G466" s="18"/>
    </row>
    <row r="467" spans="6:7" x14ac:dyDescent="0.2">
      <c r="F467" s="18"/>
      <c r="G467" s="18"/>
    </row>
    <row r="468" spans="6:7" x14ac:dyDescent="0.2">
      <c r="F468" s="18"/>
      <c r="G468" s="18"/>
    </row>
    <row r="469" spans="6:7" x14ac:dyDescent="0.2">
      <c r="F469" s="18"/>
      <c r="G469" s="18"/>
    </row>
    <row r="470" spans="6:7" x14ac:dyDescent="0.2">
      <c r="F470" s="18"/>
      <c r="G470" s="18"/>
    </row>
    <row r="471" spans="6:7" x14ac:dyDescent="0.2">
      <c r="F471" s="18"/>
      <c r="G471" s="18"/>
    </row>
    <row r="472" spans="6:7" x14ac:dyDescent="0.2">
      <c r="F472" s="18"/>
      <c r="G472" s="18"/>
    </row>
    <row r="473" spans="6:7" x14ac:dyDescent="0.2">
      <c r="F473" s="18"/>
      <c r="G473" s="18"/>
    </row>
    <row r="474" spans="6:7" x14ac:dyDescent="0.2">
      <c r="F474" s="18"/>
      <c r="G474" s="18"/>
    </row>
    <row r="475" spans="6:7" x14ac:dyDescent="0.2">
      <c r="F475" s="18"/>
      <c r="G475" s="18"/>
    </row>
    <row r="476" spans="6:7" x14ac:dyDescent="0.2">
      <c r="F476" s="18"/>
      <c r="G476" s="18"/>
    </row>
    <row r="477" spans="6:7" x14ac:dyDescent="0.2">
      <c r="F477" s="18"/>
      <c r="G477" s="18"/>
    </row>
    <row r="478" spans="6:7" x14ac:dyDescent="0.2">
      <c r="F478" s="18"/>
      <c r="G478" s="18"/>
    </row>
    <row r="479" spans="6:7" x14ac:dyDescent="0.2">
      <c r="F479" s="18"/>
      <c r="G479" s="18"/>
    </row>
    <row r="480" spans="6:7" x14ac:dyDescent="0.2">
      <c r="F480" s="18"/>
      <c r="G480" s="18"/>
    </row>
    <row r="481" spans="6:7" x14ac:dyDescent="0.2">
      <c r="F481" s="18"/>
      <c r="G481" s="18"/>
    </row>
    <row r="482" spans="6:7" x14ac:dyDescent="0.2">
      <c r="F482" s="18"/>
      <c r="G482" s="18"/>
    </row>
    <row r="483" spans="6:7" x14ac:dyDescent="0.2">
      <c r="F483" s="18"/>
      <c r="G483" s="18"/>
    </row>
    <row r="484" spans="6:7" x14ac:dyDescent="0.2">
      <c r="F484" s="18"/>
      <c r="G484" s="18"/>
    </row>
    <row r="485" spans="6:7" x14ac:dyDescent="0.2">
      <c r="F485" s="18"/>
      <c r="G485" s="18"/>
    </row>
    <row r="486" spans="6:7" x14ac:dyDescent="0.2">
      <c r="F486" s="18"/>
      <c r="G486" s="18"/>
    </row>
    <row r="487" spans="6:7" x14ac:dyDescent="0.2">
      <c r="F487" s="18"/>
      <c r="G487" s="18"/>
    </row>
    <row r="488" spans="6:7" x14ac:dyDescent="0.2">
      <c r="F488" s="18"/>
      <c r="G488" s="18"/>
    </row>
    <row r="489" spans="6:7" x14ac:dyDescent="0.2">
      <c r="F489" s="18"/>
      <c r="G489" s="18"/>
    </row>
    <row r="490" spans="6:7" x14ac:dyDescent="0.2">
      <c r="F490" s="18"/>
      <c r="G490" s="18"/>
    </row>
    <row r="491" spans="6:7" x14ac:dyDescent="0.2">
      <c r="F491" s="18"/>
      <c r="G491" s="18"/>
    </row>
    <row r="492" spans="6:7" x14ac:dyDescent="0.2">
      <c r="F492" s="18"/>
      <c r="G492" s="18"/>
    </row>
    <row r="493" spans="6:7" x14ac:dyDescent="0.2">
      <c r="F493" s="18"/>
      <c r="G493" s="18"/>
    </row>
    <row r="494" spans="6:7" x14ac:dyDescent="0.2">
      <c r="F494" s="18"/>
      <c r="G494" s="18"/>
    </row>
    <row r="495" spans="6:7" x14ac:dyDescent="0.2">
      <c r="F495" s="18"/>
      <c r="G495" s="18"/>
    </row>
    <row r="496" spans="6:7" x14ac:dyDescent="0.2">
      <c r="F496" s="18"/>
      <c r="G496" s="18"/>
    </row>
    <row r="497" spans="6:7" x14ac:dyDescent="0.2">
      <c r="F497" s="18"/>
      <c r="G497" s="18"/>
    </row>
    <row r="498" spans="6:7" x14ac:dyDescent="0.2">
      <c r="F498" s="18"/>
      <c r="G498" s="18"/>
    </row>
    <row r="499" spans="6:7" x14ac:dyDescent="0.2">
      <c r="F499" s="18"/>
      <c r="G499" s="18"/>
    </row>
    <row r="500" spans="6:7" x14ac:dyDescent="0.2">
      <c r="F500" s="18"/>
      <c r="G500" s="18"/>
    </row>
    <row r="501" spans="6:7" x14ac:dyDescent="0.2">
      <c r="F501" s="18"/>
      <c r="G501" s="18"/>
    </row>
    <row r="502" spans="6:7" x14ac:dyDescent="0.2">
      <c r="F502" s="18"/>
      <c r="G502" s="18"/>
    </row>
    <row r="503" spans="6:7" x14ac:dyDescent="0.2">
      <c r="F503" s="18"/>
      <c r="G503" s="18"/>
    </row>
    <row r="504" spans="6:7" x14ac:dyDescent="0.2">
      <c r="F504" s="18"/>
      <c r="G504" s="18"/>
    </row>
    <row r="505" spans="6:7" x14ac:dyDescent="0.2">
      <c r="F505" s="18"/>
      <c r="G505" s="18"/>
    </row>
    <row r="506" spans="6:7" x14ac:dyDescent="0.2">
      <c r="F506" s="18"/>
      <c r="G506" s="18"/>
    </row>
    <row r="507" spans="6:7" x14ac:dyDescent="0.2">
      <c r="F507" s="18"/>
      <c r="G507" s="18"/>
    </row>
    <row r="508" spans="6:7" x14ac:dyDescent="0.2">
      <c r="F508" s="18"/>
      <c r="G508" s="18"/>
    </row>
    <row r="509" spans="6:7" x14ac:dyDescent="0.2">
      <c r="F509" s="18"/>
      <c r="G509" s="18"/>
    </row>
    <row r="510" spans="6:7" x14ac:dyDescent="0.2">
      <c r="F510" s="18"/>
      <c r="G510" s="18"/>
    </row>
    <row r="511" spans="6:7" x14ac:dyDescent="0.2">
      <c r="F511" s="18"/>
      <c r="G511" s="18"/>
    </row>
    <row r="512" spans="6:7" x14ac:dyDescent="0.2">
      <c r="F512" s="18"/>
      <c r="G512" s="18"/>
    </row>
    <row r="513" spans="6:7" x14ac:dyDescent="0.2">
      <c r="F513" s="18"/>
      <c r="G513" s="18"/>
    </row>
    <row r="514" spans="6:7" x14ac:dyDescent="0.2">
      <c r="F514" s="18"/>
      <c r="G514" s="18"/>
    </row>
    <row r="515" spans="6:7" x14ac:dyDescent="0.2">
      <c r="F515" s="18"/>
      <c r="G515" s="18"/>
    </row>
    <row r="516" spans="6:7" x14ac:dyDescent="0.2">
      <c r="F516" s="18"/>
      <c r="G516" s="18"/>
    </row>
    <row r="517" spans="6:7" x14ac:dyDescent="0.2">
      <c r="F517" s="18"/>
      <c r="G517" s="18"/>
    </row>
    <row r="518" spans="6:7" x14ac:dyDescent="0.2">
      <c r="F518" s="18"/>
      <c r="G518" s="18"/>
    </row>
    <row r="519" spans="6:7" x14ac:dyDescent="0.2">
      <c r="F519" s="18"/>
      <c r="G519" s="18"/>
    </row>
    <row r="520" spans="6:7" x14ac:dyDescent="0.2">
      <c r="F520" s="18"/>
      <c r="G520" s="18"/>
    </row>
    <row r="521" spans="6:7" x14ac:dyDescent="0.2">
      <c r="F521" s="18"/>
      <c r="G521" s="18"/>
    </row>
    <row r="522" spans="6:7" x14ac:dyDescent="0.2">
      <c r="F522" s="18"/>
      <c r="G522" s="18"/>
    </row>
    <row r="523" spans="6:7" x14ac:dyDescent="0.2">
      <c r="F523" s="18"/>
      <c r="G523" s="18"/>
    </row>
    <row r="524" spans="6:7" x14ac:dyDescent="0.2">
      <c r="F524" s="18"/>
      <c r="G524" s="18"/>
    </row>
    <row r="525" spans="6:7" x14ac:dyDescent="0.2">
      <c r="F525" s="18"/>
      <c r="G525" s="18"/>
    </row>
    <row r="526" spans="6:7" x14ac:dyDescent="0.2">
      <c r="F526" s="18"/>
      <c r="G526" s="18"/>
    </row>
    <row r="527" spans="6:7" x14ac:dyDescent="0.2">
      <c r="F527" s="18"/>
      <c r="G527" s="18"/>
    </row>
    <row r="528" spans="6:7" x14ac:dyDescent="0.2">
      <c r="F528" s="18"/>
      <c r="G528" s="18"/>
    </row>
    <row r="529" spans="6:7" x14ac:dyDescent="0.2">
      <c r="F529" s="18"/>
      <c r="G529" s="18"/>
    </row>
    <row r="530" spans="6:7" x14ac:dyDescent="0.2">
      <c r="F530" s="18"/>
      <c r="G530" s="18"/>
    </row>
    <row r="531" spans="6:7" x14ac:dyDescent="0.2">
      <c r="F531" s="18"/>
      <c r="G531" s="18"/>
    </row>
    <row r="532" spans="6:7" x14ac:dyDescent="0.2">
      <c r="F532" s="18"/>
      <c r="G532" s="18"/>
    </row>
    <row r="533" spans="6:7" x14ac:dyDescent="0.2">
      <c r="F533" s="18"/>
      <c r="G533" s="18"/>
    </row>
    <row r="534" spans="6:7" x14ac:dyDescent="0.2">
      <c r="F534" s="18"/>
      <c r="G534" s="18"/>
    </row>
    <row r="535" spans="6:7" x14ac:dyDescent="0.2">
      <c r="F535" s="18"/>
      <c r="G535" s="18"/>
    </row>
    <row r="536" spans="6:7" x14ac:dyDescent="0.2">
      <c r="F536" s="18"/>
      <c r="G536" s="18"/>
    </row>
    <row r="537" spans="6:7" x14ac:dyDescent="0.2">
      <c r="F537" s="18"/>
      <c r="G537" s="18"/>
    </row>
    <row r="538" spans="6:7" x14ac:dyDescent="0.2">
      <c r="F538" s="18"/>
      <c r="G538" s="18"/>
    </row>
    <row r="539" spans="6:7" x14ac:dyDescent="0.2">
      <c r="F539" s="18"/>
      <c r="G539" s="18"/>
    </row>
    <row r="540" spans="6:7" x14ac:dyDescent="0.2">
      <c r="F540" s="18"/>
      <c r="G540" s="18"/>
    </row>
    <row r="541" spans="6:7" x14ac:dyDescent="0.2">
      <c r="F541" s="18"/>
      <c r="G541" s="18"/>
    </row>
    <row r="542" spans="6:7" x14ac:dyDescent="0.2">
      <c r="F542" s="18"/>
      <c r="G542" s="18"/>
    </row>
    <row r="543" spans="6:7" x14ac:dyDescent="0.2">
      <c r="F543" s="18"/>
      <c r="G543" s="18"/>
    </row>
    <row r="544" spans="6:7" x14ac:dyDescent="0.2">
      <c r="F544" s="18"/>
      <c r="G544" s="18"/>
    </row>
    <row r="545" spans="6:7" x14ac:dyDescent="0.2">
      <c r="F545" s="18"/>
      <c r="G545" s="18"/>
    </row>
    <row r="546" spans="6:7" x14ac:dyDescent="0.2">
      <c r="F546" s="18"/>
      <c r="G546" s="18"/>
    </row>
    <row r="547" spans="6:7" x14ac:dyDescent="0.2">
      <c r="F547" s="18"/>
      <c r="G547" s="18"/>
    </row>
    <row r="548" spans="6:7" x14ac:dyDescent="0.2">
      <c r="F548" s="18"/>
      <c r="G548" s="18"/>
    </row>
    <row r="549" spans="6:7" x14ac:dyDescent="0.2">
      <c r="F549" s="18"/>
      <c r="G549" s="18"/>
    </row>
    <row r="550" spans="6:7" x14ac:dyDescent="0.2">
      <c r="F550" s="18"/>
      <c r="G550" s="18"/>
    </row>
    <row r="551" spans="6:7" x14ac:dyDescent="0.2">
      <c r="F551" s="18"/>
      <c r="G551" s="18"/>
    </row>
    <row r="552" spans="6:7" x14ac:dyDescent="0.2">
      <c r="F552" s="18"/>
      <c r="G552" s="18"/>
    </row>
    <row r="553" spans="6:7" x14ac:dyDescent="0.2">
      <c r="F553" s="18"/>
      <c r="G553" s="18"/>
    </row>
    <row r="554" spans="6:7" x14ac:dyDescent="0.2">
      <c r="F554" s="18"/>
      <c r="G554" s="18"/>
    </row>
    <row r="555" spans="6:7" x14ac:dyDescent="0.2">
      <c r="F555" s="18"/>
      <c r="G555" s="18"/>
    </row>
    <row r="556" spans="6:7" x14ac:dyDescent="0.2">
      <c r="F556" s="18"/>
      <c r="G556" s="18"/>
    </row>
    <row r="557" spans="6:7" x14ac:dyDescent="0.2">
      <c r="F557" s="18"/>
      <c r="G557" s="18"/>
    </row>
    <row r="558" spans="6:7" x14ac:dyDescent="0.2">
      <c r="F558" s="18"/>
      <c r="G558" s="18"/>
    </row>
    <row r="559" spans="6:7" x14ac:dyDescent="0.2">
      <c r="F559" s="18"/>
      <c r="G559" s="18"/>
    </row>
    <row r="560" spans="6:7" x14ac:dyDescent="0.2">
      <c r="F560" s="18"/>
      <c r="G560" s="18"/>
    </row>
    <row r="561" spans="6:7" x14ac:dyDescent="0.2">
      <c r="F561" s="18"/>
      <c r="G561" s="18"/>
    </row>
    <row r="562" spans="6:7" x14ac:dyDescent="0.2">
      <c r="F562" s="18"/>
      <c r="G562" s="18"/>
    </row>
    <row r="563" spans="6:7" x14ac:dyDescent="0.2">
      <c r="F563" s="18"/>
      <c r="G563" s="18"/>
    </row>
    <row r="564" spans="6:7" x14ac:dyDescent="0.2">
      <c r="F564" s="18"/>
      <c r="G564" s="18"/>
    </row>
    <row r="565" spans="6:7" x14ac:dyDescent="0.2">
      <c r="F565" s="18"/>
      <c r="G565" s="18"/>
    </row>
    <row r="566" spans="6:7" x14ac:dyDescent="0.2">
      <c r="F566" s="18"/>
      <c r="G566" s="18"/>
    </row>
    <row r="567" spans="6:7" x14ac:dyDescent="0.2">
      <c r="F567" s="18"/>
      <c r="G567" s="18"/>
    </row>
    <row r="568" spans="6:7" x14ac:dyDescent="0.2">
      <c r="F568" s="18"/>
      <c r="G568" s="18"/>
    </row>
    <row r="569" spans="6:7" x14ac:dyDescent="0.2">
      <c r="F569" s="18"/>
      <c r="G569" s="18"/>
    </row>
    <row r="570" spans="6:7" x14ac:dyDescent="0.2">
      <c r="F570" s="18"/>
      <c r="G570" s="18"/>
    </row>
    <row r="571" spans="6:7" x14ac:dyDescent="0.2">
      <c r="F571" s="18"/>
      <c r="G571" s="18"/>
    </row>
    <row r="572" spans="6:7" x14ac:dyDescent="0.2">
      <c r="F572" s="18"/>
      <c r="G572" s="18"/>
    </row>
    <row r="573" spans="6:7" x14ac:dyDescent="0.2">
      <c r="F573" s="18"/>
      <c r="G573" s="18"/>
    </row>
    <row r="574" spans="6:7" x14ac:dyDescent="0.2">
      <c r="F574" s="18"/>
      <c r="G574" s="18"/>
    </row>
    <row r="575" spans="6:7" x14ac:dyDescent="0.2">
      <c r="F575" s="18"/>
      <c r="G575" s="18"/>
    </row>
    <row r="576" spans="6:7" x14ac:dyDescent="0.2">
      <c r="F576" s="18"/>
      <c r="G576" s="18"/>
    </row>
    <row r="577" spans="6:7" x14ac:dyDescent="0.2">
      <c r="F577" s="18"/>
      <c r="G577" s="18"/>
    </row>
    <row r="578" spans="6:7" x14ac:dyDescent="0.2">
      <c r="F578" s="18"/>
      <c r="G578" s="18"/>
    </row>
    <row r="579" spans="6:7" x14ac:dyDescent="0.2">
      <c r="F579" s="18"/>
      <c r="G579" s="18"/>
    </row>
    <row r="580" spans="6:7" x14ac:dyDescent="0.2">
      <c r="F580" s="18"/>
      <c r="G580" s="18"/>
    </row>
    <row r="581" spans="6:7" x14ac:dyDescent="0.2">
      <c r="F581" s="18"/>
      <c r="G581" s="18"/>
    </row>
    <row r="582" spans="6:7" x14ac:dyDescent="0.2">
      <c r="F582" s="18"/>
      <c r="G582" s="18"/>
    </row>
    <row r="583" spans="6:7" x14ac:dyDescent="0.2">
      <c r="F583" s="18"/>
      <c r="G583" s="18"/>
    </row>
    <row r="584" spans="6:7" x14ac:dyDescent="0.2">
      <c r="F584" s="18"/>
      <c r="G584" s="18"/>
    </row>
    <row r="585" spans="6:7" x14ac:dyDescent="0.2">
      <c r="F585" s="18"/>
      <c r="G585" s="18"/>
    </row>
    <row r="586" spans="6:7" x14ac:dyDescent="0.2">
      <c r="F586" s="18"/>
      <c r="G586" s="18"/>
    </row>
    <row r="587" spans="6:7" x14ac:dyDescent="0.2">
      <c r="F587" s="18"/>
      <c r="G587" s="18"/>
    </row>
    <row r="588" spans="6:7" x14ac:dyDescent="0.2">
      <c r="F588" s="18"/>
      <c r="G588" s="18"/>
    </row>
    <row r="589" spans="6:7" x14ac:dyDescent="0.2">
      <c r="F589" s="18"/>
      <c r="G589" s="18"/>
    </row>
    <row r="590" spans="6:7" x14ac:dyDescent="0.2">
      <c r="F590" s="18"/>
      <c r="G590" s="18"/>
    </row>
    <row r="591" spans="6:7" x14ac:dyDescent="0.2">
      <c r="F591" s="18"/>
      <c r="G591" s="18"/>
    </row>
    <row r="592" spans="6:7" x14ac:dyDescent="0.2">
      <c r="F592" s="18"/>
      <c r="G592" s="18"/>
    </row>
    <row r="593" spans="6:7" x14ac:dyDescent="0.2">
      <c r="F593" s="18"/>
      <c r="G593" s="18"/>
    </row>
    <row r="594" spans="6:7" x14ac:dyDescent="0.2">
      <c r="F594" s="18"/>
      <c r="G594" s="18"/>
    </row>
    <row r="595" spans="6:7" x14ac:dyDescent="0.2">
      <c r="F595" s="18"/>
      <c r="G595" s="18"/>
    </row>
    <row r="596" spans="6:7" x14ac:dyDescent="0.2">
      <c r="F596" s="18"/>
      <c r="G596" s="18"/>
    </row>
    <row r="597" spans="6:7" x14ac:dyDescent="0.2">
      <c r="F597" s="18"/>
      <c r="G597" s="18"/>
    </row>
    <row r="598" spans="6:7" x14ac:dyDescent="0.2">
      <c r="F598" s="18"/>
      <c r="G598" s="18"/>
    </row>
    <row r="599" spans="6:7" x14ac:dyDescent="0.2">
      <c r="F599" s="18"/>
      <c r="G599" s="18"/>
    </row>
    <row r="600" spans="6:7" x14ac:dyDescent="0.2">
      <c r="F600" s="18"/>
      <c r="G600" s="18"/>
    </row>
    <row r="601" spans="6:7" x14ac:dyDescent="0.2">
      <c r="F601" s="18"/>
      <c r="G601" s="18"/>
    </row>
    <row r="602" spans="6:7" x14ac:dyDescent="0.2">
      <c r="F602" s="18"/>
      <c r="G602" s="18"/>
    </row>
    <row r="603" spans="6:7" x14ac:dyDescent="0.2">
      <c r="F603" s="18"/>
      <c r="G603" s="18"/>
    </row>
    <row r="604" spans="6:7" x14ac:dyDescent="0.2">
      <c r="F604" s="18"/>
      <c r="G604" s="18"/>
    </row>
    <row r="605" spans="6:7" x14ac:dyDescent="0.2">
      <c r="F605" s="18"/>
      <c r="G605" s="18"/>
    </row>
    <row r="606" spans="6:7" x14ac:dyDescent="0.2">
      <c r="F606" s="18"/>
      <c r="G606" s="18"/>
    </row>
    <row r="607" spans="6:7" x14ac:dyDescent="0.2">
      <c r="F607" s="18"/>
      <c r="G607" s="18"/>
    </row>
    <row r="608" spans="6:7" x14ac:dyDescent="0.2">
      <c r="F608" s="18"/>
      <c r="G608" s="18"/>
    </row>
    <row r="609" spans="6:7" x14ac:dyDescent="0.2">
      <c r="F609" s="18"/>
      <c r="G609" s="18"/>
    </row>
    <row r="610" spans="6:7" x14ac:dyDescent="0.2">
      <c r="F610" s="18"/>
      <c r="G610" s="18"/>
    </row>
    <row r="611" spans="6:7" x14ac:dyDescent="0.2">
      <c r="F611" s="18"/>
      <c r="G611" s="18"/>
    </row>
    <row r="612" spans="6:7" x14ac:dyDescent="0.2">
      <c r="F612" s="18"/>
      <c r="G612" s="18"/>
    </row>
    <row r="613" spans="6:7" x14ac:dyDescent="0.2">
      <c r="F613" s="18"/>
      <c r="G613" s="18"/>
    </row>
    <row r="614" spans="6:7" x14ac:dyDescent="0.2">
      <c r="F614" s="18"/>
      <c r="G614" s="18"/>
    </row>
    <row r="615" spans="6:7" x14ac:dyDescent="0.2">
      <c r="F615" s="18"/>
      <c r="G615" s="18"/>
    </row>
    <row r="616" spans="6:7" x14ac:dyDescent="0.2">
      <c r="F616" s="18"/>
      <c r="G616" s="18"/>
    </row>
    <row r="617" spans="6:7" x14ac:dyDescent="0.2">
      <c r="F617" s="18"/>
      <c r="G617" s="18"/>
    </row>
    <row r="618" spans="6:7" x14ac:dyDescent="0.2">
      <c r="F618" s="18"/>
      <c r="G618" s="18"/>
    </row>
    <row r="619" spans="6:7" x14ac:dyDescent="0.2">
      <c r="F619" s="18"/>
      <c r="G619" s="18"/>
    </row>
    <row r="620" spans="6:7" x14ac:dyDescent="0.2">
      <c r="F620" s="18"/>
      <c r="G620" s="18"/>
    </row>
    <row r="621" spans="6:7" x14ac:dyDescent="0.2">
      <c r="F621" s="18"/>
      <c r="G621" s="18"/>
    </row>
    <row r="622" spans="6:7" x14ac:dyDescent="0.2">
      <c r="F622" s="18"/>
      <c r="G622" s="18"/>
    </row>
    <row r="623" spans="6:7" x14ac:dyDescent="0.2">
      <c r="F623" s="18"/>
      <c r="G623" s="18"/>
    </row>
    <row r="624" spans="6:7" x14ac:dyDescent="0.2">
      <c r="F624" s="18"/>
      <c r="G624" s="18"/>
    </row>
    <row r="625" spans="6:7" x14ac:dyDescent="0.2">
      <c r="F625" s="18"/>
      <c r="G625" s="18"/>
    </row>
    <row r="626" spans="6:7" x14ac:dyDescent="0.2">
      <c r="F626" s="18"/>
      <c r="G626" s="18"/>
    </row>
    <row r="627" spans="6:7" x14ac:dyDescent="0.2">
      <c r="F627" s="18"/>
      <c r="G627" s="18"/>
    </row>
    <row r="628" spans="6:7" x14ac:dyDescent="0.2">
      <c r="F628" s="18"/>
      <c r="G628" s="18"/>
    </row>
    <row r="629" spans="6:7" x14ac:dyDescent="0.2">
      <c r="F629" s="18"/>
      <c r="G629" s="18"/>
    </row>
    <row r="630" spans="6:7" x14ac:dyDescent="0.2">
      <c r="F630" s="18"/>
      <c r="G630" s="18"/>
    </row>
    <row r="631" spans="6:7" x14ac:dyDescent="0.2">
      <c r="F631" s="18"/>
      <c r="G631" s="18"/>
    </row>
    <row r="632" spans="6:7" x14ac:dyDescent="0.2">
      <c r="F632" s="18"/>
      <c r="G632" s="18"/>
    </row>
    <row r="633" spans="6:7" x14ac:dyDescent="0.2">
      <c r="F633" s="18"/>
      <c r="G633" s="18"/>
    </row>
    <row r="634" spans="6:7" x14ac:dyDescent="0.2">
      <c r="F634" s="18"/>
      <c r="G634" s="18"/>
    </row>
    <row r="635" spans="6:7" x14ac:dyDescent="0.2">
      <c r="F635" s="18"/>
      <c r="G635" s="18"/>
    </row>
    <row r="636" spans="6:7" x14ac:dyDescent="0.2">
      <c r="F636" s="18"/>
      <c r="G636" s="18"/>
    </row>
    <row r="637" spans="6:7" x14ac:dyDescent="0.2">
      <c r="F637" s="18"/>
      <c r="G637" s="18"/>
    </row>
    <row r="638" spans="6:7" x14ac:dyDescent="0.2">
      <c r="F638" s="18"/>
      <c r="G638" s="18"/>
    </row>
    <row r="639" spans="6:7" x14ac:dyDescent="0.2">
      <c r="F639" s="18"/>
      <c r="G639" s="18"/>
    </row>
    <row r="640" spans="6:7" x14ac:dyDescent="0.2">
      <c r="F640" s="18"/>
      <c r="G640" s="18"/>
    </row>
    <row r="641" spans="6:7" x14ac:dyDescent="0.2">
      <c r="F641" s="18"/>
      <c r="G641" s="18"/>
    </row>
    <row r="642" spans="6:7" x14ac:dyDescent="0.2">
      <c r="F642" s="18"/>
      <c r="G642" s="18"/>
    </row>
    <row r="643" spans="6:7" x14ac:dyDescent="0.2">
      <c r="F643" s="18"/>
      <c r="G643" s="18"/>
    </row>
    <row r="644" spans="6:7" x14ac:dyDescent="0.2">
      <c r="F644" s="18"/>
      <c r="G644" s="18"/>
    </row>
    <row r="645" spans="6:7" x14ac:dyDescent="0.2">
      <c r="F645" s="18"/>
      <c r="G645" s="18"/>
    </row>
    <row r="646" spans="6:7" x14ac:dyDescent="0.2">
      <c r="F646" s="18"/>
      <c r="G646" s="18"/>
    </row>
    <row r="647" spans="6:7" x14ac:dyDescent="0.2">
      <c r="F647" s="18"/>
      <c r="G647" s="18"/>
    </row>
    <row r="648" spans="6:7" x14ac:dyDescent="0.2">
      <c r="F648" s="18"/>
      <c r="G648" s="18"/>
    </row>
    <row r="649" spans="6:7" x14ac:dyDescent="0.2">
      <c r="F649" s="18"/>
      <c r="G649" s="18"/>
    </row>
    <row r="650" spans="6:7" x14ac:dyDescent="0.2">
      <c r="F650" s="18"/>
      <c r="G650" s="18"/>
    </row>
    <row r="651" spans="6:7" x14ac:dyDescent="0.2">
      <c r="F651" s="18"/>
      <c r="G651" s="18"/>
    </row>
    <row r="652" spans="6:7" x14ac:dyDescent="0.2">
      <c r="F652" s="18"/>
      <c r="G652" s="18"/>
    </row>
    <row r="653" spans="6:7" x14ac:dyDescent="0.2">
      <c r="F653" s="18"/>
      <c r="G653" s="18"/>
    </row>
    <row r="654" spans="6:7" x14ac:dyDescent="0.2">
      <c r="F654" s="18"/>
      <c r="G654" s="18"/>
    </row>
    <row r="655" spans="6:7" x14ac:dyDescent="0.2">
      <c r="F655" s="18"/>
      <c r="G655" s="18"/>
    </row>
    <row r="656" spans="6:7" x14ac:dyDescent="0.2">
      <c r="F656" s="18"/>
      <c r="G656" s="18"/>
    </row>
    <row r="657" spans="6:7" x14ac:dyDescent="0.2">
      <c r="F657" s="18"/>
      <c r="G657" s="18"/>
    </row>
    <row r="658" spans="6:7" x14ac:dyDescent="0.2">
      <c r="F658" s="18"/>
      <c r="G658" s="18"/>
    </row>
    <row r="659" spans="6:7" x14ac:dyDescent="0.2">
      <c r="F659" s="18"/>
      <c r="G659" s="18"/>
    </row>
    <row r="660" spans="6:7" x14ac:dyDescent="0.2">
      <c r="F660" s="18"/>
      <c r="G660" s="18"/>
    </row>
    <row r="661" spans="6:7" x14ac:dyDescent="0.2">
      <c r="F661" s="18"/>
      <c r="G661" s="18"/>
    </row>
    <row r="662" spans="6:7" x14ac:dyDescent="0.2">
      <c r="F662" s="18"/>
      <c r="G662" s="18"/>
    </row>
    <row r="663" spans="6:7" x14ac:dyDescent="0.2">
      <c r="F663" s="18"/>
      <c r="G663" s="18"/>
    </row>
    <row r="664" spans="6:7" x14ac:dyDescent="0.2">
      <c r="F664" s="18"/>
      <c r="G664" s="18"/>
    </row>
    <row r="665" spans="6:7" x14ac:dyDescent="0.2">
      <c r="F665" s="18"/>
      <c r="G665" s="18"/>
    </row>
    <row r="666" spans="6:7" x14ac:dyDescent="0.2">
      <c r="F666" s="18"/>
      <c r="G666" s="18"/>
    </row>
    <row r="667" spans="6:7" x14ac:dyDescent="0.2">
      <c r="F667" s="18"/>
      <c r="G667" s="18"/>
    </row>
    <row r="668" spans="6:7" x14ac:dyDescent="0.2">
      <c r="F668" s="18"/>
      <c r="G668" s="18"/>
    </row>
    <row r="669" spans="6:7" x14ac:dyDescent="0.2">
      <c r="F669" s="18"/>
      <c r="G669" s="18"/>
    </row>
    <row r="670" spans="6:7" x14ac:dyDescent="0.2">
      <c r="F670" s="18"/>
      <c r="G670" s="18"/>
    </row>
    <row r="671" spans="6:7" x14ac:dyDescent="0.2">
      <c r="F671" s="18"/>
      <c r="G671" s="18"/>
    </row>
    <row r="672" spans="6:7" x14ac:dyDescent="0.2">
      <c r="F672" s="18"/>
      <c r="G672" s="18"/>
    </row>
    <row r="673" spans="6:7" x14ac:dyDescent="0.2">
      <c r="F673" s="18"/>
      <c r="G673" s="18"/>
    </row>
    <row r="674" spans="6:7" x14ac:dyDescent="0.2">
      <c r="F674" s="18"/>
      <c r="G674" s="18"/>
    </row>
    <row r="675" spans="6:7" x14ac:dyDescent="0.2">
      <c r="F675" s="18"/>
      <c r="G675" s="18"/>
    </row>
    <row r="676" spans="6:7" x14ac:dyDescent="0.2">
      <c r="F676" s="18"/>
      <c r="G676" s="18"/>
    </row>
    <row r="677" spans="6:7" x14ac:dyDescent="0.2">
      <c r="F677" s="18"/>
      <c r="G677" s="18"/>
    </row>
    <row r="678" spans="6:7" x14ac:dyDescent="0.2">
      <c r="F678" s="18"/>
      <c r="G678" s="18"/>
    </row>
    <row r="679" spans="6:7" x14ac:dyDescent="0.2">
      <c r="F679" s="18"/>
      <c r="G679" s="18"/>
    </row>
    <row r="680" spans="6:7" x14ac:dyDescent="0.2">
      <c r="F680" s="18"/>
      <c r="G680" s="18"/>
    </row>
    <row r="681" spans="6:7" x14ac:dyDescent="0.2">
      <c r="F681" s="18"/>
      <c r="G681" s="18"/>
    </row>
    <row r="682" spans="6:7" x14ac:dyDescent="0.2">
      <c r="F682" s="18"/>
      <c r="G682" s="18"/>
    </row>
    <row r="683" spans="6:7" x14ac:dyDescent="0.2">
      <c r="F683" s="18"/>
      <c r="G683" s="18"/>
    </row>
    <row r="684" spans="6:7" x14ac:dyDescent="0.2">
      <c r="F684" s="18"/>
      <c r="G684" s="18"/>
    </row>
    <row r="685" spans="6:7" x14ac:dyDescent="0.2">
      <c r="F685" s="18"/>
      <c r="G685" s="18"/>
    </row>
    <row r="686" spans="6:7" x14ac:dyDescent="0.2">
      <c r="F686" s="18"/>
      <c r="G686" s="18"/>
    </row>
    <row r="687" spans="6:7" x14ac:dyDescent="0.2">
      <c r="F687" s="18"/>
      <c r="G687" s="18"/>
    </row>
    <row r="688" spans="6:7" x14ac:dyDescent="0.2">
      <c r="F688" s="18"/>
      <c r="G688" s="18"/>
    </row>
    <row r="689" spans="6:7" x14ac:dyDescent="0.2">
      <c r="F689" s="18"/>
      <c r="G689" s="18"/>
    </row>
    <row r="690" spans="6:7" x14ac:dyDescent="0.2">
      <c r="F690" s="18"/>
      <c r="G690" s="18"/>
    </row>
    <row r="691" spans="6:7" x14ac:dyDescent="0.2">
      <c r="F691" s="18"/>
      <c r="G691" s="18"/>
    </row>
    <row r="692" spans="6:7" x14ac:dyDescent="0.2">
      <c r="F692" s="18"/>
      <c r="G692" s="18"/>
    </row>
    <row r="693" spans="6:7" x14ac:dyDescent="0.2">
      <c r="F693" s="18"/>
      <c r="G693" s="18"/>
    </row>
    <row r="694" spans="6:7" x14ac:dyDescent="0.2">
      <c r="F694" s="18"/>
      <c r="G694" s="18"/>
    </row>
    <row r="695" spans="6:7" x14ac:dyDescent="0.2">
      <c r="F695" s="18"/>
      <c r="G695" s="18"/>
    </row>
    <row r="696" spans="6:7" x14ac:dyDescent="0.2">
      <c r="F696" s="18"/>
      <c r="G696" s="18"/>
    </row>
    <row r="697" spans="6:7" x14ac:dyDescent="0.2">
      <c r="F697" s="18"/>
      <c r="G697" s="18"/>
    </row>
    <row r="698" spans="6:7" x14ac:dyDescent="0.2">
      <c r="F698" s="18"/>
      <c r="G698" s="18"/>
    </row>
    <row r="699" spans="6:7" x14ac:dyDescent="0.2">
      <c r="F699" s="18"/>
      <c r="G699" s="18"/>
    </row>
    <row r="700" spans="6:7" x14ac:dyDescent="0.2">
      <c r="F700" s="18"/>
      <c r="G700" s="18"/>
    </row>
    <row r="701" spans="6:7" x14ac:dyDescent="0.2">
      <c r="F701" s="18"/>
      <c r="G701" s="18"/>
    </row>
    <row r="702" spans="6:7" x14ac:dyDescent="0.2">
      <c r="F702" s="18"/>
      <c r="G702" s="18"/>
    </row>
    <row r="703" spans="6:7" x14ac:dyDescent="0.2">
      <c r="F703" s="18"/>
      <c r="G703" s="18"/>
    </row>
    <row r="704" spans="6:7" x14ac:dyDescent="0.2">
      <c r="F704" s="18"/>
      <c r="G704" s="18"/>
    </row>
    <row r="705" spans="6:7" x14ac:dyDescent="0.2">
      <c r="F705" s="18"/>
      <c r="G705" s="18"/>
    </row>
    <row r="706" spans="6:7" x14ac:dyDescent="0.2">
      <c r="F706" s="18"/>
      <c r="G706" s="18"/>
    </row>
    <row r="707" spans="6:7" x14ac:dyDescent="0.2">
      <c r="F707" s="18"/>
      <c r="G707" s="18"/>
    </row>
    <row r="708" spans="6:7" x14ac:dyDescent="0.2">
      <c r="F708" s="18"/>
      <c r="G708" s="18"/>
    </row>
    <row r="709" spans="6:7" x14ac:dyDescent="0.2">
      <c r="F709" s="18"/>
      <c r="G709" s="18"/>
    </row>
    <row r="710" spans="6:7" x14ac:dyDescent="0.2">
      <c r="F710" s="18"/>
      <c r="G710" s="18"/>
    </row>
    <row r="711" spans="6:7" x14ac:dyDescent="0.2">
      <c r="F711" s="18"/>
      <c r="G711" s="18"/>
    </row>
    <row r="712" spans="6:7" x14ac:dyDescent="0.2">
      <c r="F712" s="18"/>
      <c r="G712" s="18"/>
    </row>
    <row r="713" spans="6:7" x14ac:dyDescent="0.2">
      <c r="F713" s="18"/>
      <c r="G713" s="18"/>
    </row>
    <row r="714" spans="6:7" x14ac:dyDescent="0.2">
      <c r="F714" s="18"/>
      <c r="G714" s="18"/>
    </row>
    <row r="715" spans="6:7" x14ac:dyDescent="0.2">
      <c r="F715" s="18"/>
      <c r="G715" s="18"/>
    </row>
    <row r="716" spans="6:7" x14ac:dyDescent="0.2">
      <c r="F716" s="18"/>
      <c r="G716" s="18"/>
    </row>
    <row r="717" spans="6:7" x14ac:dyDescent="0.2">
      <c r="F717" s="18"/>
      <c r="G717" s="18"/>
    </row>
    <row r="718" spans="6:7" x14ac:dyDescent="0.2">
      <c r="F718" s="18"/>
      <c r="G718" s="18"/>
    </row>
    <row r="719" spans="6:7" x14ac:dyDescent="0.2">
      <c r="F719" s="18"/>
      <c r="G719" s="18"/>
    </row>
    <row r="720" spans="6:7" x14ac:dyDescent="0.2">
      <c r="F720" s="18"/>
      <c r="G720" s="18"/>
    </row>
    <row r="721" spans="6:7" x14ac:dyDescent="0.2">
      <c r="F721" s="18"/>
      <c r="G721" s="18"/>
    </row>
    <row r="722" spans="6:7" x14ac:dyDescent="0.2">
      <c r="F722" s="18"/>
      <c r="G722" s="18"/>
    </row>
    <row r="723" spans="6:7" x14ac:dyDescent="0.2">
      <c r="F723" s="18"/>
      <c r="G723" s="18"/>
    </row>
    <row r="724" spans="6:7" x14ac:dyDescent="0.2">
      <c r="F724" s="18"/>
      <c r="G724" s="18"/>
    </row>
    <row r="725" spans="6:7" x14ac:dyDescent="0.2">
      <c r="F725" s="18"/>
      <c r="G725" s="18"/>
    </row>
    <row r="726" spans="6:7" x14ac:dyDescent="0.2">
      <c r="F726" s="18"/>
      <c r="G726" s="18"/>
    </row>
    <row r="727" spans="6:7" x14ac:dyDescent="0.2">
      <c r="F727" s="18"/>
      <c r="G727" s="18"/>
    </row>
    <row r="728" spans="6:7" x14ac:dyDescent="0.2">
      <c r="F728" s="18"/>
      <c r="G728" s="18"/>
    </row>
    <row r="729" spans="6:7" x14ac:dyDescent="0.2">
      <c r="F729" s="18"/>
      <c r="G729" s="18"/>
    </row>
    <row r="730" spans="6:7" x14ac:dyDescent="0.2">
      <c r="F730" s="18"/>
      <c r="G730" s="18"/>
    </row>
    <row r="731" spans="6:7" x14ac:dyDescent="0.2">
      <c r="F731" s="18"/>
      <c r="G731" s="18"/>
    </row>
    <row r="732" spans="6:7" x14ac:dyDescent="0.2">
      <c r="F732" s="18"/>
      <c r="G732" s="18"/>
    </row>
    <row r="733" spans="6:7" x14ac:dyDescent="0.2">
      <c r="F733" s="18"/>
      <c r="G733" s="18"/>
    </row>
    <row r="734" spans="6:7" x14ac:dyDescent="0.2">
      <c r="F734" s="18"/>
      <c r="G734" s="18"/>
    </row>
    <row r="735" spans="6:7" x14ac:dyDescent="0.2">
      <c r="F735" s="18"/>
      <c r="G735" s="18"/>
    </row>
    <row r="736" spans="6:7" x14ac:dyDescent="0.2">
      <c r="F736" s="18"/>
      <c r="G736" s="18"/>
    </row>
    <row r="737" spans="6:7" x14ac:dyDescent="0.2">
      <c r="F737" s="18"/>
      <c r="G737" s="18"/>
    </row>
    <row r="738" spans="6:7" x14ac:dyDescent="0.2">
      <c r="F738" s="18"/>
      <c r="G738" s="18"/>
    </row>
    <row r="739" spans="6:7" x14ac:dyDescent="0.2">
      <c r="F739" s="18"/>
      <c r="G739" s="18"/>
    </row>
    <row r="740" spans="6:7" x14ac:dyDescent="0.2">
      <c r="F740" s="18"/>
      <c r="G740" s="18"/>
    </row>
    <row r="741" spans="6:7" x14ac:dyDescent="0.2">
      <c r="F741" s="18"/>
      <c r="G741" s="18"/>
    </row>
    <row r="742" spans="6:7" x14ac:dyDescent="0.2">
      <c r="F742" s="18"/>
      <c r="G742" s="18"/>
    </row>
    <row r="743" spans="6:7" x14ac:dyDescent="0.2">
      <c r="F743" s="18"/>
      <c r="G743" s="18"/>
    </row>
    <row r="744" spans="6:7" x14ac:dyDescent="0.2">
      <c r="F744" s="18"/>
      <c r="G744" s="18"/>
    </row>
    <row r="745" spans="6:7" x14ac:dyDescent="0.2">
      <c r="F745" s="18"/>
      <c r="G745" s="18"/>
    </row>
    <row r="746" spans="6:7" x14ac:dyDescent="0.2">
      <c r="F746" s="18"/>
      <c r="G746" s="18"/>
    </row>
    <row r="747" spans="6:7" x14ac:dyDescent="0.2">
      <c r="F747" s="18"/>
      <c r="G747" s="18"/>
    </row>
    <row r="748" spans="6:7" x14ac:dyDescent="0.2">
      <c r="F748" s="18"/>
      <c r="G748" s="18"/>
    </row>
    <row r="749" spans="6:7" x14ac:dyDescent="0.2">
      <c r="F749" s="18"/>
      <c r="G749" s="18"/>
    </row>
    <row r="750" spans="6:7" x14ac:dyDescent="0.2">
      <c r="F750" s="18"/>
      <c r="G750" s="18"/>
    </row>
    <row r="751" spans="6:7" x14ac:dyDescent="0.2">
      <c r="F751" s="18"/>
      <c r="G751" s="18"/>
    </row>
    <row r="752" spans="6:7" x14ac:dyDescent="0.2">
      <c r="F752" s="18"/>
      <c r="G752" s="18"/>
    </row>
    <row r="753" spans="6:7" x14ac:dyDescent="0.2">
      <c r="F753" s="18"/>
      <c r="G753" s="18"/>
    </row>
    <row r="754" spans="6:7" x14ac:dyDescent="0.2">
      <c r="F754" s="18"/>
      <c r="G754" s="18"/>
    </row>
    <row r="755" spans="6:7" x14ac:dyDescent="0.2">
      <c r="F755" s="18"/>
      <c r="G755" s="18"/>
    </row>
    <row r="756" spans="6:7" x14ac:dyDescent="0.2">
      <c r="F756" s="18"/>
      <c r="G756" s="18"/>
    </row>
    <row r="757" spans="6:7" x14ac:dyDescent="0.2">
      <c r="F757" s="18"/>
      <c r="G757" s="18"/>
    </row>
    <row r="758" spans="6:7" x14ac:dyDescent="0.2">
      <c r="F758" s="18"/>
      <c r="G758" s="18"/>
    </row>
    <row r="759" spans="6:7" x14ac:dyDescent="0.2">
      <c r="F759" s="18"/>
      <c r="G759" s="18"/>
    </row>
    <row r="760" spans="6:7" x14ac:dyDescent="0.2">
      <c r="F760" s="18"/>
      <c r="G760" s="18"/>
    </row>
    <row r="761" spans="6:7" x14ac:dyDescent="0.2">
      <c r="F761" s="18"/>
      <c r="G761" s="18"/>
    </row>
    <row r="762" spans="6:7" x14ac:dyDescent="0.2">
      <c r="F762" s="18"/>
      <c r="G762" s="18"/>
    </row>
    <row r="763" spans="6:7" x14ac:dyDescent="0.2">
      <c r="F763" s="18"/>
      <c r="G763" s="18"/>
    </row>
    <row r="764" spans="6:7" x14ac:dyDescent="0.2">
      <c r="F764" s="18"/>
      <c r="G764" s="18"/>
    </row>
    <row r="765" spans="6:7" x14ac:dyDescent="0.2">
      <c r="F765" s="18"/>
      <c r="G765" s="18"/>
    </row>
    <row r="766" spans="6:7" x14ac:dyDescent="0.2">
      <c r="F766" s="18"/>
      <c r="G766" s="18"/>
    </row>
    <row r="767" spans="6:7" x14ac:dyDescent="0.2">
      <c r="F767" s="18"/>
      <c r="G767" s="18"/>
    </row>
    <row r="768" spans="6:7" x14ac:dyDescent="0.2">
      <c r="F768" s="18"/>
      <c r="G768" s="18"/>
    </row>
    <row r="769" spans="6:7" x14ac:dyDescent="0.2">
      <c r="F769" s="18"/>
      <c r="G769" s="18"/>
    </row>
    <row r="770" spans="6:7" x14ac:dyDescent="0.2">
      <c r="F770" s="18"/>
      <c r="G770" s="18"/>
    </row>
    <row r="771" spans="6:7" x14ac:dyDescent="0.2">
      <c r="F771" s="18"/>
      <c r="G771" s="18"/>
    </row>
    <row r="772" spans="6:7" x14ac:dyDescent="0.2">
      <c r="F772" s="18"/>
      <c r="G772" s="18"/>
    </row>
    <row r="773" spans="6:7" x14ac:dyDescent="0.2">
      <c r="F773" s="18"/>
      <c r="G773" s="18"/>
    </row>
    <row r="774" spans="6:7" x14ac:dyDescent="0.2">
      <c r="F774" s="18"/>
      <c r="G774" s="18"/>
    </row>
    <row r="775" spans="6:7" x14ac:dyDescent="0.2">
      <c r="F775" s="18"/>
      <c r="G775" s="18"/>
    </row>
    <row r="776" spans="6:7" x14ac:dyDescent="0.2">
      <c r="F776" s="18"/>
      <c r="G776" s="18"/>
    </row>
    <row r="777" spans="6:7" x14ac:dyDescent="0.2">
      <c r="F777" s="18"/>
      <c r="G777" s="18"/>
    </row>
    <row r="778" spans="6:7" x14ac:dyDescent="0.2">
      <c r="F778" s="18"/>
      <c r="G778" s="18"/>
    </row>
    <row r="779" spans="6:7" x14ac:dyDescent="0.2">
      <c r="F779" s="18"/>
      <c r="G779" s="18"/>
    </row>
    <row r="780" spans="6:7" x14ac:dyDescent="0.2">
      <c r="F780" s="18"/>
      <c r="G780" s="18"/>
    </row>
    <row r="781" spans="6:7" x14ac:dyDescent="0.2">
      <c r="F781" s="18"/>
      <c r="G781" s="18"/>
    </row>
    <row r="782" spans="6:7" x14ac:dyDescent="0.2">
      <c r="F782" s="18"/>
      <c r="G782" s="18"/>
    </row>
    <row r="783" spans="6:7" x14ac:dyDescent="0.2">
      <c r="F783" s="18"/>
      <c r="G783" s="18"/>
    </row>
    <row r="784" spans="6:7" x14ac:dyDescent="0.2">
      <c r="F784" s="18"/>
      <c r="G784" s="18"/>
    </row>
    <row r="785" spans="6:7" x14ac:dyDescent="0.2">
      <c r="F785" s="18"/>
      <c r="G785" s="18"/>
    </row>
    <row r="786" spans="6:7" x14ac:dyDescent="0.2">
      <c r="F786" s="18"/>
      <c r="G786" s="18"/>
    </row>
    <row r="787" spans="6:7" x14ac:dyDescent="0.2">
      <c r="F787" s="18"/>
      <c r="G787" s="18"/>
    </row>
    <row r="788" spans="6:7" x14ac:dyDescent="0.2">
      <c r="F788" s="18"/>
      <c r="G788" s="18"/>
    </row>
    <row r="789" spans="6:7" x14ac:dyDescent="0.2">
      <c r="F789" s="18"/>
      <c r="G789" s="18"/>
    </row>
    <row r="790" spans="6:7" x14ac:dyDescent="0.2">
      <c r="F790" s="18"/>
      <c r="G790" s="18"/>
    </row>
    <row r="791" spans="6:7" x14ac:dyDescent="0.2">
      <c r="F791" s="18"/>
      <c r="G791" s="18"/>
    </row>
    <row r="792" spans="6:7" x14ac:dyDescent="0.2">
      <c r="F792" s="18"/>
      <c r="G792" s="18"/>
    </row>
    <row r="793" spans="6:7" x14ac:dyDescent="0.2">
      <c r="F793" s="18"/>
      <c r="G793" s="18"/>
    </row>
    <row r="794" spans="6:7" x14ac:dyDescent="0.2">
      <c r="F794" s="18"/>
      <c r="G794" s="18"/>
    </row>
    <row r="795" spans="6:7" x14ac:dyDescent="0.2">
      <c r="F795" s="18"/>
      <c r="G795" s="18"/>
    </row>
    <row r="796" spans="6:7" x14ac:dyDescent="0.2">
      <c r="F796" s="18"/>
      <c r="G796" s="18"/>
    </row>
    <row r="797" spans="6:7" x14ac:dyDescent="0.2">
      <c r="F797" s="18"/>
      <c r="G797" s="18"/>
    </row>
    <row r="798" spans="6:7" x14ac:dyDescent="0.2">
      <c r="F798" s="18"/>
      <c r="G798" s="18"/>
    </row>
    <row r="799" spans="6:7" x14ac:dyDescent="0.2">
      <c r="F799" s="18"/>
      <c r="G799" s="18"/>
    </row>
    <row r="800" spans="6:7" x14ac:dyDescent="0.2">
      <c r="F800" s="18"/>
      <c r="G800" s="18"/>
    </row>
    <row r="801" spans="6:7" x14ac:dyDescent="0.2">
      <c r="F801" s="18"/>
      <c r="G801" s="18"/>
    </row>
    <row r="802" spans="6:7" x14ac:dyDescent="0.2">
      <c r="F802" s="18"/>
      <c r="G802" s="18"/>
    </row>
    <row r="803" spans="6:7" x14ac:dyDescent="0.2">
      <c r="F803" s="18"/>
      <c r="G803" s="18"/>
    </row>
    <row r="804" spans="6:7" x14ac:dyDescent="0.2">
      <c r="F804" s="18"/>
      <c r="G804" s="18"/>
    </row>
    <row r="805" spans="6:7" x14ac:dyDescent="0.2">
      <c r="F805" s="18"/>
      <c r="G805" s="18"/>
    </row>
    <row r="806" spans="6:7" x14ac:dyDescent="0.2">
      <c r="F806" s="18"/>
      <c r="G806" s="18"/>
    </row>
    <row r="807" spans="6:7" x14ac:dyDescent="0.2">
      <c r="F807" s="18"/>
      <c r="G807" s="18"/>
    </row>
    <row r="808" spans="6:7" x14ac:dyDescent="0.2">
      <c r="F808" s="18"/>
      <c r="G808" s="18"/>
    </row>
    <row r="809" spans="6:7" x14ac:dyDescent="0.2">
      <c r="F809" s="18"/>
      <c r="G809" s="18"/>
    </row>
    <row r="810" spans="6:7" x14ac:dyDescent="0.2">
      <c r="F810" s="18"/>
      <c r="G810" s="18"/>
    </row>
    <row r="811" spans="6:7" x14ac:dyDescent="0.2">
      <c r="F811" s="18"/>
      <c r="G811" s="18"/>
    </row>
    <row r="812" spans="6:7" x14ac:dyDescent="0.2">
      <c r="F812" s="18"/>
      <c r="G812" s="18"/>
    </row>
    <row r="813" spans="6:7" x14ac:dyDescent="0.2">
      <c r="F813" s="18"/>
      <c r="G813" s="18"/>
    </row>
    <row r="814" spans="6:7" x14ac:dyDescent="0.2">
      <c r="F814" s="18"/>
      <c r="G814" s="18"/>
    </row>
    <row r="815" spans="6:7" x14ac:dyDescent="0.2">
      <c r="F815" s="18"/>
      <c r="G815" s="18"/>
    </row>
    <row r="816" spans="6:7" x14ac:dyDescent="0.2">
      <c r="F816" s="18"/>
      <c r="G816" s="18"/>
    </row>
    <row r="817" spans="6:7" x14ac:dyDescent="0.2">
      <c r="F817" s="18"/>
      <c r="G817" s="18"/>
    </row>
    <row r="818" spans="6:7" x14ac:dyDescent="0.2">
      <c r="F818" s="18"/>
      <c r="G818" s="18"/>
    </row>
    <row r="819" spans="6:7" x14ac:dyDescent="0.2">
      <c r="F819" s="18"/>
      <c r="G819" s="18"/>
    </row>
    <row r="820" spans="6:7" x14ac:dyDescent="0.2">
      <c r="F820" s="18"/>
      <c r="G820" s="18"/>
    </row>
    <row r="821" spans="6:7" x14ac:dyDescent="0.2">
      <c r="F821" s="18"/>
      <c r="G821" s="18"/>
    </row>
    <row r="822" spans="6:7" x14ac:dyDescent="0.2">
      <c r="F822" s="18"/>
      <c r="G822" s="18"/>
    </row>
    <row r="823" spans="6:7" x14ac:dyDescent="0.2">
      <c r="F823" s="18"/>
      <c r="G823" s="18"/>
    </row>
    <row r="824" spans="6:7" x14ac:dyDescent="0.2">
      <c r="F824" s="18"/>
      <c r="G824" s="18"/>
    </row>
    <row r="825" spans="6:7" x14ac:dyDescent="0.2">
      <c r="F825" s="18"/>
      <c r="G825" s="18"/>
    </row>
    <row r="826" spans="6:7" x14ac:dyDescent="0.2">
      <c r="F826" s="18"/>
      <c r="G826" s="18"/>
    </row>
    <row r="827" spans="6:7" x14ac:dyDescent="0.2">
      <c r="F827" s="18"/>
      <c r="G827" s="18"/>
    </row>
    <row r="828" spans="6:7" x14ac:dyDescent="0.2">
      <c r="F828" s="18"/>
      <c r="G828" s="18"/>
    </row>
    <row r="829" spans="6:7" x14ac:dyDescent="0.2">
      <c r="F829" s="18"/>
      <c r="G829" s="18"/>
    </row>
    <row r="830" spans="6:7" x14ac:dyDescent="0.2">
      <c r="F830" s="18"/>
      <c r="G830" s="18"/>
    </row>
    <row r="831" spans="6:7" x14ac:dyDescent="0.2">
      <c r="F831" s="18"/>
      <c r="G831" s="18"/>
    </row>
    <row r="832" spans="6:7" x14ac:dyDescent="0.2">
      <c r="F832" s="18"/>
      <c r="G832" s="18"/>
    </row>
    <row r="833" spans="6:7" x14ac:dyDescent="0.2">
      <c r="F833" s="18"/>
      <c r="G833" s="18"/>
    </row>
    <row r="834" spans="6:7" x14ac:dyDescent="0.2">
      <c r="F834" s="18"/>
      <c r="G834" s="18"/>
    </row>
    <row r="835" spans="6:7" x14ac:dyDescent="0.2">
      <c r="F835" s="18"/>
      <c r="G835" s="18"/>
    </row>
    <row r="836" spans="6:7" x14ac:dyDescent="0.2">
      <c r="F836" s="18"/>
      <c r="G836" s="18"/>
    </row>
    <row r="837" spans="6:7" x14ac:dyDescent="0.2">
      <c r="F837" s="18"/>
      <c r="G837" s="18"/>
    </row>
    <row r="838" spans="6:7" x14ac:dyDescent="0.2">
      <c r="F838" s="18"/>
      <c r="G838" s="18"/>
    </row>
    <row r="839" spans="6:7" x14ac:dyDescent="0.2">
      <c r="F839" s="18"/>
      <c r="G839" s="18"/>
    </row>
    <row r="840" spans="6:7" x14ac:dyDescent="0.2">
      <c r="F840" s="18"/>
      <c r="G840" s="18"/>
    </row>
    <row r="841" spans="6:7" x14ac:dyDescent="0.2">
      <c r="F841" s="18"/>
      <c r="G841" s="18"/>
    </row>
    <row r="842" spans="6:7" x14ac:dyDescent="0.2">
      <c r="F842" s="18"/>
      <c r="G842" s="18"/>
    </row>
    <row r="843" spans="6:7" x14ac:dyDescent="0.2">
      <c r="F843" s="18"/>
      <c r="G843" s="18"/>
    </row>
    <row r="844" spans="6:7" x14ac:dyDescent="0.2">
      <c r="F844" s="18"/>
      <c r="G844" s="18"/>
    </row>
    <row r="845" spans="6:7" x14ac:dyDescent="0.2">
      <c r="F845" s="18"/>
      <c r="G845" s="18"/>
    </row>
    <row r="846" spans="6:7" x14ac:dyDescent="0.2">
      <c r="F846" s="18"/>
      <c r="G846" s="18"/>
    </row>
    <row r="847" spans="6:7" x14ac:dyDescent="0.2">
      <c r="F847" s="18"/>
      <c r="G847" s="18"/>
    </row>
    <row r="848" spans="6:7" x14ac:dyDescent="0.2">
      <c r="F848" s="18"/>
      <c r="G848" s="18"/>
    </row>
    <row r="849" spans="6:7" x14ac:dyDescent="0.2">
      <c r="F849" s="18"/>
      <c r="G849" s="18"/>
    </row>
    <row r="850" spans="6:7" x14ac:dyDescent="0.2">
      <c r="F850" s="18"/>
      <c r="G850" s="18"/>
    </row>
    <row r="851" spans="6:7" x14ac:dyDescent="0.2">
      <c r="F851" s="18"/>
      <c r="G851" s="18"/>
    </row>
    <row r="852" spans="6:7" x14ac:dyDescent="0.2">
      <c r="F852" s="18"/>
      <c r="G852" s="18"/>
    </row>
    <row r="853" spans="6:7" x14ac:dyDescent="0.2">
      <c r="F853" s="18"/>
      <c r="G853" s="18"/>
    </row>
    <row r="854" spans="6:7" x14ac:dyDescent="0.2">
      <c r="F854" s="18"/>
      <c r="G854" s="18"/>
    </row>
    <row r="855" spans="6:7" x14ac:dyDescent="0.2">
      <c r="F855" s="18"/>
      <c r="G855" s="18"/>
    </row>
    <row r="856" spans="6:7" x14ac:dyDescent="0.2">
      <c r="F856" s="18"/>
      <c r="G856" s="18"/>
    </row>
    <row r="857" spans="6:7" x14ac:dyDescent="0.2">
      <c r="F857" s="18"/>
      <c r="G857" s="18"/>
    </row>
    <row r="858" spans="6:7" x14ac:dyDescent="0.2">
      <c r="F858" s="18"/>
      <c r="G858" s="18"/>
    </row>
    <row r="859" spans="6:7" x14ac:dyDescent="0.2">
      <c r="F859" s="18"/>
      <c r="G859" s="18"/>
    </row>
    <row r="860" spans="6:7" x14ac:dyDescent="0.2">
      <c r="F860" s="18"/>
      <c r="G860" s="18"/>
    </row>
    <row r="861" spans="6:7" x14ac:dyDescent="0.2">
      <c r="F861" s="18"/>
      <c r="G861" s="18"/>
    </row>
    <row r="862" spans="6:7" x14ac:dyDescent="0.2">
      <c r="F862" s="18"/>
      <c r="G862" s="18"/>
    </row>
    <row r="863" spans="6:7" x14ac:dyDescent="0.2">
      <c r="F863" s="18"/>
      <c r="G863" s="18"/>
    </row>
    <row r="864" spans="6:7" x14ac:dyDescent="0.2">
      <c r="F864" s="18"/>
      <c r="G864" s="18"/>
    </row>
    <row r="865" spans="6:7" x14ac:dyDescent="0.2">
      <c r="F865" s="18"/>
      <c r="G865" s="18"/>
    </row>
    <row r="866" spans="6:7" x14ac:dyDescent="0.2">
      <c r="F866" s="18"/>
      <c r="G866" s="18"/>
    </row>
    <row r="867" spans="6:7" x14ac:dyDescent="0.2">
      <c r="F867" s="18"/>
      <c r="G867" s="18"/>
    </row>
    <row r="868" spans="6:7" x14ac:dyDescent="0.2">
      <c r="F868" s="18"/>
      <c r="G868" s="18"/>
    </row>
    <row r="869" spans="6:7" x14ac:dyDescent="0.2">
      <c r="F869" s="18"/>
      <c r="G869" s="18"/>
    </row>
    <row r="870" spans="6:7" x14ac:dyDescent="0.2">
      <c r="F870" s="18"/>
      <c r="G870" s="18"/>
    </row>
    <row r="871" spans="6:7" x14ac:dyDescent="0.2">
      <c r="F871" s="18"/>
      <c r="G871" s="18"/>
    </row>
    <row r="872" spans="6:7" x14ac:dyDescent="0.2">
      <c r="F872" s="18"/>
      <c r="G872" s="18"/>
    </row>
    <row r="873" spans="6:7" x14ac:dyDescent="0.2">
      <c r="F873" s="18"/>
      <c r="G873" s="18"/>
    </row>
    <row r="874" spans="6:7" x14ac:dyDescent="0.2">
      <c r="F874" s="18"/>
      <c r="G874" s="18"/>
    </row>
    <row r="875" spans="6:7" x14ac:dyDescent="0.2">
      <c r="F875" s="18"/>
      <c r="G875" s="18"/>
    </row>
    <row r="876" spans="6:7" x14ac:dyDescent="0.2">
      <c r="F876" s="18"/>
      <c r="G876" s="18"/>
    </row>
    <row r="877" spans="6:7" x14ac:dyDescent="0.2">
      <c r="F877" s="18"/>
      <c r="G877" s="18"/>
    </row>
    <row r="878" spans="6:7" x14ac:dyDescent="0.2">
      <c r="F878" s="18"/>
      <c r="G878" s="18"/>
    </row>
    <row r="879" spans="6:7" x14ac:dyDescent="0.2">
      <c r="F879" s="18"/>
      <c r="G879" s="18"/>
    </row>
    <row r="880" spans="6:7" x14ac:dyDescent="0.2">
      <c r="F880" s="18"/>
      <c r="G880" s="18"/>
    </row>
    <row r="881" spans="6:7" x14ac:dyDescent="0.2">
      <c r="F881" s="18"/>
      <c r="G881" s="18"/>
    </row>
    <row r="882" spans="6:7" x14ac:dyDescent="0.2">
      <c r="F882" s="18"/>
      <c r="G882" s="18"/>
    </row>
    <row r="883" spans="6:7" x14ac:dyDescent="0.2">
      <c r="F883" s="18"/>
      <c r="G883" s="18"/>
    </row>
    <row r="884" spans="6:7" x14ac:dyDescent="0.2">
      <c r="F884" s="18"/>
      <c r="G884" s="18"/>
    </row>
    <row r="885" spans="6:7" x14ac:dyDescent="0.2">
      <c r="F885" s="18"/>
      <c r="G885" s="18"/>
    </row>
    <row r="886" spans="6:7" x14ac:dyDescent="0.2">
      <c r="F886" s="18"/>
      <c r="G886" s="18"/>
    </row>
    <row r="887" spans="6:7" x14ac:dyDescent="0.2">
      <c r="F887" s="18"/>
      <c r="G887" s="18"/>
    </row>
    <row r="888" spans="6:7" x14ac:dyDescent="0.2">
      <c r="F888" s="18"/>
      <c r="G888" s="18"/>
    </row>
    <row r="889" spans="6:7" x14ac:dyDescent="0.2">
      <c r="F889" s="18"/>
      <c r="G889" s="18"/>
    </row>
    <row r="890" spans="6:7" x14ac:dyDescent="0.2">
      <c r="F890" s="18"/>
      <c r="G890" s="18"/>
    </row>
    <row r="891" spans="6:7" x14ac:dyDescent="0.2">
      <c r="F891" s="18"/>
      <c r="G891" s="18"/>
    </row>
    <row r="892" spans="6:7" x14ac:dyDescent="0.2">
      <c r="F892" s="18"/>
      <c r="G892" s="18"/>
    </row>
    <row r="893" spans="6:7" x14ac:dyDescent="0.2">
      <c r="F893" s="18"/>
      <c r="G893" s="18"/>
    </row>
    <row r="894" spans="6:7" x14ac:dyDescent="0.2">
      <c r="F894" s="18"/>
      <c r="G894" s="18"/>
    </row>
    <row r="895" spans="6:7" x14ac:dyDescent="0.2">
      <c r="F895" s="18"/>
      <c r="G895" s="18"/>
    </row>
    <row r="896" spans="6:7" x14ac:dyDescent="0.2">
      <c r="F896" s="18"/>
      <c r="G896" s="18"/>
    </row>
    <row r="897" spans="6:7" x14ac:dyDescent="0.2">
      <c r="F897" s="18"/>
      <c r="G897" s="18"/>
    </row>
    <row r="898" spans="6:7" x14ac:dyDescent="0.2">
      <c r="F898" s="18"/>
      <c r="G898" s="18"/>
    </row>
    <row r="899" spans="6:7" x14ac:dyDescent="0.2">
      <c r="F899" s="18"/>
      <c r="G899" s="18"/>
    </row>
    <row r="900" spans="6:7" x14ac:dyDescent="0.2">
      <c r="F900" s="18"/>
      <c r="G900" s="18"/>
    </row>
    <row r="901" spans="6:7" x14ac:dyDescent="0.2">
      <c r="F901" s="18"/>
      <c r="G901" s="18"/>
    </row>
    <row r="902" spans="6:7" x14ac:dyDescent="0.2">
      <c r="F902" s="18"/>
      <c r="G902" s="18"/>
    </row>
    <row r="903" spans="6:7" x14ac:dyDescent="0.2">
      <c r="F903" s="18"/>
      <c r="G903" s="18"/>
    </row>
    <row r="904" spans="6:7" x14ac:dyDescent="0.2">
      <c r="F904" s="18"/>
      <c r="G904" s="18"/>
    </row>
    <row r="905" spans="6:7" x14ac:dyDescent="0.2">
      <c r="F905" s="18"/>
      <c r="G905" s="18"/>
    </row>
    <row r="906" spans="6:7" x14ac:dyDescent="0.2">
      <c r="F906" s="18"/>
      <c r="G906" s="18"/>
    </row>
    <row r="907" spans="6:7" x14ac:dyDescent="0.2">
      <c r="F907" s="18"/>
      <c r="G907" s="18"/>
    </row>
    <row r="908" spans="6:7" x14ac:dyDescent="0.2">
      <c r="F908" s="18"/>
      <c r="G908" s="18"/>
    </row>
    <row r="909" spans="6:7" x14ac:dyDescent="0.2">
      <c r="F909" s="18"/>
      <c r="G909" s="18"/>
    </row>
    <row r="910" spans="6:7" x14ac:dyDescent="0.2">
      <c r="F910" s="18"/>
      <c r="G910" s="18"/>
    </row>
    <row r="911" spans="6:7" x14ac:dyDescent="0.2">
      <c r="F911" s="18"/>
      <c r="G911" s="18"/>
    </row>
    <row r="912" spans="6:7" x14ac:dyDescent="0.2">
      <c r="F912" s="18"/>
      <c r="G912" s="18"/>
    </row>
    <row r="913" spans="6:7" x14ac:dyDescent="0.2">
      <c r="F913" s="18"/>
      <c r="G913" s="18"/>
    </row>
    <row r="914" spans="6:7" x14ac:dyDescent="0.2">
      <c r="F914" s="18"/>
      <c r="G914" s="18"/>
    </row>
    <row r="915" spans="6:7" x14ac:dyDescent="0.2">
      <c r="F915" s="18"/>
      <c r="G915" s="18"/>
    </row>
    <row r="916" spans="6:7" x14ac:dyDescent="0.2">
      <c r="F916" s="18"/>
      <c r="G916" s="18"/>
    </row>
    <row r="917" spans="6:7" x14ac:dyDescent="0.2">
      <c r="F917" s="18"/>
      <c r="G917" s="18"/>
    </row>
    <row r="918" spans="6:7" x14ac:dyDescent="0.2">
      <c r="F918" s="18"/>
      <c r="G918" s="18"/>
    </row>
    <row r="919" spans="6:7" x14ac:dyDescent="0.2">
      <c r="F919" s="18"/>
      <c r="G919" s="18"/>
    </row>
    <row r="920" spans="6:7" x14ac:dyDescent="0.2">
      <c r="F920" s="18"/>
      <c r="G920" s="18"/>
    </row>
    <row r="921" spans="6:7" x14ac:dyDescent="0.2">
      <c r="F921" s="18"/>
      <c r="G921" s="18"/>
    </row>
    <row r="922" spans="6:7" x14ac:dyDescent="0.2">
      <c r="F922" s="18"/>
      <c r="G922" s="18"/>
    </row>
    <row r="923" spans="6:7" x14ac:dyDescent="0.2">
      <c r="F923" s="18"/>
      <c r="G923" s="18"/>
    </row>
    <row r="924" spans="6:7" x14ac:dyDescent="0.2">
      <c r="F924" s="18"/>
      <c r="G924" s="18"/>
    </row>
    <row r="925" spans="6:7" x14ac:dyDescent="0.2">
      <c r="F925" s="18"/>
      <c r="G925" s="18"/>
    </row>
    <row r="926" spans="6:7" x14ac:dyDescent="0.2">
      <c r="F926" s="18"/>
      <c r="G926" s="18"/>
    </row>
    <row r="927" spans="6:7" x14ac:dyDescent="0.2">
      <c r="F927" s="18"/>
      <c r="G927" s="18"/>
    </row>
    <row r="928" spans="6:7" x14ac:dyDescent="0.2">
      <c r="F928" s="18"/>
      <c r="G928" s="18"/>
    </row>
    <row r="929" spans="6:7" x14ac:dyDescent="0.2">
      <c r="F929" s="18"/>
      <c r="G929" s="18"/>
    </row>
    <row r="930" spans="6:7" x14ac:dyDescent="0.2">
      <c r="F930" s="18"/>
      <c r="G930" s="18"/>
    </row>
    <row r="931" spans="6:7" x14ac:dyDescent="0.2">
      <c r="F931" s="18"/>
      <c r="G931" s="18"/>
    </row>
    <row r="932" spans="6:7" x14ac:dyDescent="0.2">
      <c r="F932" s="18"/>
      <c r="G932" s="18"/>
    </row>
    <row r="933" spans="6:7" x14ac:dyDescent="0.2">
      <c r="F933" s="18"/>
      <c r="G933" s="18"/>
    </row>
    <row r="934" spans="6:7" x14ac:dyDescent="0.2">
      <c r="F934" s="18"/>
      <c r="G934" s="18"/>
    </row>
    <row r="935" spans="6:7" x14ac:dyDescent="0.2">
      <c r="F935" s="18"/>
      <c r="G935" s="18"/>
    </row>
    <row r="936" spans="6:7" x14ac:dyDescent="0.2">
      <c r="F936" s="18"/>
      <c r="G936" s="18"/>
    </row>
    <row r="937" spans="6:7" x14ac:dyDescent="0.2">
      <c r="F937" s="18"/>
      <c r="G937" s="18"/>
    </row>
    <row r="938" spans="6:7" x14ac:dyDescent="0.2">
      <c r="F938" s="18"/>
      <c r="G938" s="18"/>
    </row>
    <row r="939" spans="6:7" x14ac:dyDescent="0.2">
      <c r="F939" s="18"/>
      <c r="G939" s="18"/>
    </row>
    <row r="940" spans="6:7" x14ac:dyDescent="0.2">
      <c r="F940" s="18"/>
      <c r="G940" s="18"/>
    </row>
    <row r="941" spans="6:7" x14ac:dyDescent="0.2">
      <c r="F941" s="18"/>
      <c r="G941" s="18"/>
    </row>
    <row r="942" spans="6:7" x14ac:dyDescent="0.2">
      <c r="F942" s="18"/>
      <c r="G942" s="18"/>
    </row>
    <row r="943" spans="6:7" x14ac:dyDescent="0.2">
      <c r="F943" s="18"/>
      <c r="G943" s="18"/>
    </row>
    <row r="944" spans="6:7" x14ac:dyDescent="0.2">
      <c r="F944" s="18"/>
      <c r="G944" s="18"/>
    </row>
    <row r="945" spans="6:7" x14ac:dyDescent="0.2">
      <c r="F945" s="18"/>
      <c r="G945" s="18"/>
    </row>
    <row r="946" spans="6:7" x14ac:dyDescent="0.2">
      <c r="F946" s="18"/>
      <c r="G946" s="18"/>
    </row>
    <row r="947" spans="6:7" x14ac:dyDescent="0.2">
      <c r="F947" s="18"/>
      <c r="G947" s="18"/>
    </row>
    <row r="948" spans="6:7" x14ac:dyDescent="0.2">
      <c r="F948" s="18"/>
      <c r="G948" s="18"/>
    </row>
    <row r="949" spans="6:7" x14ac:dyDescent="0.2">
      <c r="F949" s="18"/>
      <c r="G949" s="18"/>
    </row>
    <row r="950" spans="6:7" x14ac:dyDescent="0.2">
      <c r="F950" s="18"/>
      <c r="G950" s="18"/>
    </row>
    <row r="951" spans="6:7" x14ac:dyDescent="0.2">
      <c r="F951" s="18"/>
      <c r="G951" s="18"/>
    </row>
    <row r="952" spans="6:7" x14ac:dyDescent="0.2">
      <c r="F952" s="18"/>
      <c r="G952" s="18"/>
    </row>
    <row r="953" spans="6:7" x14ac:dyDescent="0.2">
      <c r="F953" s="18"/>
      <c r="G953" s="18"/>
    </row>
    <row r="954" spans="6:7" x14ac:dyDescent="0.2">
      <c r="F954" s="18"/>
      <c r="G954" s="18"/>
    </row>
    <row r="955" spans="6:7" x14ac:dyDescent="0.2">
      <c r="F955" s="18"/>
      <c r="G955" s="18"/>
    </row>
    <row r="956" spans="6:7" x14ac:dyDescent="0.2">
      <c r="F956" s="18"/>
      <c r="G956" s="18"/>
    </row>
    <row r="957" spans="6:7" x14ac:dyDescent="0.2">
      <c r="F957" s="18"/>
      <c r="G957" s="18"/>
    </row>
    <row r="958" spans="6:7" x14ac:dyDescent="0.2">
      <c r="F958" s="18"/>
      <c r="G958" s="18"/>
    </row>
    <row r="959" spans="6:7" x14ac:dyDescent="0.2">
      <c r="F959" s="18"/>
      <c r="G959" s="18"/>
    </row>
    <row r="960" spans="6:7" x14ac:dyDescent="0.2">
      <c r="F960" s="18"/>
      <c r="G960" s="18"/>
    </row>
    <row r="961" spans="6:7" x14ac:dyDescent="0.2">
      <c r="F961" s="18"/>
      <c r="G961" s="18"/>
    </row>
    <row r="962" spans="6:7" x14ac:dyDescent="0.2">
      <c r="F962" s="18"/>
      <c r="G962" s="18"/>
    </row>
    <row r="963" spans="6:7" x14ac:dyDescent="0.2">
      <c r="F963" s="18"/>
      <c r="G963" s="18"/>
    </row>
    <row r="964" spans="6:7" x14ac:dyDescent="0.2">
      <c r="F964" s="18"/>
      <c r="G964" s="18"/>
    </row>
    <row r="965" spans="6:7" x14ac:dyDescent="0.2">
      <c r="F965" s="18"/>
      <c r="G965" s="18"/>
    </row>
    <row r="966" spans="6:7" x14ac:dyDescent="0.2">
      <c r="F966" s="18"/>
      <c r="G966" s="18"/>
    </row>
    <row r="967" spans="6:7" x14ac:dyDescent="0.2">
      <c r="F967" s="18"/>
      <c r="G967" s="18"/>
    </row>
    <row r="968" spans="6:7" x14ac:dyDescent="0.2">
      <c r="F968" s="18"/>
      <c r="G968" s="18"/>
    </row>
    <row r="969" spans="6:7" x14ac:dyDescent="0.2">
      <c r="F969" s="18"/>
      <c r="G969" s="18"/>
    </row>
    <row r="970" spans="6:7" x14ac:dyDescent="0.2">
      <c r="F970" s="18"/>
      <c r="G970" s="18"/>
    </row>
    <row r="971" spans="6:7" x14ac:dyDescent="0.2">
      <c r="F971" s="18"/>
      <c r="G971" s="18"/>
    </row>
    <row r="972" spans="6:7" x14ac:dyDescent="0.2">
      <c r="F972" s="18"/>
      <c r="G972" s="18"/>
    </row>
    <row r="973" spans="6:7" x14ac:dyDescent="0.2">
      <c r="F973" s="18"/>
      <c r="G973" s="18"/>
    </row>
    <row r="974" spans="6:7" x14ac:dyDescent="0.2">
      <c r="F974" s="18"/>
      <c r="G974" s="18"/>
    </row>
    <row r="975" spans="6:7" x14ac:dyDescent="0.2">
      <c r="F975" s="18"/>
      <c r="G975" s="18"/>
    </row>
    <row r="976" spans="6:7" x14ac:dyDescent="0.2">
      <c r="F976" s="18"/>
      <c r="G976" s="18"/>
    </row>
    <row r="977" spans="6:7" x14ac:dyDescent="0.2">
      <c r="F977" s="18"/>
      <c r="G977" s="18"/>
    </row>
    <row r="978" spans="6:7" x14ac:dyDescent="0.2">
      <c r="F978" s="18"/>
      <c r="G978" s="18"/>
    </row>
    <row r="979" spans="6:7" x14ac:dyDescent="0.2">
      <c r="F979" s="18"/>
      <c r="G979" s="18"/>
    </row>
    <row r="980" spans="6:7" x14ac:dyDescent="0.2">
      <c r="F980" s="18"/>
      <c r="G980" s="18"/>
    </row>
    <row r="981" spans="6:7" x14ac:dyDescent="0.2">
      <c r="F981" s="18"/>
      <c r="G981" s="18"/>
    </row>
    <row r="982" spans="6:7" x14ac:dyDescent="0.2">
      <c r="F982" s="18"/>
      <c r="G982" s="18"/>
    </row>
    <row r="983" spans="6:7" x14ac:dyDescent="0.2">
      <c r="F983" s="18"/>
      <c r="G983" s="18"/>
    </row>
    <row r="984" spans="6:7" x14ac:dyDescent="0.2">
      <c r="F984" s="18"/>
      <c r="G984" s="18"/>
    </row>
    <row r="985" spans="6:7" x14ac:dyDescent="0.2">
      <c r="F985" s="18"/>
      <c r="G985" s="18"/>
    </row>
    <row r="986" spans="6:7" x14ac:dyDescent="0.2">
      <c r="F986" s="18"/>
      <c r="G986" s="18"/>
    </row>
    <row r="987" spans="6:7" x14ac:dyDescent="0.2">
      <c r="F987" s="18"/>
      <c r="G987" s="18"/>
    </row>
    <row r="988" spans="6:7" x14ac:dyDescent="0.2">
      <c r="F988" s="18"/>
      <c r="G988" s="18"/>
    </row>
    <row r="989" spans="6:7" x14ac:dyDescent="0.2">
      <c r="F989" s="18"/>
      <c r="G989" s="18"/>
    </row>
    <row r="990" spans="6:7" x14ac:dyDescent="0.2">
      <c r="F990" s="18"/>
      <c r="G990" s="18"/>
    </row>
    <row r="991" spans="6:7" x14ac:dyDescent="0.2">
      <c r="F991" s="18"/>
      <c r="G991" s="18"/>
    </row>
    <row r="992" spans="6:7" x14ac:dyDescent="0.2">
      <c r="F992" s="18"/>
      <c r="G992" s="18"/>
    </row>
    <row r="993" spans="6:7" x14ac:dyDescent="0.2">
      <c r="F993" s="18"/>
      <c r="G993" s="18"/>
    </row>
    <row r="994" spans="6:7" x14ac:dyDescent="0.2">
      <c r="F994" s="18"/>
      <c r="G994" s="18"/>
    </row>
    <row r="995" spans="6:7" x14ac:dyDescent="0.2">
      <c r="F995" s="18"/>
      <c r="G995" s="18"/>
    </row>
    <row r="996" spans="6:7" x14ac:dyDescent="0.2">
      <c r="F996" s="18"/>
      <c r="G996" s="18"/>
    </row>
    <row r="997" spans="6:7" x14ac:dyDescent="0.2">
      <c r="F997" s="18"/>
      <c r="G997" s="18"/>
    </row>
    <row r="998" spans="6:7" x14ac:dyDescent="0.2">
      <c r="F998" s="18"/>
      <c r="G998" s="18"/>
    </row>
    <row r="999" spans="6:7" x14ac:dyDescent="0.2">
      <c r="F999" s="18"/>
      <c r="G999" s="18"/>
    </row>
    <row r="1000" spans="6:7" x14ac:dyDescent="0.2">
      <c r="F1000" s="18"/>
      <c r="G1000" s="18"/>
    </row>
    <row r="1001" spans="6:7" x14ac:dyDescent="0.2">
      <c r="F1001" s="18"/>
      <c r="G1001" s="18"/>
    </row>
    <row r="1002" spans="6:7" x14ac:dyDescent="0.2">
      <c r="F1002" s="18"/>
      <c r="G1002" s="18"/>
    </row>
    <row r="1003" spans="6:7" x14ac:dyDescent="0.2">
      <c r="F1003" s="18"/>
      <c r="G1003" s="18"/>
    </row>
    <row r="1004" spans="6:7" x14ac:dyDescent="0.2">
      <c r="F1004" s="18"/>
      <c r="G1004" s="18"/>
    </row>
    <row r="1005" spans="6:7" x14ac:dyDescent="0.2">
      <c r="F1005" s="18"/>
      <c r="G1005" s="18"/>
    </row>
    <row r="1006" spans="6:7" x14ac:dyDescent="0.2">
      <c r="F1006" s="18"/>
      <c r="G1006" s="18"/>
    </row>
    <row r="1007" spans="6:7" x14ac:dyDescent="0.2">
      <c r="F1007" s="18"/>
      <c r="G1007" s="18"/>
    </row>
    <row r="1008" spans="6:7" x14ac:dyDescent="0.2">
      <c r="F1008" s="18"/>
      <c r="G1008" s="18"/>
    </row>
    <row r="1009" spans="6:7" x14ac:dyDescent="0.2">
      <c r="F1009" s="18"/>
      <c r="G1009" s="18"/>
    </row>
    <row r="1010" spans="6:7" x14ac:dyDescent="0.2">
      <c r="F1010" s="18"/>
      <c r="G1010" s="18"/>
    </row>
    <row r="1011" spans="6:7" x14ac:dyDescent="0.2">
      <c r="F1011" s="18"/>
      <c r="G1011" s="18"/>
    </row>
    <row r="1012" spans="6:7" x14ac:dyDescent="0.2">
      <c r="F1012" s="18"/>
      <c r="G1012" s="18"/>
    </row>
    <row r="1013" spans="6:7" x14ac:dyDescent="0.2">
      <c r="F1013" s="18"/>
      <c r="G1013" s="18"/>
    </row>
    <row r="1014" spans="6:7" x14ac:dyDescent="0.2">
      <c r="F1014" s="18"/>
      <c r="G1014" s="18"/>
    </row>
    <row r="1015" spans="6:7" x14ac:dyDescent="0.2">
      <c r="F1015" s="18"/>
      <c r="G1015" s="18"/>
    </row>
    <row r="1016" spans="6:7" x14ac:dyDescent="0.2">
      <c r="F1016" s="18"/>
      <c r="G1016" s="18"/>
    </row>
    <row r="1017" spans="6:7" x14ac:dyDescent="0.2">
      <c r="F1017" s="18"/>
      <c r="G1017" s="18"/>
    </row>
    <row r="1018" spans="6:7" x14ac:dyDescent="0.2">
      <c r="F1018" s="18"/>
      <c r="G1018" s="18"/>
    </row>
    <row r="1019" spans="6:7" x14ac:dyDescent="0.2">
      <c r="F1019" s="18"/>
      <c r="G1019" s="18"/>
    </row>
    <row r="1020" spans="6:7" x14ac:dyDescent="0.2">
      <c r="F1020" s="18"/>
      <c r="G1020" s="18"/>
    </row>
    <row r="1021" spans="6:7" x14ac:dyDescent="0.2">
      <c r="F1021" s="18"/>
      <c r="G1021" s="18"/>
    </row>
    <row r="1022" spans="6:7" x14ac:dyDescent="0.2">
      <c r="F1022" s="18"/>
      <c r="G1022" s="18"/>
    </row>
    <row r="1023" spans="6:7" x14ac:dyDescent="0.2">
      <c r="F1023" s="18"/>
      <c r="G1023" s="18"/>
    </row>
    <row r="1024" spans="6:7" x14ac:dyDescent="0.2">
      <c r="F1024" s="18"/>
      <c r="G1024" s="18"/>
    </row>
    <row r="1025" spans="6:7" x14ac:dyDescent="0.2">
      <c r="F1025" s="18"/>
      <c r="G1025" s="18"/>
    </row>
    <row r="1026" spans="6:7" x14ac:dyDescent="0.2">
      <c r="F1026" s="18"/>
      <c r="G1026" s="18"/>
    </row>
    <row r="1027" spans="6:7" x14ac:dyDescent="0.2">
      <c r="F1027" s="18"/>
      <c r="G1027" s="18"/>
    </row>
    <row r="1028" spans="6:7" x14ac:dyDescent="0.2">
      <c r="F1028" s="18"/>
      <c r="G1028" s="18"/>
    </row>
    <row r="1029" spans="6:7" x14ac:dyDescent="0.2">
      <c r="F1029" s="18"/>
      <c r="G1029" s="18"/>
    </row>
    <row r="1030" spans="6:7" x14ac:dyDescent="0.2">
      <c r="F1030" s="18"/>
      <c r="G1030" s="18"/>
    </row>
    <row r="1031" spans="6:7" x14ac:dyDescent="0.2">
      <c r="F1031" s="18"/>
      <c r="G1031" s="18"/>
    </row>
    <row r="1032" spans="6:7" x14ac:dyDescent="0.2">
      <c r="F1032" s="18"/>
      <c r="G1032" s="18"/>
    </row>
    <row r="1033" spans="6:7" x14ac:dyDescent="0.2">
      <c r="F1033" s="18"/>
      <c r="G1033" s="18"/>
    </row>
    <row r="1034" spans="6:7" x14ac:dyDescent="0.2">
      <c r="F1034" s="18"/>
      <c r="G1034" s="18"/>
    </row>
    <row r="1035" spans="6:7" x14ac:dyDescent="0.2">
      <c r="F1035" s="18"/>
      <c r="G1035" s="18"/>
    </row>
    <row r="1036" spans="6:7" x14ac:dyDescent="0.2">
      <c r="F1036" s="18"/>
      <c r="G1036" s="18"/>
    </row>
    <row r="1037" spans="6:7" x14ac:dyDescent="0.2">
      <c r="F1037" s="18"/>
      <c r="G1037" s="18"/>
    </row>
    <row r="1038" spans="6:7" x14ac:dyDescent="0.2">
      <c r="F1038" s="18"/>
      <c r="G1038" s="18"/>
    </row>
    <row r="1039" spans="6:7" x14ac:dyDescent="0.2">
      <c r="F1039" s="18"/>
      <c r="G1039" s="18"/>
    </row>
    <row r="1040" spans="6:7" x14ac:dyDescent="0.2">
      <c r="F1040" s="18"/>
      <c r="G1040" s="18"/>
    </row>
    <row r="1041" spans="6:7" x14ac:dyDescent="0.2">
      <c r="F1041" s="18"/>
      <c r="G1041" s="18"/>
    </row>
    <row r="1042" spans="6:7" x14ac:dyDescent="0.2">
      <c r="F1042" s="18"/>
      <c r="G1042" s="18"/>
    </row>
    <row r="1043" spans="6:7" x14ac:dyDescent="0.2">
      <c r="F1043" s="18"/>
      <c r="G1043" s="18"/>
    </row>
    <row r="1044" spans="6:7" x14ac:dyDescent="0.2">
      <c r="F1044" s="18"/>
      <c r="G1044" s="18"/>
    </row>
    <row r="1045" spans="6:7" x14ac:dyDescent="0.2">
      <c r="F1045" s="18"/>
      <c r="G1045" s="18"/>
    </row>
    <row r="1046" spans="6:7" x14ac:dyDescent="0.2">
      <c r="F1046" s="18"/>
      <c r="G1046" s="18"/>
    </row>
    <row r="1047" spans="6:7" x14ac:dyDescent="0.2">
      <c r="F1047" s="18"/>
      <c r="G1047" s="18"/>
    </row>
    <row r="1048" spans="6:7" x14ac:dyDescent="0.2">
      <c r="F1048" s="18"/>
      <c r="G1048" s="18"/>
    </row>
    <row r="1049" spans="6:7" x14ac:dyDescent="0.2">
      <c r="F1049" s="18"/>
      <c r="G1049" s="18"/>
    </row>
    <row r="1050" spans="6:7" x14ac:dyDescent="0.2">
      <c r="F1050" s="18"/>
      <c r="G1050" s="18"/>
    </row>
    <row r="1051" spans="6:7" x14ac:dyDescent="0.2">
      <c r="F1051" s="18"/>
      <c r="G1051" s="18"/>
    </row>
    <row r="1052" spans="6:7" x14ac:dyDescent="0.2">
      <c r="F1052" s="18"/>
      <c r="G1052" s="18"/>
    </row>
    <row r="1053" spans="6:7" x14ac:dyDescent="0.2">
      <c r="F1053" s="18"/>
      <c r="G1053" s="18"/>
    </row>
    <row r="1054" spans="6:7" x14ac:dyDescent="0.2">
      <c r="F1054" s="18"/>
      <c r="G1054" s="18"/>
    </row>
    <row r="1055" spans="6:7" x14ac:dyDescent="0.2">
      <c r="F1055" s="18"/>
      <c r="G1055" s="18"/>
    </row>
    <row r="1056" spans="6:7" x14ac:dyDescent="0.2">
      <c r="F1056" s="18"/>
      <c r="G1056" s="18"/>
    </row>
    <row r="1057" spans="6:7" x14ac:dyDescent="0.2">
      <c r="F1057" s="18"/>
      <c r="G1057" s="18"/>
    </row>
    <row r="1058" spans="6:7" x14ac:dyDescent="0.2">
      <c r="F1058" s="18"/>
      <c r="G1058" s="18"/>
    </row>
    <row r="1059" spans="6:7" x14ac:dyDescent="0.2">
      <c r="F1059" s="18"/>
      <c r="G1059" s="18"/>
    </row>
    <row r="1060" spans="6:7" x14ac:dyDescent="0.2">
      <c r="F1060" s="18"/>
      <c r="G1060" s="18"/>
    </row>
    <row r="1061" spans="6:7" x14ac:dyDescent="0.2">
      <c r="F1061" s="18"/>
      <c r="G1061" s="18"/>
    </row>
    <row r="1062" spans="6:7" x14ac:dyDescent="0.2">
      <c r="F1062" s="18"/>
      <c r="G1062" s="18"/>
    </row>
    <row r="1063" spans="6:7" x14ac:dyDescent="0.2">
      <c r="F1063" s="18"/>
      <c r="G1063" s="18"/>
    </row>
    <row r="1064" spans="6:7" x14ac:dyDescent="0.2">
      <c r="F1064" s="18"/>
      <c r="G1064" s="18"/>
    </row>
    <row r="1065" spans="6:7" x14ac:dyDescent="0.2">
      <c r="F1065" s="18"/>
      <c r="G1065" s="18"/>
    </row>
    <row r="1066" spans="6:7" x14ac:dyDescent="0.2">
      <c r="F1066" s="18"/>
      <c r="G1066" s="18"/>
    </row>
    <row r="1067" spans="6:7" x14ac:dyDescent="0.2">
      <c r="F1067" s="18"/>
      <c r="G1067" s="18"/>
    </row>
    <row r="1068" spans="6:7" x14ac:dyDescent="0.2">
      <c r="F1068" s="18"/>
      <c r="G1068" s="18"/>
    </row>
    <row r="1069" spans="6:7" x14ac:dyDescent="0.2">
      <c r="F1069" s="18"/>
      <c r="G1069" s="18"/>
    </row>
    <row r="1070" spans="6:7" x14ac:dyDescent="0.2">
      <c r="F1070" s="18"/>
      <c r="G1070" s="18"/>
    </row>
    <row r="1071" spans="6:7" x14ac:dyDescent="0.2">
      <c r="F1071" s="18"/>
      <c r="G1071" s="18"/>
    </row>
    <row r="1072" spans="6:7" x14ac:dyDescent="0.2">
      <c r="F1072" s="18"/>
      <c r="G1072" s="18"/>
    </row>
    <row r="1073" spans="6:7" x14ac:dyDescent="0.2">
      <c r="F1073" s="18"/>
      <c r="G1073" s="18"/>
    </row>
    <row r="1074" spans="6:7" x14ac:dyDescent="0.2">
      <c r="F1074" s="18"/>
      <c r="G1074" s="18"/>
    </row>
    <row r="1075" spans="6:7" x14ac:dyDescent="0.2">
      <c r="F1075" s="18"/>
      <c r="G1075" s="18"/>
    </row>
    <row r="1076" spans="6:7" x14ac:dyDescent="0.2">
      <c r="F1076" s="18"/>
      <c r="G1076" s="18"/>
    </row>
    <row r="1077" spans="6:7" x14ac:dyDescent="0.2">
      <c r="F1077" s="18"/>
      <c r="G1077" s="18"/>
    </row>
    <row r="1078" spans="6:7" x14ac:dyDescent="0.2">
      <c r="F1078" s="18"/>
      <c r="G1078" s="18"/>
    </row>
    <row r="1079" spans="6:7" x14ac:dyDescent="0.2">
      <c r="F1079" s="18"/>
      <c r="G1079" s="18"/>
    </row>
    <row r="1080" spans="6:7" x14ac:dyDescent="0.2">
      <c r="F1080" s="18"/>
      <c r="G1080" s="18"/>
    </row>
    <row r="1081" spans="6:7" x14ac:dyDescent="0.2">
      <c r="F1081" s="18"/>
      <c r="G1081" s="18"/>
    </row>
    <row r="1082" spans="6:7" x14ac:dyDescent="0.2">
      <c r="F1082" s="18"/>
      <c r="G1082" s="18"/>
    </row>
    <row r="1083" spans="6:7" x14ac:dyDescent="0.2">
      <c r="F1083" s="18"/>
      <c r="G1083" s="18"/>
    </row>
    <row r="1084" spans="6:7" x14ac:dyDescent="0.2">
      <c r="F1084" s="18"/>
      <c r="G1084" s="18"/>
    </row>
    <row r="1085" spans="6:7" x14ac:dyDescent="0.2">
      <c r="F1085" s="18"/>
      <c r="G1085" s="18"/>
    </row>
    <row r="1086" spans="6:7" x14ac:dyDescent="0.2">
      <c r="F1086" s="18"/>
      <c r="G1086" s="18"/>
    </row>
    <row r="1087" spans="6:7" x14ac:dyDescent="0.2">
      <c r="F1087" s="18"/>
      <c r="G1087" s="18"/>
    </row>
    <row r="1088" spans="6:7" x14ac:dyDescent="0.2">
      <c r="F1088" s="18"/>
      <c r="G1088" s="18"/>
    </row>
    <row r="1089" spans="6:7" x14ac:dyDescent="0.2">
      <c r="F1089" s="18"/>
      <c r="G1089" s="18"/>
    </row>
    <row r="1090" spans="6:7" x14ac:dyDescent="0.2">
      <c r="F1090" s="18"/>
      <c r="G1090" s="18"/>
    </row>
    <row r="1091" spans="6:7" x14ac:dyDescent="0.2">
      <c r="F1091" s="18"/>
      <c r="G1091" s="18"/>
    </row>
    <row r="1092" spans="6:7" x14ac:dyDescent="0.2">
      <c r="F1092" s="18"/>
      <c r="G1092" s="18"/>
    </row>
    <row r="1093" spans="6:7" x14ac:dyDescent="0.2">
      <c r="F1093" s="18"/>
      <c r="G1093" s="18"/>
    </row>
    <row r="1094" spans="6:7" x14ac:dyDescent="0.2">
      <c r="F1094" s="18"/>
      <c r="G1094" s="18"/>
    </row>
    <row r="1095" spans="6:7" x14ac:dyDescent="0.2">
      <c r="F1095" s="18"/>
      <c r="G1095" s="18"/>
    </row>
    <row r="1096" spans="6:7" x14ac:dyDescent="0.2">
      <c r="F1096" s="18"/>
      <c r="G1096" s="18"/>
    </row>
    <row r="1097" spans="6:7" x14ac:dyDescent="0.2">
      <c r="F1097" s="18"/>
      <c r="G1097" s="18"/>
    </row>
    <row r="1098" spans="6:7" x14ac:dyDescent="0.2">
      <c r="F1098" s="18"/>
      <c r="G1098" s="18"/>
    </row>
    <row r="1099" spans="6:7" x14ac:dyDescent="0.2">
      <c r="F1099" s="18"/>
      <c r="G1099" s="18"/>
    </row>
    <row r="1100" spans="6:7" x14ac:dyDescent="0.2">
      <c r="F1100" s="18"/>
      <c r="G1100" s="18"/>
    </row>
    <row r="1101" spans="6:7" x14ac:dyDescent="0.2">
      <c r="F1101" s="18"/>
      <c r="G1101" s="18"/>
    </row>
    <row r="1102" spans="6:7" x14ac:dyDescent="0.2">
      <c r="F1102" s="18"/>
      <c r="G1102" s="18"/>
    </row>
    <row r="1103" spans="6:7" x14ac:dyDescent="0.2">
      <c r="F1103" s="18"/>
      <c r="G1103" s="18"/>
    </row>
    <row r="1104" spans="6:7" x14ac:dyDescent="0.2">
      <c r="F1104" s="18"/>
      <c r="G1104" s="18"/>
    </row>
    <row r="1105" spans="6:7" x14ac:dyDescent="0.2">
      <c r="F1105" s="18"/>
      <c r="G1105" s="18"/>
    </row>
    <row r="1106" spans="6:7" x14ac:dyDescent="0.2">
      <c r="F1106" s="18"/>
      <c r="G1106" s="18"/>
    </row>
    <row r="1107" spans="6:7" x14ac:dyDescent="0.2">
      <c r="F1107" s="18"/>
      <c r="G1107" s="18"/>
    </row>
    <row r="1108" spans="6:7" x14ac:dyDescent="0.2">
      <c r="F1108" s="18"/>
      <c r="G1108" s="18"/>
    </row>
    <row r="1109" spans="6:7" x14ac:dyDescent="0.2">
      <c r="F1109" s="18"/>
      <c r="G1109" s="18"/>
    </row>
    <row r="1110" spans="6:7" x14ac:dyDescent="0.2">
      <c r="F1110" s="18"/>
      <c r="G1110" s="18"/>
    </row>
    <row r="1111" spans="6:7" x14ac:dyDescent="0.2">
      <c r="F1111" s="18"/>
      <c r="G1111" s="18"/>
    </row>
    <row r="1112" spans="6:7" x14ac:dyDescent="0.2">
      <c r="F1112" s="18"/>
      <c r="G1112" s="18"/>
    </row>
    <row r="1113" spans="6:7" x14ac:dyDescent="0.2">
      <c r="F1113" s="18"/>
      <c r="G1113" s="18"/>
    </row>
    <row r="1114" spans="6:7" x14ac:dyDescent="0.2">
      <c r="F1114" s="18"/>
      <c r="G1114" s="18"/>
    </row>
    <row r="1115" spans="6:7" x14ac:dyDescent="0.2">
      <c r="F1115" s="18"/>
      <c r="G1115" s="18"/>
    </row>
    <row r="1116" spans="6:7" x14ac:dyDescent="0.2">
      <c r="F1116" s="18"/>
      <c r="G1116" s="18"/>
    </row>
    <row r="1117" spans="6:7" x14ac:dyDescent="0.2">
      <c r="F1117" s="18"/>
      <c r="G1117" s="18"/>
    </row>
    <row r="1118" spans="6:7" x14ac:dyDescent="0.2">
      <c r="F1118" s="18"/>
      <c r="G1118" s="18"/>
    </row>
    <row r="1119" spans="6:7" x14ac:dyDescent="0.2">
      <c r="F1119" s="18"/>
      <c r="G1119" s="18"/>
    </row>
    <row r="1120" spans="6:7" x14ac:dyDescent="0.2">
      <c r="F1120" s="18"/>
      <c r="G1120" s="18"/>
    </row>
    <row r="1121" spans="6:7" x14ac:dyDescent="0.2">
      <c r="F1121" s="18"/>
      <c r="G1121" s="18"/>
    </row>
    <row r="1122" spans="6:7" x14ac:dyDescent="0.2">
      <c r="F1122" s="18"/>
      <c r="G1122" s="18"/>
    </row>
    <row r="1123" spans="6:7" x14ac:dyDescent="0.2">
      <c r="F1123" s="18"/>
      <c r="G1123" s="18"/>
    </row>
    <row r="1124" spans="6:7" x14ac:dyDescent="0.2">
      <c r="F1124" s="18"/>
      <c r="G1124" s="18"/>
    </row>
    <row r="1125" spans="6:7" x14ac:dyDescent="0.2">
      <c r="F1125" s="18"/>
      <c r="G1125" s="18"/>
    </row>
    <row r="1126" spans="6:7" x14ac:dyDescent="0.2">
      <c r="F1126" s="18"/>
      <c r="G1126" s="18"/>
    </row>
    <row r="1127" spans="6:7" x14ac:dyDescent="0.2">
      <c r="F1127" s="18"/>
      <c r="G1127" s="18"/>
    </row>
    <row r="1128" spans="6:7" x14ac:dyDescent="0.2">
      <c r="F1128" s="18"/>
      <c r="G1128" s="18"/>
    </row>
    <row r="1129" spans="6:7" x14ac:dyDescent="0.2">
      <c r="F1129" s="18"/>
      <c r="G1129" s="18"/>
    </row>
    <row r="1130" spans="6:7" x14ac:dyDescent="0.2">
      <c r="F1130" s="18"/>
      <c r="G1130" s="18"/>
    </row>
    <row r="1131" spans="6:7" x14ac:dyDescent="0.2">
      <c r="F1131" s="18"/>
      <c r="G1131" s="18"/>
    </row>
    <row r="1132" spans="6:7" x14ac:dyDescent="0.2">
      <c r="F1132" s="18"/>
      <c r="G1132" s="18"/>
    </row>
    <row r="1133" spans="6:7" x14ac:dyDescent="0.2">
      <c r="F1133" s="18"/>
      <c r="G1133" s="18"/>
    </row>
    <row r="1134" spans="6:7" x14ac:dyDescent="0.2">
      <c r="F1134" s="18"/>
      <c r="G1134" s="18"/>
    </row>
    <row r="1135" spans="6:7" x14ac:dyDescent="0.2">
      <c r="F1135" s="18"/>
      <c r="G1135" s="18"/>
    </row>
    <row r="1136" spans="6:7" x14ac:dyDescent="0.2">
      <c r="F1136" s="18"/>
      <c r="G1136" s="18"/>
    </row>
    <row r="1137" spans="6:7" x14ac:dyDescent="0.2">
      <c r="F1137" s="18"/>
      <c r="G1137" s="18"/>
    </row>
    <row r="1138" spans="6:7" x14ac:dyDescent="0.2">
      <c r="F1138" s="18"/>
      <c r="G1138" s="18"/>
    </row>
    <row r="1139" spans="6:7" x14ac:dyDescent="0.2">
      <c r="F1139" s="18"/>
      <c r="G1139" s="18"/>
    </row>
    <row r="1140" spans="6:7" x14ac:dyDescent="0.2">
      <c r="F1140" s="18"/>
      <c r="G1140" s="18"/>
    </row>
    <row r="1141" spans="6:7" x14ac:dyDescent="0.2">
      <c r="F1141" s="18"/>
      <c r="G1141" s="18"/>
    </row>
    <row r="1142" spans="6:7" x14ac:dyDescent="0.2">
      <c r="F1142" s="18"/>
      <c r="G1142" s="18"/>
    </row>
    <row r="1143" spans="6:7" x14ac:dyDescent="0.2">
      <c r="F1143" s="18"/>
      <c r="G1143" s="18"/>
    </row>
    <row r="1144" spans="6:7" x14ac:dyDescent="0.2">
      <c r="F1144" s="18"/>
      <c r="G1144" s="18"/>
    </row>
    <row r="1145" spans="6:7" x14ac:dyDescent="0.2">
      <c r="F1145" s="18"/>
      <c r="G1145" s="18"/>
    </row>
    <row r="1146" spans="6:7" x14ac:dyDescent="0.2">
      <c r="F1146" s="18"/>
      <c r="G1146" s="18"/>
    </row>
    <row r="1147" spans="6:7" x14ac:dyDescent="0.2">
      <c r="F1147" s="18"/>
      <c r="G1147" s="18"/>
    </row>
    <row r="1148" spans="6:7" x14ac:dyDescent="0.2">
      <c r="F1148" s="18"/>
      <c r="G1148" s="18"/>
    </row>
    <row r="1149" spans="6:7" x14ac:dyDescent="0.2">
      <c r="F1149" s="18"/>
      <c r="G1149" s="18"/>
    </row>
    <row r="1150" spans="6:7" x14ac:dyDescent="0.2">
      <c r="F1150" s="18"/>
      <c r="G1150" s="18"/>
    </row>
    <row r="1151" spans="6:7" x14ac:dyDescent="0.2">
      <c r="F1151" s="18"/>
      <c r="G1151" s="18"/>
    </row>
    <row r="1152" spans="6:7" x14ac:dyDescent="0.2">
      <c r="F1152" s="18"/>
      <c r="G1152" s="18"/>
    </row>
    <row r="1153" spans="6:7" x14ac:dyDescent="0.2">
      <c r="F1153" s="18"/>
      <c r="G1153" s="18"/>
    </row>
    <row r="1154" spans="6:7" x14ac:dyDescent="0.2">
      <c r="F1154" s="18"/>
      <c r="G1154" s="18"/>
    </row>
    <row r="1155" spans="6:7" x14ac:dyDescent="0.2">
      <c r="F1155" s="18"/>
      <c r="G1155" s="18"/>
    </row>
    <row r="1156" spans="6:7" x14ac:dyDescent="0.2">
      <c r="F1156" s="18"/>
      <c r="G1156" s="18"/>
    </row>
    <row r="1157" spans="6:7" x14ac:dyDescent="0.2">
      <c r="F1157" s="18"/>
      <c r="G1157" s="18"/>
    </row>
    <row r="1158" spans="6:7" x14ac:dyDescent="0.2">
      <c r="F1158" s="18"/>
      <c r="G1158" s="18"/>
    </row>
    <row r="1159" spans="6:7" x14ac:dyDescent="0.2">
      <c r="F1159" s="18"/>
      <c r="G1159" s="18"/>
    </row>
    <row r="1160" spans="6:7" x14ac:dyDescent="0.2">
      <c r="F1160" s="18"/>
      <c r="G1160" s="18"/>
    </row>
    <row r="1161" spans="6:7" x14ac:dyDescent="0.2">
      <c r="F1161" s="18"/>
      <c r="G1161" s="18"/>
    </row>
    <row r="1162" spans="6:7" x14ac:dyDescent="0.2">
      <c r="F1162" s="18"/>
      <c r="G1162" s="18"/>
    </row>
    <row r="1163" spans="6:7" x14ac:dyDescent="0.2">
      <c r="F1163" s="18"/>
      <c r="G1163" s="18"/>
    </row>
    <row r="1164" spans="6:7" x14ac:dyDescent="0.2">
      <c r="F1164" s="18"/>
      <c r="G1164" s="18"/>
    </row>
    <row r="1165" spans="6:7" x14ac:dyDescent="0.2">
      <c r="F1165" s="18"/>
      <c r="G1165" s="18"/>
    </row>
    <row r="1166" spans="6:7" x14ac:dyDescent="0.2">
      <c r="F1166" s="18"/>
      <c r="G1166" s="18"/>
    </row>
    <row r="1167" spans="6:7" x14ac:dyDescent="0.2">
      <c r="F1167" s="18"/>
      <c r="G1167" s="18"/>
    </row>
    <row r="1168" spans="6:7" x14ac:dyDescent="0.2">
      <c r="F1168" s="18"/>
      <c r="G1168" s="18"/>
    </row>
    <row r="1169" spans="6:7" x14ac:dyDescent="0.2">
      <c r="F1169" s="18"/>
      <c r="G1169" s="18"/>
    </row>
    <row r="1170" spans="6:7" x14ac:dyDescent="0.2">
      <c r="F1170" s="18"/>
      <c r="G1170" s="18"/>
    </row>
    <row r="1171" spans="6:7" x14ac:dyDescent="0.2">
      <c r="F1171" s="18"/>
      <c r="G1171" s="18"/>
    </row>
    <row r="1172" spans="6:7" x14ac:dyDescent="0.2">
      <c r="F1172" s="18"/>
      <c r="G1172" s="18"/>
    </row>
    <row r="1173" spans="6:7" x14ac:dyDescent="0.2">
      <c r="F1173" s="18"/>
      <c r="G1173" s="18"/>
    </row>
    <row r="1174" spans="6:7" x14ac:dyDescent="0.2">
      <c r="F1174" s="18"/>
      <c r="G1174" s="18"/>
    </row>
    <row r="1175" spans="6:7" x14ac:dyDescent="0.2">
      <c r="F1175" s="18"/>
      <c r="G1175" s="18"/>
    </row>
    <row r="1176" spans="6:7" x14ac:dyDescent="0.2">
      <c r="F1176" s="18"/>
      <c r="G1176" s="18"/>
    </row>
    <row r="1177" spans="6:7" x14ac:dyDescent="0.2">
      <c r="F1177" s="18"/>
      <c r="G1177" s="18"/>
    </row>
    <row r="1178" spans="6:7" x14ac:dyDescent="0.2">
      <c r="F1178" s="18"/>
      <c r="G1178" s="18"/>
    </row>
    <row r="1179" spans="6:7" x14ac:dyDescent="0.2">
      <c r="F1179" s="18"/>
      <c r="G1179" s="18"/>
    </row>
    <row r="1180" spans="6:7" x14ac:dyDescent="0.2">
      <c r="F1180" s="18"/>
      <c r="G1180" s="18"/>
    </row>
    <row r="1181" spans="6:7" x14ac:dyDescent="0.2">
      <c r="F1181" s="18"/>
      <c r="G1181" s="18"/>
    </row>
    <row r="1182" spans="6:7" x14ac:dyDescent="0.2">
      <c r="F1182" s="18"/>
      <c r="G1182" s="18"/>
    </row>
    <row r="1183" spans="6:7" x14ac:dyDescent="0.2">
      <c r="F1183" s="18"/>
      <c r="G1183" s="18"/>
    </row>
    <row r="1184" spans="6:7" x14ac:dyDescent="0.2">
      <c r="F1184" s="18"/>
      <c r="G1184" s="18"/>
    </row>
    <row r="1185" spans="6:7" x14ac:dyDescent="0.2">
      <c r="F1185" s="18"/>
      <c r="G1185" s="18"/>
    </row>
    <row r="1186" spans="6:7" x14ac:dyDescent="0.2">
      <c r="F1186" s="18"/>
      <c r="G1186" s="18"/>
    </row>
    <row r="1187" spans="6:7" x14ac:dyDescent="0.2">
      <c r="F1187" s="18"/>
      <c r="G1187" s="18"/>
    </row>
    <row r="1188" spans="6:7" x14ac:dyDescent="0.2">
      <c r="F1188" s="18"/>
      <c r="G1188" s="18"/>
    </row>
    <row r="1189" spans="6:7" x14ac:dyDescent="0.2">
      <c r="F1189" s="18"/>
      <c r="G1189" s="18"/>
    </row>
    <row r="1190" spans="6:7" x14ac:dyDescent="0.2">
      <c r="F1190" s="18"/>
      <c r="G1190" s="18"/>
    </row>
    <row r="1191" spans="6:7" x14ac:dyDescent="0.2">
      <c r="F1191" s="18"/>
      <c r="G1191" s="18"/>
    </row>
    <row r="1192" spans="6:7" x14ac:dyDescent="0.2">
      <c r="F1192" s="18"/>
      <c r="G1192" s="18"/>
    </row>
    <row r="1193" spans="6:7" x14ac:dyDescent="0.2">
      <c r="F1193" s="18"/>
      <c r="G1193" s="18"/>
    </row>
    <row r="1194" spans="6:7" x14ac:dyDescent="0.2">
      <c r="F1194" s="18"/>
      <c r="G1194" s="18"/>
    </row>
    <row r="1195" spans="6:7" x14ac:dyDescent="0.2">
      <c r="F1195" s="18"/>
      <c r="G1195" s="18"/>
    </row>
    <row r="1196" spans="6:7" x14ac:dyDescent="0.2">
      <c r="F1196" s="18"/>
      <c r="G1196" s="18"/>
    </row>
    <row r="1197" spans="6:7" x14ac:dyDescent="0.2">
      <c r="F1197" s="18"/>
      <c r="G1197" s="18"/>
    </row>
    <row r="1198" spans="6:7" x14ac:dyDescent="0.2">
      <c r="F1198" s="18"/>
      <c r="G1198" s="18"/>
    </row>
    <row r="1199" spans="6:7" x14ac:dyDescent="0.2">
      <c r="F1199" s="18"/>
      <c r="G1199" s="18"/>
    </row>
    <row r="1200" spans="6:7" x14ac:dyDescent="0.2">
      <c r="F1200" s="18"/>
      <c r="G1200" s="18"/>
    </row>
    <row r="1201" spans="6:7" x14ac:dyDescent="0.2">
      <c r="F1201" s="18"/>
      <c r="G1201" s="18"/>
    </row>
    <row r="1202" spans="6:7" x14ac:dyDescent="0.2">
      <c r="F1202" s="18"/>
      <c r="G1202" s="18"/>
    </row>
    <row r="1203" spans="6:7" x14ac:dyDescent="0.2">
      <c r="F1203" s="18"/>
      <c r="G1203" s="18"/>
    </row>
    <row r="1204" spans="6:7" x14ac:dyDescent="0.2">
      <c r="F1204" s="18"/>
      <c r="G1204" s="18"/>
    </row>
    <row r="1205" spans="6:7" x14ac:dyDescent="0.2">
      <c r="F1205" s="18"/>
      <c r="G1205" s="18"/>
    </row>
    <row r="1206" spans="6:7" x14ac:dyDescent="0.2">
      <c r="F1206" s="18"/>
      <c r="G1206" s="18"/>
    </row>
    <row r="1207" spans="6:7" x14ac:dyDescent="0.2">
      <c r="F1207" s="18"/>
      <c r="G1207" s="18"/>
    </row>
    <row r="1208" spans="6:7" x14ac:dyDescent="0.2">
      <c r="F1208" s="18"/>
      <c r="G1208" s="18"/>
    </row>
    <row r="1209" spans="6:7" x14ac:dyDescent="0.2">
      <c r="F1209" s="18"/>
      <c r="G1209" s="18"/>
    </row>
    <row r="1210" spans="6:7" x14ac:dyDescent="0.2">
      <c r="F1210" s="18"/>
      <c r="G1210" s="18"/>
    </row>
    <row r="1211" spans="6:7" x14ac:dyDescent="0.2">
      <c r="F1211" s="18"/>
      <c r="G1211" s="18"/>
    </row>
    <row r="1212" spans="6:7" x14ac:dyDescent="0.2">
      <c r="F1212" s="18"/>
      <c r="G1212" s="18"/>
    </row>
    <row r="1213" spans="6:7" x14ac:dyDescent="0.2">
      <c r="F1213" s="18"/>
      <c r="G1213" s="18"/>
    </row>
    <row r="1214" spans="6:7" x14ac:dyDescent="0.2">
      <c r="F1214" s="18"/>
      <c r="G1214" s="18"/>
    </row>
    <row r="1215" spans="6:7" x14ac:dyDescent="0.2">
      <c r="F1215" s="18"/>
      <c r="G1215" s="18"/>
    </row>
    <row r="1216" spans="6:7" x14ac:dyDescent="0.2">
      <c r="F1216" s="18"/>
      <c r="G1216" s="18"/>
    </row>
    <row r="1217" spans="6:7" x14ac:dyDescent="0.2">
      <c r="F1217" s="18"/>
      <c r="G1217" s="18"/>
    </row>
    <row r="1218" spans="6:7" x14ac:dyDescent="0.2">
      <c r="F1218" s="18"/>
      <c r="G1218" s="18"/>
    </row>
    <row r="1219" spans="6:7" x14ac:dyDescent="0.2">
      <c r="F1219" s="18"/>
      <c r="G1219" s="18"/>
    </row>
    <row r="1220" spans="6:7" x14ac:dyDescent="0.2">
      <c r="F1220" s="18"/>
      <c r="G1220" s="18"/>
    </row>
    <row r="1221" spans="6:7" x14ac:dyDescent="0.2">
      <c r="F1221" s="18"/>
      <c r="G1221" s="18"/>
    </row>
    <row r="1222" spans="6:7" x14ac:dyDescent="0.2">
      <c r="F1222" s="18"/>
      <c r="G1222" s="18"/>
    </row>
    <row r="1223" spans="6:7" x14ac:dyDescent="0.2">
      <c r="F1223" s="18"/>
      <c r="G1223" s="18"/>
    </row>
    <row r="1224" spans="6:7" x14ac:dyDescent="0.2">
      <c r="F1224" s="18"/>
      <c r="G1224" s="18"/>
    </row>
    <row r="1225" spans="6:7" x14ac:dyDescent="0.2">
      <c r="F1225" s="18"/>
      <c r="G1225" s="18"/>
    </row>
    <row r="1226" spans="6:7" x14ac:dyDescent="0.2">
      <c r="F1226" s="18"/>
      <c r="G1226" s="18"/>
    </row>
    <row r="1227" spans="6:7" x14ac:dyDescent="0.2">
      <c r="F1227" s="18"/>
      <c r="G1227" s="18"/>
    </row>
    <row r="1228" spans="6:7" x14ac:dyDescent="0.2">
      <c r="F1228" s="18"/>
      <c r="G1228" s="18"/>
    </row>
    <row r="1229" spans="6:7" x14ac:dyDescent="0.2">
      <c r="F1229" s="18"/>
      <c r="G1229" s="18"/>
    </row>
    <row r="1230" spans="6:7" x14ac:dyDescent="0.2">
      <c r="F1230" s="18"/>
      <c r="G1230" s="18"/>
    </row>
    <row r="1231" spans="6:7" x14ac:dyDescent="0.2">
      <c r="F1231" s="18"/>
      <c r="G1231" s="18"/>
    </row>
    <row r="1232" spans="6:7" x14ac:dyDescent="0.2">
      <c r="F1232" s="18"/>
      <c r="G1232" s="18"/>
    </row>
    <row r="1233" spans="6:7" x14ac:dyDescent="0.2">
      <c r="F1233" s="18"/>
      <c r="G1233" s="18"/>
    </row>
    <row r="1234" spans="6:7" x14ac:dyDescent="0.2">
      <c r="F1234" s="18"/>
      <c r="G1234" s="18"/>
    </row>
    <row r="1235" spans="6:7" x14ac:dyDescent="0.2">
      <c r="F1235" s="18"/>
      <c r="G1235" s="18"/>
    </row>
    <row r="1236" spans="6:7" x14ac:dyDescent="0.2">
      <c r="F1236" s="18"/>
      <c r="G1236" s="18"/>
    </row>
    <row r="1237" spans="6:7" x14ac:dyDescent="0.2">
      <c r="F1237" s="18"/>
      <c r="G1237" s="18"/>
    </row>
    <row r="1238" spans="6:7" x14ac:dyDescent="0.2">
      <c r="F1238" s="18"/>
      <c r="G1238" s="18"/>
    </row>
    <row r="1239" spans="6:7" x14ac:dyDescent="0.2">
      <c r="F1239" s="18"/>
      <c r="G1239" s="18"/>
    </row>
    <row r="1240" spans="6:7" x14ac:dyDescent="0.2">
      <c r="F1240" s="18"/>
      <c r="G1240" s="18"/>
    </row>
    <row r="1241" spans="6:7" x14ac:dyDescent="0.2">
      <c r="F1241" s="18"/>
      <c r="G1241" s="18"/>
    </row>
    <row r="1242" spans="6:7" x14ac:dyDescent="0.2">
      <c r="F1242" s="18"/>
      <c r="G1242" s="18"/>
    </row>
    <row r="1243" spans="6:7" x14ac:dyDescent="0.2">
      <c r="F1243" s="18"/>
      <c r="G1243" s="18"/>
    </row>
    <row r="1244" spans="6:7" x14ac:dyDescent="0.2">
      <c r="F1244" s="18"/>
      <c r="G1244" s="18"/>
    </row>
    <row r="1245" spans="6:7" x14ac:dyDescent="0.2">
      <c r="F1245" s="18"/>
      <c r="G1245" s="18"/>
    </row>
    <row r="1246" spans="6:7" x14ac:dyDescent="0.2">
      <c r="F1246" s="18"/>
      <c r="G1246" s="18"/>
    </row>
    <row r="1247" spans="6:7" x14ac:dyDescent="0.2">
      <c r="F1247" s="18"/>
      <c r="G1247" s="18"/>
    </row>
    <row r="1248" spans="6:7" x14ac:dyDescent="0.2">
      <c r="F1248" s="18"/>
      <c r="G1248" s="18"/>
    </row>
    <row r="1249" spans="6:7" x14ac:dyDescent="0.2">
      <c r="F1249" s="18"/>
      <c r="G1249" s="18"/>
    </row>
    <row r="1250" spans="6:7" x14ac:dyDescent="0.2">
      <c r="F1250" s="18"/>
      <c r="G1250" s="18"/>
    </row>
    <row r="1251" spans="6:7" x14ac:dyDescent="0.2">
      <c r="F1251" s="18"/>
      <c r="G1251" s="18"/>
    </row>
    <row r="1252" spans="6:7" x14ac:dyDescent="0.2">
      <c r="F1252" s="18"/>
      <c r="G1252" s="18"/>
    </row>
    <row r="1253" spans="6:7" x14ac:dyDescent="0.2">
      <c r="F1253" s="18"/>
      <c r="G1253" s="18"/>
    </row>
    <row r="1254" spans="6:7" x14ac:dyDescent="0.2">
      <c r="F1254" s="18"/>
      <c r="G1254" s="18"/>
    </row>
    <row r="1255" spans="6:7" x14ac:dyDescent="0.2">
      <c r="F1255" s="18"/>
      <c r="G1255" s="18"/>
    </row>
    <row r="1256" spans="6:7" x14ac:dyDescent="0.2">
      <c r="F1256" s="18"/>
      <c r="G1256" s="18"/>
    </row>
    <row r="1257" spans="6:7" x14ac:dyDescent="0.2">
      <c r="F1257" s="18"/>
      <c r="G1257" s="18"/>
    </row>
    <row r="1258" spans="6:7" x14ac:dyDescent="0.2">
      <c r="F1258" s="18"/>
      <c r="G1258" s="18"/>
    </row>
    <row r="1259" spans="6:7" x14ac:dyDescent="0.2">
      <c r="F1259" s="18"/>
      <c r="G1259" s="18"/>
    </row>
    <row r="1260" spans="6:7" x14ac:dyDescent="0.2">
      <c r="F1260" s="18"/>
      <c r="G1260" s="18"/>
    </row>
    <row r="1261" spans="6:7" x14ac:dyDescent="0.2">
      <c r="F1261" s="18"/>
      <c r="G1261" s="18"/>
    </row>
    <row r="1262" spans="6:7" x14ac:dyDescent="0.2">
      <c r="F1262" s="18"/>
      <c r="G1262" s="18"/>
    </row>
    <row r="1263" spans="6:7" x14ac:dyDescent="0.2">
      <c r="F1263" s="18"/>
      <c r="G1263" s="18"/>
    </row>
    <row r="1264" spans="6:7" x14ac:dyDescent="0.2">
      <c r="F1264" s="18"/>
      <c r="G1264" s="18"/>
    </row>
    <row r="1265" spans="6:7" x14ac:dyDescent="0.2">
      <c r="F1265" s="18"/>
      <c r="G1265" s="18"/>
    </row>
    <row r="1266" spans="6:7" x14ac:dyDescent="0.2">
      <c r="F1266" s="18"/>
      <c r="G1266" s="18"/>
    </row>
    <row r="1267" spans="6:7" x14ac:dyDescent="0.2">
      <c r="F1267" s="18"/>
      <c r="G1267" s="18"/>
    </row>
    <row r="1268" spans="6:7" x14ac:dyDescent="0.2">
      <c r="F1268" s="18"/>
      <c r="G1268" s="18"/>
    </row>
    <row r="1269" spans="6:7" x14ac:dyDescent="0.2">
      <c r="F1269" s="18"/>
      <c r="G1269" s="18"/>
    </row>
    <row r="1270" spans="6:7" x14ac:dyDescent="0.2">
      <c r="F1270" s="18"/>
      <c r="G1270" s="18"/>
    </row>
    <row r="1271" spans="6:7" x14ac:dyDescent="0.2">
      <c r="F1271" s="18"/>
      <c r="G1271" s="18"/>
    </row>
    <row r="1272" spans="6:7" x14ac:dyDescent="0.2">
      <c r="F1272" s="18"/>
      <c r="G1272" s="18"/>
    </row>
    <row r="1273" spans="6:7" x14ac:dyDescent="0.2">
      <c r="F1273" s="18"/>
      <c r="G1273" s="18"/>
    </row>
    <row r="1274" spans="6:7" x14ac:dyDescent="0.2">
      <c r="F1274" s="18"/>
      <c r="G1274" s="18"/>
    </row>
    <row r="1275" spans="6:7" x14ac:dyDescent="0.2">
      <c r="F1275" s="18"/>
      <c r="G1275" s="18"/>
    </row>
    <row r="1276" spans="6:7" x14ac:dyDescent="0.2">
      <c r="F1276" s="18"/>
      <c r="G1276" s="18"/>
    </row>
    <row r="1277" spans="6:7" x14ac:dyDescent="0.2">
      <c r="F1277" s="18"/>
      <c r="G1277" s="18"/>
    </row>
    <row r="1278" spans="6:7" x14ac:dyDescent="0.2">
      <c r="F1278" s="18"/>
      <c r="G1278" s="18"/>
    </row>
    <row r="1279" spans="6:7" x14ac:dyDescent="0.2">
      <c r="F1279" s="18"/>
      <c r="G1279" s="18"/>
    </row>
    <row r="1280" spans="6:7" x14ac:dyDescent="0.2">
      <c r="F1280" s="18"/>
      <c r="G1280" s="18"/>
    </row>
    <row r="1281" spans="6:7" x14ac:dyDescent="0.2">
      <c r="F1281" s="18"/>
      <c r="G1281" s="18"/>
    </row>
    <row r="1282" spans="6:7" x14ac:dyDescent="0.2">
      <c r="F1282" s="18"/>
      <c r="G1282" s="18"/>
    </row>
    <row r="1283" spans="6:7" x14ac:dyDescent="0.2">
      <c r="F1283" s="18"/>
      <c r="G1283" s="18"/>
    </row>
    <row r="1284" spans="6:7" x14ac:dyDescent="0.2">
      <c r="F1284" s="18"/>
      <c r="G1284" s="18"/>
    </row>
    <row r="1285" spans="6:7" x14ac:dyDescent="0.2">
      <c r="F1285" s="18"/>
      <c r="G1285" s="18"/>
    </row>
    <row r="1286" spans="6:7" x14ac:dyDescent="0.2">
      <c r="F1286" s="18"/>
      <c r="G1286" s="18"/>
    </row>
    <row r="1287" spans="6:7" x14ac:dyDescent="0.2">
      <c r="F1287" s="18"/>
      <c r="G1287" s="18"/>
    </row>
    <row r="1288" spans="6:7" x14ac:dyDescent="0.2">
      <c r="F1288" s="18"/>
      <c r="G1288" s="18"/>
    </row>
    <row r="1289" spans="6:7" x14ac:dyDescent="0.2">
      <c r="F1289" s="18"/>
      <c r="G1289" s="18"/>
    </row>
    <row r="1290" spans="6:7" x14ac:dyDescent="0.2">
      <c r="F1290" s="18"/>
      <c r="G1290" s="18"/>
    </row>
    <row r="1291" spans="6:7" x14ac:dyDescent="0.2">
      <c r="F1291" s="18"/>
      <c r="G1291" s="18"/>
    </row>
    <row r="1292" spans="6:7" x14ac:dyDescent="0.2">
      <c r="F1292" s="18"/>
      <c r="G1292" s="18"/>
    </row>
    <row r="1293" spans="6:7" x14ac:dyDescent="0.2">
      <c r="F1293" s="18"/>
      <c r="G1293" s="18"/>
    </row>
    <row r="1294" spans="6:7" x14ac:dyDescent="0.2">
      <c r="F1294" s="18"/>
      <c r="G1294" s="18"/>
    </row>
    <row r="1295" spans="6:7" x14ac:dyDescent="0.2">
      <c r="F1295" s="18"/>
      <c r="G1295" s="18"/>
    </row>
    <row r="1296" spans="6:7" x14ac:dyDescent="0.2">
      <c r="F1296" s="18"/>
      <c r="G1296" s="18"/>
    </row>
    <row r="1297" spans="6:7" x14ac:dyDescent="0.2">
      <c r="F1297" s="18"/>
      <c r="G1297" s="18"/>
    </row>
    <row r="1298" spans="6:7" x14ac:dyDescent="0.2">
      <c r="F1298" s="18"/>
      <c r="G1298" s="18"/>
    </row>
    <row r="1299" spans="6:7" x14ac:dyDescent="0.2">
      <c r="F1299" s="18"/>
      <c r="G1299" s="18"/>
    </row>
    <row r="1300" spans="6:7" x14ac:dyDescent="0.2">
      <c r="F1300" s="18"/>
      <c r="G1300" s="18"/>
    </row>
    <row r="1301" spans="6:7" x14ac:dyDescent="0.2">
      <c r="F1301" s="18"/>
      <c r="G1301" s="18"/>
    </row>
    <row r="1302" spans="6:7" x14ac:dyDescent="0.2">
      <c r="F1302" s="18"/>
      <c r="G1302" s="18"/>
    </row>
    <row r="1303" spans="6:7" x14ac:dyDescent="0.2">
      <c r="F1303" s="18"/>
      <c r="G1303" s="18"/>
    </row>
    <row r="1304" spans="6:7" x14ac:dyDescent="0.2">
      <c r="F1304" s="18"/>
      <c r="G1304" s="18"/>
    </row>
    <row r="1305" spans="6:7" x14ac:dyDescent="0.2">
      <c r="F1305" s="18"/>
      <c r="G1305" s="18"/>
    </row>
    <row r="1306" spans="6:7" x14ac:dyDescent="0.2">
      <c r="F1306" s="18"/>
      <c r="G1306" s="18"/>
    </row>
    <row r="1307" spans="6:7" x14ac:dyDescent="0.2">
      <c r="F1307" s="18"/>
      <c r="G1307" s="18"/>
    </row>
    <row r="1308" spans="6:7" x14ac:dyDescent="0.2">
      <c r="F1308" s="18"/>
      <c r="G1308" s="18"/>
    </row>
    <row r="1309" spans="6:7" x14ac:dyDescent="0.2">
      <c r="F1309" s="18"/>
      <c r="G1309" s="18"/>
    </row>
    <row r="1310" spans="6:7" x14ac:dyDescent="0.2">
      <c r="F1310" s="18"/>
      <c r="G1310" s="18"/>
    </row>
    <row r="1311" spans="6:7" x14ac:dyDescent="0.2">
      <c r="F1311" s="18"/>
      <c r="G1311" s="18"/>
    </row>
    <row r="1312" spans="6:7" x14ac:dyDescent="0.2">
      <c r="F1312" s="18"/>
      <c r="G1312" s="18"/>
    </row>
    <row r="1313" spans="6:7" x14ac:dyDescent="0.2">
      <c r="F1313" s="18"/>
      <c r="G1313" s="18"/>
    </row>
    <row r="1314" spans="6:7" x14ac:dyDescent="0.2">
      <c r="F1314" s="18"/>
      <c r="G1314" s="18"/>
    </row>
    <row r="1315" spans="6:7" x14ac:dyDescent="0.2">
      <c r="F1315" s="18"/>
      <c r="G1315" s="18"/>
    </row>
    <row r="1316" spans="6:7" x14ac:dyDescent="0.2">
      <c r="F1316" s="18"/>
      <c r="G1316" s="18"/>
    </row>
    <row r="1317" spans="6:7" x14ac:dyDescent="0.2">
      <c r="F1317" s="18"/>
      <c r="G1317" s="18"/>
    </row>
    <row r="1318" spans="6:7" x14ac:dyDescent="0.2">
      <c r="F1318" s="18"/>
      <c r="G1318" s="18"/>
    </row>
    <row r="1319" spans="6:7" x14ac:dyDescent="0.2">
      <c r="F1319" s="18"/>
      <c r="G1319" s="18"/>
    </row>
    <row r="1320" spans="6:7" x14ac:dyDescent="0.2">
      <c r="F1320" s="18"/>
      <c r="G1320" s="18"/>
    </row>
    <row r="1321" spans="6:7" x14ac:dyDescent="0.2">
      <c r="F1321" s="18"/>
      <c r="G1321" s="18"/>
    </row>
    <row r="1322" spans="6:7" x14ac:dyDescent="0.2">
      <c r="F1322" s="18"/>
      <c r="G1322" s="18"/>
    </row>
    <row r="1323" spans="6:7" x14ac:dyDescent="0.2">
      <c r="F1323" s="18"/>
      <c r="G1323" s="18"/>
    </row>
    <row r="1324" spans="6:7" x14ac:dyDescent="0.2">
      <c r="F1324" s="18"/>
      <c r="G1324" s="18"/>
    </row>
    <row r="1325" spans="6:7" x14ac:dyDescent="0.2">
      <c r="F1325" s="18"/>
      <c r="G1325" s="18"/>
    </row>
    <row r="1326" spans="6:7" x14ac:dyDescent="0.2">
      <c r="F1326" s="18"/>
      <c r="G1326" s="18"/>
    </row>
    <row r="1327" spans="6:7" x14ac:dyDescent="0.2">
      <c r="F1327" s="18"/>
      <c r="G1327" s="18"/>
    </row>
    <row r="1328" spans="6:7" x14ac:dyDescent="0.2">
      <c r="F1328" s="18"/>
      <c r="G1328" s="18"/>
    </row>
    <row r="1329" spans="6:7" x14ac:dyDescent="0.2">
      <c r="F1329" s="18"/>
      <c r="G1329" s="18"/>
    </row>
    <row r="1330" spans="6:7" x14ac:dyDescent="0.2">
      <c r="F1330" s="18"/>
      <c r="G1330" s="18"/>
    </row>
    <row r="1331" spans="6:7" x14ac:dyDescent="0.2">
      <c r="F1331" s="18"/>
      <c r="G1331" s="18"/>
    </row>
    <row r="1332" spans="6:7" x14ac:dyDescent="0.2">
      <c r="F1332" s="18"/>
      <c r="G1332" s="18"/>
    </row>
    <row r="1333" spans="6:7" x14ac:dyDescent="0.2">
      <c r="F1333" s="18"/>
      <c r="G1333" s="18"/>
    </row>
    <row r="1334" spans="6:7" x14ac:dyDescent="0.2">
      <c r="F1334" s="18"/>
      <c r="G1334" s="18"/>
    </row>
    <row r="1335" spans="6:7" x14ac:dyDescent="0.2">
      <c r="F1335" s="18"/>
      <c r="G1335" s="18"/>
    </row>
    <row r="1336" spans="6:7" x14ac:dyDescent="0.2">
      <c r="F1336" s="18"/>
      <c r="G1336" s="18"/>
    </row>
    <row r="1337" spans="6:7" x14ac:dyDescent="0.2">
      <c r="F1337" s="18"/>
      <c r="G1337" s="18"/>
    </row>
    <row r="1338" spans="6:7" x14ac:dyDescent="0.2">
      <c r="F1338" s="18"/>
      <c r="G1338" s="18"/>
    </row>
    <row r="1339" spans="6:7" x14ac:dyDescent="0.2">
      <c r="F1339" s="18"/>
      <c r="G1339" s="18"/>
    </row>
    <row r="1340" spans="6:7" x14ac:dyDescent="0.2">
      <c r="F1340" s="18"/>
      <c r="G1340" s="18"/>
    </row>
    <row r="1341" spans="6:7" x14ac:dyDescent="0.2">
      <c r="F1341" s="18"/>
      <c r="G1341" s="18"/>
    </row>
    <row r="1342" spans="6:7" x14ac:dyDescent="0.2">
      <c r="F1342" s="18"/>
      <c r="G1342" s="18"/>
    </row>
    <row r="1343" spans="6:7" x14ac:dyDescent="0.2">
      <c r="F1343" s="18"/>
      <c r="G1343" s="18"/>
    </row>
    <row r="1344" spans="6:7" x14ac:dyDescent="0.2">
      <c r="F1344" s="18"/>
      <c r="G1344" s="18"/>
    </row>
    <row r="1345" spans="6:7" x14ac:dyDescent="0.2">
      <c r="F1345" s="18"/>
      <c r="G1345" s="18"/>
    </row>
    <row r="1346" spans="6:7" x14ac:dyDescent="0.2">
      <c r="F1346" s="18"/>
      <c r="G1346" s="18"/>
    </row>
    <row r="1347" spans="6:7" x14ac:dyDescent="0.2">
      <c r="F1347" s="18"/>
      <c r="G1347" s="18"/>
    </row>
    <row r="1348" spans="6:7" x14ac:dyDescent="0.2">
      <c r="F1348" s="18"/>
      <c r="G1348" s="18"/>
    </row>
    <row r="1349" spans="6:7" x14ac:dyDescent="0.2">
      <c r="F1349" s="18"/>
      <c r="G1349" s="18"/>
    </row>
    <row r="1350" spans="6:7" x14ac:dyDescent="0.2">
      <c r="F1350" s="18"/>
      <c r="G1350" s="18"/>
    </row>
    <row r="1351" spans="6:7" x14ac:dyDescent="0.2">
      <c r="F1351" s="18"/>
      <c r="G1351" s="18"/>
    </row>
    <row r="1352" spans="6:7" x14ac:dyDescent="0.2">
      <c r="F1352" s="18"/>
      <c r="G1352" s="18"/>
    </row>
    <row r="1353" spans="6:7" x14ac:dyDescent="0.2">
      <c r="F1353" s="18"/>
      <c r="G1353" s="18"/>
    </row>
    <row r="1354" spans="6:7" x14ac:dyDescent="0.2">
      <c r="F1354" s="18"/>
      <c r="G1354" s="18"/>
    </row>
    <row r="1355" spans="6:7" x14ac:dyDescent="0.2">
      <c r="F1355" s="18"/>
      <c r="G1355" s="18"/>
    </row>
    <row r="1356" spans="6:7" x14ac:dyDescent="0.2">
      <c r="F1356" s="18"/>
      <c r="G1356" s="18"/>
    </row>
    <row r="1357" spans="6:7" x14ac:dyDescent="0.2">
      <c r="F1357" s="18"/>
      <c r="G1357" s="18"/>
    </row>
    <row r="1358" spans="6:7" x14ac:dyDescent="0.2">
      <c r="F1358" s="18"/>
      <c r="G1358" s="18"/>
    </row>
    <row r="1359" spans="6:7" x14ac:dyDescent="0.2">
      <c r="F1359" s="18"/>
      <c r="G1359" s="18"/>
    </row>
    <row r="1360" spans="6:7" x14ac:dyDescent="0.2">
      <c r="F1360" s="18"/>
      <c r="G1360" s="18"/>
    </row>
    <row r="1361" spans="6:7" x14ac:dyDescent="0.2">
      <c r="F1361" s="18"/>
      <c r="G1361" s="18"/>
    </row>
    <row r="1362" spans="6:7" x14ac:dyDescent="0.2">
      <c r="F1362" s="18"/>
      <c r="G1362" s="18"/>
    </row>
    <row r="1363" spans="6:7" x14ac:dyDescent="0.2">
      <c r="F1363" s="18"/>
      <c r="G1363" s="18"/>
    </row>
    <row r="1364" spans="6:7" x14ac:dyDescent="0.2">
      <c r="F1364" s="18"/>
      <c r="G1364" s="18"/>
    </row>
    <row r="1365" spans="6:7" x14ac:dyDescent="0.2">
      <c r="F1365" s="18"/>
      <c r="G1365" s="18"/>
    </row>
    <row r="1366" spans="6:7" x14ac:dyDescent="0.2">
      <c r="F1366" s="18"/>
      <c r="G1366" s="18"/>
    </row>
    <row r="1367" spans="6:7" x14ac:dyDescent="0.2">
      <c r="F1367" s="18"/>
      <c r="G1367" s="18"/>
    </row>
    <row r="1368" spans="6:7" x14ac:dyDescent="0.2">
      <c r="F1368" s="18"/>
      <c r="G1368" s="18"/>
    </row>
    <row r="1369" spans="6:7" x14ac:dyDescent="0.2">
      <c r="F1369" s="18"/>
      <c r="G1369" s="18"/>
    </row>
    <row r="1370" spans="6:7" x14ac:dyDescent="0.2">
      <c r="F1370" s="18"/>
      <c r="G1370" s="18"/>
    </row>
    <row r="1371" spans="6:7" x14ac:dyDescent="0.2">
      <c r="F1371" s="18"/>
      <c r="G1371" s="18"/>
    </row>
    <row r="1372" spans="6:7" x14ac:dyDescent="0.2">
      <c r="F1372" s="18"/>
      <c r="G1372" s="18"/>
    </row>
    <row r="1373" spans="6:7" x14ac:dyDescent="0.2">
      <c r="F1373" s="18"/>
      <c r="G1373" s="18"/>
    </row>
    <row r="1374" spans="6:7" x14ac:dyDescent="0.2">
      <c r="F1374" s="18"/>
      <c r="G1374" s="18"/>
    </row>
    <row r="1375" spans="6:7" x14ac:dyDescent="0.2">
      <c r="F1375" s="18"/>
      <c r="G1375" s="18"/>
    </row>
    <row r="1376" spans="6:7" x14ac:dyDescent="0.2">
      <c r="F1376" s="18"/>
      <c r="G1376" s="18"/>
    </row>
    <row r="1377" spans="6:7" x14ac:dyDescent="0.2">
      <c r="F1377" s="18"/>
      <c r="G1377" s="18"/>
    </row>
    <row r="1378" spans="6:7" x14ac:dyDescent="0.2">
      <c r="F1378" s="18"/>
      <c r="G1378" s="18"/>
    </row>
    <row r="1379" spans="6:7" x14ac:dyDescent="0.2">
      <c r="F1379" s="18"/>
      <c r="G1379" s="18"/>
    </row>
    <row r="1380" spans="6:7" x14ac:dyDescent="0.2">
      <c r="F1380" s="18"/>
      <c r="G1380" s="18"/>
    </row>
    <row r="1381" spans="6:7" x14ac:dyDescent="0.2">
      <c r="F1381" s="18"/>
      <c r="G1381" s="18"/>
    </row>
    <row r="1382" spans="6:7" x14ac:dyDescent="0.2">
      <c r="F1382" s="18"/>
      <c r="G1382" s="18"/>
    </row>
    <row r="1383" spans="6:7" x14ac:dyDescent="0.2">
      <c r="F1383" s="18"/>
      <c r="G1383" s="18"/>
    </row>
    <row r="1384" spans="6:7" x14ac:dyDescent="0.2">
      <c r="F1384" s="18"/>
      <c r="G1384" s="18"/>
    </row>
    <row r="1385" spans="6:7" x14ac:dyDescent="0.2">
      <c r="F1385" s="18"/>
      <c r="G1385" s="18"/>
    </row>
    <row r="1386" spans="6:7" x14ac:dyDescent="0.2">
      <c r="F1386" s="18"/>
      <c r="G1386" s="18"/>
    </row>
    <row r="1387" spans="6:7" x14ac:dyDescent="0.2">
      <c r="F1387" s="18"/>
      <c r="G1387" s="18"/>
    </row>
    <row r="1388" spans="6:7" x14ac:dyDescent="0.2">
      <c r="F1388" s="18"/>
      <c r="G1388" s="18"/>
    </row>
    <row r="1389" spans="6:7" x14ac:dyDescent="0.2">
      <c r="F1389" s="18"/>
      <c r="G1389" s="18"/>
    </row>
    <row r="1390" spans="6:7" x14ac:dyDescent="0.2">
      <c r="F1390" s="18"/>
      <c r="G1390" s="18"/>
    </row>
    <row r="1391" spans="6:7" x14ac:dyDescent="0.2">
      <c r="F1391" s="18"/>
      <c r="G1391" s="18"/>
    </row>
    <row r="1392" spans="6:7" x14ac:dyDescent="0.2">
      <c r="F1392" s="18"/>
      <c r="G1392" s="18"/>
    </row>
    <row r="1393" spans="6:7" x14ac:dyDescent="0.2">
      <c r="F1393" s="18"/>
      <c r="G1393" s="18"/>
    </row>
    <row r="1394" spans="6:7" x14ac:dyDescent="0.2">
      <c r="F1394" s="18"/>
      <c r="G1394" s="18"/>
    </row>
    <row r="1395" spans="6:7" x14ac:dyDescent="0.2">
      <c r="F1395" s="18"/>
      <c r="G1395" s="18"/>
    </row>
    <row r="1396" spans="6:7" x14ac:dyDescent="0.2">
      <c r="F1396" s="18"/>
      <c r="G1396" s="18"/>
    </row>
    <row r="1397" spans="6:7" x14ac:dyDescent="0.2">
      <c r="F1397" s="18"/>
      <c r="G1397" s="18"/>
    </row>
    <row r="1398" spans="6:7" x14ac:dyDescent="0.2">
      <c r="F1398" s="18"/>
      <c r="G1398" s="18"/>
    </row>
    <row r="1399" spans="6:7" x14ac:dyDescent="0.2">
      <c r="F1399" s="18"/>
      <c r="G1399" s="18"/>
    </row>
    <row r="1400" spans="6:7" x14ac:dyDescent="0.2">
      <c r="F1400" s="18"/>
      <c r="G1400" s="18"/>
    </row>
    <row r="1401" spans="6:7" x14ac:dyDescent="0.2">
      <c r="F1401" s="18"/>
      <c r="G1401" s="18"/>
    </row>
    <row r="1402" spans="6:7" x14ac:dyDescent="0.2">
      <c r="F1402" s="18"/>
      <c r="G1402" s="18"/>
    </row>
    <row r="1403" spans="6:7" x14ac:dyDescent="0.2">
      <c r="F1403" s="18"/>
      <c r="G1403" s="18"/>
    </row>
    <row r="1404" spans="6:7" x14ac:dyDescent="0.2">
      <c r="F1404" s="18"/>
      <c r="G1404" s="18"/>
    </row>
    <row r="1405" spans="6:7" x14ac:dyDescent="0.2">
      <c r="F1405" s="18"/>
      <c r="G1405" s="18"/>
    </row>
    <row r="1406" spans="6:7" x14ac:dyDescent="0.2">
      <c r="F1406" s="18"/>
      <c r="G1406" s="18"/>
    </row>
    <row r="1407" spans="6:7" x14ac:dyDescent="0.2">
      <c r="F1407" s="18"/>
      <c r="G1407" s="18"/>
    </row>
    <row r="1408" spans="6:7" x14ac:dyDescent="0.2">
      <c r="F1408" s="18"/>
      <c r="G1408" s="18"/>
    </row>
    <row r="1409" spans="6:7" x14ac:dyDescent="0.2">
      <c r="F1409" s="18"/>
      <c r="G1409" s="18"/>
    </row>
    <row r="1410" spans="6:7" x14ac:dyDescent="0.2">
      <c r="F1410" s="18"/>
      <c r="G1410" s="18"/>
    </row>
    <row r="1411" spans="6:7" x14ac:dyDescent="0.2">
      <c r="F1411" s="18"/>
      <c r="G1411" s="18"/>
    </row>
    <row r="1412" spans="6:7" x14ac:dyDescent="0.2">
      <c r="F1412" s="18"/>
      <c r="G1412" s="18"/>
    </row>
    <row r="1413" spans="6:7" x14ac:dyDescent="0.2">
      <c r="F1413" s="18"/>
      <c r="G1413" s="18"/>
    </row>
    <row r="1414" spans="6:7" x14ac:dyDescent="0.2">
      <c r="F1414" s="18"/>
      <c r="G1414" s="18"/>
    </row>
    <row r="1415" spans="6:7" x14ac:dyDescent="0.2">
      <c r="F1415" s="18"/>
      <c r="G1415" s="18"/>
    </row>
    <row r="1416" spans="6:7" x14ac:dyDescent="0.2">
      <c r="F1416" s="18"/>
      <c r="G1416" s="18"/>
    </row>
    <row r="1417" spans="6:7" x14ac:dyDescent="0.2">
      <c r="F1417" s="18"/>
      <c r="G1417" s="18"/>
    </row>
    <row r="1418" spans="6:7" x14ac:dyDescent="0.2">
      <c r="F1418" s="18"/>
      <c r="G1418" s="18"/>
    </row>
    <row r="1419" spans="6:7" x14ac:dyDescent="0.2">
      <c r="F1419" s="18"/>
      <c r="G1419" s="18"/>
    </row>
    <row r="1420" spans="6:7" x14ac:dyDescent="0.2">
      <c r="F1420" s="18"/>
      <c r="G1420" s="18"/>
    </row>
    <row r="1421" spans="6:7" x14ac:dyDescent="0.2">
      <c r="F1421" s="18"/>
      <c r="G1421" s="18"/>
    </row>
    <row r="1422" spans="6:7" x14ac:dyDescent="0.2">
      <c r="F1422" s="18"/>
      <c r="G1422" s="18"/>
    </row>
    <row r="1423" spans="6:7" x14ac:dyDescent="0.2">
      <c r="F1423" s="18"/>
      <c r="G1423" s="18"/>
    </row>
    <row r="1424" spans="6:7" x14ac:dyDescent="0.2">
      <c r="F1424" s="18"/>
      <c r="G1424" s="18"/>
    </row>
    <row r="1425" spans="6:7" x14ac:dyDescent="0.2">
      <c r="F1425" s="18"/>
      <c r="G1425" s="18"/>
    </row>
    <row r="1426" spans="6:7" x14ac:dyDescent="0.2">
      <c r="F1426" s="18"/>
      <c r="G1426" s="18"/>
    </row>
    <row r="1427" spans="6:7" x14ac:dyDescent="0.2">
      <c r="F1427" s="18"/>
      <c r="G1427" s="18"/>
    </row>
    <row r="1428" spans="6:7" x14ac:dyDescent="0.2">
      <c r="F1428" s="18"/>
      <c r="G1428" s="18"/>
    </row>
    <row r="1429" spans="6:7" x14ac:dyDescent="0.2">
      <c r="F1429" s="18"/>
      <c r="G1429" s="18"/>
    </row>
    <row r="1430" spans="6:7" x14ac:dyDescent="0.2">
      <c r="F1430" s="18"/>
      <c r="G1430" s="18"/>
    </row>
    <row r="1431" spans="6:7" x14ac:dyDescent="0.2">
      <c r="F1431" s="18"/>
      <c r="G1431" s="18"/>
    </row>
    <row r="1432" spans="6:7" x14ac:dyDescent="0.2">
      <c r="F1432" s="18"/>
      <c r="G1432" s="18"/>
    </row>
    <row r="1433" spans="6:7" x14ac:dyDescent="0.2">
      <c r="F1433" s="18"/>
      <c r="G1433" s="18"/>
    </row>
    <row r="1434" spans="6:7" x14ac:dyDescent="0.2">
      <c r="F1434" s="18"/>
      <c r="G1434" s="18"/>
    </row>
    <row r="1435" spans="6:7" x14ac:dyDescent="0.2">
      <c r="F1435" s="18"/>
      <c r="G1435" s="18"/>
    </row>
    <row r="1436" spans="6:7" x14ac:dyDescent="0.2">
      <c r="F1436" s="18"/>
      <c r="G1436" s="18"/>
    </row>
    <row r="1437" spans="6:7" x14ac:dyDescent="0.2">
      <c r="F1437" s="18"/>
      <c r="G1437" s="18"/>
    </row>
    <row r="1438" spans="6:7" x14ac:dyDescent="0.2">
      <c r="F1438" s="18"/>
      <c r="G1438" s="18"/>
    </row>
    <row r="1439" spans="6:7" x14ac:dyDescent="0.2">
      <c r="F1439" s="18"/>
      <c r="G1439" s="18"/>
    </row>
    <row r="1440" spans="6:7" x14ac:dyDescent="0.2">
      <c r="F1440" s="18"/>
      <c r="G1440" s="18"/>
    </row>
    <row r="1441" spans="6:7" x14ac:dyDescent="0.2">
      <c r="F1441" s="18"/>
      <c r="G1441" s="18"/>
    </row>
    <row r="1442" spans="6:7" x14ac:dyDescent="0.2">
      <c r="F1442" s="18"/>
      <c r="G1442" s="18"/>
    </row>
    <row r="1443" spans="6:7" x14ac:dyDescent="0.2">
      <c r="F1443" s="18"/>
      <c r="G1443" s="18"/>
    </row>
    <row r="1444" spans="6:7" x14ac:dyDescent="0.2">
      <c r="F1444" s="18"/>
      <c r="G1444" s="18"/>
    </row>
    <row r="1445" spans="6:7" x14ac:dyDescent="0.2">
      <c r="F1445" s="18"/>
      <c r="G1445" s="18"/>
    </row>
    <row r="1446" spans="6:7" x14ac:dyDescent="0.2">
      <c r="F1446" s="18"/>
      <c r="G1446" s="18"/>
    </row>
    <row r="1447" spans="6:7" x14ac:dyDescent="0.2">
      <c r="F1447" s="18"/>
      <c r="G1447" s="18"/>
    </row>
    <row r="1448" spans="6:7" x14ac:dyDescent="0.2">
      <c r="F1448" s="18"/>
      <c r="G1448" s="18"/>
    </row>
    <row r="1449" spans="6:7" x14ac:dyDescent="0.2">
      <c r="F1449" s="18"/>
      <c r="G1449" s="18"/>
    </row>
    <row r="1450" spans="6:7" x14ac:dyDescent="0.2">
      <c r="F1450" s="18"/>
      <c r="G1450" s="18"/>
    </row>
    <row r="1451" spans="6:7" x14ac:dyDescent="0.2">
      <c r="F1451" s="18"/>
      <c r="G1451" s="18"/>
    </row>
    <row r="1452" spans="6:7" x14ac:dyDescent="0.2">
      <c r="F1452" s="18"/>
      <c r="G1452" s="18"/>
    </row>
    <row r="1453" spans="6:7" x14ac:dyDescent="0.2">
      <c r="F1453" s="18"/>
      <c r="G1453" s="18"/>
    </row>
    <row r="1454" spans="6:7" x14ac:dyDescent="0.2">
      <c r="F1454" s="18"/>
      <c r="G1454" s="18"/>
    </row>
    <row r="1455" spans="6:7" x14ac:dyDescent="0.2">
      <c r="F1455" s="18"/>
      <c r="G1455" s="18"/>
    </row>
    <row r="1456" spans="6:7" x14ac:dyDescent="0.2">
      <c r="F1456" s="18"/>
      <c r="G1456" s="18"/>
    </row>
    <row r="1457" spans="6:7" x14ac:dyDescent="0.2">
      <c r="F1457" s="18"/>
      <c r="G1457" s="18"/>
    </row>
    <row r="1458" spans="6:7" x14ac:dyDescent="0.2">
      <c r="F1458" s="18"/>
      <c r="G1458" s="18"/>
    </row>
    <row r="1459" spans="6:7" x14ac:dyDescent="0.2">
      <c r="F1459" s="18"/>
      <c r="G1459" s="18"/>
    </row>
    <row r="1460" spans="6:7" x14ac:dyDescent="0.2">
      <c r="F1460" s="18"/>
      <c r="G1460" s="18"/>
    </row>
    <row r="1461" spans="6:7" x14ac:dyDescent="0.2">
      <c r="F1461" s="18"/>
      <c r="G1461" s="18"/>
    </row>
    <row r="1462" spans="6:7" x14ac:dyDescent="0.2">
      <c r="F1462" s="18"/>
      <c r="G1462" s="18"/>
    </row>
    <row r="1463" spans="6:7" x14ac:dyDescent="0.2">
      <c r="F1463" s="18"/>
      <c r="G1463" s="18"/>
    </row>
    <row r="1464" spans="6:7" x14ac:dyDescent="0.2">
      <c r="F1464" s="18"/>
      <c r="G1464" s="18"/>
    </row>
    <row r="1465" spans="6:7" x14ac:dyDescent="0.2">
      <c r="F1465" s="18"/>
      <c r="G1465" s="18"/>
    </row>
    <row r="1466" spans="6:7" x14ac:dyDescent="0.2">
      <c r="F1466" s="18"/>
      <c r="G1466" s="18"/>
    </row>
    <row r="1467" spans="6:7" x14ac:dyDescent="0.2">
      <c r="F1467" s="18"/>
      <c r="G1467" s="18"/>
    </row>
    <row r="1468" spans="6:7" x14ac:dyDescent="0.2">
      <c r="F1468" s="18"/>
      <c r="G1468" s="18"/>
    </row>
    <row r="1469" spans="6:7" x14ac:dyDescent="0.2">
      <c r="F1469" s="18"/>
      <c r="G1469" s="18"/>
    </row>
    <row r="1470" spans="6:7" x14ac:dyDescent="0.2">
      <c r="F1470" s="18"/>
      <c r="G1470" s="18"/>
    </row>
    <row r="1471" spans="6:7" x14ac:dyDescent="0.2">
      <c r="F1471" s="18"/>
      <c r="G1471" s="18"/>
    </row>
    <row r="1472" spans="6:7" x14ac:dyDescent="0.2">
      <c r="F1472" s="18"/>
      <c r="G1472" s="18"/>
    </row>
    <row r="1473" spans="6:7" x14ac:dyDescent="0.2">
      <c r="F1473" s="18"/>
      <c r="G1473" s="18"/>
    </row>
    <row r="1474" spans="6:7" x14ac:dyDescent="0.2">
      <c r="F1474" s="18"/>
      <c r="G1474" s="18"/>
    </row>
    <row r="1475" spans="6:7" x14ac:dyDescent="0.2">
      <c r="F1475" s="18"/>
      <c r="G1475" s="18"/>
    </row>
    <row r="1476" spans="6:7" x14ac:dyDescent="0.2">
      <c r="F1476" s="18"/>
      <c r="G1476" s="18"/>
    </row>
    <row r="1477" spans="6:7" x14ac:dyDescent="0.2">
      <c r="F1477" s="18"/>
      <c r="G1477" s="18"/>
    </row>
    <row r="1478" spans="6:7" x14ac:dyDescent="0.2">
      <c r="F1478" s="18"/>
      <c r="G1478" s="18"/>
    </row>
    <row r="1479" spans="6:7" x14ac:dyDescent="0.2">
      <c r="F1479" s="18"/>
      <c r="G1479" s="18"/>
    </row>
    <row r="1480" spans="6:7" x14ac:dyDescent="0.2">
      <c r="F1480" s="18"/>
      <c r="G1480" s="18"/>
    </row>
    <row r="1481" spans="6:7" x14ac:dyDescent="0.2">
      <c r="F1481" s="18"/>
      <c r="G1481" s="18"/>
    </row>
    <row r="1482" spans="6:7" x14ac:dyDescent="0.2">
      <c r="F1482" s="18"/>
      <c r="G1482" s="18"/>
    </row>
    <row r="1483" spans="6:7" x14ac:dyDescent="0.2">
      <c r="F1483" s="18"/>
      <c r="G1483" s="18"/>
    </row>
    <row r="1484" spans="6:7" x14ac:dyDescent="0.2">
      <c r="F1484" s="18"/>
      <c r="G1484" s="18"/>
    </row>
    <row r="1485" spans="6:7" x14ac:dyDescent="0.2">
      <c r="F1485" s="18"/>
      <c r="G1485" s="18"/>
    </row>
    <row r="1486" spans="6:7" x14ac:dyDescent="0.2">
      <c r="F1486" s="18"/>
      <c r="G1486" s="18"/>
    </row>
    <row r="1487" spans="6:7" x14ac:dyDescent="0.2">
      <c r="F1487" s="18"/>
      <c r="G1487" s="18"/>
    </row>
    <row r="1488" spans="6:7" x14ac:dyDescent="0.2">
      <c r="F1488" s="18"/>
      <c r="G1488" s="18"/>
    </row>
    <row r="1489" spans="6:7" x14ac:dyDescent="0.2">
      <c r="F1489" s="18"/>
      <c r="G1489" s="18"/>
    </row>
    <row r="1490" spans="6:7" x14ac:dyDescent="0.2">
      <c r="F1490" s="18"/>
      <c r="G1490" s="18"/>
    </row>
    <row r="1491" spans="6:7" x14ac:dyDescent="0.2">
      <c r="F1491" s="18"/>
      <c r="G1491" s="18"/>
    </row>
    <row r="1492" spans="6:7" x14ac:dyDescent="0.2">
      <c r="F1492" s="18"/>
      <c r="G1492" s="18"/>
    </row>
    <row r="1493" spans="6:7" x14ac:dyDescent="0.2">
      <c r="F1493" s="18"/>
      <c r="G1493" s="18"/>
    </row>
    <row r="1494" spans="6:7" x14ac:dyDescent="0.2">
      <c r="F1494" s="18"/>
      <c r="G1494" s="18"/>
    </row>
    <row r="1495" spans="6:7" x14ac:dyDescent="0.2">
      <c r="F1495" s="18"/>
      <c r="G1495" s="18"/>
    </row>
    <row r="1496" spans="6:7" x14ac:dyDescent="0.2">
      <c r="F1496" s="18"/>
      <c r="G1496" s="18"/>
    </row>
    <row r="1497" spans="6:7" x14ac:dyDescent="0.2">
      <c r="F1497" s="18"/>
      <c r="G1497" s="18"/>
    </row>
    <row r="1498" spans="6:7" x14ac:dyDescent="0.2">
      <c r="F1498" s="18"/>
      <c r="G1498" s="18"/>
    </row>
    <row r="1499" spans="6:7" x14ac:dyDescent="0.2">
      <c r="F1499" s="18"/>
      <c r="G1499" s="18"/>
    </row>
    <row r="1500" spans="6:7" x14ac:dyDescent="0.2">
      <c r="F1500" s="18"/>
      <c r="G1500" s="18"/>
    </row>
    <row r="1501" spans="6:7" x14ac:dyDescent="0.2">
      <c r="F1501" s="18"/>
      <c r="G1501" s="18"/>
    </row>
    <row r="1502" spans="6:7" x14ac:dyDescent="0.2">
      <c r="F1502" s="18"/>
      <c r="G1502" s="18"/>
    </row>
    <row r="1503" spans="6:7" x14ac:dyDescent="0.2">
      <c r="F1503" s="18"/>
      <c r="G1503" s="18"/>
    </row>
    <row r="1504" spans="6:7" x14ac:dyDescent="0.2">
      <c r="F1504" s="18"/>
      <c r="G1504" s="18"/>
    </row>
    <row r="1505" spans="6:7" x14ac:dyDescent="0.2">
      <c r="F1505" s="18"/>
      <c r="G1505" s="18"/>
    </row>
    <row r="1506" spans="6:7" x14ac:dyDescent="0.2">
      <c r="F1506" s="18"/>
      <c r="G1506" s="18"/>
    </row>
    <row r="1507" spans="6:7" x14ac:dyDescent="0.2">
      <c r="F1507" s="18"/>
      <c r="G1507" s="18"/>
    </row>
    <row r="1508" spans="6:7" x14ac:dyDescent="0.2">
      <c r="F1508" s="18"/>
      <c r="G1508" s="18"/>
    </row>
    <row r="1509" spans="6:7" x14ac:dyDescent="0.2">
      <c r="F1509" s="18"/>
      <c r="G1509" s="18"/>
    </row>
    <row r="1510" spans="6:7" x14ac:dyDescent="0.2">
      <c r="F1510" s="18"/>
      <c r="G1510" s="18"/>
    </row>
    <row r="1511" spans="6:7" x14ac:dyDescent="0.2">
      <c r="F1511" s="18"/>
      <c r="G1511" s="18"/>
    </row>
    <row r="1512" spans="6:7" x14ac:dyDescent="0.2">
      <c r="F1512" s="18"/>
      <c r="G1512" s="18"/>
    </row>
    <row r="1513" spans="6:7" x14ac:dyDescent="0.2">
      <c r="F1513" s="18"/>
      <c r="G1513" s="18"/>
    </row>
    <row r="1514" spans="6:7" x14ac:dyDescent="0.2">
      <c r="F1514" s="18"/>
      <c r="G1514" s="18"/>
    </row>
    <row r="1515" spans="6:7" x14ac:dyDescent="0.2">
      <c r="F1515" s="18"/>
      <c r="G1515" s="18"/>
    </row>
    <row r="1516" spans="6:7" x14ac:dyDescent="0.2">
      <c r="F1516" s="18"/>
      <c r="G1516" s="18"/>
    </row>
    <row r="1517" spans="6:7" x14ac:dyDescent="0.2">
      <c r="F1517" s="18"/>
      <c r="G1517" s="18"/>
    </row>
    <row r="1518" spans="6:7" x14ac:dyDescent="0.2">
      <c r="F1518" s="18"/>
      <c r="G1518" s="18"/>
    </row>
    <row r="1519" spans="6:7" x14ac:dyDescent="0.2">
      <c r="F1519" s="18"/>
      <c r="G1519" s="18"/>
    </row>
    <row r="1520" spans="6:7" x14ac:dyDescent="0.2">
      <c r="F1520" s="18"/>
      <c r="G1520" s="18"/>
    </row>
    <row r="1521" spans="6:7" x14ac:dyDescent="0.2">
      <c r="F1521" s="18"/>
      <c r="G1521" s="18"/>
    </row>
    <row r="1522" spans="6:7" x14ac:dyDescent="0.2">
      <c r="F1522" s="18"/>
      <c r="G1522" s="18"/>
    </row>
    <row r="1523" spans="6:7" x14ac:dyDescent="0.2">
      <c r="F1523" s="18"/>
      <c r="G1523" s="18"/>
    </row>
    <row r="1524" spans="6:7" x14ac:dyDescent="0.2">
      <c r="F1524" s="18"/>
      <c r="G1524" s="18"/>
    </row>
    <row r="1525" spans="6:7" x14ac:dyDescent="0.2">
      <c r="F1525" s="18"/>
      <c r="G1525" s="18"/>
    </row>
    <row r="1526" spans="6:7" x14ac:dyDescent="0.2">
      <c r="F1526" s="18"/>
      <c r="G1526" s="18"/>
    </row>
    <row r="1527" spans="6:7" x14ac:dyDescent="0.2">
      <c r="F1527" s="18"/>
      <c r="G1527" s="18"/>
    </row>
    <row r="1528" spans="6:7" x14ac:dyDescent="0.2">
      <c r="F1528" s="18"/>
      <c r="G1528" s="18"/>
    </row>
    <row r="1529" spans="6:7" x14ac:dyDescent="0.2">
      <c r="F1529" s="18"/>
      <c r="G1529" s="18"/>
    </row>
    <row r="1530" spans="6:7" x14ac:dyDescent="0.2">
      <c r="F1530" s="18"/>
      <c r="G1530" s="18"/>
    </row>
    <row r="1531" spans="6:7" x14ac:dyDescent="0.2">
      <c r="F1531" s="18"/>
      <c r="G1531" s="18"/>
    </row>
    <row r="1532" spans="6:7" x14ac:dyDescent="0.2">
      <c r="F1532" s="18"/>
      <c r="G1532" s="18"/>
    </row>
    <row r="1533" spans="6:7" x14ac:dyDescent="0.2">
      <c r="F1533" s="18"/>
      <c r="G1533" s="18"/>
    </row>
    <row r="1534" spans="6:7" x14ac:dyDescent="0.2">
      <c r="F1534" s="18"/>
      <c r="G1534" s="18"/>
    </row>
    <row r="1535" spans="6:7" x14ac:dyDescent="0.2">
      <c r="F1535" s="18"/>
      <c r="G1535" s="18"/>
    </row>
    <row r="1536" spans="6:7" x14ac:dyDescent="0.2">
      <c r="F1536" s="18"/>
      <c r="G1536" s="18"/>
    </row>
    <row r="1537" spans="6:7" x14ac:dyDescent="0.2">
      <c r="F1537" s="18"/>
      <c r="G1537" s="18"/>
    </row>
    <row r="1538" spans="6:7" x14ac:dyDescent="0.2">
      <c r="F1538" s="18"/>
      <c r="G1538" s="18"/>
    </row>
    <row r="1539" spans="6:7" x14ac:dyDescent="0.2">
      <c r="F1539" s="18"/>
      <c r="G1539" s="18"/>
    </row>
    <row r="1540" spans="6:7" x14ac:dyDescent="0.2">
      <c r="F1540" s="18"/>
      <c r="G1540" s="18"/>
    </row>
    <row r="1541" spans="6:7" x14ac:dyDescent="0.2">
      <c r="F1541" s="18"/>
      <c r="G1541" s="18"/>
    </row>
    <row r="1542" spans="6:7" x14ac:dyDescent="0.2">
      <c r="F1542" s="18"/>
      <c r="G1542" s="18"/>
    </row>
    <row r="1543" spans="6:7" x14ac:dyDescent="0.2">
      <c r="F1543" s="18"/>
      <c r="G1543" s="18"/>
    </row>
    <row r="1544" spans="6:7" x14ac:dyDescent="0.2">
      <c r="F1544" s="18"/>
      <c r="G1544" s="18"/>
    </row>
    <row r="1545" spans="6:7" x14ac:dyDescent="0.2">
      <c r="F1545" s="18"/>
      <c r="G1545" s="18"/>
    </row>
    <row r="1546" spans="6:7" x14ac:dyDescent="0.2">
      <c r="F1546" s="18"/>
      <c r="G1546" s="18"/>
    </row>
    <row r="1547" spans="6:7" x14ac:dyDescent="0.2">
      <c r="F1547" s="18"/>
      <c r="G1547" s="18"/>
    </row>
    <row r="1548" spans="6:7" x14ac:dyDescent="0.2">
      <c r="F1548" s="18"/>
      <c r="G1548" s="18"/>
    </row>
    <row r="1549" spans="6:7" x14ac:dyDescent="0.2">
      <c r="F1549" s="18"/>
      <c r="G1549" s="18"/>
    </row>
    <row r="1550" spans="6:7" x14ac:dyDescent="0.2">
      <c r="F1550" s="18"/>
      <c r="G1550" s="18"/>
    </row>
    <row r="1551" spans="6:7" x14ac:dyDescent="0.2">
      <c r="F1551" s="18"/>
      <c r="G1551" s="18"/>
    </row>
    <row r="1552" spans="6:7" x14ac:dyDescent="0.2">
      <c r="F1552" s="18"/>
      <c r="G1552" s="18"/>
    </row>
    <row r="1553" spans="6:7" x14ac:dyDescent="0.2">
      <c r="F1553" s="18"/>
      <c r="G1553" s="18"/>
    </row>
    <row r="1554" spans="6:7" x14ac:dyDescent="0.2">
      <c r="F1554" s="18"/>
      <c r="G1554" s="18"/>
    </row>
    <row r="1555" spans="6:7" x14ac:dyDescent="0.2">
      <c r="F1555" s="18"/>
      <c r="G1555" s="18"/>
    </row>
    <row r="1556" spans="6:7" x14ac:dyDescent="0.2">
      <c r="F1556" s="18"/>
      <c r="G1556" s="18"/>
    </row>
    <row r="1557" spans="6:7" x14ac:dyDescent="0.2">
      <c r="F1557" s="18"/>
      <c r="G1557" s="18"/>
    </row>
    <row r="1558" spans="6:7" x14ac:dyDescent="0.2">
      <c r="F1558" s="18"/>
      <c r="G1558" s="18"/>
    </row>
    <row r="1559" spans="6:7" x14ac:dyDescent="0.2">
      <c r="F1559" s="18"/>
      <c r="G1559" s="18"/>
    </row>
    <row r="1560" spans="6:7" x14ac:dyDescent="0.2">
      <c r="F1560" s="18"/>
      <c r="G1560" s="18"/>
    </row>
    <row r="1561" spans="6:7" x14ac:dyDescent="0.2">
      <c r="F1561" s="18"/>
      <c r="G1561" s="18"/>
    </row>
    <row r="1562" spans="6:7" x14ac:dyDescent="0.2">
      <c r="F1562" s="18"/>
      <c r="G1562" s="18"/>
    </row>
    <row r="1563" spans="6:7" x14ac:dyDescent="0.2">
      <c r="F1563" s="18"/>
      <c r="G1563" s="18"/>
    </row>
    <row r="1564" spans="6:7" x14ac:dyDescent="0.2">
      <c r="F1564" s="18"/>
      <c r="G1564" s="18"/>
    </row>
    <row r="1565" spans="6:7" x14ac:dyDescent="0.2">
      <c r="F1565" s="18"/>
      <c r="G1565" s="18"/>
    </row>
    <row r="1566" spans="6:7" x14ac:dyDescent="0.2">
      <c r="F1566" s="18"/>
      <c r="G1566" s="18"/>
    </row>
    <row r="1567" spans="6:7" x14ac:dyDescent="0.2">
      <c r="F1567" s="18"/>
      <c r="G1567" s="18"/>
    </row>
    <row r="1568" spans="6:7" x14ac:dyDescent="0.2">
      <c r="F1568" s="18"/>
      <c r="G1568" s="18"/>
    </row>
    <row r="1569" spans="6:7" x14ac:dyDescent="0.2">
      <c r="F1569" s="18"/>
      <c r="G1569" s="18"/>
    </row>
    <row r="1570" spans="6:7" x14ac:dyDescent="0.2">
      <c r="F1570" s="18"/>
      <c r="G1570" s="18"/>
    </row>
    <row r="1571" spans="6:7" x14ac:dyDescent="0.2">
      <c r="F1571" s="18"/>
      <c r="G1571" s="18"/>
    </row>
    <row r="1572" spans="6:7" x14ac:dyDescent="0.2">
      <c r="F1572" s="18"/>
      <c r="G1572" s="18"/>
    </row>
    <row r="1573" spans="6:7" x14ac:dyDescent="0.2">
      <c r="F1573" s="18"/>
      <c r="G1573" s="18"/>
    </row>
    <row r="1574" spans="6:7" x14ac:dyDescent="0.2">
      <c r="F1574" s="18"/>
      <c r="G1574" s="18"/>
    </row>
    <row r="1575" spans="6:7" x14ac:dyDescent="0.2">
      <c r="F1575" s="18"/>
      <c r="G1575" s="18"/>
    </row>
    <row r="1576" spans="6:7" x14ac:dyDescent="0.2">
      <c r="F1576" s="18"/>
      <c r="G1576" s="18"/>
    </row>
    <row r="1577" spans="6:7" x14ac:dyDescent="0.2">
      <c r="F1577" s="18"/>
      <c r="G1577" s="18"/>
    </row>
    <row r="1578" spans="6:7" x14ac:dyDescent="0.2">
      <c r="F1578" s="18"/>
      <c r="G1578" s="18"/>
    </row>
    <row r="1579" spans="6:7" x14ac:dyDescent="0.2">
      <c r="F1579" s="18"/>
      <c r="G1579" s="18"/>
    </row>
    <row r="1580" spans="6:7" x14ac:dyDescent="0.2">
      <c r="F1580" s="18"/>
      <c r="G1580" s="18"/>
    </row>
    <row r="1581" spans="6:7" x14ac:dyDescent="0.2">
      <c r="F1581" s="18"/>
      <c r="G1581" s="18"/>
    </row>
    <row r="1582" spans="6:7" x14ac:dyDescent="0.2">
      <c r="F1582" s="18"/>
      <c r="G1582" s="18"/>
    </row>
    <row r="1583" spans="6:7" x14ac:dyDescent="0.2">
      <c r="F1583" s="18"/>
      <c r="G1583" s="18"/>
    </row>
    <row r="1584" spans="6:7" x14ac:dyDescent="0.2">
      <c r="F1584" s="18"/>
      <c r="G1584" s="18"/>
    </row>
    <row r="1585" spans="6:7" x14ac:dyDescent="0.2">
      <c r="F1585" s="18"/>
      <c r="G1585" s="18"/>
    </row>
    <row r="1586" spans="6:7" x14ac:dyDescent="0.2">
      <c r="F1586" s="18"/>
      <c r="G1586" s="18"/>
    </row>
    <row r="1587" spans="6:7" x14ac:dyDescent="0.2">
      <c r="F1587" s="18"/>
      <c r="G1587" s="18"/>
    </row>
    <row r="1588" spans="6:7" x14ac:dyDescent="0.2">
      <c r="F1588" s="18"/>
      <c r="G1588" s="18"/>
    </row>
    <row r="1589" spans="6:7" x14ac:dyDescent="0.2">
      <c r="F1589" s="18"/>
      <c r="G1589" s="18"/>
    </row>
    <row r="1590" spans="6:7" x14ac:dyDescent="0.2">
      <c r="F1590" s="18"/>
      <c r="G1590" s="18"/>
    </row>
    <row r="1591" spans="6:7" x14ac:dyDescent="0.2">
      <c r="F1591" s="18"/>
      <c r="G1591" s="18"/>
    </row>
    <row r="1592" spans="6:7" x14ac:dyDescent="0.2">
      <c r="F1592" s="18"/>
      <c r="G1592" s="18"/>
    </row>
    <row r="1593" spans="6:7" x14ac:dyDescent="0.2">
      <c r="F1593" s="18"/>
      <c r="G1593" s="18"/>
    </row>
    <row r="1594" spans="6:7" x14ac:dyDescent="0.2">
      <c r="F1594" s="18"/>
      <c r="G1594" s="18"/>
    </row>
    <row r="1595" spans="6:7" x14ac:dyDescent="0.2">
      <c r="F1595" s="18"/>
      <c r="G1595" s="18"/>
    </row>
    <row r="1596" spans="6:7" x14ac:dyDescent="0.2">
      <c r="F1596" s="18"/>
      <c r="G1596" s="18"/>
    </row>
    <row r="1597" spans="6:7" x14ac:dyDescent="0.2">
      <c r="F1597" s="18"/>
      <c r="G1597" s="18"/>
    </row>
    <row r="1598" spans="6:7" x14ac:dyDescent="0.2">
      <c r="F1598" s="18"/>
      <c r="G1598" s="18"/>
    </row>
    <row r="1599" spans="6:7" x14ac:dyDescent="0.2">
      <c r="F1599" s="18"/>
      <c r="G1599" s="18"/>
    </row>
    <row r="1600" spans="6:7" x14ac:dyDescent="0.2">
      <c r="F1600" s="18"/>
      <c r="G1600" s="18"/>
    </row>
    <row r="1601" spans="6:7" x14ac:dyDescent="0.2">
      <c r="F1601" s="18"/>
      <c r="G1601" s="18"/>
    </row>
    <row r="1602" spans="6:7" x14ac:dyDescent="0.2">
      <c r="F1602" s="18"/>
      <c r="G1602" s="18"/>
    </row>
    <row r="1603" spans="6:7" x14ac:dyDescent="0.2">
      <c r="F1603" s="18"/>
      <c r="G1603" s="18"/>
    </row>
    <row r="1604" spans="6:7" x14ac:dyDescent="0.2">
      <c r="F1604" s="18"/>
      <c r="G1604" s="18"/>
    </row>
    <row r="1605" spans="6:7" x14ac:dyDescent="0.2">
      <c r="F1605" s="18"/>
      <c r="G1605" s="18"/>
    </row>
    <row r="1606" spans="6:7" x14ac:dyDescent="0.2">
      <c r="F1606" s="18"/>
      <c r="G1606" s="18"/>
    </row>
    <row r="1607" spans="6:7" x14ac:dyDescent="0.2">
      <c r="F1607" s="18"/>
      <c r="G1607" s="18"/>
    </row>
    <row r="1608" spans="6:7" x14ac:dyDescent="0.2">
      <c r="F1608" s="18"/>
      <c r="G1608" s="18"/>
    </row>
    <row r="1609" spans="6:7" x14ac:dyDescent="0.2">
      <c r="F1609" s="18"/>
      <c r="G1609" s="18"/>
    </row>
    <row r="1610" spans="6:7" x14ac:dyDescent="0.2">
      <c r="F1610" s="18"/>
      <c r="G1610" s="18"/>
    </row>
    <row r="1611" spans="6:7" x14ac:dyDescent="0.2">
      <c r="F1611" s="18"/>
      <c r="G1611" s="18"/>
    </row>
    <row r="1612" spans="6:7" x14ac:dyDescent="0.2">
      <c r="F1612" s="18"/>
      <c r="G1612" s="18"/>
    </row>
    <row r="1613" spans="6:7" x14ac:dyDescent="0.2">
      <c r="F1613" s="18"/>
      <c r="G1613" s="18"/>
    </row>
    <row r="1614" spans="6:7" x14ac:dyDescent="0.2">
      <c r="F1614" s="18"/>
      <c r="G1614" s="18"/>
    </row>
    <row r="1615" spans="6:7" x14ac:dyDescent="0.2">
      <c r="F1615" s="18"/>
      <c r="G1615" s="18"/>
    </row>
    <row r="1616" spans="6:7" x14ac:dyDescent="0.2">
      <c r="F1616" s="18"/>
      <c r="G1616" s="18"/>
    </row>
    <row r="1617" spans="6:7" x14ac:dyDescent="0.2">
      <c r="F1617" s="18"/>
      <c r="G1617" s="18"/>
    </row>
    <row r="1618" spans="6:7" x14ac:dyDescent="0.2">
      <c r="F1618" s="18"/>
      <c r="G1618" s="18"/>
    </row>
    <row r="1619" spans="6:7" x14ac:dyDescent="0.2">
      <c r="F1619" s="18"/>
      <c r="G1619" s="18"/>
    </row>
    <row r="1620" spans="6:7" x14ac:dyDescent="0.2">
      <c r="F1620" s="18"/>
      <c r="G1620" s="18"/>
    </row>
    <row r="1621" spans="6:7" x14ac:dyDescent="0.2">
      <c r="F1621" s="18"/>
      <c r="G1621" s="18"/>
    </row>
    <row r="1622" spans="6:7" x14ac:dyDescent="0.2">
      <c r="F1622" s="18"/>
      <c r="G1622" s="18"/>
    </row>
    <row r="1623" spans="6:7" x14ac:dyDescent="0.2">
      <c r="F1623" s="18"/>
      <c r="G1623" s="18"/>
    </row>
    <row r="1624" spans="6:7" x14ac:dyDescent="0.2">
      <c r="F1624" s="18"/>
      <c r="G1624" s="18"/>
    </row>
    <row r="1625" spans="6:7" x14ac:dyDescent="0.2">
      <c r="F1625" s="18"/>
      <c r="G1625" s="18"/>
    </row>
    <row r="1626" spans="6:7" x14ac:dyDescent="0.2">
      <c r="F1626" s="18"/>
      <c r="G1626" s="18"/>
    </row>
    <row r="1627" spans="6:7" x14ac:dyDescent="0.2">
      <c r="F1627" s="18"/>
      <c r="G1627" s="18"/>
    </row>
    <row r="1628" spans="6:7" x14ac:dyDescent="0.2">
      <c r="F1628" s="18"/>
      <c r="G1628" s="18"/>
    </row>
    <row r="1629" spans="6:7" x14ac:dyDescent="0.2">
      <c r="F1629" s="18"/>
      <c r="G1629" s="18"/>
    </row>
    <row r="1630" spans="6:7" x14ac:dyDescent="0.2">
      <c r="F1630" s="18"/>
      <c r="G1630" s="18"/>
    </row>
    <row r="1631" spans="6:7" x14ac:dyDescent="0.2">
      <c r="F1631" s="18"/>
      <c r="G1631" s="18"/>
    </row>
    <row r="1632" spans="6:7" x14ac:dyDescent="0.2">
      <c r="F1632" s="18"/>
      <c r="G1632" s="18"/>
    </row>
    <row r="1633" spans="6:7" x14ac:dyDescent="0.2">
      <c r="F1633" s="18"/>
      <c r="G1633" s="18"/>
    </row>
    <row r="1634" spans="6:7" x14ac:dyDescent="0.2">
      <c r="F1634" s="18"/>
      <c r="G1634" s="18"/>
    </row>
    <row r="1635" spans="6:7" x14ac:dyDescent="0.2">
      <c r="F1635" s="18"/>
      <c r="G1635" s="18"/>
    </row>
    <row r="1636" spans="6:7" x14ac:dyDescent="0.2">
      <c r="F1636" s="18"/>
      <c r="G1636" s="18"/>
    </row>
    <row r="1637" spans="6:7" x14ac:dyDescent="0.2">
      <c r="F1637" s="18"/>
      <c r="G1637" s="18"/>
    </row>
    <row r="1638" spans="6:7" x14ac:dyDescent="0.2">
      <c r="F1638" s="18"/>
      <c r="G1638" s="18"/>
    </row>
    <row r="1639" spans="6:7" x14ac:dyDescent="0.2">
      <c r="F1639" s="18"/>
      <c r="G1639" s="18"/>
    </row>
    <row r="1640" spans="6:7" x14ac:dyDescent="0.2">
      <c r="F1640" s="18"/>
      <c r="G1640" s="18"/>
    </row>
    <row r="1641" spans="6:7" x14ac:dyDescent="0.2">
      <c r="F1641" s="18"/>
      <c r="G1641" s="18"/>
    </row>
    <row r="1642" spans="6:7" x14ac:dyDescent="0.2">
      <c r="F1642" s="18"/>
      <c r="G1642" s="18"/>
    </row>
    <row r="1643" spans="6:7" x14ac:dyDescent="0.2">
      <c r="F1643" s="18"/>
      <c r="G1643" s="18"/>
    </row>
    <row r="1644" spans="6:7" x14ac:dyDescent="0.2">
      <c r="F1644" s="18"/>
      <c r="G1644" s="18"/>
    </row>
    <row r="1645" spans="6:7" x14ac:dyDescent="0.2">
      <c r="F1645" s="18"/>
      <c r="G1645" s="18"/>
    </row>
    <row r="1646" spans="6:7" x14ac:dyDescent="0.2">
      <c r="F1646" s="18"/>
      <c r="G1646" s="18"/>
    </row>
    <row r="1647" spans="6:7" x14ac:dyDescent="0.2">
      <c r="F1647" s="18"/>
      <c r="G1647" s="18"/>
    </row>
    <row r="1648" spans="6:7" x14ac:dyDescent="0.2">
      <c r="F1648" s="18"/>
      <c r="G1648" s="18"/>
    </row>
    <row r="1649" spans="6:7" x14ac:dyDescent="0.2">
      <c r="F1649" s="18"/>
      <c r="G1649" s="18"/>
    </row>
    <row r="1650" spans="6:7" x14ac:dyDescent="0.2">
      <c r="F1650" s="18"/>
      <c r="G1650" s="18"/>
    </row>
    <row r="1651" spans="6:7" x14ac:dyDescent="0.2">
      <c r="F1651" s="18"/>
      <c r="G1651" s="18"/>
    </row>
    <row r="1652" spans="6:7" x14ac:dyDescent="0.2">
      <c r="F1652" s="18"/>
      <c r="G1652" s="18"/>
    </row>
    <row r="1653" spans="6:7" x14ac:dyDescent="0.2">
      <c r="F1653" s="18"/>
      <c r="G1653" s="18"/>
    </row>
    <row r="1654" spans="6:7" x14ac:dyDescent="0.2">
      <c r="F1654" s="18"/>
      <c r="G1654" s="18"/>
    </row>
    <row r="1655" spans="6:7" x14ac:dyDescent="0.2">
      <c r="F1655" s="18"/>
      <c r="G1655" s="18"/>
    </row>
    <row r="1656" spans="6:7" x14ac:dyDescent="0.2">
      <c r="F1656" s="18"/>
      <c r="G1656" s="18"/>
    </row>
    <row r="1657" spans="6:7" x14ac:dyDescent="0.2">
      <c r="F1657" s="18"/>
      <c r="G1657" s="18"/>
    </row>
    <row r="1658" spans="6:7" x14ac:dyDescent="0.2">
      <c r="F1658" s="18"/>
      <c r="G1658" s="18"/>
    </row>
    <row r="1659" spans="6:7" x14ac:dyDescent="0.2">
      <c r="F1659" s="18"/>
      <c r="G1659" s="18"/>
    </row>
    <row r="1660" spans="6:7" x14ac:dyDescent="0.2">
      <c r="F1660" s="18"/>
      <c r="G1660" s="18"/>
    </row>
    <row r="1661" spans="6:7" x14ac:dyDescent="0.2">
      <c r="F1661" s="18"/>
      <c r="G1661" s="18"/>
    </row>
    <row r="1662" spans="6:7" x14ac:dyDescent="0.2">
      <c r="F1662" s="18"/>
      <c r="G1662" s="18"/>
    </row>
    <row r="1663" spans="6:7" x14ac:dyDescent="0.2">
      <c r="F1663" s="18"/>
      <c r="G1663" s="18"/>
    </row>
    <row r="1664" spans="6:7" x14ac:dyDescent="0.2">
      <c r="F1664" s="18"/>
      <c r="G1664" s="18"/>
    </row>
    <row r="1665" spans="6:7" x14ac:dyDescent="0.2">
      <c r="F1665" s="18"/>
      <c r="G1665" s="18"/>
    </row>
    <row r="1666" spans="6:7" x14ac:dyDescent="0.2">
      <c r="F1666" s="18"/>
      <c r="G1666" s="18"/>
    </row>
    <row r="1667" spans="6:7" x14ac:dyDescent="0.2">
      <c r="F1667" s="18"/>
      <c r="G1667" s="18"/>
    </row>
    <row r="1668" spans="6:7" x14ac:dyDescent="0.2">
      <c r="F1668" s="18"/>
      <c r="G1668" s="18"/>
    </row>
    <row r="1669" spans="6:7" x14ac:dyDescent="0.2">
      <c r="F1669" s="18"/>
      <c r="G1669" s="18"/>
    </row>
    <row r="1670" spans="6:7" x14ac:dyDescent="0.2">
      <c r="F1670" s="18"/>
      <c r="G1670" s="18"/>
    </row>
    <row r="1671" spans="6:7" x14ac:dyDescent="0.2">
      <c r="F1671" s="18"/>
      <c r="G1671" s="18"/>
    </row>
    <row r="1672" spans="6:7" x14ac:dyDescent="0.2">
      <c r="F1672" s="18"/>
      <c r="G1672" s="18"/>
    </row>
    <row r="1673" spans="6:7" x14ac:dyDescent="0.2">
      <c r="F1673" s="18"/>
      <c r="G1673" s="18"/>
    </row>
    <row r="1674" spans="6:7" x14ac:dyDescent="0.2">
      <c r="F1674" s="18"/>
      <c r="G1674" s="18"/>
    </row>
    <row r="1675" spans="6:7" x14ac:dyDescent="0.2">
      <c r="F1675" s="18"/>
      <c r="G1675" s="18"/>
    </row>
    <row r="1676" spans="6:7" x14ac:dyDescent="0.2">
      <c r="F1676" s="18"/>
      <c r="G1676" s="18"/>
    </row>
    <row r="1677" spans="6:7" x14ac:dyDescent="0.2">
      <c r="F1677" s="18"/>
      <c r="G1677" s="18"/>
    </row>
    <row r="1678" spans="6:7" x14ac:dyDescent="0.2">
      <c r="F1678" s="18"/>
      <c r="G1678" s="18"/>
    </row>
    <row r="1679" spans="6:7" x14ac:dyDescent="0.2">
      <c r="F1679" s="18"/>
      <c r="G1679" s="18"/>
    </row>
    <row r="1680" spans="6:7" x14ac:dyDescent="0.2">
      <c r="F1680" s="18"/>
      <c r="G1680" s="18"/>
    </row>
    <row r="1681" spans="6:7" x14ac:dyDescent="0.2">
      <c r="F1681" s="18"/>
      <c r="G1681" s="18"/>
    </row>
    <row r="1682" spans="6:7" x14ac:dyDescent="0.2">
      <c r="F1682" s="18"/>
      <c r="G1682" s="18"/>
    </row>
    <row r="1683" spans="6:7" x14ac:dyDescent="0.2">
      <c r="F1683" s="18"/>
      <c r="G1683" s="18"/>
    </row>
    <row r="1684" spans="6:7" x14ac:dyDescent="0.2">
      <c r="F1684" s="18"/>
      <c r="G1684" s="18"/>
    </row>
    <row r="1685" spans="6:7" x14ac:dyDescent="0.2">
      <c r="F1685" s="18"/>
      <c r="G1685" s="18"/>
    </row>
    <row r="1686" spans="6:7" x14ac:dyDescent="0.2">
      <c r="F1686" s="18"/>
      <c r="G1686" s="18"/>
    </row>
    <row r="1687" spans="6:7" x14ac:dyDescent="0.2">
      <c r="F1687" s="18"/>
      <c r="G1687" s="18"/>
    </row>
    <row r="1688" spans="6:7" x14ac:dyDescent="0.2">
      <c r="F1688" s="18"/>
      <c r="G1688" s="18"/>
    </row>
    <row r="1689" spans="6:7" x14ac:dyDescent="0.2">
      <c r="F1689" s="18"/>
      <c r="G1689" s="18"/>
    </row>
    <row r="1690" spans="6:7" x14ac:dyDescent="0.2">
      <c r="F1690" s="18"/>
      <c r="G1690" s="18"/>
    </row>
    <row r="1691" spans="6:7" x14ac:dyDescent="0.2">
      <c r="F1691" s="18"/>
      <c r="G1691" s="18"/>
    </row>
    <row r="1692" spans="6:7" x14ac:dyDescent="0.2">
      <c r="F1692" s="18"/>
      <c r="G1692" s="18"/>
    </row>
    <row r="1693" spans="6:7" x14ac:dyDescent="0.2">
      <c r="F1693" s="18"/>
      <c r="G1693" s="18"/>
    </row>
    <row r="1694" spans="6:7" x14ac:dyDescent="0.2">
      <c r="F1694" s="18"/>
      <c r="G1694" s="18"/>
    </row>
    <row r="1695" spans="6:7" x14ac:dyDescent="0.2">
      <c r="F1695" s="18"/>
      <c r="G1695" s="18"/>
    </row>
    <row r="1696" spans="6:7" x14ac:dyDescent="0.2">
      <c r="F1696" s="18"/>
      <c r="G1696" s="18"/>
    </row>
    <row r="1697" spans="6:7" x14ac:dyDescent="0.2">
      <c r="F1697" s="18"/>
      <c r="G1697" s="18"/>
    </row>
    <row r="1698" spans="6:7" x14ac:dyDescent="0.2">
      <c r="F1698" s="18"/>
      <c r="G1698" s="18"/>
    </row>
    <row r="1699" spans="6:7" x14ac:dyDescent="0.2">
      <c r="F1699" s="18"/>
      <c r="G1699" s="18"/>
    </row>
    <row r="1700" spans="6:7" x14ac:dyDescent="0.2">
      <c r="F1700" s="18"/>
      <c r="G1700" s="18"/>
    </row>
    <row r="1701" spans="6:7" x14ac:dyDescent="0.2">
      <c r="F1701" s="18"/>
      <c r="G1701" s="18"/>
    </row>
    <row r="1702" spans="6:7" x14ac:dyDescent="0.2">
      <c r="F1702" s="18"/>
      <c r="G1702" s="18"/>
    </row>
    <row r="1703" spans="6:7" x14ac:dyDescent="0.2">
      <c r="F1703" s="18"/>
      <c r="G1703" s="18"/>
    </row>
    <row r="1704" spans="6:7" x14ac:dyDescent="0.2">
      <c r="F1704" s="18"/>
      <c r="G1704" s="18"/>
    </row>
    <row r="1705" spans="6:7" x14ac:dyDescent="0.2">
      <c r="F1705" s="18"/>
      <c r="G1705" s="18"/>
    </row>
    <row r="1706" spans="6:7" x14ac:dyDescent="0.2">
      <c r="F1706" s="18"/>
      <c r="G1706" s="18"/>
    </row>
    <row r="1707" spans="6:7" x14ac:dyDescent="0.2">
      <c r="F1707" s="18"/>
      <c r="G1707" s="18"/>
    </row>
    <row r="1708" spans="6:7" x14ac:dyDescent="0.2">
      <c r="F1708" s="18"/>
      <c r="G1708" s="18"/>
    </row>
    <row r="1709" spans="6:7" x14ac:dyDescent="0.2">
      <c r="F1709" s="18"/>
      <c r="G1709" s="18"/>
    </row>
    <row r="1710" spans="6:7" x14ac:dyDescent="0.2">
      <c r="F1710" s="18"/>
      <c r="G1710" s="18"/>
    </row>
    <row r="1711" spans="6:7" x14ac:dyDescent="0.2">
      <c r="F1711" s="18"/>
      <c r="G1711" s="18"/>
    </row>
    <row r="1712" spans="6:7" x14ac:dyDescent="0.2">
      <c r="F1712" s="18"/>
      <c r="G1712" s="18"/>
    </row>
    <row r="1713" spans="6:7" x14ac:dyDescent="0.2">
      <c r="F1713" s="18"/>
      <c r="G1713" s="18"/>
    </row>
    <row r="1714" spans="6:7" x14ac:dyDescent="0.2">
      <c r="F1714" s="18"/>
      <c r="G1714" s="18"/>
    </row>
    <row r="1715" spans="6:7" x14ac:dyDescent="0.2">
      <c r="F1715" s="18"/>
      <c r="G1715" s="18"/>
    </row>
    <row r="1716" spans="6:7" x14ac:dyDescent="0.2">
      <c r="F1716" s="18"/>
      <c r="G1716" s="18"/>
    </row>
    <row r="1717" spans="6:7" x14ac:dyDescent="0.2">
      <c r="F1717" s="18"/>
      <c r="G1717" s="18"/>
    </row>
    <row r="1718" spans="6:7" x14ac:dyDescent="0.2">
      <c r="F1718" s="18"/>
      <c r="G1718" s="18"/>
    </row>
    <row r="1719" spans="6:7" x14ac:dyDescent="0.2">
      <c r="F1719" s="18"/>
      <c r="G1719" s="18"/>
    </row>
    <row r="1720" spans="6:7" x14ac:dyDescent="0.2">
      <c r="F1720" s="18"/>
      <c r="G1720" s="18"/>
    </row>
    <row r="1721" spans="6:7" x14ac:dyDescent="0.2">
      <c r="F1721" s="18"/>
      <c r="G1721" s="18"/>
    </row>
    <row r="1722" spans="6:7" x14ac:dyDescent="0.2">
      <c r="F1722" s="18"/>
      <c r="G1722" s="18"/>
    </row>
    <row r="1723" spans="6:7" x14ac:dyDescent="0.2">
      <c r="F1723" s="18"/>
      <c r="G1723" s="18"/>
    </row>
    <row r="1724" spans="6:7" x14ac:dyDescent="0.2">
      <c r="F1724" s="18"/>
      <c r="G1724" s="18"/>
    </row>
    <row r="1725" spans="6:7" x14ac:dyDescent="0.2">
      <c r="F1725" s="18"/>
      <c r="G1725" s="18"/>
    </row>
    <row r="1726" spans="6:7" x14ac:dyDescent="0.2">
      <c r="F1726" s="18"/>
      <c r="G1726" s="18"/>
    </row>
    <row r="1727" spans="6:7" x14ac:dyDescent="0.2">
      <c r="F1727" s="18"/>
      <c r="G1727" s="18"/>
    </row>
    <row r="1728" spans="6:7" x14ac:dyDescent="0.2">
      <c r="F1728" s="18"/>
      <c r="G1728" s="18"/>
    </row>
    <row r="1729" spans="6:7" x14ac:dyDescent="0.2">
      <c r="F1729" s="18"/>
      <c r="G1729" s="18"/>
    </row>
    <row r="1730" spans="6:7" x14ac:dyDescent="0.2">
      <c r="F1730" s="18"/>
      <c r="G1730" s="18"/>
    </row>
    <row r="1731" spans="6:7" x14ac:dyDescent="0.2">
      <c r="F1731" s="18"/>
      <c r="G1731" s="18"/>
    </row>
    <row r="1732" spans="6:7" x14ac:dyDescent="0.2">
      <c r="F1732" s="18"/>
      <c r="G1732" s="18"/>
    </row>
    <row r="1733" spans="6:7" x14ac:dyDescent="0.2">
      <c r="F1733" s="18"/>
      <c r="G1733" s="18"/>
    </row>
    <row r="1734" spans="6:7" x14ac:dyDescent="0.2">
      <c r="F1734" s="18"/>
      <c r="G1734" s="18"/>
    </row>
    <row r="1735" spans="6:7" x14ac:dyDescent="0.2">
      <c r="F1735" s="18"/>
      <c r="G1735" s="18"/>
    </row>
    <row r="1736" spans="6:7" x14ac:dyDescent="0.2">
      <c r="F1736" s="18"/>
      <c r="G1736" s="18"/>
    </row>
    <row r="1737" spans="6:7" x14ac:dyDescent="0.2">
      <c r="F1737" s="18"/>
      <c r="G1737" s="18"/>
    </row>
    <row r="1738" spans="6:7" x14ac:dyDescent="0.2">
      <c r="F1738" s="18"/>
      <c r="G1738" s="18"/>
    </row>
    <row r="1739" spans="6:7" x14ac:dyDescent="0.2">
      <c r="F1739" s="18"/>
      <c r="G1739" s="18"/>
    </row>
    <row r="1740" spans="6:7" x14ac:dyDescent="0.2">
      <c r="F1740" s="18"/>
      <c r="G1740" s="18"/>
    </row>
    <row r="1741" spans="6:7" x14ac:dyDescent="0.2">
      <c r="F1741" s="18"/>
      <c r="G1741" s="18"/>
    </row>
    <row r="1742" spans="6:7" x14ac:dyDescent="0.2">
      <c r="F1742" s="18"/>
      <c r="G1742" s="18"/>
    </row>
    <row r="1743" spans="6:7" x14ac:dyDescent="0.2">
      <c r="F1743" s="18"/>
      <c r="G1743" s="18"/>
    </row>
    <row r="1744" spans="6:7" x14ac:dyDescent="0.2">
      <c r="F1744" s="18"/>
      <c r="G1744" s="18"/>
    </row>
    <row r="1745" spans="6:7" x14ac:dyDescent="0.2">
      <c r="F1745" s="18"/>
      <c r="G1745" s="18"/>
    </row>
    <row r="1746" spans="6:7" x14ac:dyDescent="0.2">
      <c r="F1746" s="18"/>
      <c r="G1746" s="18"/>
    </row>
    <row r="1747" spans="6:7" x14ac:dyDescent="0.2">
      <c r="F1747" s="18"/>
      <c r="G1747" s="18"/>
    </row>
    <row r="1748" spans="6:7" x14ac:dyDescent="0.2">
      <c r="F1748" s="18"/>
      <c r="G1748" s="18"/>
    </row>
    <row r="1749" spans="6:7" x14ac:dyDescent="0.2">
      <c r="F1749" s="18"/>
      <c r="G1749" s="18"/>
    </row>
    <row r="1750" spans="6:7" x14ac:dyDescent="0.2">
      <c r="F1750" s="18"/>
      <c r="G1750" s="18"/>
    </row>
    <row r="1751" spans="6:7" x14ac:dyDescent="0.2">
      <c r="F1751" s="18"/>
      <c r="G1751" s="18"/>
    </row>
    <row r="1752" spans="6:7" x14ac:dyDescent="0.2">
      <c r="F1752" s="18"/>
      <c r="G1752" s="18"/>
    </row>
    <row r="1753" spans="6:7" x14ac:dyDescent="0.2">
      <c r="F1753" s="18"/>
      <c r="G1753" s="18"/>
    </row>
    <row r="1754" spans="6:7" x14ac:dyDescent="0.2">
      <c r="F1754" s="18"/>
      <c r="G1754" s="18"/>
    </row>
    <row r="1755" spans="6:7" x14ac:dyDescent="0.2">
      <c r="F1755" s="18"/>
      <c r="G1755" s="18"/>
    </row>
    <row r="1756" spans="6:7" x14ac:dyDescent="0.2">
      <c r="F1756" s="18"/>
      <c r="G1756" s="18"/>
    </row>
    <row r="1757" spans="6:7" x14ac:dyDescent="0.2">
      <c r="F1757" s="18"/>
      <c r="G1757" s="18"/>
    </row>
    <row r="1758" spans="6:7" x14ac:dyDescent="0.2">
      <c r="F1758" s="18"/>
      <c r="G1758" s="18"/>
    </row>
    <row r="1759" spans="6:7" x14ac:dyDescent="0.2">
      <c r="F1759" s="18"/>
      <c r="G1759" s="18"/>
    </row>
    <row r="1760" spans="6:7" x14ac:dyDescent="0.2">
      <c r="F1760" s="18"/>
      <c r="G1760" s="18"/>
    </row>
    <row r="1761" spans="6:7" x14ac:dyDescent="0.2">
      <c r="F1761" s="18"/>
      <c r="G1761" s="18"/>
    </row>
    <row r="1762" spans="6:7" x14ac:dyDescent="0.2">
      <c r="F1762" s="18"/>
      <c r="G1762" s="18"/>
    </row>
    <row r="1763" spans="6:7" x14ac:dyDescent="0.2">
      <c r="F1763" s="18"/>
      <c r="G1763" s="18"/>
    </row>
    <row r="1764" spans="6:7" x14ac:dyDescent="0.2">
      <c r="F1764" s="18"/>
      <c r="G1764" s="18"/>
    </row>
    <row r="1765" spans="6:7" x14ac:dyDescent="0.2">
      <c r="F1765" s="18"/>
      <c r="G1765" s="18"/>
    </row>
    <row r="1766" spans="6:7" x14ac:dyDescent="0.2">
      <c r="F1766" s="18"/>
      <c r="G1766" s="18"/>
    </row>
    <row r="1767" spans="6:7" x14ac:dyDescent="0.2">
      <c r="F1767" s="18"/>
      <c r="G1767" s="18"/>
    </row>
    <row r="1768" spans="6:7" x14ac:dyDescent="0.2">
      <c r="F1768" s="18"/>
      <c r="G1768" s="18"/>
    </row>
    <row r="1769" spans="6:7" x14ac:dyDescent="0.2">
      <c r="F1769" s="18"/>
      <c r="G1769" s="18"/>
    </row>
    <row r="1770" spans="6:7" x14ac:dyDescent="0.2">
      <c r="F1770" s="18"/>
      <c r="G1770" s="18"/>
    </row>
    <row r="1771" spans="6:7" x14ac:dyDescent="0.2">
      <c r="F1771" s="18"/>
      <c r="G1771" s="18"/>
    </row>
    <row r="1772" spans="6:7" x14ac:dyDescent="0.2">
      <c r="F1772" s="18"/>
      <c r="G1772" s="18"/>
    </row>
    <row r="1773" spans="6:7" x14ac:dyDescent="0.2">
      <c r="F1773" s="18"/>
      <c r="G1773" s="18"/>
    </row>
    <row r="1774" spans="6:7" x14ac:dyDescent="0.2">
      <c r="F1774" s="18"/>
      <c r="G1774" s="18"/>
    </row>
    <row r="1775" spans="6:7" x14ac:dyDescent="0.2">
      <c r="F1775" s="18"/>
      <c r="G1775" s="18"/>
    </row>
    <row r="1776" spans="6:7" x14ac:dyDescent="0.2">
      <c r="F1776" s="18"/>
      <c r="G1776" s="18"/>
    </row>
    <row r="1777" spans="6:7" x14ac:dyDescent="0.2">
      <c r="F1777" s="18"/>
      <c r="G1777" s="18"/>
    </row>
    <row r="1778" spans="6:7" x14ac:dyDescent="0.2">
      <c r="F1778" s="18"/>
      <c r="G1778" s="18"/>
    </row>
    <row r="1779" spans="6:7" x14ac:dyDescent="0.2">
      <c r="F1779" s="18"/>
      <c r="G1779" s="18"/>
    </row>
    <row r="1780" spans="6:7" x14ac:dyDescent="0.2">
      <c r="F1780" s="18"/>
      <c r="G1780" s="18"/>
    </row>
    <row r="1781" spans="6:7" x14ac:dyDescent="0.2">
      <c r="F1781" s="18"/>
      <c r="G1781" s="18"/>
    </row>
    <row r="1782" spans="6:7" x14ac:dyDescent="0.2">
      <c r="F1782" s="18"/>
      <c r="G1782" s="18"/>
    </row>
    <row r="1783" spans="6:7" x14ac:dyDescent="0.2">
      <c r="F1783" s="18"/>
      <c r="G1783" s="18"/>
    </row>
    <row r="1784" spans="6:7" x14ac:dyDescent="0.2">
      <c r="F1784" s="18"/>
      <c r="G1784" s="18"/>
    </row>
    <row r="1785" spans="6:7" x14ac:dyDescent="0.2">
      <c r="F1785" s="18"/>
      <c r="G1785" s="18"/>
    </row>
    <row r="1786" spans="6:7" x14ac:dyDescent="0.2">
      <c r="F1786" s="18"/>
      <c r="G1786" s="18"/>
    </row>
    <row r="1787" spans="6:7" x14ac:dyDescent="0.2">
      <c r="F1787" s="18"/>
      <c r="G1787" s="18"/>
    </row>
    <row r="1788" spans="6:7" x14ac:dyDescent="0.2">
      <c r="F1788" s="18"/>
      <c r="G1788" s="18"/>
    </row>
    <row r="1789" spans="6:7" x14ac:dyDescent="0.2">
      <c r="F1789" s="18"/>
      <c r="G1789" s="18"/>
    </row>
    <row r="1790" spans="6:7" x14ac:dyDescent="0.2">
      <c r="F1790" s="18"/>
      <c r="G1790" s="18"/>
    </row>
    <row r="1791" spans="6:7" x14ac:dyDescent="0.2">
      <c r="F1791" s="18"/>
      <c r="G1791" s="18"/>
    </row>
    <row r="1792" spans="6:7" x14ac:dyDescent="0.2">
      <c r="F1792" s="18"/>
      <c r="G1792" s="18"/>
    </row>
    <row r="1793" spans="6:7" x14ac:dyDescent="0.2">
      <c r="F1793" s="18"/>
      <c r="G1793" s="18"/>
    </row>
    <row r="1794" spans="6:7" x14ac:dyDescent="0.2">
      <c r="F1794" s="18"/>
      <c r="G1794" s="18"/>
    </row>
    <row r="1795" spans="6:7" x14ac:dyDescent="0.2">
      <c r="F1795" s="18"/>
      <c r="G1795" s="18"/>
    </row>
    <row r="1796" spans="6:7" x14ac:dyDescent="0.2">
      <c r="F1796" s="18"/>
      <c r="G1796" s="18"/>
    </row>
    <row r="1797" spans="6:7" x14ac:dyDescent="0.2">
      <c r="F1797" s="18"/>
      <c r="G1797" s="18"/>
    </row>
    <row r="1798" spans="6:7" x14ac:dyDescent="0.2">
      <c r="F1798" s="18"/>
      <c r="G1798" s="18"/>
    </row>
    <row r="1799" spans="6:7" x14ac:dyDescent="0.2">
      <c r="F1799" s="18"/>
      <c r="G1799" s="18"/>
    </row>
    <row r="1800" spans="6:7" x14ac:dyDescent="0.2">
      <c r="F1800" s="18"/>
      <c r="G1800" s="18"/>
    </row>
    <row r="1801" spans="6:7" x14ac:dyDescent="0.2">
      <c r="F1801" s="18"/>
      <c r="G1801" s="18"/>
    </row>
    <row r="1802" spans="6:7" x14ac:dyDescent="0.2">
      <c r="F1802" s="18"/>
      <c r="G1802" s="18"/>
    </row>
    <row r="1803" spans="6:7" x14ac:dyDescent="0.2">
      <c r="F1803" s="18"/>
      <c r="G1803" s="18"/>
    </row>
    <row r="1804" spans="6:7" x14ac:dyDescent="0.2">
      <c r="F1804" s="18"/>
      <c r="G1804" s="18"/>
    </row>
    <row r="1805" spans="6:7" x14ac:dyDescent="0.2">
      <c r="F1805" s="18"/>
      <c r="G1805" s="18"/>
    </row>
    <row r="1806" spans="6:7" x14ac:dyDescent="0.2">
      <c r="F1806" s="18"/>
      <c r="G1806" s="18"/>
    </row>
    <row r="1807" spans="6:7" x14ac:dyDescent="0.2">
      <c r="F1807" s="18"/>
      <c r="G1807" s="18"/>
    </row>
    <row r="1808" spans="6:7" x14ac:dyDescent="0.2">
      <c r="F1808" s="18"/>
      <c r="G1808" s="18"/>
    </row>
    <row r="1809" spans="6:7" x14ac:dyDescent="0.2">
      <c r="F1809" s="18"/>
      <c r="G1809" s="18"/>
    </row>
    <row r="1810" spans="6:7" x14ac:dyDescent="0.2">
      <c r="F1810" s="18"/>
      <c r="G1810" s="18"/>
    </row>
    <row r="1811" spans="6:7" x14ac:dyDescent="0.2">
      <c r="F1811" s="18"/>
      <c r="G1811" s="18"/>
    </row>
    <row r="1812" spans="6:7" x14ac:dyDescent="0.2">
      <c r="F1812" s="18"/>
      <c r="G1812" s="18"/>
    </row>
    <row r="1813" spans="6:7" x14ac:dyDescent="0.2">
      <c r="F1813" s="18"/>
      <c r="G1813" s="18"/>
    </row>
    <row r="1814" spans="6:7" x14ac:dyDescent="0.2">
      <c r="F1814" s="18"/>
      <c r="G1814" s="18"/>
    </row>
    <row r="1815" spans="6:7" x14ac:dyDescent="0.2">
      <c r="F1815" s="18"/>
      <c r="G1815" s="18"/>
    </row>
    <row r="1816" spans="6:7" x14ac:dyDescent="0.2">
      <c r="F1816" s="18"/>
      <c r="G1816" s="18"/>
    </row>
    <row r="1817" spans="6:7" x14ac:dyDescent="0.2">
      <c r="F1817" s="18"/>
      <c r="G1817" s="18"/>
    </row>
    <row r="1818" spans="6:7" x14ac:dyDescent="0.2">
      <c r="F1818" s="18"/>
      <c r="G1818" s="18"/>
    </row>
    <row r="1819" spans="6:7" x14ac:dyDescent="0.2">
      <c r="F1819" s="18"/>
      <c r="G1819" s="18"/>
    </row>
    <row r="1820" spans="6:7" x14ac:dyDescent="0.2">
      <c r="F1820" s="18"/>
      <c r="G1820" s="18"/>
    </row>
    <row r="1821" spans="6:7" x14ac:dyDescent="0.2">
      <c r="F1821" s="18"/>
      <c r="G1821" s="18"/>
    </row>
    <row r="1822" spans="6:7" x14ac:dyDescent="0.2">
      <c r="F1822" s="18"/>
      <c r="G1822" s="18"/>
    </row>
    <row r="1823" spans="6:7" x14ac:dyDescent="0.2">
      <c r="F1823" s="18"/>
      <c r="G1823" s="18"/>
    </row>
    <row r="1824" spans="6:7" x14ac:dyDescent="0.2">
      <c r="F1824" s="18"/>
      <c r="G1824" s="18"/>
    </row>
    <row r="1825" spans="6:7" x14ac:dyDescent="0.2">
      <c r="F1825" s="18"/>
      <c r="G1825" s="18"/>
    </row>
    <row r="1826" spans="6:7" x14ac:dyDescent="0.2">
      <c r="F1826" s="18"/>
      <c r="G1826" s="18"/>
    </row>
    <row r="1827" spans="6:7" x14ac:dyDescent="0.2">
      <c r="F1827" s="18"/>
      <c r="G1827" s="18"/>
    </row>
    <row r="1828" spans="6:7" x14ac:dyDescent="0.2">
      <c r="F1828" s="18"/>
      <c r="G1828" s="18"/>
    </row>
    <row r="1829" spans="6:7" x14ac:dyDescent="0.2">
      <c r="F1829" s="18"/>
      <c r="G1829" s="18"/>
    </row>
    <row r="1830" spans="6:7" x14ac:dyDescent="0.2">
      <c r="F1830" s="18"/>
      <c r="G1830" s="18"/>
    </row>
    <row r="1831" spans="6:7" x14ac:dyDescent="0.2">
      <c r="F1831" s="18"/>
      <c r="G1831" s="18"/>
    </row>
    <row r="1832" spans="6:7" x14ac:dyDescent="0.2">
      <c r="F1832" s="18"/>
      <c r="G1832" s="18"/>
    </row>
    <row r="1833" spans="6:7" x14ac:dyDescent="0.2">
      <c r="F1833" s="18"/>
      <c r="G1833" s="18"/>
    </row>
    <row r="1834" spans="6:7" x14ac:dyDescent="0.2">
      <c r="F1834" s="18"/>
      <c r="G1834" s="18"/>
    </row>
    <row r="1835" spans="6:7" x14ac:dyDescent="0.2">
      <c r="F1835" s="18"/>
      <c r="G1835" s="18"/>
    </row>
    <row r="1836" spans="6:7" x14ac:dyDescent="0.2">
      <c r="F1836" s="18"/>
      <c r="G1836" s="18"/>
    </row>
    <row r="1837" spans="6:7" x14ac:dyDescent="0.2">
      <c r="F1837" s="18"/>
      <c r="G1837" s="18"/>
    </row>
    <row r="1838" spans="6:7" x14ac:dyDescent="0.2">
      <c r="F1838" s="18"/>
      <c r="G1838" s="18"/>
    </row>
    <row r="1839" spans="6:7" x14ac:dyDescent="0.2">
      <c r="F1839" s="18"/>
      <c r="G1839" s="18"/>
    </row>
    <row r="1840" spans="6:7" x14ac:dyDescent="0.2">
      <c r="F1840" s="18"/>
      <c r="G1840" s="18"/>
    </row>
    <row r="1841" spans="6:7" x14ac:dyDescent="0.2">
      <c r="F1841" s="18"/>
      <c r="G1841" s="18"/>
    </row>
    <row r="1842" spans="6:7" x14ac:dyDescent="0.2">
      <c r="F1842" s="18"/>
      <c r="G1842" s="18"/>
    </row>
    <row r="1843" spans="6:7" x14ac:dyDescent="0.2">
      <c r="F1843" s="18"/>
      <c r="G1843" s="18"/>
    </row>
    <row r="1844" spans="6:7" x14ac:dyDescent="0.2">
      <c r="F1844" s="18"/>
      <c r="G1844" s="18"/>
    </row>
    <row r="1845" spans="6:7" x14ac:dyDescent="0.2">
      <c r="F1845" s="18"/>
      <c r="G1845" s="18"/>
    </row>
    <row r="1846" spans="6:7" x14ac:dyDescent="0.2">
      <c r="F1846" s="18"/>
      <c r="G1846" s="18"/>
    </row>
    <row r="1847" spans="6:7" x14ac:dyDescent="0.2">
      <c r="F1847" s="18"/>
      <c r="G1847" s="18"/>
    </row>
    <row r="1848" spans="6:7" x14ac:dyDescent="0.2">
      <c r="F1848" s="18"/>
      <c r="G1848" s="18"/>
    </row>
    <row r="1849" spans="6:7" x14ac:dyDescent="0.2">
      <c r="F1849" s="18"/>
      <c r="G1849" s="18"/>
    </row>
    <row r="1850" spans="6:7" x14ac:dyDescent="0.2">
      <c r="F1850" s="18"/>
      <c r="G1850" s="18"/>
    </row>
    <row r="1851" spans="6:7" x14ac:dyDescent="0.2">
      <c r="F1851" s="18"/>
      <c r="G1851" s="18"/>
    </row>
    <row r="1852" spans="6:7" x14ac:dyDescent="0.2">
      <c r="F1852" s="18"/>
      <c r="G1852" s="18"/>
    </row>
    <row r="1853" spans="6:7" x14ac:dyDescent="0.2">
      <c r="F1853" s="18"/>
      <c r="G1853" s="18"/>
    </row>
    <row r="1854" spans="6:7" x14ac:dyDescent="0.2">
      <c r="F1854" s="18"/>
      <c r="G1854" s="18"/>
    </row>
    <row r="1855" spans="6:7" x14ac:dyDescent="0.2">
      <c r="F1855" s="18"/>
      <c r="G1855" s="18"/>
    </row>
    <row r="1856" spans="6:7" x14ac:dyDescent="0.2">
      <c r="F1856" s="18"/>
      <c r="G1856" s="18"/>
    </row>
    <row r="1857" spans="6:7" x14ac:dyDescent="0.2">
      <c r="F1857" s="18"/>
      <c r="G1857" s="18"/>
    </row>
    <row r="1858" spans="6:7" x14ac:dyDescent="0.2">
      <c r="F1858" s="18"/>
      <c r="G1858" s="18"/>
    </row>
    <row r="1859" spans="6:7" x14ac:dyDescent="0.2">
      <c r="F1859" s="18"/>
      <c r="G1859" s="18"/>
    </row>
    <row r="1860" spans="6:7" x14ac:dyDescent="0.2">
      <c r="F1860" s="18"/>
      <c r="G1860" s="18"/>
    </row>
    <row r="1861" spans="6:7" x14ac:dyDescent="0.2">
      <c r="F1861" s="18"/>
      <c r="G1861" s="18"/>
    </row>
    <row r="1862" spans="6:7" x14ac:dyDescent="0.2">
      <c r="F1862" s="18"/>
      <c r="G1862" s="18"/>
    </row>
    <row r="1863" spans="6:7" x14ac:dyDescent="0.2">
      <c r="F1863" s="18"/>
      <c r="G1863" s="18"/>
    </row>
    <row r="1864" spans="6:7" x14ac:dyDescent="0.2">
      <c r="F1864" s="18"/>
      <c r="G1864" s="18"/>
    </row>
    <row r="1865" spans="6:7" x14ac:dyDescent="0.2">
      <c r="F1865" s="18"/>
      <c r="G1865" s="18"/>
    </row>
    <row r="1866" spans="6:7" x14ac:dyDescent="0.2">
      <c r="F1866" s="18"/>
      <c r="G1866" s="18"/>
    </row>
    <row r="1867" spans="6:7" x14ac:dyDescent="0.2">
      <c r="F1867" s="18"/>
      <c r="G1867" s="18"/>
    </row>
    <row r="1868" spans="6:7" x14ac:dyDescent="0.2">
      <c r="F1868" s="18"/>
      <c r="G1868" s="18"/>
    </row>
    <row r="1869" spans="6:7" x14ac:dyDescent="0.2">
      <c r="F1869" s="18"/>
      <c r="G1869" s="18"/>
    </row>
    <row r="1870" spans="6:7" x14ac:dyDescent="0.2">
      <c r="F1870" s="18"/>
      <c r="G1870" s="18"/>
    </row>
    <row r="1871" spans="6:7" x14ac:dyDescent="0.2">
      <c r="F1871" s="18"/>
      <c r="G1871" s="18"/>
    </row>
    <row r="1872" spans="6:7" x14ac:dyDescent="0.2">
      <c r="F1872" s="18"/>
      <c r="G1872" s="18"/>
    </row>
    <row r="1873" spans="6:7" x14ac:dyDescent="0.2">
      <c r="F1873" s="18"/>
      <c r="G1873" s="18"/>
    </row>
    <row r="1874" spans="6:7" x14ac:dyDescent="0.2">
      <c r="F1874" s="18"/>
      <c r="G1874" s="18"/>
    </row>
    <row r="1875" spans="6:7" x14ac:dyDescent="0.2">
      <c r="F1875" s="18"/>
      <c r="G1875" s="18"/>
    </row>
    <row r="1876" spans="6:7" x14ac:dyDescent="0.2">
      <c r="F1876" s="18"/>
      <c r="G1876" s="18"/>
    </row>
    <row r="1877" spans="6:7" x14ac:dyDescent="0.2">
      <c r="F1877" s="18"/>
      <c r="G1877" s="18"/>
    </row>
    <row r="1878" spans="6:7" x14ac:dyDescent="0.2">
      <c r="F1878" s="18"/>
      <c r="G1878" s="18"/>
    </row>
    <row r="1879" spans="6:7" x14ac:dyDescent="0.2">
      <c r="F1879" s="18"/>
      <c r="G1879" s="18"/>
    </row>
    <row r="1880" spans="6:7" x14ac:dyDescent="0.2">
      <c r="F1880" s="18"/>
      <c r="G1880" s="18"/>
    </row>
    <row r="1881" spans="6:7" x14ac:dyDescent="0.2">
      <c r="F1881" s="18"/>
      <c r="G1881" s="18"/>
    </row>
    <row r="1882" spans="6:7" x14ac:dyDescent="0.2">
      <c r="F1882" s="18"/>
      <c r="G1882" s="18"/>
    </row>
    <row r="1883" spans="6:7" x14ac:dyDescent="0.2">
      <c r="F1883" s="18"/>
      <c r="G1883" s="18"/>
    </row>
    <row r="1884" spans="6:7" x14ac:dyDescent="0.2">
      <c r="F1884" s="18"/>
      <c r="G1884" s="18"/>
    </row>
    <row r="1885" spans="6:7" x14ac:dyDescent="0.2">
      <c r="F1885" s="18"/>
      <c r="G1885" s="18"/>
    </row>
    <row r="1886" spans="6:7" x14ac:dyDescent="0.2">
      <c r="F1886" s="18"/>
      <c r="G1886" s="18"/>
    </row>
    <row r="1887" spans="6:7" x14ac:dyDescent="0.2">
      <c r="F1887" s="18"/>
      <c r="G1887" s="18"/>
    </row>
    <row r="1888" spans="6:7" x14ac:dyDescent="0.2">
      <c r="F1888" s="18"/>
      <c r="G1888" s="18"/>
    </row>
    <row r="1889" spans="6:7" x14ac:dyDescent="0.2">
      <c r="F1889" s="18"/>
      <c r="G1889" s="18"/>
    </row>
    <row r="1890" spans="6:7" x14ac:dyDescent="0.2">
      <c r="F1890" s="18"/>
      <c r="G1890" s="18"/>
    </row>
    <row r="1891" spans="6:7" x14ac:dyDescent="0.2">
      <c r="F1891" s="18"/>
      <c r="G1891" s="18"/>
    </row>
    <row r="1892" spans="6:7" x14ac:dyDescent="0.2">
      <c r="F1892" s="18"/>
      <c r="G1892" s="18"/>
    </row>
    <row r="1893" spans="6:7" x14ac:dyDescent="0.2">
      <c r="F1893" s="18"/>
      <c r="G1893" s="18"/>
    </row>
    <row r="1894" spans="6:7" x14ac:dyDescent="0.2">
      <c r="F1894" s="18"/>
      <c r="G1894" s="18"/>
    </row>
    <row r="1895" spans="6:7" x14ac:dyDescent="0.2">
      <c r="F1895" s="18"/>
      <c r="G1895" s="18"/>
    </row>
    <row r="1896" spans="6:7" x14ac:dyDescent="0.2">
      <c r="F1896" s="18"/>
      <c r="G1896" s="18"/>
    </row>
    <row r="1897" spans="6:7" x14ac:dyDescent="0.2">
      <c r="F1897" s="18"/>
      <c r="G1897" s="18"/>
    </row>
    <row r="1898" spans="6:7" x14ac:dyDescent="0.2">
      <c r="F1898" s="18"/>
      <c r="G1898" s="18"/>
    </row>
    <row r="1899" spans="6:7" x14ac:dyDescent="0.2">
      <c r="F1899" s="18"/>
      <c r="G1899" s="18"/>
    </row>
    <row r="1900" spans="6:7" x14ac:dyDescent="0.2">
      <c r="F1900" s="18"/>
      <c r="G1900" s="18"/>
    </row>
    <row r="1901" spans="6:7" x14ac:dyDescent="0.2">
      <c r="F1901" s="18"/>
      <c r="G1901" s="18"/>
    </row>
    <row r="1902" spans="6:7" x14ac:dyDescent="0.2">
      <c r="F1902" s="18"/>
      <c r="G1902" s="18"/>
    </row>
    <row r="1903" spans="6:7" x14ac:dyDescent="0.2">
      <c r="F1903" s="18"/>
      <c r="G1903" s="18"/>
    </row>
    <row r="1904" spans="6:7" x14ac:dyDescent="0.2">
      <c r="F1904" s="18"/>
      <c r="G1904" s="18"/>
    </row>
    <row r="1905" spans="6:7" x14ac:dyDescent="0.2">
      <c r="F1905" s="18"/>
      <c r="G1905" s="18"/>
    </row>
    <row r="1906" spans="6:7" x14ac:dyDescent="0.2">
      <c r="F1906" s="18"/>
      <c r="G1906" s="18"/>
    </row>
    <row r="1907" spans="6:7" x14ac:dyDescent="0.2">
      <c r="F1907" s="18"/>
      <c r="G1907" s="18"/>
    </row>
    <row r="1908" spans="6:7" x14ac:dyDescent="0.2">
      <c r="F1908" s="18"/>
      <c r="G1908" s="18"/>
    </row>
    <row r="1909" spans="6:7" x14ac:dyDescent="0.2">
      <c r="F1909" s="18"/>
      <c r="G1909" s="18"/>
    </row>
    <row r="1910" spans="6:7" x14ac:dyDescent="0.2">
      <c r="F1910" s="18"/>
      <c r="G1910" s="18"/>
    </row>
    <row r="1911" spans="6:7" x14ac:dyDescent="0.2">
      <c r="F1911" s="18"/>
      <c r="G1911" s="18"/>
    </row>
    <row r="1912" spans="6:7" x14ac:dyDescent="0.2">
      <c r="F1912" s="18"/>
      <c r="G1912" s="18"/>
    </row>
    <row r="1913" spans="6:7" x14ac:dyDescent="0.2">
      <c r="F1913" s="18"/>
      <c r="G1913" s="18"/>
    </row>
    <row r="1914" spans="6:7" x14ac:dyDescent="0.2">
      <c r="F1914" s="18"/>
      <c r="G1914" s="18"/>
    </row>
    <row r="1915" spans="6:7" x14ac:dyDescent="0.2">
      <c r="F1915" s="18"/>
      <c r="G1915" s="18"/>
    </row>
    <row r="1916" spans="6:7" x14ac:dyDescent="0.2">
      <c r="F1916" s="18"/>
      <c r="G1916" s="18"/>
    </row>
    <row r="1917" spans="6:7" x14ac:dyDescent="0.2">
      <c r="F1917" s="18"/>
      <c r="G1917" s="18"/>
    </row>
    <row r="1918" spans="6:7" x14ac:dyDescent="0.2">
      <c r="F1918" s="18"/>
      <c r="G1918" s="18"/>
    </row>
    <row r="1919" spans="6:7" x14ac:dyDescent="0.2">
      <c r="F1919" s="18"/>
      <c r="G1919" s="18"/>
    </row>
    <row r="1920" spans="6:7" x14ac:dyDescent="0.2">
      <c r="F1920" s="18"/>
      <c r="G1920" s="18"/>
    </row>
    <row r="1921" spans="6:7" x14ac:dyDescent="0.2">
      <c r="F1921" s="18"/>
      <c r="G1921" s="18"/>
    </row>
    <row r="1922" spans="6:7" x14ac:dyDescent="0.2">
      <c r="F1922" s="18"/>
      <c r="G1922" s="18"/>
    </row>
    <row r="1923" spans="6:7" x14ac:dyDescent="0.2">
      <c r="F1923" s="18"/>
      <c r="G1923" s="18"/>
    </row>
    <row r="1924" spans="6:7" x14ac:dyDescent="0.2">
      <c r="F1924" s="18"/>
      <c r="G1924" s="18"/>
    </row>
    <row r="1925" spans="6:7" x14ac:dyDescent="0.2">
      <c r="F1925" s="18"/>
      <c r="G1925" s="18"/>
    </row>
    <row r="1926" spans="6:7" x14ac:dyDescent="0.2">
      <c r="F1926" s="18"/>
      <c r="G1926" s="18"/>
    </row>
    <row r="1927" spans="6:7" x14ac:dyDescent="0.2">
      <c r="F1927" s="18"/>
      <c r="G1927" s="18"/>
    </row>
    <row r="1928" spans="6:7" x14ac:dyDescent="0.2">
      <c r="F1928" s="18"/>
      <c r="G1928" s="18"/>
    </row>
    <row r="1929" spans="6:7" x14ac:dyDescent="0.2">
      <c r="F1929" s="18"/>
      <c r="G1929" s="18"/>
    </row>
    <row r="1930" spans="6:7" x14ac:dyDescent="0.2">
      <c r="F1930" s="18"/>
      <c r="G1930" s="18"/>
    </row>
    <row r="1931" spans="6:7" x14ac:dyDescent="0.2">
      <c r="F1931" s="18"/>
      <c r="G1931" s="18"/>
    </row>
    <row r="1932" spans="6:7" x14ac:dyDescent="0.2">
      <c r="F1932" s="18"/>
      <c r="G1932" s="18"/>
    </row>
    <row r="1933" spans="6:7" x14ac:dyDescent="0.2">
      <c r="F1933" s="18"/>
      <c r="G1933" s="18"/>
    </row>
    <row r="1934" spans="6:7" x14ac:dyDescent="0.2">
      <c r="F1934" s="18"/>
      <c r="G1934" s="18"/>
    </row>
    <row r="1935" spans="6:7" x14ac:dyDescent="0.2">
      <c r="F1935" s="18"/>
      <c r="G1935" s="18"/>
    </row>
    <row r="1936" spans="6:7" x14ac:dyDescent="0.2">
      <c r="F1936" s="18"/>
      <c r="G1936" s="18"/>
    </row>
    <row r="1937" spans="6:7" x14ac:dyDescent="0.2">
      <c r="F1937" s="18"/>
      <c r="G1937" s="18"/>
    </row>
    <row r="1938" spans="6:7" x14ac:dyDescent="0.2">
      <c r="F1938" s="18"/>
      <c r="G1938" s="18"/>
    </row>
    <row r="1939" spans="6:7" x14ac:dyDescent="0.2">
      <c r="F1939" s="18"/>
      <c r="G1939" s="18"/>
    </row>
    <row r="1940" spans="6:7" x14ac:dyDescent="0.2">
      <c r="F1940" s="18"/>
      <c r="G1940" s="18"/>
    </row>
    <row r="1941" spans="6:7" x14ac:dyDescent="0.2">
      <c r="F1941" s="18"/>
      <c r="G1941" s="18"/>
    </row>
    <row r="1942" spans="6:7" x14ac:dyDescent="0.2">
      <c r="F1942" s="18"/>
      <c r="G1942" s="18"/>
    </row>
    <row r="1943" spans="6:7" x14ac:dyDescent="0.2">
      <c r="F1943" s="18"/>
      <c r="G1943" s="18"/>
    </row>
    <row r="1944" spans="6:7" x14ac:dyDescent="0.2">
      <c r="F1944" s="18"/>
      <c r="G1944" s="18"/>
    </row>
    <row r="1945" spans="6:7" x14ac:dyDescent="0.2">
      <c r="F1945" s="18"/>
      <c r="G1945" s="18"/>
    </row>
    <row r="1946" spans="6:7" x14ac:dyDescent="0.2">
      <c r="F1946" s="18"/>
      <c r="G1946" s="18"/>
    </row>
    <row r="1947" spans="6:7" x14ac:dyDescent="0.2">
      <c r="F1947" s="18"/>
      <c r="G1947" s="18"/>
    </row>
    <row r="1948" spans="6:7" x14ac:dyDescent="0.2">
      <c r="F1948" s="18"/>
      <c r="G1948" s="18"/>
    </row>
    <row r="1949" spans="6:7" x14ac:dyDescent="0.2">
      <c r="F1949" s="18"/>
      <c r="G1949" s="18"/>
    </row>
    <row r="1950" spans="6:7" x14ac:dyDescent="0.2">
      <c r="F1950" s="18"/>
      <c r="G1950" s="18"/>
    </row>
    <row r="1951" spans="6:7" x14ac:dyDescent="0.2">
      <c r="F1951" s="18"/>
      <c r="G1951" s="18"/>
    </row>
    <row r="1952" spans="6:7" x14ac:dyDescent="0.2">
      <c r="F1952" s="18"/>
      <c r="G1952" s="18"/>
    </row>
    <row r="1953" spans="6:7" x14ac:dyDescent="0.2">
      <c r="F1953" s="18"/>
      <c r="G1953" s="18"/>
    </row>
    <row r="1954" spans="6:7" x14ac:dyDescent="0.2">
      <c r="F1954" s="18"/>
      <c r="G1954" s="18"/>
    </row>
    <row r="1955" spans="6:7" x14ac:dyDescent="0.2">
      <c r="F1955" s="18"/>
      <c r="G1955" s="18"/>
    </row>
    <row r="1956" spans="6:7" x14ac:dyDescent="0.2">
      <c r="F1956" s="18"/>
      <c r="G1956" s="18"/>
    </row>
    <row r="1957" spans="6:7" x14ac:dyDescent="0.2">
      <c r="F1957" s="18"/>
      <c r="G1957" s="18"/>
    </row>
    <row r="1958" spans="6:7" x14ac:dyDescent="0.2">
      <c r="F1958" s="18"/>
      <c r="G1958" s="18"/>
    </row>
    <row r="1959" spans="6:7" x14ac:dyDescent="0.2">
      <c r="F1959" s="18"/>
      <c r="G1959" s="18"/>
    </row>
    <row r="1960" spans="6:7" x14ac:dyDescent="0.2">
      <c r="F1960" s="18"/>
      <c r="G1960" s="18"/>
    </row>
    <row r="1961" spans="6:7" x14ac:dyDescent="0.2">
      <c r="F1961" s="18"/>
      <c r="G1961" s="18"/>
    </row>
    <row r="1962" spans="6:7" x14ac:dyDescent="0.2">
      <c r="F1962" s="18"/>
      <c r="G1962" s="18"/>
    </row>
    <row r="1963" spans="6:7" x14ac:dyDescent="0.2">
      <c r="F1963" s="18"/>
      <c r="G1963" s="18"/>
    </row>
    <row r="1964" spans="6:7" x14ac:dyDescent="0.2">
      <c r="F1964" s="18"/>
      <c r="G1964" s="18"/>
    </row>
    <row r="1965" spans="6:7" x14ac:dyDescent="0.2">
      <c r="F1965" s="18"/>
      <c r="G1965" s="18"/>
    </row>
    <row r="1966" spans="6:7" x14ac:dyDescent="0.2">
      <c r="F1966" s="18"/>
      <c r="G1966" s="18"/>
    </row>
    <row r="1967" spans="6:7" x14ac:dyDescent="0.2">
      <c r="F1967" s="18"/>
      <c r="G1967" s="18"/>
    </row>
    <row r="1968" spans="6:7" x14ac:dyDescent="0.2">
      <c r="F1968" s="18"/>
      <c r="G1968" s="18"/>
    </row>
    <row r="1969" spans="6:7" x14ac:dyDescent="0.2">
      <c r="F1969" s="18"/>
      <c r="G1969" s="18"/>
    </row>
    <row r="1970" spans="6:7" x14ac:dyDescent="0.2">
      <c r="F1970" s="18"/>
      <c r="G1970" s="18"/>
    </row>
    <row r="1971" spans="6:7" x14ac:dyDescent="0.2">
      <c r="F1971" s="18"/>
      <c r="G1971" s="18"/>
    </row>
    <row r="1972" spans="6:7" x14ac:dyDescent="0.2">
      <c r="F1972" s="18"/>
      <c r="G1972" s="18"/>
    </row>
    <row r="1973" spans="6:7" x14ac:dyDescent="0.2">
      <c r="F1973" s="18"/>
      <c r="G1973" s="18"/>
    </row>
    <row r="1974" spans="6:7" x14ac:dyDescent="0.2">
      <c r="F1974" s="18"/>
      <c r="G1974" s="18"/>
    </row>
    <row r="1975" spans="6:7" x14ac:dyDescent="0.2">
      <c r="F1975" s="18"/>
      <c r="G1975" s="18"/>
    </row>
    <row r="1976" spans="6:7" x14ac:dyDescent="0.2">
      <c r="F1976" s="18"/>
      <c r="G1976" s="18"/>
    </row>
    <row r="1977" spans="6:7" x14ac:dyDescent="0.2">
      <c r="F1977" s="18"/>
      <c r="G1977" s="18"/>
    </row>
    <row r="1978" spans="6:7" x14ac:dyDescent="0.2">
      <c r="F1978" s="18"/>
      <c r="G1978" s="18"/>
    </row>
    <row r="1979" spans="6:7" x14ac:dyDescent="0.2">
      <c r="F1979" s="18"/>
      <c r="G1979" s="18"/>
    </row>
    <row r="1980" spans="6:7" x14ac:dyDescent="0.2">
      <c r="F1980" s="18"/>
      <c r="G1980" s="18"/>
    </row>
    <row r="1981" spans="6:7" x14ac:dyDescent="0.2">
      <c r="F1981" s="18"/>
      <c r="G1981" s="18"/>
    </row>
    <row r="1982" spans="6:7" x14ac:dyDescent="0.2">
      <c r="F1982" s="18"/>
      <c r="G1982" s="18"/>
    </row>
    <row r="1983" spans="6:7" x14ac:dyDescent="0.2">
      <c r="F1983" s="18"/>
      <c r="G1983" s="18"/>
    </row>
    <row r="1984" spans="6:7" x14ac:dyDescent="0.2">
      <c r="F1984" s="18"/>
      <c r="G1984" s="18"/>
    </row>
    <row r="1985" spans="6:7" x14ac:dyDescent="0.2">
      <c r="F1985" s="18"/>
      <c r="G1985" s="18"/>
    </row>
    <row r="1986" spans="6:7" x14ac:dyDescent="0.2">
      <c r="F1986" s="18"/>
      <c r="G1986" s="18"/>
    </row>
    <row r="1987" spans="6:7" x14ac:dyDescent="0.2">
      <c r="F1987" s="18"/>
      <c r="G1987" s="18"/>
    </row>
    <row r="1988" spans="6:7" x14ac:dyDescent="0.2">
      <c r="F1988" s="18"/>
      <c r="G1988" s="18"/>
    </row>
    <row r="1989" spans="6:7" x14ac:dyDescent="0.2">
      <c r="F1989" s="18"/>
      <c r="G1989" s="18"/>
    </row>
    <row r="1990" spans="6:7" x14ac:dyDescent="0.2">
      <c r="F1990" s="18"/>
      <c r="G1990" s="18"/>
    </row>
    <row r="1991" spans="6:7" x14ac:dyDescent="0.2">
      <c r="F1991" s="18"/>
      <c r="G1991" s="18"/>
    </row>
    <row r="1992" spans="6:7" x14ac:dyDescent="0.2">
      <c r="F1992" s="18"/>
      <c r="G1992" s="18"/>
    </row>
    <row r="1993" spans="6:7" x14ac:dyDescent="0.2">
      <c r="F1993" s="18"/>
      <c r="G1993" s="18"/>
    </row>
    <row r="1994" spans="6:7" x14ac:dyDescent="0.2">
      <c r="F1994" s="18"/>
      <c r="G1994" s="18"/>
    </row>
    <row r="1995" spans="6:7" x14ac:dyDescent="0.2">
      <c r="F1995" s="18"/>
      <c r="G1995" s="18"/>
    </row>
    <row r="1996" spans="6:7" x14ac:dyDescent="0.2">
      <c r="F1996" s="18"/>
      <c r="G1996" s="18"/>
    </row>
    <row r="1997" spans="6:7" x14ac:dyDescent="0.2">
      <c r="F1997" s="18"/>
      <c r="G1997" s="18"/>
    </row>
    <row r="1998" spans="6:7" x14ac:dyDescent="0.2">
      <c r="F1998" s="18"/>
      <c r="G1998" s="18"/>
    </row>
    <row r="1999" spans="6:7" x14ac:dyDescent="0.2">
      <c r="F1999" s="18"/>
      <c r="G1999" s="18"/>
    </row>
    <row r="2000" spans="6:7" x14ac:dyDescent="0.2">
      <c r="F2000" s="18"/>
      <c r="G2000" s="18"/>
    </row>
    <row r="2001" spans="6:7" x14ac:dyDescent="0.2">
      <c r="F2001" s="18"/>
      <c r="G2001" s="18"/>
    </row>
    <row r="2002" spans="6:7" x14ac:dyDescent="0.2">
      <c r="F2002" s="18"/>
      <c r="G2002" s="18"/>
    </row>
    <row r="2003" spans="6:7" x14ac:dyDescent="0.2">
      <c r="F2003" s="18"/>
      <c r="G2003" s="18"/>
    </row>
    <row r="2004" spans="6:7" x14ac:dyDescent="0.2">
      <c r="F2004" s="18"/>
      <c r="G2004" s="18"/>
    </row>
    <row r="2005" spans="6:7" x14ac:dyDescent="0.2">
      <c r="F2005" s="18"/>
      <c r="G2005" s="18"/>
    </row>
    <row r="2006" spans="6:7" x14ac:dyDescent="0.2">
      <c r="F2006" s="18"/>
      <c r="G2006" s="18"/>
    </row>
    <row r="2007" spans="6:7" x14ac:dyDescent="0.2">
      <c r="F2007" s="18"/>
      <c r="G2007" s="18"/>
    </row>
    <row r="2008" spans="6:7" x14ac:dyDescent="0.2">
      <c r="F2008" s="18"/>
      <c r="G2008" s="18"/>
    </row>
    <row r="2009" spans="6:7" x14ac:dyDescent="0.2">
      <c r="F2009" s="18"/>
      <c r="G2009" s="18"/>
    </row>
    <row r="2010" spans="6:7" x14ac:dyDescent="0.2">
      <c r="F2010" s="18"/>
      <c r="G2010" s="18"/>
    </row>
    <row r="2011" spans="6:7" x14ac:dyDescent="0.2">
      <c r="F2011" s="18"/>
      <c r="G2011" s="18"/>
    </row>
    <row r="2012" spans="6:7" x14ac:dyDescent="0.2">
      <c r="F2012" s="18"/>
      <c r="G2012" s="18"/>
    </row>
    <row r="2013" spans="6:7" x14ac:dyDescent="0.2">
      <c r="F2013" s="18"/>
      <c r="G2013" s="18"/>
    </row>
    <row r="2014" spans="6:7" x14ac:dyDescent="0.2">
      <c r="F2014" s="18"/>
      <c r="G2014" s="18"/>
    </row>
    <row r="2015" spans="6:7" x14ac:dyDescent="0.2">
      <c r="F2015" s="18"/>
      <c r="G2015" s="18"/>
    </row>
    <row r="2016" spans="6:7" x14ac:dyDescent="0.2">
      <c r="F2016" s="18"/>
      <c r="G2016" s="18"/>
    </row>
    <row r="2017" spans="6:7" x14ac:dyDescent="0.2">
      <c r="F2017" s="18"/>
      <c r="G2017" s="18"/>
    </row>
    <row r="2018" spans="6:7" x14ac:dyDescent="0.2">
      <c r="F2018" s="18"/>
      <c r="G2018" s="18"/>
    </row>
    <row r="2019" spans="6:7" x14ac:dyDescent="0.2">
      <c r="F2019" s="18"/>
      <c r="G2019" s="18"/>
    </row>
    <row r="2020" spans="6:7" x14ac:dyDescent="0.2">
      <c r="F2020" s="18"/>
      <c r="G2020" s="18"/>
    </row>
    <row r="2021" spans="6:7" x14ac:dyDescent="0.2">
      <c r="F2021" s="18"/>
      <c r="G2021" s="18"/>
    </row>
    <row r="2022" spans="6:7" x14ac:dyDescent="0.2">
      <c r="F2022" s="18"/>
      <c r="G2022" s="18"/>
    </row>
    <row r="2023" spans="6:7" x14ac:dyDescent="0.2">
      <c r="F2023" s="18"/>
      <c r="G2023" s="18"/>
    </row>
    <row r="2024" spans="6:7" x14ac:dyDescent="0.2">
      <c r="F2024" s="18"/>
      <c r="G2024" s="18"/>
    </row>
    <row r="2025" spans="6:7" x14ac:dyDescent="0.2">
      <c r="F2025" s="18"/>
      <c r="G2025" s="18"/>
    </row>
    <row r="2026" spans="6:7" x14ac:dyDescent="0.2">
      <c r="F2026" s="18"/>
      <c r="G2026" s="18"/>
    </row>
    <row r="2027" spans="6:7" x14ac:dyDescent="0.2">
      <c r="F2027" s="18"/>
      <c r="G2027" s="18"/>
    </row>
    <row r="2028" spans="6:7" x14ac:dyDescent="0.2">
      <c r="F2028" s="18"/>
      <c r="G2028" s="18"/>
    </row>
    <row r="2029" spans="6:7" x14ac:dyDescent="0.2">
      <c r="F2029" s="18"/>
      <c r="G2029" s="18"/>
    </row>
    <row r="2030" spans="6:7" x14ac:dyDescent="0.2">
      <c r="F2030" s="18"/>
      <c r="G2030" s="18"/>
    </row>
    <row r="2031" spans="6:7" x14ac:dyDescent="0.2">
      <c r="F2031" s="18"/>
      <c r="G2031" s="18"/>
    </row>
    <row r="2032" spans="6:7" x14ac:dyDescent="0.2">
      <c r="F2032" s="18"/>
      <c r="G2032" s="18"/>
    </row>
    <row r="2033" spans="6:7" x14ac:dyDescent="0.2">
      <c r="F2033" s="18"/>
      <c r="G2033" s="18"/>
    </row>
    <row r="2034" spans="6:7" x14ac:dyDescent="0.2">
      <c r="F2034" s="18"/>
      <c r="G2034" s="18"/>
    </row>
    <row r="2035" spans="6:7" x14ac:dyDescent="0.2">
      <c r="F2035" s="18"/>
      <c r="G2035" s="18"/>
    </row>
    <row r="2036" spans="6:7" x14ac:dyDescent="0.2">
      <c r="F2036" s="18"/>
      <c r="G2036" s="18"/>
    </row>
    <row r="2037" spans="6:7" x14ac:dyDescent="0.2">
      <c r="F2037" s="18"/>
      <c r="G2037" s="18"/>
    </row>
    <row r="2038" spans="6:7" x14ac:dyDescent="0.2">
      <c r="F2038" s="18"/>
      <c r="G2038" s="18"/>
    </row>
    <row r="2039" spans="6:7" x14ac:dyDescent="0.2">
      <c r="F2039" s="18"/>
      <c r="G2039" s="18"/>
    </row>
    <row r="2040" spans="6:7" x14ac:dyDescent="0.2">
      <c r="F2040" s="18"/>
      <c r="G2040" s="18"/>
    </row>
    <row r="2041" spans="6:7" x14ac:dyDescent="0.2">
      <c r="F2041" s="18"/>
      <c r="G2041" s="18"/>
    </row>
    <row r="2042" spans="6:7" x14ac:dyDescent="0.2">
      <c r="F2042" s="18"/>
      <c r="G2042" s="18"/>
    </row>
    <row r="2043" spans="6:7" x14ac:dyDescent="0.2">
      <c r="F2043" s="18"/>
      <c r="G2043" s="18"/>
    </row>
    <row r="2044" spans="6:7" x14ac:dyDescent="0.2">
      <c r="F2044" s="18"/>
      <c r="G2044" s="18"/>
    </row>
    <row r="2045" spans="6:7" x14ac:dyDescent="0.2">
      <c r="F2045" s="18"/>
      <c r="G2045" s="18"/>
    </row>
    <row r="2046" spans="6:7" x14ac:dyDescent="0.2">
      <c r="F2046" s="18"/>
      <c r="G2046" s="18"/>
    </row>
    <row r="2047" spans="6:7" x14ac:dyDescent="0.2">
      <c r="F2047" s="18"/>
      <c r="G2047" s="18"/>
    </row>
    <row r="2048" spans="6:7" x14ac:dyDescent="0.2">
      <c r="F2048" s="18"/>
      <c r="G2048" s="18"/>
    </row>
    <row r="2049" spans="6:7" x14ac:dyDescent="0.2">
      <c r="F2049" s="18"/>
      <c r="G2049" s="18"/>
    </row>
    <row r="2050" spans="6:7" x14ac:dyDescent="0.2">
      <c r="F2050" s="18"/>
      <c r="G2050" s="18"/>
    </row>
    <row r="2051" spans="6:7" x14ac:dyDescent="0.2">
      <c r="F2051" s="18"/>
      <c r="G2051" s="18"/>
    </row>
    <row r="2052" spans="6:7" x14ac:dyDescent="0.2">
      <c r="F2052" s="18"/>
      <c r="G2052" s="18"/>
    </row>
    <row r="2053" spans="6:7" x14ac:dyDescent="0.2">
      <c r="F2053" s="18"/>
      <c r="G2053" s="18"/>
    </row>
    <row r="2054" spans="6:7" x14ac:dyDescent="0.2">
      <c r="F2054" s="18"/>
      <c r="G2054" s="18"/>
    </row>
    <row r="2055" spans="6:7" x14ac:dyDescent="0.2">
      <c r="F2055" s="18"/>
      <c r="G2055" s="18"/>
    </row>
    <row r="2056" spans="6:7" x14ac:dyDescent="0.2">
      <c r="F2056" s="18"/>
      <c r="G2056" s="18"/>
    </row>
    <row r="2057" spans="6:7" x14ac:dyDescent="0.2">
      <c r="F2057" s="18"/>
      <c r="G2057" s="18"/>
    </row>
    <row r="2058" spans="6:7" x14ac:dyDescent="0.2">
      <c r="F2058" s="18"/>
      <c r="G2058" s="18"/>
    </row>
    <row r="2059" spans="6:7" x14ac:dyDescent="0.2">
      <c r="F2059" s="18"/>
      <c r="G2059" s="18"/>
    </row>
    <row r="2060" spans="6:7" x14ac:dyDescent="0.2">
      <c r="F2060" s="18"/>
      <c r="G2060" s="18"/>
    </row>
    <row r="2061" spans="6:7" x14ac:dyDescent="0.2">
      <c r="F2061" s="18"/>
      <c r="G2061" s="18"/>
    </row>
    <row r="2062" spans="6:7" x14ac:dyDescent="0.2">
      <c r="F2062" s="18"/>
      <c r="G2062" s="18"/>
    </row>
    <row r="2063" spans="6:7" x14ac:dyDescent="0.2">
      <c r="F2063" s="18"/>
      <c r="G2063" s="18"/>
    </row>
    <row r="2064" spans="6:7" x14ac:dyDescent="0.2">
      <c r="F2064" s="18"/>
      <c r="G2064" s="18"/>
    </row>
    <row r="2065" spans="6:7" x14ac:dyDescent="0.2">
      <c r="F2065" s="18"/>
      <c r="G2065" s="18"/>
    </row>
    <row r="2066" spans="6:7" x14ac:dyDescent="0.2">
      <c r="F2066" s="18"/>
      <c r="G2066" s="18"/>
    </row>
    <row r="2067" spans="6:7" x14ac:dyDescent="0.2">
      <c r="F2067" s="18"/>
      <c r="G2067" s="18"/>
    </row>
    <row r="2068" spans="6:7" x14ac:dyDescent="0.2">
      <c r="F2068" s="18"/>
      <c r="G2068" s="18"/>
    </row>
    <row r="2069" spans="6:7" x14ac:dyDescent="0.2">
      <c r="F2069" s="18"/>
      <c r="G2069" s="18"/>
    </row>
    <row r="2070" spans="6:7" x14ac:dyDescent="0.2">
      <c r="F2070" s="18"/>
      <c r="G2070" s="18"/>
    </row>
    <row r="2071" spans="6:7" x14ac:dyDescent="0.2">
      <c r="F2071" s="18"/>
      <c r="G2071" s="18"/>
    </row>
    <row r="2072" spans="6:7" x14ac:dyDescent="0.2">
      <c r="F2072" s="18"/>
      <c r="G2072" s="18"/>
    </row>
    <row r="2073" spans="6:7" x14ac:dyDescent="0.2">
      <c r="F2073" s="18"/>
      <c r="G2073" s="18"/>
    </row>
    <row r="2074" spans="6:7" x14ac:dyDescent="0.2">
      <c r="F2074" s="18"/>
      <c r="G2074" s="18"/>
    </row>
    <row r="2075" spans="6:7" x14ac:dyDescent="0.2">
      <c r="F2075" s="18"/>
      <c r="G2075" s="18"/>
    </row>
    <row r="2076" spans="6:7" x14ac:dyDescent="0.2">
      <c r="F2076" s="18"/>
      <c r="G2076" s="18"/>
    </row>
    <row r="2077" spans="6:7" x14ac:dyDescent="0.2">
      <c r="F2077" s="18"/>
      <c r="G2077" s="18"/>
    </row>
    <row r="2078" spans="6:7" x14ac:dyDescent="0.2">
      <c r="F2078" s="18"/>
      <c r="G2078" s="18"/>
    </row>
    <row r="2079" spans="6:7" x14ac:dyDescent="0.2">
      <c r="F2079" s="18"/>
      <c r="G2079" s="18"/>
    </row>
    <row r="2080" spans="6:7" x14ac:dyDescent="0.2">
      <c r="F2080" s="18"/>
      <c r="G2080" s="18"/>
    </row>
    <row r="2081" spans="6:7" x14ac:dyDescent="0.2">
      <c r="F2081" s="18"/>
      <c r="G2081" s="18"/>
    </row>
    <row r="2082" spans="6:7" x14ac:dyDescent="0.2">
      <c r="F2082" s="18"/>
      <c r="G2082" s="18"/>
    </row>
    <row r="2083" spans="6:7" x14ac:dyDescent="0.2">
      <c r="F2083" s="18"/>
      <c r="G2083" s="18"/>
    </row>
    <row r="2084" spans="6:7" x14ac:dyDescent="0.2">
      <c r="F2084" s="18"/>
      <c r="G2084" s="18"/>
    </row>
    <row r="2085" spans="6:7" x14ac:dyDescent="0.2">
      <c r="F2085" s="18"/>
      <c r="G2085" s="18"/>
    </row>
    <row r="2086" spans="6:7" x14ac:dyDescent="0.2">
      <c r="F2086" s="18"/>
      <c r="G2086" s="18"/>
    </row>
    <row r="2087" spans="6:7" x14ac:dyDescent="0.2">
      <c r="F2087" s="18"/>
      <c r="G2087" s="18"/>
    </row>
    <row r="2088" spans="6:7" x14ac:dyDescent="0.2">
      <c r="F2088" s="18"/>
      <c r="G2088" s="18"/>
    </row>
    <row r="2089" spans="6:7" x14ac:dyDescent="0.2">
      <c r="F2089" s="18"/>
      <c r="G2089" s="18"/>
    </row>
    <row r="2090" spans="6:7" x14ac:dyDescent="0.2">
      <c r="F2090" s="18"/>
      <c r="G2090" s="18"/>
    </row>
    <row r="2091" spans="6:7" x14ac:dyDescent="0.2">
      <c r="F2091" s="18"/>
      <c r="G2091" s="18"/>
    </row>
    <row r="2092" spans="6:7" x14ac:dyDescent="0.2">
      <c r="F2092" s="18"/>
      <c r="G2092" s="18"/>
    </row>
    <row r="2093" spans="6:7" x14ac:dyDescent="0.2">
      <c r="F2093" s="18"/>
      <c r="G2093" s="18"/>
    </row>
    <row r="2094" spans="6:7" x14ac:dyDescent="0.2">
      <c r="F2094" s="18"/>
      <c r="G2094" s="18"/>
    </row>
    <row r="2095" spans="6:7" x14ac:dyDescent="0.2">
      <c r="F2095" s="18"/>
      <c r="G2095" s="18"/>
    </row>
    <row r="2096" spans="6:7" x14ac:dyDescent="0.2">
      <c r="F2096" s="18"/>
      <c r="G2096" s="18"/>
    </row>
    <row r="2097" spans="6:7" x14ac:dyDescent="0.2">
      <c r="F2097" s="18"/>
      <c r="G2097" s="18"/>
    </row>
    <row r="2098" spans="6:7" x14ac:dyDescent="0.2">
      <c r="F2098" s="18"/>
      <c r="G2098" s="18"/>
    </row>
    <row r="2099" spans="6:7" x14ac:dyDescent="0.2">
      <c r="F2099" s="18"/>
      <c r="G2099" s="18"/>
    </row>
    <row r="2100" spans="6:7" x14ac:dyDescent="0.2">
      <c r="F2100" s="18"/>
      <c r="G2100" s="18"/>
    </row>
    <row r="2101" spans="6:7" x14ac:dyDescent="0.2">
      <c r="F2101" s="18"/>
      <c r="G2101" s="18"/>
    </row>
    <row r="2102" spans="6:7" x14ac:dyDescent="0.2">
      <c r="F2102" s="18"/>
      <c r="G2102" s="18"/>
    </row>
    <row r="2103" spans="6:7" x14ac:dyDescent="0.2">
      <c r="F2103" s="18"/>
      <c r="G2103" s="18"/>
    </row>
    <row r="2104" spans="6:7" x14ac:dyDescent="0.2">
      <c r="F2104" s="18"/>
      <c r="G2104" s="18"/>
    </row>
    <row r="2105" spans="6:7" x14ac:dyDescent="0.2">
      <c r="F2105" s="18"/>
      <c r="G2105" s="18"/>
    </row>
    <row r="2106" spans="6:7" x14ac:dyDescent="0.2">
      <c r="F2106" s="18"/>
      <c r="G2106" s="18"/>
    </row>
    <row r="2107" spans="6:7" x14ac:dyDescent="0.2">
      <c r="F2107" s="18"/>
      <c r="G2107" s="18"/>
    </row>
    <row r="2108" spans="6:7" x14ac:dyDescent="0.2">
      <c r="F2108" s="18"/>
      <c r="G2108" s="18"/>
    </row>
    <row r="2109" spans="6:7" x14ac:dyDescent="0.2">
      <c r="F2109" s="18"/>
      <c r="G2109" s="18"/>
    </row>
    <row r="2110" spans="6:7" x14ac:dyDescent="0.2">
      <c r="F2110" s="18"/>
      <c r="G2110" s="18"/>
    </row>
    <row r="2111" spans="6:7" x14ac:dyDescent="0.2">
      <c r="F2111" s="18"/>
      <c r="G2111" s="18"/>
    </row>
    <row r="2112" spans="6:7" x14ac:dyDescent="0.2">
      <c r="F2112" s="18"/>
      <c r="G2112" s="18"/>
    </row>
    <row r="2113" spans="6:7" x14ac:dyDescent="0.2">
      <c r="F2113" s="18"/>
      <c r="G2113" s="18"/>
    </row>
    <row r="2114" spans="6:7" x14ac:dyDescent="0.2">
      <c r="F2114" s="18"/>
      <c r="G2114" s="18"/>
    </row>
    <row r="2115" spans="6:7" x14ac:dyDescent="0.2">
      <c r="F2115" s="18"/>
      <c r="G2115" s="18"/>
    </row>
    <row r="2116" spans="6:7" x14ac:dyDescent="0.2">
      <c r="F2116" s="18"/>
      <c r="G2116" s="18"/>
    </row>
    <row r="2117" spans="6:7" x14ac:dyDescent="0.2">
      <c r="F2117" s="18"/>
      <c r="G2117" s="18"/>
    </row>
    <row r="2118" spans="6:7" x14ac:dyDescent="0.2">
      <c r="F2118" s="18"/>
      <c r="G2118" s="18"/>
    </row>
    <row r="2119" spans="6:7" x14ac:dyDescent="0.2">
      <c r="F2119" s="18"/>
      <c r="G2119" s="18"/>
    </row>
    <row r="2120" spans="6:7" x14ac:dyDescent="0.2">
      <c r="F2120" s="18"/>
      <c r="G2120" s="18"/>
    </row>
    <row r="2121" spans="6:7" x14ac:dyDescent="0.2">
      <c r="F2121" s="18"/>
      <c r="G2121" s="18"/>
    </row>
    <row r="2122" spans="6:7" x14ac:dyDescent="0.2">
      <c r="F2122" s="18"/>
      <c r="G2122" s="18"/>
    </row>
    <row r="2123" spans="6:7" x14ac:dyDescent="0.2">
      <c r="F2123" s="18"/>
      <c r="G2123" s="18"/>
    </row>
    <row r="2124" spans="6:7" x14ac:dyDescent="0.2">
      <c r="F2124" s="18"/>
      <c r="G2124" s="18"/>
    </row>
    <row r="2125" spans="6:7" x14ac:dyDescent="0.2">
      <c r="F2125" s="18"/>
      <c r="G2125" s="18"/>
    </row>
    <row r="2126" spans="6:7" x14ac:dyDescent="0.2">
      <c r="F2126" s="18"/>
      <c r="G2126" s="18"/>
    </row>
    <row r="2127" spans="6:7" x14ac:dyDescent="0.2">
      <c r="F2127" s="18"/>
      <c r="G2127" s="18"/>
    </row>
    <row r="2128" spans="6:7" x14ac:dyDescent="0.2">
      <c r="F2128" s="18"/>
      <c r="G2128" s="18"/>
    </row>
    <row r="2129" spans="6:7" x14ac:dyDescent="0.2">
      <c r="F2129" s="18"/>
      <c r="G2129" s="18"/>
    </row>
    <row r="2130" spans="6:7" x14ac:dyDescent="0.2">
      <c r="F2130" s="18"/>
      <c r="G2130" s="18"/>
    </row>
    <row r="2131" spans="6:7" x14ac:dyDescent="0.2">
      <c r="F2131" s="18"/>
      <c r="G2131" s="18"/>
    </row>
    <row r="2132" spans="6:7" x14ac:dyDescent="0.2">
      <c r="F2132" s="18"/>
      <c r="G2132" s="18"/>
    </row>
    <row r="2133" spans="6:7" x14ac:dyDescent="0.2">
      <c r="F2133" s="18"/>
      <c r="G2133" s="18"/>
    </row>
    <row r="2134" spans="6:7" x14ac:dyDescent="0.2">
      <c r="F2134" s="18"/>
      <c r="G2134" s="18"/>
    </row>
    <row r="2135" spans="6:7" x14ac:dyDescent="0.2">
      <c r="F2135" s="18"/>
      <c r="G2135" s="18"/>
    </row>
    <row r="2136" spans="6:7" x14ac:dyDescent="0.2">
      <c r="F2136" s="18"/>
      <c r="G2136" s="18"/>
    </row>
    <row r="2137" spans="6:7" x14ac:dyDescent="0.2">
      <c r="F2137" s="18"/>
      <c r="G2137" s="18"/>
    </row>
    <row r="2138" spans="6:7" x14ac:dyDescent="0.2">
      <c r="F2138" s="18"/>
      <c r="G2138" s="18"/>
    </row>
    <row r="2139" spans="6:7" x14ac:dyDescent="0.2">
      <c r="F2139" s="18"/>
      <c r="G2139" s="18"/>
    </row>
    <row r="2140" spans="6:7" x14ac:dyDescent="0.2">
      <c r="F2140" s="18"/>
      <c r="G2140" s="18"/>
    </row>
    <row r="2141" spans="6:7" x14ac:dyDescent="0.2">
      <c r="F2141" s="18"/>
      <c r="G2141" s="18"/>
    </row>
    <row r="2142" spans="6:7" x14ac:dyDescent="0.2">
      <c r="F2142" s="18"/>
      <c r="G2142" s="18"/>
    </row>
    <row r="2143" spans="6:7" x14ac:dyDescent="0.2">
      <c r="F2143" s="18"/>
      <c r="G2143" s="18"/>
    </row>
    <row r="2144" spans="6:7" x14ac:dyDescent="0.2">
      <c r="F2144" s="18"/>
      <c r="G2144" s="18"/>
    </row>
    <row r="2145" spans="6:7" x14ac:dyDescent="0.2">
      <c r="F2145" s="18"/>
      <c r="G2145" s="18"/>
    </row>
    <row r="2146" spans="6:7" x14ac:dyDescent="0.2">
      <c r="F2146" s="18"/>
      <c r="G2146" s="18"/>
    </row>
    <row r="2147" spans="6:7" x14ac:dyDescent="0.2">
      <c r="F2147" s="18"/>
      <c r="G2147" s="18"/>
    </row>
    <row r="2148" spans="6:7" x14ac:dyDescent="0.2">
      <c r="F2148" s="18"/>
      <c r="G2148" s="18"/>
    </row>
    <row r="2149" spans="6:7" x14ac:dyDescent="0.2">
      <c r="F2149" s="18"/>
      <c r="G2149" s="18"/>
    </row>
    <row r="2150" spans="6:7" x14ac:dyDescent="0.2">
      <c r="F2150" s="18"/>
      <c r="G2150" s="18"/>
    </row>
    <row r="2151" spans="6:7" x14ac:dyDescent="0.2">
      <c r="F2151" s="18"/>
      <c r="G2151" s="18"/>
    </row>
    <row r="2152" spans="6:7" x14ac:dyDescent="0.2">
      <c r="F2152" s="18"/>
      <c r="G2152" s="18"/>
    </row>
    <row r="2153" spans="6:7" x14ac:dyDescent="0.2">
      <c r="F2153" s="18"/>
      <c r="G2153" s="18"/>
    </row>
    <row r="2154" spans="6:7" x14ac:dyDescent="0.2">
      <c r="F2154" s="18"/>
      <c r="G2154" s="18"/>
    </row>
    <row r="2155" spans="6:7" x14ac:dyDescent="0.2">
      <c r="F2155" s="18"/>
      <c r="G2155" s="18"/>
    </row>
    <row r="2156" spans="6:7" x14ac:dyDescent="0.2">
      <c r="F2156" s="18"/>
      <c r="G2156" s="18"/>
    </row>
    <row r="2157" spans="6:7" x14ac:dyDescent="0.2">
      <c r="F2157" s="18"/>
      <c r="G2157" s="18"/>
    </row>
    <row r="2158" spans="6:7" x14ac:dyDescent="0.2">
      <c r="F2158" s="18"/>
      <c r="G2158" s="18"/>
    </row>
    <row r="2159" spans="6:7" x14ac:dyDescent="0.2">
      <c r="F2159" s="18"/>
      <c r="G2159" s="18"/>
    </row>
    <row r="2160" spans="6:7" x14ac:dyDescent="0.2">
      <c r="F2160" s="18"/>
      <c r="G2160" s="18"/>
    </row>
    <row r="2161" spans="6:7" x14ac:dyDescent="0.2">
      <c r="F2161" s="18"/>
      <c r="G2161" s="18"/>
    </row>
    <row r="2162" spans="6:7" x14ac:dyDescent="0.2">
      <c r="F2162" s="18"/>
      <c r="G2162" s="18"/>
    </row>
    <row r="2163" spans="6:7" x14ac:dyDescent="0.2">
      <c r="F2163" s="18"/>
      <c r="G2163" s="18"/>
    </row>
    <row r="2164" spans="6:7" x14ac:dyDescent="0.2">
      <c r="F2164" s="18"/>
      <c r="G2164" s="18"/>
    </row>
    <row r="2165" spans="6:7" x14ac:dyDescent="0.2">
      <c r="F2165" s="18"/>
      <c r="G2165" s="18"/>
    </row>
    <row r="2166" spans="6:7" x14ac:dyDescent="0.2">
      <c r="F2166" s="18"/>
      <c r="G2166" s="18"/>
    </row>
    <row r="2167" spans="6:7" x14ac:dyDescent="0.2">
      <c r="F2167" s="18"/>
      <c r="G2167" s="18"/>
    </row>
    <row r="2168" spans="6:7" x14ac:dyDescent="0.2">
      <c r="F2168" s="18"/>
      <c r="G2168" s="18"/>
    </row>
    <row r="2169" spans="6:7" x14ac:dyDescent="0.2">
      <c r="F2169" s="18"/>
      <c r="G2169" s="18"/>
    </row>
    <row r="2170" spans="6:7" x14ac:dyDescent="0.2">
      <c r="F2170" s="18"/>
      <c r="G2170" s="18"/>
    </row>
    <row r="2171" spans="6:7" x14ac:dyDescent="0.2">
      <c r="F2171" s="18"/>
      <c r="G2171" s="18"/>
    </row>
    <row r="2172" spans="6:7" x14ac:dyDescent="0.2">
      <c r="F2172" s="18"/>
      <c r="G2172" s="18"/>
    </row>
    <row r="2173" spans="6:7" x14ac:dyDescent="0.2">
      <c r="F2173" s="18"/>
      <c r="G2173" s="18"/>
    </row>
    <row r="2174" spans="6:7" x14ac:dyDescent="0.2">
      <c r="F2174" s="18"/>
      <c r="G2174" s="18"/>
    </row>
    <row r="2175" spans="6:7" x14ac:dyDescent="0.2">
      <c r="F2175" s="18"/>
      <c r="G2175" s="18"/>
    </row>
    <row r="2176" spans="6:7" x14ac:dyDescent="0.2">
      <c r="F2176" s="18"/>
      <c r="G2176" s="18"/>
    </row>
    <row r="2177" spans="6:7" x14ac:dyDescent="0.2">
      <c r="F2177" s="18"/>
      <c r="G2177" s="18"/>
    </row>
    <row r="2178" spans="6:7" x14ac:dyDescent="0.2">
      <c r="F2178" s="18"/>
      <c r="G2178" s="18"/>
    </row>
    <row r="2179" spans="6:7" x14ac:dyDescent="0.2">
      <c r="F2179" s="18"/>
      <c r="G2179" s="18"/>
    </row>
    <row r="2180" spans="6:7" x14ac:dyDescent="0.2">
      <c r="F2180" s="18"/>
      <c r="G2180" s="18"/>
    </row>
    <row r="2181" spans="6:7" x14ac:dyDescent="0.2">
      <c r="F2181" s="18"/>
      <c r="G2181" s="18"/>
    </row>
    <row r="2182" spans="6:7" x14ac:dyDescent="0.2">
      <c r="F2182" s="18"/>
      <c r="G2182" s="18"/>
    </row>
    <row r="2183" spans="6:7" x14ac:dyDescent="0.2">
      <c r="F2183" s="18"/>
      <c r="G2183" s="18"/>
    </row>
    <row r="2184" spans="6:7" x14ac:dyDescent="0.2">
      <c r="F2184" s="18"/>
      <c r="G2184" s="18"/>
    </row>
    <row r="2185" spans="6:7" x14ac:dyDescent="0.2">
      <c r="F2185" s="18"/>
      <c r="G2185" s="18"/>
    </row>
    <row r="2186" spans="6:7" x14ac:dyDescent="0.2">
      <c r="F2186" s="18"/>
      <c r="G2186" s="18"/>
    </row>
    <row r="2187" spans="6:7" x14ac:dyDescent="0.2">
      <c r="F2187" s="18"/>
      <c r="G2187" s="18"/>
    </row>
    <row r="2188" spans="6:7" x14ac:dyDescent="0.2">
      <c r="F2188" s="18"/>
      <c r="G2188" s="18"/>
    </row>
    <row r="2189" spans="6:7" x14ac:dyDescent="0.2">
      <c r="F2189" s="18"/>
      <c r="G2189" s="18"/>
    </row>
    <row r="2190" spans="6:7" x14ac:dyDescent="0.2">
      <c r="F2190" s="18"/>
      <c r="G2190" s="18"/>
    </row>
    <row r="2191" spans="6:7" x14ac:dyDescent="0.2">
      <c r="F2191" s="18"/>
      <c r="G2191" s="18"/>
    </row>
    <row r="2192" spans="6:7" x14ac:dyDescent="0.2">
      <c r="F2192" s="18"/>
      <c r="G2192" s="18"/>
    </row>
    <row r="2193" spans="6:7" x14ac:dyDescent="0.2">
      <c r="F2193" s="18"/>
      <c r="G2193" s="18"/>
    </row>
    <row r="2194" spans="6:7" x14ac:dyDescent="0.2">
      <c r="F2194" s="18"/>
      <c r="G2194" s="18"/>
    </row>
    <row r="2195" spans="6:7" x14ac:dyDescent="0.2">
      <c r="F2195" s="18"/>
      <c r="G2195" s="18"/>
    </row>
    <row r="2196" spans="6:7" x14ac:dyDescent="0.2">
      <c r="F2196" s="18"/>
      <c r="G2196" s="18"/>
    </row>
    <row r="2197" spans="6:7" x14ac:dyDescent="0.2">
      <c r="F2197" s="18"/>
      <c r="G2197" s="18"/>
    </row>
    <row r="2198" spans="6:7" x14ac:dyDescent="0.2">
      <c r="F2198" s="18"/>
      <c r="G2198" s="18"/>
    </row>
    <row r="2199" spans="6:7" x14ac:dyDescent="0.2">
      <c r="F2199" s="18"/>
      <c r="G2199" s="18"/>
    </row>
    <row r="2200" spans="6:7" x14ac:dyDescent="0.2">
      <c r="F2200" s="18"/>
      <c r="G2200" s="18"/>
    </row>
    <row r="2201" spans="6:7" x14ac:dyDescent="0.2">
      <c r="F2201" s="18"/>
      <c r="G2201" s="18"/>
    </row>
    <row r="2202" spans="6:7" x14ac:dyDescent="0.2">
      <c r="F2202" s="18"/>
      <c r="G2202" s="18"/>
    </row>
    <row r="2203" spans="6:7" x14ac:dyDescent="0.2">
      <c r="F2203" s="18"/>
      <c r="G2203" s="18"/>
    </row>
    <row r="2204" spans="6:7" x14ac:dyDescent="0.2">
      <c r="F2204" s="18"/>
      <c r="G2204" s="18"/>
    </row>
    <row r="2205" spans="6:7" x14ac:dyDescent="0.2">
      <c r="F2205" s="18"/>
      <c r="G2205" s="18"/>
    </row>
    <row r="2206" spans="6:7" x14ac:dyDescent="0.2">
      <c r="F2206" s="18"/>
      <c r="G2206" s="18"/>
    </row>
    <row r="2207" spans="6:7" x14ac:dyDescent="0.2">
      <c r="F2207" s="18"/>
      <c r="G2207" s="18"/>
    </row>
    <row r="2208" spans="6:7" x14ac:dyDescent="0.2">
      <c r="F2208" s="18"/>
      <c r="G2208" s="18"/>
    </row>
    <row r="2209" spans="6:7" x14ac:dyDescent="0.2">
      <c r="F2209" s="18"/>
      <c r="G2209" s="18"/>
    </row>
    <row r="2210" spans="6:7" x14ac:dyDescent="0.2">
      <c r="F2210" s="18"/>
      <c r="G2210" s="18"/>
    </row>
    <row r="2211" spans="6:7" x14ac:dyDescent="0.2">
      <c r="F2211" s="18"/>
      <c r="G2211" s="18"/>
    </row>
  </sheetData>
  <autoFilter ref="C1:C2211"/>
  <mergeCells count="30">
    <mergeCell ref="Y4:Z4"/>
    <mergeCell ref="W3:W4"/>
    <mergeCell ref="R3:R4"/>
    <mergeCell ref="P3:P4"/>
    <mergeCell ref="Q3:Q4"/>
    <mergeCell ref="V3:V4"/>
    <mergeCell ref="A1:W1"/>
    <mergeCell ref="A2:A4"/>
    <mergeCell ref="B2:B4"/>
    <mergeCell ref="E2:E4"/>
    <mergeCell ref="F2:K2"/>
    <mergeCell ref="R2:W2"/>
    <mergeCell ref="F3:F4"/>
    <mergeCell ref="U3:U4"/>
    <mergeCell ref="S3:S4"/>
    <mergeCell ref="T3:T4"/>
    <mergeCell ref="C2:C4"/>
    <mergeCell ref="D2:D4"/>
    <mergeCell ref="L2:Q2"/>
    <mergeCell ref="H3:H4"/>
    <mergeCell ref="L3:L4"/>
    <mergeCell ref="M3:M4"/>
    <mergeCell ref="E219:F219"/>
    <mergeCell ref="A215:E215"/>
    <mergeCell ref="O3:O4"/>
    <mergeCell ref="G3:G4"/>
    <mergeCell ref="J3:J4"/>
    <mergeCell ref="K3:K4"/>
    <mergeCell ref="I3:I4"/>
    <mergeCell ref="N3:N4"/>
  </mergeCells>
  <phoneticPr fontId="9" type="noConversion"/>
  <pageMargins left="0.19685039370078741" right="0" top="0.74803149606299213" bottom="0.31496062992125984" header="0" footer="0"/>
  <pageSetup paperSize="9" scale="53" fitToHeight="5" orientation="landscape" r:id="rId1"/>
  <headerFooter alignWithMargins="0"/>
  <rowBreaks count="3" manualBreakCount="3">
    <brk id="36" max="22" man="1"/>
    <brk id="69" max="22" man="1"/>
    <brk id="10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Фин.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Пользователь Windows</cp:lastModifiedBy>
  <cp:lastPrinted>2018-12-13T07:41:21Z</cp:lastPrinted>
  <dcterms:created xsi:type="dcterms:W3CDTF">2004-10-20T06:45:28Z</dcterms:created>
  <dcterms:modified xsi:type="dcterms:W3CDTF">2018-12-14T07:36:40Z</dcterms:modified>
</cp:coreProperties>
</file>