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085" windowWidth="6000" windowHeight="4485" tabRatio="555"/>
  </bookViews>
  <sheets>
    <sheet name="01.04" sheetId="17" r:id="rId1"/>
  </sheets>
  <definedNames>
    <definedName name="_xlnm._FilterDatabase" localSheetId="0" hidden="1">'01.04'!$C$1:$C$2222</definedName>
    <definedName name="_xlnm.Print_Titles" localSheetId="0">'01.04'!$2:$5</definedName>
    <definedName name="_xlnm.Print_Area" localSheetId="0">'01.04'!$A$1:$W$230</definedName>
  </definedNames>
  <calcPr calcId="145621"/>
</workbook>
</file>

<file path=xl/calcChain.xml><?xml version="1.0" encoding="utf-8"?>
<calcChain xmlns="http://schemas.openxmlformats.org/spreadsheetml/2006/main">
  <c r="W196" i="17" l="1"/>
  <c r="W195" i="17"/>
  <c r="W194" i="17"/>
  <c r="W166" i="17"/>
  <c r="W165" i="17"/>
  <c r="W120" i="17"/>
  <c r="W119" i="17"/>
  <c r="W117" i="17"/>
  <c r="W93" i="17"/>
  <c r="W45" i="17"/>
  <c r="W30" i="17"/>
  <c r="W26" i="17"/>
  <c r="W15" i="17"/>
  <c r="W13" i="17"/>
  <c r="Q194" i="17"/>
  <c r="Q172" i="17"/>
  <c r="Q166" i="17"/>
  <c r="Q165" i="17"/>
  <c r="Q120" i="17"/>
  <c r="Q117" i="17"/>
  <c r="Q119" i="17"/>
  <c r="Q115" i="17"/>
  <c r="Q113" i="17"/>
  <c r="Q83" i="17"/>
  <c r="Q75" i="17"/>
  <c r="Q35" i="17"/>
  <c r="K199" i="17"/>
  <c r="K196" i="17"/>
  <c r="K195" i="17"/>
  <c r="K90" i="17"/>
  <c r="K91" i="17"/>
  <c r="K92" i="17"/>
  <c r="K93" i="17"/>
  <c r="K36" i="17"/>
  <c r="K37" i="17"/>
  <c r="K30" i="17"/>
  <c r="K12" i="17"/>
  <c r="K13" i="17"/>
  <c r="K14" i="17"/>
  <c r="K15" i="17"/>
  <c r="F240" i="17" l="1"/>
  <c r="U240" i="17"/>
  <c r="T240" i="17"/>
  <c r="O240" i="17"/>
  <c r="N240" i="17"/>
  <c r="M240" i="17"/>
  <c r="L240" i="17"/>
  <c r="G240" i="17"/>
  <c r="H240" i="17"/>
  <c r="M226" i="17" l="1"/>
  <c r="L226" i="17"/>
  <c r="G226" i="17"/>
  <c r="H226" i="17"/>
  <c r="K45" i="17" l="1"/>
  <c r="U32" i="17" l="1"/>
  <c r="T32" i="17"/>
  <c r="S32" i="17"/>
  <c r="R32" i="17"/>
  <c r="K32" i="17"/>
  <c r="J32" i="17"/>
  <c r="Z26" i="17"/>
  <c r="U26" i="17"/>
  <c r="T26" i="17"/>
  <c r="S26" i="17"/>
  <c r="R26" i="17"/>
  <c r="K26" i="17"/>
  <c r="J26" i="17"/>
  <c r="Y26" i="17" s="1"/>
  <c r="W32" i="17" l="1"/>
  <c r="V32" i="17"/>
  <c r="V26" i="17"/>
  <c r="J269" i="17" l="1"/>
  <c r="K269" i="17"/>
  <c r="P269" i="17"/>
  <c r="Q269" i="17"/>
  <c r="V269" i="17"/>
  <c r="L266" i="17"/>
  <c r="N243" i="17"/>
  <c r="N266" i="17" s="1"/>
  <c r="M243" i="17"/>
  <c r="M266" i="17" s="1"/>
  <c r="L243" i="17"/>
  <c r="G243" i="17"/>
  <c r="G266" i="17" s="1"/>
  <c r="H243" i="17"/>
  <c r="H266" i="17" s="1"/>
  <c r="F243" i="17"/>
  <c r="F266" i="17" s="1"/>
  <c r="O7" i="17"/>
  <c r="N7" i="17"/>
  <c r="M7" i="17"/>
  <c r="L7" i="17"/>
  <c r="H7" i="17"/>
  <c r="G7" i="17"/>
  <c r="F7" i="17"/>
  <c r="I26" i="17" l="1"/>
  <c r="I32" i="17"/>
  <c r="K266" i="17"/>
  <c r="J266" i="17"/>
  <c r="M238" i="17"/>
  <c r="M261" i="17" s="1"/>
  <c r="N238" i="17"/>
  <c r="N261" i="17" s="1"/>
  <c r="O238" i="17"/>
  <c r="O261" i="17" s="1"/>
  <c r="M239" i="17"/>
  <c r="M262" i="17" s="1"/>
  <c r="N239" i="17"/>
  <c r="N262" i="17" s="1"/>
  <c r="O239" i="17"/>
  <c r="O262" i="17" s="1"/>
  <c r="M263" i="17"/>
  <c r="N263" i="17"/>
  <c r="O263" i="17"/>
  <c r="M241" i="17"/>
  <c r="M264" i="17" s="1"/>
  <c r="N241" i="17"/>
  <c r="N264" i="17" s="1"/>
  <c r="O241" i="17"/>
  <c r="O264" i="17" s="1"/>
  <c r="M242" i="17"/>
  <c r="M265" i="17" s="1"/>
  <c r="N242" i="17"/>
  <c r="N265" i="17" s="1"/>
  <c r="O242" i="17"/>
  <c r="O265" i="17" s="1"/>
  <c r="P265" i="17" s="1"/>
  <c r="O243" i="17"/>
  <c r="O266" i="17" s="1"/>
  <c r="M244" i="17"/>
  <c r="N244" i="17"/>
  <c r="O244" i="17"/>
  <c r="M245" i="17"/>
  <c r="N245" i="17"/>
  <c r="O245" i="17"/>
  <c r="M246" i="17"/>
  <c r="M268" i="17" s="1"/>
  <c r="N246" i="17"/>
  <c r="N268" i="17" s="1"/>
  <c r="O246" i="17"/>
  <c r="O268" i="17" s="1"/>
  <c r="Q268" i="17" s="1"/>
  <c r="L246" i="17"/>
  <c r="L268" i="17" s="1"/>
  <c r="L245" i="17"/>
  <c r="L244" i="17"/>
  <c r="L242" i="17"/>
  <c r="L265" i="17" s="1"/>
  <c r="L241" i="17"/>
  <c r="L264" i="17" s="1"/>
  <c r="L263" i="17"/>
  <c r="L239" i="17"/>
  <c r="L262" i="17" s="1"/>
  <c r="L238" i="17"/>
  <c r="L261" i="17" s="1"/>
  <c r="G238" i="17"/>
  <c r="G261" i="17" s="1"/>
  <c r="H238" i="17"/>
  <c r="H261" i="17" s="1"/>
  <c r="G239" i="17"/>
  <c r="G262" i="17" s="1"/>
  <c r="H239" i="17"/>
  <c r="H262" i="17" s="1"/>
  <c r="G263" i="17"/>
  <c r="H263" i="17"/>
  <c r="G241" i="17"/>
  <c r="G264" i="17" s="1"/>
  <c r="H241" i="17"/>
  <c r="H264" i="17" s="1"/>
  <c r="G242" i="17"/>
  <c r="G265" i="17" s="1"/>
  <c r="H242" i="17"/>
  <c r="H265" i="17" s="1"/>
  <c r="G244" i="17"/>
  <c r="H244" i="17"/>
  <c r="G245" i="17"/>
  <c r="H245" i="17"/>
  <c r="G246" i="17"/>
  <c r="G268" i="17" s="1"/>
  <c r="H246" i="17"/>
  <c r="H268" i="17" s="1"/>
  <c r="F246" i="17"/>
  <c r="F268" i="17" s="1"/>
  <c r="F245" i="17"/>
  <c r="F244" i="17"/>
  <c r="F242" i="17"/>
  <c r="F265" i="17" s="1"/>
  <c r="F241" i="17"/>
  <c r="F264" i="17" s="1"/>
  <c r="F263" i="17"/>
  <c r="F239" i="17"/>
  <c r="F262" i="17" s="1"/>
  <c r="F238" i="17"/>
  <c r="F261" i="17" s="1"/>
  <c r="Q173" i="17"/>
  <c r="Q264" i="17" l="1"/>
  <c r="K268" i="17"/>
  <c r="J265" i="17"/>
  <c r="K264" i="17"/>
  <c r="J263" i="17"/>
  <c r="K262" i="17"/>
  <c r="H267" i="17"/>
  <c r="H270" i="17" s="1"/>
  <c r="J261" i="17"/>
  <c r="O267" i="17"/>
  <c r="O270" i="17" s="1"/>
  <c r="M267" i="17"/>
  <c r="M270" i="17" s="1"/>
  <c r="P263" i="17"/>
  <c r="Q263" i="17"/>
  <c r="P261" i="17"/>
  <c r="Q261" i="17"/>
  <c r="P268" i="17"/>
  <c r="Q265" i="17"/>
  <c r="J264" i="17"/>
  <c r="K263" i="17"/>
  <c r="J262" i="17"/>
  <c r="K261" i="17"/>
  <c r="F267" i="17"/>
  <c r="F270" i="17" s="1"/>
  <c r="G267" i="17"/>
  <c r="G270" i="17" s="1"/>
  <c r="L267" i="17"/>
  <c r="L270" i="17" s="1"/>
  <c r="N267" i="17"/>
  <c r="N270" i="17" s="1"/>
  <c r="Q266" i="17"/>
  <c r="P266" i="17"/>
  <c r="P262" i="17"/>
  <c r="Q262" i="17"/>
  <c r="J268" i="17"/>
  <c r="K265" i="17"/>
  <c r="P264" i="17"/>
  <c r="F8" i="17"/>
  <c r="F226" i="17" s="1"/>
  <c r="P270" i="17" l="1"/>
  <c r="Q270" i="17"/>
  <c r="P267" i="17"/>
  <c r="Q267" i="17"/>
  <c r="J270" i="17"/>
  <c r="K270" i="17"/>
  <c r="J267" i="17"/>
  <c r="K267" i="17"/>
  <c r="F87" i="17" l="1"/>
  <c r="U92" i="17"/>
  <c r="T92" i="17"/>
  <c r="S92" i="17"/>
  <c r="R92" i="17"/>
  <c r="P92" i="17"/>
  <c r="Z92" i="17" s="1"/>
  <c r="J92" i="17"/>
  <c r="Y92" i="17" s="1"/>
  <c r="U37" i="17"/>
  <c r="T37" i="17"/>
  <c r="S37" i="17"/>
  <c r="R37" i="17"/>
  <c r="Q37" i="17"/>
  <c r="P37" i="17"/>
  <c r="Z37" i="17" s="1"/>
  <c r="Y37" i="17"/>
  <c r="P253" i="17"/>
  <c r="U85" i="17"/>
  <c r="T85" i="17"/>
  <c r="S85" i="17"/>
  <c r="R85" i="17"/>
  <c r="Q85" i="17"/>
  <c r="P85" i="17"/>
  <c r="Z85" i="17" s="1"/>
  <c r="O55" i="17"/>
  <c r="N55" i="17"/>
  <c r="M55" i="17"/>
  <c r="L55" i="17"/>
  <c r="G55" i="17"/>
  <c r="H55" i="17"/>
  <c r="F55" i="17"/>
  <c r="U80" i="17"/>
  <c r="T80" i="17"/>
  <c r="S80" i="17"/>
  <c r="R80" i="17"/>
  <c r="Q80" i="17"/>
  <c r="P80" i="17"/>
  <c r="J80" i="17"/>
  <c r="P36" i="17"/>
  <c r="W37" i="17" l="1"/>
  <c r="P255" i="17"/>
  <c r="K255" i="17"/>
  <c r="Q255" i="17"/>
  <c r="W92" i="17"/>
  <c r="V92" i="17"/>
  <c r="V37" i="17"/>
  <c r="J255" i="17"/>
  <c r="V85" i="17"/>
  <c r="W85" i="17"/>
  <c r="W80" i="17"/>
  <c r="V80" i="17"/>
  <c r="U61" i="17"/>
  <c r="T61" i="17"/>
  <c r="S61" i="17"/>
  <c r="R61" i="17"/>
  <c r="Q61" i="17"/>
  <c r="P61" i="17"/>
  <c r="J61" i="17"/>
  <c r="W61" i="17" l="1"/>
  <c r="V61" i="17"/>
  <c r="P173" i="17"/>
  <c r="U171" i="17"/>
  <c r="T171" i="17"/>
  <c r="S171" i="17"/>
  <c r="R171" i="17"/>
  <c r="P171" i="17"/>
  <c r="J171" i="17"/>
  <c r="P166" i="17"/>
  <c r="V171" i="17" l="1"/>
  <c r="I61" i="17"/>
  <c r="O8" i="17"/>
  <c r="N8" i="17"/>
  <c r="M8" i="17"/>
  <c r="L8" i="17"/>
  <c r="H8" i="17"/>
  <c r="G8" i="17"/>
  <c r="U47" i="17"/>
  <c r="T47" i="17"/>
  <c r="S47" i="17"/>
  <c r="R47" i="17"/>
  <c r="Q47" i="17"/>
  <c r="P47" i="17"/>
  <c r="J47" i="17"/>
  <c r="U46" i="17"/>
  <c r="T46" i="17"/>
  <c r="S46" i="17"/>
  <c r="R46" i="17"/>
  <c r="Q46" i="17"/>
  <c r="P46" i="17"/>
  <c r="J46" i="17"/>
  <c r="I46" i="17"/>
  <c r="O100" i="17"/>
  <c r="N100" i="17"/>
  <c r="M100" i="17"/>
  <c r="L100" i="17"/>
  <c r="G100" i="17"/>
  <c r="H100" i="17"/>
  <c r="F100" i="17"/>
  <c r="J199" i="17"/>
  <c r="Y199" i="17" s="1"/>
  <c r="U199" i="17"/>
  <c r="T199" i="17"/>
  <c r="S199" i="17"/>
  <c r="R199" i="17"/>
  <c r="P199" i="17"/>
  <c r="Z199" i="17" s="1"/>
  <c r="O115" i="17"/>
  <c r="N115" i="17"/>
  <c r="M115" i="17"/>
  <c r="L115" i="17"/>
  <c r="G115" i="17"/>
  <c r="H115" i="17"/>
  <c r="F115" i="17"/>
  <c r="U127" i="17"/>
  <c r="T127" i="17"/>
  <c r="S127" i="17"/>
  <c r="R127" i="17"/>
  <c r="P127" i="17"/>
  <c r="Z127" i="17" s="1"/>
  <c r="K127" i="17"/>
  <c r="J127" i="17"/>
  <c r="Y127" i="17" s="1"/>
  <c r="W255" i="17" l="1"/>
  <c r="V255" i="17"/>
  <c r="V47" i="17"/>
  <c r="W47" i="17"/>
  <c r="W46" i="17"/>
  <c r="V46" i="17"/>
  <c r="W199" i="17"/>
  <c r="V199" i="17"/>
  <c r="V127" i="17"/>
  <c r="W127" i="17"/>
  <c r="K193" i="17" l="1"/>
  <c r="J193" i="17"/>
  <c r="U193" i="17"/>
  <c r="T193" i="17"/>
  <c r="S193" i="17"/>
  <c r="R193" i="17"/>
  <c r="Q193" i="17"/>
  <c r="P193" i="17"/>
  <c r="U103" i="17"/>
  <c r="W103" i="17" s="1"/>
  <c r="T103" i="17"/>
  <c r="S103" i="17"/>
  <c r="R103" i="17"/>
  <c r="K103" i="17"/>
  <c r="J103" i="17"/>
  <c r="U59" i="17"/>
  <c r="T59" i="17"/>
  <c r="S59" i="17"/>
  <c r="R59" i="17"/>
  <c r="Q59" i="17"/>
  <c r="P59" i="17"/>
  <c r="W59" i="17" l="1"/>
  <c r="W193" i="17"/>
  <c r="V193" i="17"/>
  <c r="V103" i="17"/>
  <c r="V59" i="17"/>
  <c r="U3" i="17" l="1"/>
  <c r="O3" i="17"/>
  <c r="T3" i="17"/>
  <c r="N3" i="17"/>
  <c r="J166" i="17" l="1"/>
  <c r="R166" i="17"/>
  <c r="S166" i="17"/>
  <c r="T166" i="17"/>
  <c r="U166" i="17"/>
  <c r="V166" i="17" l="1"/>
  <c r="R170" i="17"/>
  <c r="J64" i="17" l="1"/>
  <c r="J65" i="17"/>
  <c r="I64" i="17" l="1"/>
  <c r="Q250" i="17"/>
  <c r="P250" i="17"/>
  <c r="K244" i="17"/>
  <c r="J244" i="17"/>
  <c r="J250" i="17"/>
  <c r="K250" i="17" l="1"/>
  <c r="U114" i="17"/>
  <c r="T114" i="17"/>
  <c r="S114" i="17"/>
  <c r="R114" i="17"/>
  <c r="P114" i="17"/>
  <c r="Z114" i="17" s="1"/>
  <c r="K114" i="17"/>
  <c r="J114" i="17"/>
  <c r="Y114" i="17" s="1"/>
  <c r="V114" i="17" l="1"/>
  <c r="W114" i="17"/>
  <c r="P254" i="17"/>
  <c r="G256" i="17"/>
  <c r="H256" i="17"/>
  <c r="F256" i="17"/>
  <c r="U51" i="17"/>
  <c r="T51" i="17"/>
  <c r="S51" i="17"/>
  <c r="R51" i="17"/>
  <c r="Q51" i="17"/>
  <c r="P51" i="17"/>
  <c r="J51" i="17"/>
  <c r="J49" i="17"/>
  <c r="U49" i="17"/>
  <c r="T49" i="17"/>
  <c r="S49" i="17"/>
  <c r="R49" i="17"/>
  <c r="Q49" i="17"/>
  <c r="P49" i="17"/>
  <c r="K256" i="17" l="1"/>
  <c r="J256" i="17"/>
  <c r="J254" i="17"/>
  <c r="K254" i="17"/>
  <c r="Q256" i="17"/>
  <c r="P256" i="17"/>
  <c r="Q254" i="17"/>
  <c r="W256" i="17"/>
  <c r="V256" i="17"/>
  <c r="V254" i="17"/>
  <c r="W254" i="17"/>
  <c r="W51" i="17"/>
  <c r="V51" i="17"/>
  <c r="W49" i="17"/>
  <c r="V49" i="17"/>
  <c r="Q48" i="17"/>
  <c r="P48" i="17"/>
  <c r="U48" i="17"/>
  <c r="T48" i="17"/>
  <c r="S48" i="17"/>
  <c r="R48" i="17"/>
  <c r="J48" i="17"/>
  <c r="W48" i="17" l="1"/>
  <c r="V48" i="17"/>
  <c r="W9" i="17" l="1"/>
  <c r="W12" i="17"/>
  <c r="W14" i="17"/>
  <c r="W18" i="17"/>
  <c r="W69" i="17"/>
  <c r="U168" i="17" l="1"/>
  <c r="T168" i="17"/>
  <c r="S168" i="17"/>
  <c r="R168" i="17"/>
  <c r="P168" i="17"/>
  <c r="Z168" i="17" s="1"/>
  <c r="J168" i="17"/>
  <c r="Y168" i="17" s="1"/>
  <c r="Q130" i="17"/>
  <c r="U129" i="17"/>
  <c r="T129" i="17"/>
  <c r="S129" i="17"/>
  <c r="R129" i="17"/>
  <c r="P129" i="17"/>
  <c r="Z129" i="17" s="1"/>
  <c r="K129" i="17"/>
  <c r="J129" i="17"/>
  <c r="Y129" i="17" s="1"/>
  <c r="U50" i="17"/>
  <c r="T50" i="17"/>
  <c r="S50" i="17"/>
  <c r="R50" i="17"/>
  <c r="Q50" i="17"/>
  <c r="P50" i="17"/>
  <c r="J50" i="17"/>
  <c r="W129" i="17" l="1"/>
  <c r="V168" i="17"/>
  <c r="W50" i="17"/>
  <c r="V129" i="17"/>
  <c r="V50" i="17"/>
  <c r="U118" i="17"/>
  <c r="T118" i="17"/>
  <c r="S118" i="17"/>
  <c r="R118" i="17"/>
  <c r="Q118" i="17"/>
  <c r="P118" i="17"/>
  <c r="K118" i="17"/>
  <c r="J118" i="17"/>
  <c r="W118" i="17" l="1"/>
  <c r="V118" i="17"/>
  <c r="M87" i="17"/>
  <c r="N87" i="17"/>
  <c r="N226" i="17" s="1"/>
  <c r="O87" i="17"/>
  <c r="O226" i="17" s="1"/>
  <c r="L87" i="17"/>
  <c r="G87" i="17"/>
  <c r="H87" i="17"/>
  <c r="U91" i="17"/>
  <c r="T91" i="17"/>
  <c r="S91" i="17"/>
  <c r="R91" i="17"/>
  <c r="Q91" i="17"/>
  <c r="P91" i="17"/>
  <c r="J91" i="17"/>
  <c r="W91" i="17" l="1"/>
  <c r="V91" i="17"/>
  <c r="P200" i="17" l="1"/>
  <c r="P198" i="17"/>
  <c r="P197" i="17"/>
  <c r="P196" i="17"/>
  <c r="P195" i="17"/>
  <c r="Q73" i="17"/>
  <c r="P73" i="17"/>
  <c r="K251" i="17" l="1"/>
  <c r="J251" i="17"/>
  <c r="J246" i="17"/>
  <c r="K246" i="17"/>
  <c r="P238" i="17"/>
  <c r="Q240" i="17"/>
  <c r="P240" i="17"/>
  <c r="P248" i="17"/>
  <c r="Q248" i="17"/>
  <c r="Q253" i="17"/>
  <c r="P239" i="17"/>
  <c r="Q239" i="17"/>
  <c r="P241" i="17"/>
  <c r="Q241" i="17"/>
  <c r="Q247" i="17"/>
  <c r="P247" i="17"/>
  <c r="P252" i="17"/>
  <c r="Q252" i="17"/>
  <c r="Q251" i="17"/>
  <c r="P251" i="17"/>
  <c r="P249" i="17"/>
  <c r="Q249" i="17"/>
  <c r="Q246" i="17"/>
  <c r="P246" i="17"/>
  <c r="J243" i="17"/>
  <c r="K243" i="17"/>
  <c r="Q244" i="17"/>
  <c r="P244" i="17"/>
  <c r="Q243" i="17"/>
  <c r="P243" i="17"/>
  <c r="P242" i="17"/>
  <c r="Q242" i="17"/>
  <c r="Q245" i="17"/>
  <c r="P245" i="17"/>
  <c r="K245" i="17"/>
  <c r="J245" i="17"/>
  <c r="O257" i="17"/>
  <c r="L257" i="17"/>
  <c r="N257" i="17"/>
  <c r="M257" i="17"/>
  <c r="Q257" i="17" l="1"/>
  <c r="P257" i="17"/>
  <c r="U73" i="17"/>
  <c r="T73" i="17"/>
  <c r="S73" i="17"/>
  <c r="R73" i="17"/>
  <c r="Q84" i="17"/>
  <c r="U84" i="17"/>
  <c r="T84" i="17"/>
  <c r="S84" i="17"/>
  <c r="R84" i="17"/>
  <c r="P84" i="17"/>
  <c r="Z84" i="17" s="1"/>
  <c r="W73" i="17" l="1"/>
  <c r="W84" i="17"/>
  <c r="V73" i="17"/>
  <c r="V84" i="17"/>
  <c r="Q60" i="17" l="1"/>
  <c r="Q170" i="17" l="1"/>
  <c r="Q169" i="17"/>
  <c r="U60" i="17" l="1"/>
  <c r="T60" i="17"/>
  <c r="S60" i="17"/>
  <c r="R60" i="17"/>
  <c r="P60" i="17"/>
  <c r="J60" i="17"/>
  <c r="U74" i="17"/>
  <c r="T74" i="17"/>
  <c r="S74" i="17"/>
  <c r="R74" i="17"/>
  <c r="Q74" i="17"/>
  <c r="P74" i="17"/>
  <c r="J74" i="17"/>
  <c r="U170" i="17"/>
  <c r="T170" i="17"/>
  <c r="S170" i="17"/>
  <c r="P170" i="17"/>
  <c r="J170" i="17"/>
  <c r="U192" i="17"/>
  <c r="T192" i="17"/>
  <c r="S192" i="17"/>
  <c r="R192" i="17"/>
  <c r="P192" i="17"/>
  <c r="K192" i="17"/>
  <c r="J192" i="17"/>
  <c r="U72" i="17"/>
  <c r="T72" i="17"/>
  <c r="S72" i="17"/>
  <c r="R72" i="17"/>
  <c r="Q72" i="17"/>
  <c r="P72" i="17"/>
  <c r="J72" i="17"/>
  <c r="U71" i="17"/>
  <c r="T71" i="17"/>
  <c r="S71" i="17"/>
  <c r="R71" i="17"/>
  <c r="P71" i="17"/>
  <c r="K71" i="17"/>
  <c r="J71" i="17"/>
  <c r="U77" i="17"/>
  <c r="T77" i="17"/>
  <c r="S77" i="17"/>
  <c r="R77" i="17"/>
  <c r="P77" i="17"/>
  <c r="J77" i="17"/>
  <c r="U70" i="17"/>
  <c r="U243" i="17" s="1"/>
  <c r="U266" i="17" s="1"/>
  <c r="T70" i="17"/>
  <c r="T243" i="17" s="1"/>
  <c r="T266" i="17" s="1"/>
  <c r="S70" i="17"/>
  <c r="S243" i="17" s="1"/>
  <c r="S266" i="17" s="1"/>
  <c r="R70" i="17"/>
  <c r="R243" i="17" s="1"/>
  <c r="R266" i="17" s="1"/>
  <c r="P70" i="17"/>
  <c r="K70" i="17"/>
  <c r="J70" i="17"/>
  <c r="W266" i="17" l="1"/>
  <c r="V266" i="17"/>
  <c r="W74" i="17"/>
  <c r="W70" i="17"/>
  <c r="W77" i="17"/>
  <c r="W72" i="17"/>
  <c r="W170" i="17"/>
  <c r="W60" i="17"/>
  <c r="V192" i="17"/>
  <c r="W192" i="17"/>
  <c r="W71" i="17"/>
  <c r="V60" i="17"/>
  <c r="V74" i="17"/>
  <c r="V170" i="17"/>
  <c r="V72" i="17"/>
  <c r="V71" i="17"/>
  <c r="V77" i="17"/>
  <c r="V70" i="17"/>
  <c r="W251" i="17" l="1"/>
  <c r="V251" i="17"/>
  <c r="V243" i="17"/>
  <c r="W243" i="17"/>
  <c r="J195" i="17"/>
  <c r="U169" i="17" l="1"/>
  <c r="T169" i="17"/>
  <c r="S169" i="17"/>
  <c r="R169" i="17"/>
  <c r="P169" i="17"/>
  <c r="Z169" i="17" s="1"/>
  <c r="J169" i="17"/>
  <c r="Y169" i="17" s="1"/>
  <c r="W169" i="17" l="1"/>
  <c r="V169" i="17"/>
  <c r="J120" i="17" l="1"/>
  <c r="J117" i="17"/>
  <c r="K126" i="17"/>
  <c r="K119" i="17"/>
  <c r="P126" i="17"/>
  <c r="P119" i="17"/>
  <c r="P117" i="17"/>
  <c r="U172" i="17" l="1"/>
  <c r="T172" i="17"/>
  <c r="S172" i="17"/>
  <c r="R172" i="17"/>
  <c r="P172" i="17"/>
  <c r="K172" i="17"/>
  <c r="J172" i="17"/>
  <c r="U126" i="17"/>
  <c r="T126" i="17"/>
  <c r="S126" i="17"/>
  <c r="R126" i="17"/>
  <c r="Z126" i="17"/>
  <c r="J126" i="17"/>
  <c r="Y126" i="17" s="1"/>
  <c r="W126" i="17" l="1"/>
  <c r="W172" i="17"/>
  <c r="V172" i="17"/>
  <c r="V126" i="17"/>
  <c r="T52" i="17"/>
  <c r="T45" i="17"/>
  <c r="S22" i="17"/>
  <c r="U45" i="17"/>
  <c r="U52" i="17"/>
  <c r="W52" i="17" s="1"/>
  <c r="U40" i="17"/>
  <c r="U195" i="17"/>
  <c r="T195" i="17"/>
  <c r="S195" i="17"/>
  <c r="R195" i="17"/>
  <c r="U194" i="17"/>
  <c r="T194" i="17"/>
  <c r="S194" i="17"/>
  <c r="R194" i="17"/>
  <c r="U191" i="17"/>
  <c r="T191" i="17"/>
  <c r="S191" i="17"/>
  <c r="R191" i="17"/>
  <c r="U190" i="17"/>
  <c r="T190" i="17"/>
  <c r="S190" i="17"/>
  <c r="R190" i="17"/>
  <c r="U117" i="17"/>
  <c r="T117" i="17"/>
  <c r="S117" i="17"/>
  <c r="R117" i="17"/>
  <c r="U43" i="17"/>
  <c r="T43" i="17"/>
  <c r="S43" i="17"/>
  <c r="R43" i="17"/>
  <c r="H106" i="17"/>
  <c r="T40" i="17"/>
  <c r="W40" i="17" s="1"/>
  <c r="Z198" i="17"/>
  <c r="U198" i="17"/>
  <c r="T198" i="17"/>
  <c r="S198" i="17"/>
  <c r="R198" i="17"/>
  <c r="K198" i="17"/>
  <c r="J198" i="17"/>
  <c r="Y198" i="17" s="1"/>
  <c r="P194" i="17"/>
  <c r="P191" i="17"/>
  <c r="P190" i="17"/>
  <c r="J194" i="17"/>
  <c r="Q191" i="17"/>
  <c r="Q189" i="17"/>
  <c r="K191" i="17"/>
  <c r="J191" i="17"/>
  <c r="K190" i="17"/>
  <c r="J190" i="17"/>
  <c r="U189" i="17"/>
  <c r="T189" i="17"/>
  <c r="S189" i="17"/>
  <c r="R189" i="17"/>
  <c r="P189" i="17"/>
  <c r="Z189" i="17" s="1"/>
  <c r="J189" i="17"/>
  <c r="Y189" i="17" s="1"/>
  <c r="U167" i="17"/>
  <c r="T167" i="17"/>
  <c r="S167" i="17"/>
  <c r="R167" i="17"/>
  <c r="Q167" i="17"/>
  <c r="P167" i="17"/>
  <c r="Z167" i="17" s="1"/>
  <c r="J167" i="17"/>
  <c r="Y167" i="17" s="1"/>
  <c r="U165" i="17"/>
  <c r="T165" i="17"/>
  <c r="S165" i="17"/>
  <c r="R165" i="17"/>
  <c r="P165" i="17"/>
  <c r="Z165" i="17" s="1"/>
  <c r="J165" i="17"/>
  <c r="Y165" i="17" s="1"/>
  <c r="U128" i="17"/>
  <c r="T128" i="17"/>
  <c r="S128" i="17"/>
  <c r="R128" i="17"/>
  <c r="P128" i="17"/>
  <c r="Z128" i="17" s="1"/>
  <c r="K128" i="17"/>
  <c r="J128" i="17"/>
  <c r="Y128" i="17" s="1"/>
  <c r="U120" i="17"/>
  <c r="T120" i="17"/>
  <c r="S120" i="17"/>
  <c r="R120" i="17"/>
  <c r="P120" i="17"/>
  <c r="Z120" i="17" s="1"/>
  <c r="Y120" i="17"/>
  <c r="U119" i="17"/>
  <c r="T119" i="17"/>
  <c r="S119" i="17"/>
  <c r="R119" i="17"/>
  <c r="Z119" i="17"/>
  <c r="J119" i="17"/>
  <c r="Y119" i="17" s="1"/>
  <c r="U83" i="17"/>
  <c r="T83" i="17"/>
  <c r="S83" i="17"/>
  <c r="R83" i="17"/>
  <c r="P83" i="17"/>
  <c r="Z83" i="17" s="1"/>
  <c r="K83" i="17"/>
  <c r="J83" i="17"/>
  <c r="Y83" i="17" s="1"/>
  <c r="K40" i="17"/>
  <c r="J40" i="17"/>
  <c r="R40" i="17"/>
  <c r="S40" i="17"/>
  <c r="K52" i="17"/>
  <c r="J52" i="17"/>
  <c r="R52" i="17"/>
  <c r="S52" i="17"/>
  <c r="J45" i="17"/>
  <c r="R45" i="17"/>
  <c r="S45" i="17"/>
  <c r="K42" i="17"/>
  <c r="J43" i="17"/>
  <c r="U31" i="17"/>
  <c r="T31" i="17"/>
  <c r="S31" i="17"/>
  <c r="R31" i="17"/>
  <c r="K31" i="17"/>
  <c r="J31" i="17"/>
  <c r="U30" i="17"/>
  <c r="T30" i="17"/>
  <c r="S30" i="17"/>
  <c r="R30" i="17"/>
  <c r="J30" i="17"/>
  <c r="U28" i="17"/>
  <c r="T28" i="17"/>
  <c r="S28" i="17"/>
  <c r="R28" i="17"/>
  <c r="K28" i="17"/>
  <c r="J28" i="17"/>
  <c r="K238" i="17" l="1"/>
  <c r="J238" i="17"/>
  <c r="W190" i="17"/>
  <c r="W167" i="17"/>
  <c r="W189" i="17"/>
  <c r="W198" i="17"/>
  <c r="W191" i="17"/>
  <c r="W128" i="17"/>
  <c r="W83" i="17"/>
  <c r="W31" i="17"/>
  <c r="W28" i="17"/>
  <c r="V52" i="17"/>
  <c r="V194" i="17"/>
  <c r="V128" i="17"/>
  <c r="V43" i="17"/>
  <c r="V117" i="17"/>
  <c r="V45" i="17"/>
  <c r="V190" i="17"/>
  <c r="V191" i="17"/>
  <c r="V195" i="17"/>
  <c r="V40" i="17"/>
  <c r="V198" i="17"/>
  <c r="V167" i="17"/>
  <c r="V189" i="17"/>
  <c r="V165" i="17"/>
  <c r="V119" i="17"/>
  <c r="V83" i="17"/>
  <c r="V120" i="17"/>
  <c r="V30" i="17"/>
  <c r="V31" i="17"/>
  <c r="V28" i="17"/>
  <c r="K248" i="17" l="1"/>
  <c r="J248" i="17"/>
  <c r="K241" i="17"/>
  <c r="J241" i="17"/>
  <c r="Q238" i="17"/>
  <c r="U98" i="17" l="1"/>
  <c r="U246" i="17" s="1"/>
  <c r="U268" i="17" s="1"/>
  <c r="T98" i="17"/>
  <c r="T246" i="17" s="1"/>
  <c r="T268" i="17" s="1"/>
  <c r="S98" i="17"/>
  <c r="S246" i="17" s="1"/>
  <c r="S268" i="17" s="1"/>
  <c r="R98" i="17"/>
  <c r="R246" i="17" s="1"/>
  <c r="R268" i="17" s="1"/>
  <c r="P98" i="17"/>
  <c r="K98" i="17"/>
  <c r="J98" i="17"/>
  <c r="U97" i="17"/>
  <c r="T97" i="17"/>
  <c r="S97" i="17"/>
  <c r="R97" i="17"/>
  <c r="P97" i="17"/>
  <c r="K97" i="17"/>
  <c r="J97" i="17"/>
  <c r="W268" i="17" l="1"/>
  <c r="V268" i="17"/>
  <c r="V246" i="17"/>
  <c r="W246" i="17"/>
  <c r="W97" i="17"/>
  <c r="W98" i="17"/>
  <c r="V98" i="17"/>
  <c r="V97" i="17"/>
  <c r="J104" i="17" l="1"/>
  <c r="Y104" i="17" s="1"/>
  <c r="K104" i="17"/>
  <c r="P104" i="17"/>
  <c r="Z104" i="17" s="1"/>
  <c r="Q104" i="17"/>
  <c r="R104" i="17"/>
  <c r="S104" i="17"/>
  <c r="T104" i="17"/>
  <c r="U104" i="17"/>
  <c r="W104" i="17" l="1"/>
  <c r="V104" i="17"/>
  <c r="U79" i="17"/>
  <c r="T79" i="17"/>
  <c r="S79" i="17"/>
  <c r="R79" i="17"/>
  <c r="Q79" i="17"/>
  <c r="P79" i="17"/>
  <c r="K79" i="17"/>
  <c r="J79" i="17"/>
  <c r="W79" i="17" l="1"/>
  <c r="V79" i="17"/>
  <c r="U20" i="17"/>
  <c r="T20" i="17"/>
  <c r="S20" i="17"/>
  <c r="R20" i="17"/>
  <c r="K20" i="17"/>
  <c r="J20" i="17"/>
  <c r="Y20" i="17" s="1"/>
  <c r="W20" i="17" l="1"/>
  <c r="V20" i="17"/>
  <c r="U225" i="17" l="1"/>
  <c r="T225" i="17"/>
  <c r="S225" i="17"/>
  <c r="R225" i="17"/>
  <c r="K225" i="17"/>
  <c r="J225" i="17"/>
  <c r="W225" i="17" l="1"/>
  <c r="V225" i="17"/>
  <c r="P154" i="17"/>
  <c r="Z154" i="17" s="1"/>
  <c r="Q154" i="17"/>
  <c r="T154" i="17"/>
  <c r="W154" i="17" s="1"/>
  <c r="S154" i="17"/>
  <c r="R154" i="17"/>
  <c r="V154" i="17" l="1"/>
  <c r="U217" i="17"/>
  <c r="T217" i="17"/>
  <c r="S217" i="17"/>
  <c r="R217" i="17"/>
  <c r="K217" i="17"/>
  <c r="J217" i="17"/>
  <c r="G210" i="17"/>
  <c r="W217" i="17" l="1"/>
  <c r="V217" i="17"/>
  <c r="J252" i="17" l="1"/>
  <c r="K252" i="17"/>
  <c r="K249" i="17"/>
  <c r="J249" i="17"/>
  <c r="J253" i="17"/>
  <c r="K253" i="17"/>
  <c r="J240" i="17"/>
  <c r="K240" i="17"/>
  <c r="J247" i="17"/>
  <c r="K247" i="17"/>
  <c r="J242" i="17"/>
  <c r="K242" i="17"/>
  <c r="F257" i="17"/>
  <c r="R259" i="17" s="1"/>
  <c r="H257" i="17"/>
  <c r="G257" i="17"/>
  <c r="K239" i="17"/>
  <c r="J239" i="17"/>
  <c r="U144" i="17"/>
  <c r="T144" i="17"/>
  <c r="S144" i="17"/>
  <c r="R144" i="17"/>
  <c r="Q144" i="17"/>
  <c r="P144" i="17"/>
  <c r="J257" i="17" l="1"/>
  <c r="K257" i="17"/>
  <c r="W144" i="17"/>
  <c r="V144" i="17"/>
  <c r="U123" i="17"/>
  <c r="T123" i="17"/>
  <c r="S123" i="17"/>
  <c r="R123" i="17"/>
  <c r="Q123" i="17"/>
  <c r="P123" i="17"/>
  <c r="U143" i="17"/>
  <c r="T143" i="17"/>
  <c r="S143" i="17"/>
  <c r="R143" i="17"/>
  <c r="Q143" i="17"/>
  <c r="P143" i="17"/>
  <c r="W143" i="17" l="1"/>
  <c r="W123" i="17"/>
  <c r="V143" i="17"/>
  <c r="V123" i="17"/>
  <c r="U185" i="17"/>
  <c r="T185" i="17"/>
  <c r="S185" i="17"/>
  <c r="R185" i="17"/>
  <c r="U65" i="17"/>
  <c r="T65" i="17"/>
  <c r="S65" i="17"/>
  <c r="R65" i="17"/>
  <c r="U58" i="17"/>
  <c r="T58" i="17"/>
  <c r="S58" i="17"/>
  <c r="R58" i="17"/>
  <c r="K58" i="17"/>
  <c r="K57" i="17"/>
  <c r="J58" i="17"/>
  <c r="J57" i="17"/>
  <c r="Q58" i="17"/>
  <c r="P58" i="17"/>
  <c r="P65" i="17"/>
  <c r="Z65" i="17" s="1"/>
  <c r="K65" i="17"/>
  <c r="Y65" i="17"/>
  <c r="Q185" i="17"/>
  <c r="Q184" i="17"/>
  <c r="P185" i="17"/>
  <c r="K185" i="17"/>
  <c r="J185" i="17"/>
  <c r="W250" i="17" l="1"/>
  <c r="V250" i="17"/>
  <c r="W58" i="17"/>
  <c r="W65" i="17"/>
  <c r="W185" i="17"/>
  <c r="V185" i="17"/>
  <c r="V58" i="17"/>
  <c r="V65" i="17"/>
  <c r="U184" i="17"/>
  <c r="T184" i="17"/>
  <c r="S184" i="17"/>
  <c r="R184" i="17"/>
  <c r="P184" i="17"/>
  <c r="Z184" i="17" s="1"/>
  <c r="K184" i="17"/>
  <c r="J184" i="17"/>
  <c r="Y184" i="17" s="1"/>
  <c r="U134" i="17"/>
  <c r="T134" i="17"/>
  <c r="S134" i="17"/>
  <c r="R134" i="17"/>
  <c r="P134" i="17"/>
  <c r="Z134" i="17" s="1"/>
  <c r="J134" i="17"/>
  <c r="Y134" i="17" s="1"/>
  <c r="W184" i="17" l="1"/>
  <c r="W134" i="17"/>
  <c r="V184" i="17"/>
  <c r="V134" i="17"/>
  <c r="P153" i="17"/>
  <c r="Z153" i="17" s="1"/>
  <c r="P150" i="17"/>
  <c r="Z150" i="17" s="1"/>
  <c r="P41" i="17"/>
  <c r="Z41" i="17" s="1"/>
  <c r="P34" i="17"/>
  <c r="Z34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7" i="17"/>
  <c r="Z29" i="17"/>
  <c r="Z33" i="17"/>
  <c r="Z36" i="17"/>
  <c r="Z38" i="17"/>
  <c r="Z42" i="17"/>
  <c r="Z53" i="17"/>
  <c r="Z81" i="17"/>
  <c r="Z95" i="17"/>
  <c r="Z107" i="17"/>
  <c r="Z108" i="17"/>
  <c r="Z109" i="17"/>
  <c r="Z162" i="17"/>
  <c r="Z164" i="17"/>
  <c r="Z181" i="17"/>
  <c r="Z183" i="17"/>
  <c r="Z196" i="17"/>
  <c r="Z197" i="17"/>
  <c r="Z200" i="17"/>
  <c r="Z201" i="17"/>
  <c r="Z202" i="17"/>
  <c r="Z206" i="17"/>
  <c r="Z207" i="17"/>
  <c r="Z209" i="17"/>
  <c r="Z211" i="17"/>
  <c r="Z212" i="17"/>
  <c r="Z213" i="17"/>
  <c r="Z214" i="17"/>
  <c r="Z215" i="17"/>
  <c r="Z216" i="17"/>
  <c r="Z219" i="17"/>
  <c r="Z222" i="17"/>
  <c r="Z223" i="17"/>
  <c r="J124" i="17"/>
  <c r="Y124" i="17" s="1"/>
  <c r="Y9" i="17"/>
  <c r="Y12" i="17"/>
  <c r="Y14" i="17"/>
  <c r="Y18" i="17"/>
  <c r="Y67" i="17"/>
  <c r="Y69" i="17"/>
  <c r="Y90" i="17"/>
  <c r="Y110" i="17"/>
  <c r="Y122" i="17"/>
  <c r="Y153" i="17"/>
  <c r="Y179" i="17"/>
  <c r="Y218" i="17"/>
  <c r="Y219" i="17"/>
  <c r="Y227" i="17"/>
  <c r="Y228" i="17"/>
  <c r="J15" i="17"/>
  <c r="Y15" i="17" s="1"/>
  <c r="G106" i="17" l="1"/>
  <c r="Q41" i="17" l="1"/>
  <c r="U95" i="17"/>
  <c r="U245" i="17" s="1"/>
  <c r="K125" i="17"/>
  <c r="K124" i="17"/>
  <c r="K95" i="17"/>
  <c r="J95" i="17"/>
  <c r="O220" i="17"/>
  <c r="N220" i="17"/>
  <c r="M220" i="17"/>
  <c r="L220" i="17"/>
  <c r="G220" i="17"/>
  <c r="H220" i="17"/>
  <c r="F220" i="17"/>
  <c r="K224" i="17"/>
  <c r="J224" i="17"/>
  <c r="Y224" i="17" s="1"/>
  <c r="Q221" i="17"/>
  <c r="P221" i="17"/>
  <c r="Z221" i="17" s="1"/>
  <c r="U224" i="17"/>
  <c r="T224" i="17"/>
  <c r="S224" i="17"/>
  <c r="R224" i="17"/>
  <c r="Q224" i="17"/>
  <c r="P224" i="17"/>
  <c r="Z224" i="17" s="1"/>
  <c r="U223" i="17"/>
  <c r="T223" i="17"/>
  <c r="S223" i="17"/>
  <c r="R223" i="17"/>
  <c r="J223" i="17"/>
  <c r="Y223" i="17" s="1"/>
  <c r="U222" i="17"/>
  <c r="T222" i="17"/>
  <c r="S222" i="17"/>
  <c r="R222" i="17"/>
  <c r="K222" i="17"/>
  <c r="J222" i="17"/>
  <c r="Y222" i="17" s="1"/>
  <c r="U221" i="17"/>
  <c r="T221" i="17"/>
  <c r="S221" i="17"/>
  <c r="R221" i="17"/>
  <c r="J221" i="17"/>
  <c r="Y221" i="17" s="1"/>
  <c r="U36" i="17"/>
  <c r="T36" i="17"/>
  <c r="S36" i="17"/>
  <c r="R36" i="17"/>
  <c r="Q137" i="17"/>
  <c r="U122" i="17"/>
  <c r="T122" i="17"/>
  <c r="S122" i="17"/>
  <c r="Q122" i="17"/>
  <c r="P122" i="17"/>
  <c r="Z122" i="17" s="1"/>
  <c r="R122" i="17"/>
  <c r="U64" i="17"/>
  <c r="T64" i="17"/>
  <c r="S64" i="17"/>
  <c r="R64" i="17"/>
  <c r="Q64" i="17"/>
  <c r="P64" i="17"/>
  <c r="Z64" i="17" s="1"/>
  <c r="K64" i="17"/>
  <c r="Y64" i="17"/>
  <c r="J36" i="17"/>
  <c r="Y36" i="17" s="1"/>
  <c r="T95" i="17"/>
  <c r="T245" i="17" s="1"/>
  <c r="Z76" i="17"/>
  <c r="P75" i="17"/>
  <c r="Z75" i="17" s="1"/>
  <c r="Q69" i="17"/>
  <c r="P69" i="17"/>
  <c r="Z69" i="17" s="1"/>
  <c r="Q68" i="17"/>
  <c r="P68" i="17"/>
  <c r="Z68" i="17" s="1"/>
  <c r="Q67" i="17"/>
  <c r="P67" i="17"/>
  <c r="Z67" i="17" s="1"/>
  <c r="Q66" i="17"/>
  <c r="P66" i="17"/>
  <c r="Z66" i="17" s="1"/>
  <c r="P63" i="17"/>
  <c r="K66" i="17"/>
  <c r="J66" i="17"/>
  <c r="Y66" i="17" s="1"/>
  <c r="R95" i="17"/>
  <c r="R245" i="17" s="1"/>
  <c r="S95" i="17"/>
  <c r="S245" i="17" s="1"/>
  <c r="V245" i="17" l="1"/>
  <c r="W245" i="17"/>
  <c r="W64" i="17"/>
  <c r="W122" i="17"/>
  <c r="W221" i="17"/>
  <c r="W222" i="17"/>
  <c r="W224" i="17"/>
  <c r="V248" i="17"/>
  <c r="W95" i="17"/>
  <c r="W252" i="17"/>
  <c r="W36" i="17"/>
  <c r="Y95" i="17"/>
  <c r="K220" i="17"/>
  <c r="V221" i="17"/>
  <c r="Z63" i="17"/>
  <c r="V64" i="17"/>
  <c r="V95" i="17"/>
  <c r="J87" i="17"/>
  <c r="Y87" i="17" s="1"/>
  <c r="V122" i="17"/>
  <c r="J220" i="17"/>
  <c r="Y220" i="17" s="1"/>
  <c r="V224" i="17"/>
  <c r="V223" i="17"/>
  <c r="V222" i="17"/>
  <c r="J115" i="17"/>
  <c r="Y115" i="17" s="1"/>
  <c r="V36" i="17"/>
  <c r="J8" i="17"/>
  <c r="V252" i="17" l="1"/>
  <c r="W248" i="17"/>
  <c r="Y8" i="17"/>
  <c r="Q220" i="17"/>
  <c r="P220" i="17"/>
  <c r="Z220" i="17" s="1"/>
  <c r="P218" i="17"/>
  <c r="Z218" i="17" s="1"/>
  <c r="N138" i="17"/>
  <c r="U125" i="17"/>
  <c r="T125" i="17"/>
  <c r="S125" i="17"/>
  <c r="R125" i="17"/>
  <c r="Q125" i="17"/>
  <c r="P125" i="17"/>
  <c r="Z125" i="17" s="1"/>
  <c r="J125" i="17"/>
  <c r="Y125" i="17" s="1"/>
  <c r="U135" i="17"/>
  <c r="T135" i="17"/>
  <c r="S135" i="17"/>
  <c r="R135" i="17"/>
  <c r="P135" i="17"/>
  <c r="Z135" i="17" s="1"/>
  <c r="J135" i="17"/>
  <c r="Y135" i="17" s="1"/>
  <c r="U16" i="17"/>
  <c r="T16" i="17"/>
  <c r="S16" i="17"/>
  <c r="R16" i="17"/>
  <c r="K16" i="17"/>
  <c r="J16" i="17"/>
  <c r="Y16" i="17" s="1"/>
  <c r="U15" i="17"/>
  <c r="T15" i="17"/>
  <c r="S15" i="17"/>
  <c r="R15" i="17"/>
  <c r="H210" i="17"/>
  <c r="K210" i="17" s="1"/>
  <c r="J106" i="17"/>
  <c r="Y106" i="17" s="1"/>
  <c r="P35" i="17"/>
  <c r="Z35" i="17" s="1"/>
  <c r="U13" i="17"/>
  <c r="U239" i="17" s="1"/>
  <c r="U262" i="17" s="1"/>
  <c r="T13" i="17"/>
  <c r="T239" i="17" s="1"/>
  <c r="T262" i="17" s="1"/>
  <c r="J13" i="17"/>
  <c r="Y13" i="17" s="1"/>
  <c r="U38" i="17"/>
  <c r="U35" i="17"/>
  <c r="S35" i="17"/>
  <c r="R35" i="17"/>
  <c r="J109" i="17"/>
  <c r="Y109" i="17" s="1"/>
  <c r="J108" i="17"/>
  <c r="Y108" i="17" s="1"/>
  <c r="U109" i="17"/>
  <c r="T109" i="17"/>
  <c r="S109" i="17"/>
  <c r="R109" i="17"/>
  <c r="U108" i="17"/>
  <c r="U111" i="17"/>
  <c r="T108" i="17"/>
  <c r="W108" i="17" s="1"/>
  <c r="S108" i="17"/>
  <c r="S111" i="17"/>
  <c r="R108" i="17"/>
  <c r="K109" i="17"/>
  <c r="K108" i="17"/>
  <c r="Q34" i="17"/>
  <c r="U33" i="17"/>
  <c r="U241" i="17" s="1"/>
  <c r="U264" i="17" s="1"/>
  <c r="T33" i="17"/>
  <c r="T241" i="17" s="1"/>
  <c r="T264" i="17" s="1"/>
  <c r="S33" i="17"/>
  <c r="S241" i="17" s="1"/>
  <c r="S264" i="17" s="1"/>
  <c r="R33" i="17"/>
  <c r="R241" i="17" s="1"/>
  <c r="R264" i="17" s="1"/>
  <c r="T35" i="17"/>
  <c r="O106" i="17"/>
  <c r="N106" i="17"/>
  <c r="M106" i="17"/>
  <c r="L106" i="17"/>
  <c r="S110" i="17"/>
  <c r="R110" i="17"/>
  <c r="F106" i="17"/>
  <c r="K35" i="17"/>
  <c r="J35" i="17"/>
  <c r="Y35" i="17" s="1"/>
  <c r="J17" i="17"/>
  <c r="Y17" i="17" s="1"/>
  <c r="U17" i="17"/>
  <c r="T17" i="17"/>
  <c r="S17" i="17"/>
  <c r="R17" i="17"/>
  <c r="K17" i="17"/>
  <c r="R13" i="17"/>
  <c r="R239" i="17" s="1"/>
  <c r="R262" i="17" s="1"/>
  <c r="S13" i="17"/>
  <c r="S239" i="17" s="1"/>
  <c r="S262" i="17" s="1"/>
  <c r="S145" i="17"/>
  <c r="R145" i="17"/>
  <c r="O110" i="17"/>
  <c r="U110" i="17" s="1"/>
  <c r="N110" i="17"/>
  <c r="Q90" i="17"/>
  <c r="O90" i="17"/>
  <c r="N90" i="17"/>
  <c r="M90" i="17"/>
  <c r="S90" i="17" s="1"/>
  <c r="L90" i="17"/>
  <c r="R90" i="17" s="1"/>
  <c r="U90" i="17"/>
  <c r="U76" i="17"/>
  <c r="T76" i="17"/>
  <c r="S76" i="17"/>
  <c r="R76" i="17"/>
  <c r="K76" i="17"/>
  <c r="J76" i="17"/>
  <c r="Y76" i="17" s="1"/>
  <c r="U113" i="17"/>
  <c r="T113" i="17"/>
  <c r="S113" i="17"/>
  <c r="R113" i="17"/>
  <c r="P113" i="17"/>
  <c r="Z113" i="17" s="1"/>
  <c r="K113" i="17"/>
  <c r="J113" i="17"/>
  <c r="Y113" i="17" s="1"/>
  <c r="P82" i="17"/>
  <c r="Z82" i="17" s="1"/>
  <c r="K181" i="17"/>
  <c r="J181" i="17"/>
  <c r="Y181" i="17" s="1"/>
  <c r="S181" i="17"/>
  <c r="U183" i="17"/>
  <c r="T183" i="17"/>
  <c r="U181" i="17"/>
  <c r="T181" i="17"/>
  <c r="K183" i="17"/>
  <c r="J183" i="17"/>
  <c r="Y183" i="17" s="1"/>
  <c r="U67" i="17"/>
  <c r="T67" i="17"/>
  <c r="S67" i="17"/>
  <c r="R67" i="17"/>
  <c r="U68" i="17"/>
  <c r="T68" i="17"/>
  <c r="S68" i="17"/>
  <c r="R68" i="17"/>
  <c r="J68" i="17"/>
  <c r="Y68" i="17" s="1"/>
  <c r="G208" i="17"/>
  <c r="G204" i="17"/>
  <c r="R181" i="17"/>
  <c r="R183" i="17"/>
  <c r="S183" i="17"/>
  <c r="J131" i="17"/>
  <c r="Y131" i="17" s="1"/>
  <c r="U174" i="17"/>
  <c r="T174" i="17"/>
  <c r="K186" i="17"/>
  <c r="K182" i="17"/>
  <c r="K180" i="17"/>
  <c r="P133" i="17"/>
  <c r="Z133" i="17" s="1"/>
  <c r="P157" i="17"/>
  <c r="Z157" i="17" s="1"/>
  <c r="P158" i="17"/>
  <c r="Z158" i="17" s="1"/>
  <c r="Z173" i="17"/>
  <c r="P186" i="17"/>
  <c r="Z186" i="17" s="1"/>
  <c r="U157" i="17"/>
  <c r="U156" i="17"/>
  <c r="U155" i="17"/>
  <c r="U153" i="17"/>
  <c r="Q153" i="17"/>
  <c r="T153" i="17"/>
  <c r="S153" i="17"/>
  <c r="R153" i="17"/>
  <c r="Q188" i="17"/>
  <c r="Q159" i="17"/>
  <c r="Q208" i="17"/>
  <c r="Q207" i="17"/>
  <c r="Q206" i="17"/>
  <c r="Q205" i="17"/>
  <c r="Q203" i="17"/>
  <c r="Q202" i="17"/>
  <c r="Q201" i="17"/>
  <c r="Q179" i="17"/>
  <c r="P179" i="17"/>
  <c r="Z179" i="17" s="1"/>
  <c r="U179" i="17"/>
  <c r="T179" i="17"/>
  <c r="S179" i="17"/>
  <c r="R179" i="17"/>
  <c r="K173" i="17"/>
  <c r="K34" i="17"/>
  <c r="Q163" i="17"/>
  <c r="P163" i="17"/>
  <c r="Z163" i="17" s="1"/>
  <c r="K116" i="17"/>
  <c r="U112" i="17"/>
  <c r="U158" i="17"/>
  <c r="U211" i="17"/>
  <c r="U215" i="17"/>
  <c r="T215" i="17"/>
  <c r="U200" i="17"/>
  <c r="U163" i="17"/>
  <c r="T163" i="17"/>
  <c r="U173" i="17"/>
  <c r="T112" i="17"/>
  <c r="T158" i="17"/>
  <c r="T196" i="17"/>
  <c r="T200" i="17"/>
  <c r="T211" i="17"/>
  <c r="T188" i="17"/>
  <c r="T173" i="17"/>
  <c r="T187" i="17"/>
  <c r="T228" i="17"/>
  <c r="J216" i="17"/>
  <c r="Y216" i="17" s="1"/>
  <c r="J215" i="17"/>
  <c r="Y215" i="17" s="1"/>
  <c r="J214" i="17"/>
  <c r="Y214" i="17" s="1"/>
  <c r="J213" i="17"/>
  <c r="Y213" i="17" s="1"/>
  <c r="J212" i="17"/>
  <c r="Y212" i="17" s="1"/>
  <c r="J211" i="17"/>
  <c r="Y211" i="17" s="1"/>
  <c r="J209" i="17"/>
  <c r="Y209" i="17" s="1"/>
  <c r="H208" i="17"/>
  <c r="J207" i="17"/>
  <c r="Y207" i="17" s="1"/>
  <c r="J206" i="17"/>
  <c r="Y206" i="17" s="1"/>
  <c r="J205" i="17"/>
  <c r="Y205" i="17" s="1"/>
  <c r="H204" i="17"/>
  <c r="I204" i="17" s="1"/>
  <c r="J203" i="17"/>
  <c r="Y203" i="17" s="1"/>
  <c r="J202" i="17"/>
  <c r="Y202" i="17" s="1"/>
  <c r="J201" i="17"/>
  <c r="Y201" i="17" s="1"/>
  <c r="J200" i="17"/>
  <c r="J197" i="17"/>
  <c r="Y197" i="17" s="1"/>
  <c r="J196" i="17"/>
  <c r="Y196" i="17" s="1"/>
  <c r="J188" i="17"/>
  <c r="Y188" i="17" s="1"/>
  <c r="J187" i="17"/>
  <c r="Y187" i="17" s="1"/>
  <c r="J186" i="17"/>
  <c r="Y186" i="17" s="1"/>
  <c r="J182" i="17"/>
  <c r="Y182" i="17" s="1"/>
  <c r="J180" i="17"/>
  <c r="Y180" i="17" s="1"/>
  <c r="J178" i="17"/>
  <c r="Y178" i="17" s="1"/>
  <c r="J177" i="17"/>
  <c r="Y177" i="17" s="1"/>
  <c r="J176" i="17"/>
  <c r="Y176" i="17" s="1"/>
  <c r="J175" i="17"/>
  <c r="Y175" i="17" s="1"/>
  <c r="J174" i="17"/>
  <c r="Y174" i="17" s="1"/>
  <c r="J173" i="17"/>
  <c r="Y173" i="17" s="1"/>
  <c r="J164" i="17"/>
  <c r="Y164" i="17" s="1"/>
  <c r="J163" i="17"/>
  <c r="Y163" i="17" s="1"/>
  <c r="J162" i="17"/>
  <c r="Y162" i="17" s="1"/>
  <c r="J161" i="17"/>
  <c r="Y161" i="17" s="1"/>
  <c r="J160" i="17"/>
  <c r="Y160" i="17" s="1"/>
  <c r="J159" i="17"/>
  <c r="Y159" i="17" s="1"/>
  <c r="J158" i="17"/>
  <c r="Y158" i="17" s="1"/>
  <c r="J157" i="17"/>
  <c r="Y157" i="17" s="1"/>
  <c r="J156" i="17"/>
  <c r="Y156" i="17" s="1"/>
  <c r="J155" i="17"/>
  <c r="Y155" i="17" s="1"/>
  <c r="J152" i="17"/>
  <c r="Y152" i="17" s="1"/>
  <c r="J151" i="17"/>
  <c r="Y151" i="17" s="1"/>
  <c r="J150" i="17"/>
  <c r="Y150" i="17" s="1"/>
  <c r="J149" i="17"/>
  <c r="Y149" i="17" s="1"/>
  <c r="J148" i="17"/>
  <c r="Y148" i="17" s="1"/>
  <c r="J147" i="17"/>
  <c r="Y147" i="17" s="1"/>
  <c r="J146" i="17"/>
  <c r="Y146" i="17" s="1"/>
  <c r="J145" i="17"/>
  <c r="Y145" i="17" s="1"/>
  <c r="J142" i="17"/>
  <c r="Y142" i="17" s="1"/>
  <c r="J141" i="17"/>
  <c r="Y141" i="17" s="1"/>
  <c r="J140" i="17"/>
  <c r="Y140" i="17" s="1"/>
  <c r="J139" i="17"/>
  <c r="Y139" i="17" s="1"/>
  <c r="J138" i="17"/>
  <c r="Y138" i="17" s="1"/>
  <c r="J137" i="17"/>
  <c r="J136" i="17"/>
  <c r="Y136" i="17" s="1"/>
  <c r="J133" i="17"/>
  <c r="Y133" i="17" s="1"/>
  <c r="J132" i="17"/>
  <c r="Y132" i="17" s="1"/>
  <c r="J130" i="17"/>
  <c r="Y130" i="17" s="1"/>
  <c r="J121" i="17"/>
  <c r="Y121" i="17" s="1"/>
  <c r="J116" i="17"/>
  <c r="Y116" i="17" s="1"/>
  <c r="J112" i="17"/>
  <c r="Y112" i="17" s="1"/>
  <c r="J111" i="17"/>
  <c r="Y111" i="17" s="1"/>
  <c r="J107" i="17"/>
  <c r="Y107" i="17" s="1"/>
  <c r="J105" i="17"/>
  <c r="Y105" i="17" s="1"/>
  <c r="J102" i="17"/>
  <c r="Y102" i="17" s="1"/>
  <c r="J101" i="17"/>
  <c r="Y101" i="17" s="1"/>
  <c r="J96" i="17"/>
  <c r="Y96" i="17" s="1"/>
  <c r="J94" i="17"/>
  <c r="Y94" i="17" s="1"/>
  <c r="J93" i="17"/>
  <c r="Y93" i="17" s="1"/>
  <c r="J99" i="17"/>
  <c r="Y99" i="17" s="1"/>
  <c r="J89" i="17"/>
  <c r="Y89" i="17" s="1"/>
  <c r="J88" i="17"/>
  <c r="Y88" i="17" s="1"/>
  <c r="J86" i="17"/>
  <c r="Y86" i="17" s="1"/>
  <c r="J82" i="17"/>
  <c r="Y82" i="17" s="1"/>
  <c r="J81" i="17"/>
  <c r="Y81" i="17" s="1"/>
  <c r="J78" i="17"/>
  <c r="Y78" i="17" s="1"/>
  <c r="J75" i="17"/>
  <c r="Y75" i="17" s="1"/>
  <c r="J63" i="17"/>
  <c r="Y63" i="17" s="1"/>
  <c r="J62" i="17"/>
  <c r="Y62" i="17" s="1"/>
  <c r="Y57" i="17"/>
  <c r="J56" i="17"/>
  <c r="Y56" i="17" s="1"/>
  <c r="J10" i="17"/>
  <c r="Y10" i="17" s="1"/>
  <c r="J11" i="17"/>
  <c r="Y11" i="17" s="1"/>
  <c r="J19" i="17"/>
  <c r="J21" i="17"/>
  <c r="Y21" i="17" s="1"/>
  <c r="J22" i="17"/>
  <c r="Y22" i="17" s="1"/>
  <c r="J23" i="17"/>
  <c r="Y23" i="17" s="1"/>
  <c r="J24" i="17"/>
  <c r="Y24" i="17" s="1"/>
  <c r="J25" i="17"/>
  <c r="Y25" i="17" s="1"/>
  <c r="J27" i="17"/>
  <c r="Y27" i="17" s="1"/>
  <c r="J29" i="17"/>
  <c r="Y29" i="17" s="1"/>
  <c r="J33" i="17"/>
  <c r="Y33" i="17" s="1"/>
  <c r="J34" i="17"/>
  <c r="Y34" i="17" s="1"/>
  <c r="J39" i="17"/>
  <c r="Y39" i="17" s="1"/>
  <c r="J41" i="17"/>
  <c r="Y41" i="17" s="1"/>
  <c r="J42" i="17"/>
  <c r="Y42" i="17" s="1"/>
  <c r="J38" i="17"/>
  <c r="Y38" i="17" s="1"/>
  <c r="J53" i="17"/>
  <c r="Y53" i="17" s="1"/>
  <c r="J44" i="17"/>
  <c r="Y44" i="17" s="1"/>
  <c r="U159" i="17"/>
  <c r="O138" i="17"/>
  <c r="U186" i="17"/>
  <c r="U187" i="17"/>
  <c r="U188" i="17"/>
  <c r="U196" i="17"/>
  <c r="U212" i="17"/>
  <c r="U213" i="17"/>
  <c r="U214" i="17"/>
  <c r="U216" i="17"/>
  <c r="U218" i="17"/>
  <c r="T159" i="17"/>
  <c r="T186" i="17"/>
  <c r="T212" i="17"/>
  <c r="T213" i="17"/>
  <c r="T214" i="17"/>
  <c r="T216" i="17"/>
  <c r="T218" i="17"/>
  <c r="S211" i="17"/>
  <c r="S212" i="17"/>
  <c r="S213" i="17"/>
  <c r="S214" i="17"/>
  <c r="S215" i="17"/>
  <c r="S216" i="17"/>
  <c r="S218" i="17"/>
  <c r="R211" i="17"/>
  <c r="R212" i="17"/>
  <c r="R213" i="17"/>
  <c r="R214" i="17"/>
  <c r="R215" i="17"/>
  <c r="R216" i="17"/>
  <c r="R218" i="17"/>
  <c r="O210" i="17"/>
  <c r="N210" i="17"/>
  <c r="M210" i="17"/>
  <c r="L210" i="17"/>
  <c r="I218" i="17"/>
  <c r="S158" i="17"/>
  <c r="S159" i="17"/>
  <c r="S112" i="17"/>
  <c r="M138" i="17"/>
  <c r="S163" i="17"/>
  <c r="S173" i="17"/>
  <c r="S186" i="17"/>
  <c r="S187" i="17"/>
  <c r="S188" i="17"/>
  <c r="S196" i="17"/>
  <c r="S200" i="17"/>
  <c r="U10" i="17"/>
  <c r="U11" i="17"/>
  <c r="T11" i="17"/>
  <c r="U19" i="17"/>
  <c r="U21" i="17"/>
  <c r="U22" i="17"/>
  <c r="U23" i="17"/>
  <c r="U24" i="17"/>
  <c r="U25" i="17"/>
  <c r="U27" i="17"/>
  <c r="U29" i="17"/>
  <c r="U34" i="17"/>
  <c r="U164" i="17"/>
  <c r="U202" i="17"/>
  <c r="U89" i="17"/>
  <c r="U244" i="17" s="1"/>
  <c r="U267" i="17" s="1"/>
  <c r="T89" i="17"/>
  <c r="T244" i="17" s="1"/>
  <c r="T267" i="17" s="1"/>
  <c r="U197" i="17"/>
  <c r="U63" i="17"/>
  <c r="T63" i="17"/>
  <c r="T10" i="17"/>
  <c r="T19" i="17"/>
  <c r="T21" i="17"/>
  <c r="T22" i="17"/>
  <c r="T23" i="17"/>
  <c r="T24" i="17"/>
  <c r="T25" i="17"/>
  <c r="T27" i="17"/>
  <c r="T29" i="17"/>
  <c r="T34" i="17"/>
  <c r="T164" i="17"/>
  <c r="T202" i="17"/>
  <c r="T197" i="17"/>
  <c r="S10" i="17"/>
  <c r="S34" i="17"/>
  <c r="S11" i="17"/>
  <c r="S19" i="17"/>
  <c r="S21" i="17"/>
  <c r="S240" i="17" s="1"/>
  <c r="S23" i="17"/>
  <c r="S24" i="17"/>
  <c r="S25" i="17"/>
  <c r="S27" i="17"/>
  <c r="S29" i="17"/>
  <c r="S164" i="17"/>
  <c r="S202" i="17"/>
  <c r="S89" i="17"/>
  <c r="S244" i="17" s="1"/>
  <c r="S267" i="17" s="1"/>
  <c r="S197" i="17"/>
  <c r="S63" i="17"/>
  <c r="R10" i="17"/>
  <c r="R11" i="17"/>
  <c r="R19" i="17"/>
  <c r="R21" i="17"/>
  <c r="R240" i="17" s="1"/>
  <c r="R22" i="17"/>
  <c r="R23" i="17"/>
  <c r="R24" i="17"/>
  <c r="R25" i="17"/>
  <c r="R27" i="17"/>
  <c r="R29" i="17"/>
  <c r="R34" i="17"/>
  <c r="R164" i="17"/>
  <c r="R202" i="17"/>
  <c r="R89" i="17"/>
  <c r="R244" i="17" s="1"/>
  <c r="R267" i="17" s="1"/>
  <c r="R197" i="17"/>
  <c r="R63" i="17"/>
  <c r="L138" i="17"/>
  <c r="R186" i="17"/>
  <c r="R158" i="17"/>
  <c r="R159" i="17"/>
  <c r="R112" i="17"/>
  <c r="R163" i="17"/>
  <c r="R173" i="17"/>
  <c r="R187" i="17"/>
  <c r="R188" i="17"/>
  <c r="R196" i="17"/>
  <c r="R200" i="17"/>
  <c r="U107" i="17"/>
  <c r="T107" i="17"/>
  <c r="S107" i="17"/>
  <c r="R107" i="17"/>
  <c r="U53" i="17"/>
  <c r="T53" i="17"/>
  <c r="S53" i="17"/>
  <c r="R53" i="17"/>
  <c r="U42" i="17"/>
  <c r="T42" i="17"/>
  <c r="S42" i="17"/>
  <c r="R42" i="17"/>
  <c r="U41" i="17"/>
  <c r="T41" i="17"/>
  <c r="S41" i="17"/>
  <c r="R41" i="17"/>
  <c r="U39" i="17"/>
  <c r="T39" i="17"/>
  <c r="S39" i="17"/>
  <c r="R39" i="17"/>
  <c r="T38" i="17"/>
  <c r="S38" i="17"/>
  <c r="R38" i="17"/>
  <c r="K33" i="17"/>
  <c r="O204" i="17"/>
  <c r="N204" i="17"/>
  <c r="F204" i="17"/>
  <c r="F208" i="17"/>
  <c r="S208" i="17" s="1"/>
  <c r="S174" i="17"/>
  <c r="M204" i="17"/>
  <c r="R174" i="17"/>
  <c r="L204" i="17"/>
  <c r="U228" i="17"/>
  <c r="R228" i="17"/>
  <c r="U227" i="17"/>
  <c r="T227" i="17"/>
  <c r="S227" i="17"/>
  <c r="R227" i="17"/>
  <c r="U219" i="17"/>
  <c r="T219" i="17"/>
  <c r="S219" i="17"/>
  <c r="R219" i="17"/>
  <c r="U209" i="17"/>
  <c r="T209" i="17"/>
  <c r="S209" i="17"/>
  <c r="R209" i="17"/>
  <c r="U207" i="17"/>
  <c r="T207" i="17"/>
  <c r="S207" i="17"/>
  <c r="R207" i="17"/>
  <c r="U206" i="17"/>
  <c r="T206" i="17"/>
  <c r="S206" i="17"/>
  <c r="R206" i="17"/>
  <c r="U205" i="17"/>
  <c r="T205" i="17"/>
  <c r="S205" i="17"/>
  <c r="R205" i="17"/>
  <c r="U203" i="17"/>
  <c r="T203" i="17"/>
  <c r="S203" i="17"/>
  <c r="R203" i="17"/>
  <c r="U201" i="17"/>
  <c r="T201" i="17"/>
  <c r="S201" i="17"/>
  <c r="R201" i="17"/>
  <c r="U182" i="17"/>
  <c r="T182" i="17"/>
  <c r="S182" i="17"/>
  <c r="R182" i="17"/>
  <c r="U180" i="17"/>
  <c r="T180" i="17"/>
  <c r="S180" i="17"/>
  <c r="R180" i="17"/>
  <c r="U178" i="17"/>
  <c r="T178" i="17"/>
  <c r="S178" i="17"/>
  <c r="R178" i="17"/>
  <c r="U177" i="17"/>
  <c r="T177" i="17"/>
  <c r="S177" i="17"/>
  <c r="R177" i="17"/>
  <c r="U176" i="17"/>
  <c r="T176" i="17"/>
  <c r="S176" i="17"/>
  <c r="R176" i="17"/>
  <c r="U175" i="17"/>
  <c r="T175" i="17"/>
  <c r="S175" i="17"/>
  <c r="R175" i="17"/>
  <c r="U162" i="17"/>
  <c r="T162" i="17"/>
  <c r="S162" i="17"/>
  <c r="R162" i="17"/>
  <c r="U161" i="17"/>
  <c r="T161" i="17"/>
  <c r="S161" i="17"/>
  <c r="R161" i="17"/>
  <c r="U160" i="17"/>
  <c r="T160" i="17"/>
  <c r="S160" i="17"/>
  <c r="R160" i="17"/>
  <c r="T157" i="17"/>
  <c r="S157" i="17"/>
  <c r="R157" i="17"/>
  <c r="T156" i="17"/>
  <c r="S156" i="17"/>
  <c r="R156" i="17"/>
  <c r="T155" i="17"/>
  <c r="S155" i="17"/>
  <c r="R155" i="17"/>
  <c r="U152" i="17"/>
  <c r="T152" i="17"/>
  <c r="S152" i="17"/>
  <c r="R152" i="17"/>
  <c r="U151" i="17"/>
  <c r="T151" i="17"/>
  <c r="S151" i="17"/>
  <c r="R151" i="17"/>
  <c r="U150" i="17"/>
  <c r="T150" i="17"/>
  <c r="S150" i="17"/>
  <c r="R150" i="17"/>
  <c r="U149" i="17"/>
  <c r="T149" i="17"/>
  <c r="S149" i="17"/>
  <c r="R149" i="17"/>
  <c r="U148" i="17"/>
  <c r="T148" i="17"/>
  <c r="S148" i="17"/>
  <c r="R148" i="17"/>
  <c r="U147" i="17"/>
  <c r="T147" i="17"/>
  <c r="S147" i="17"/>
  <c r="R147" i="17"/>
  <c r="U146" i="17"/>
  <c r="T146" i="17"/>
  <c r="S146" i="17"/>
  <c r="R146" i="17"/>
  <c r="U145" i="17"/>
  <c r="T145" i="17"/>
  <c r="U142" i="17"/>
  <c r="T142" i="17"/>
  <c r="S142" i="17"/>
  <c r="R142" i="17"/>
  <c r="U141" i="17"/>
  <c r="T141" i="17"/>
  <c r="S141" i="17"/>
  <c r="R141" i="17"/>
  <c r="U140" i="17"/>
  <c r="T140" i="17"/>
  <c r="S140" i="17"/>
  <c r="R140" i="17"/>
  <c r="U139" i="17"/>
  <c r="T139" i="17"/>
  <c r="S139" i="17"/>
  <c r="R139" i="17"/>
  <c r="U137" i="17"/>
  <c r="T137" i="17"/>
  <c r="S137" i="17"/>
  <c r="R137" i="17"/>
  <c r="U136" i="17"/>
  <c r="T136" i="17"/>
  <c r="S136" i="17"/>
  <c r="R136" i="17"/>
  <c r="U133" i="17"/>
  <c r="T133" i="17"/>
  <c r="S133" i="17"/>
  <c r="R133" i="17"/>
  <c r="U132" i="17"/>
  <c r="T132" i="17"/>
  <c r="S132" i="17"/>
  <c r="R132" i="17"/>
  <c r="U131" i="17"/>
  <c r="T131" i="17"/>
  <c r="S131" i="17"/>
  <c r="R131" i="17"/>
  <c r="U130" i="17"/>
  <c r="T130" i="17"/>
  <c r="S130" i="17"/>
  <c r="R130" i="17"/>
  <c r="U124" i="17"/>
  <c r="T124" i="17"/>
  <c r="S124" i="17"/>
  <c r="R124" i="17"/>
  <c r="U121" i="17"/>
  <c r="T121" i="17"/>
  <c r="S121" i="17"/>
  <c r="R121" i="17"/>
  <c r="U116" i="17"/>
  <c r="T116" i="17"/>
  <c r="S116" i="17"/>
  <c r="R116" i="17"/>
  <c r="T111" i="17"/>
  <c r="R111" i="17"/>
  <c r="U105" i="17"/>
  <c r="T105" i="17"/>
  <c r="S105" i="17"/>
  <c r="R105" i="17"/>
  <c r="U101" i="17"/>
  <c r="U102" i="17"/>
  <c r="T101" i="17"/>
  <c r="T102" i="17"/>
  <c r="S102" i="17"/>
  <c r="R102" i="17"/>
  <c r="S101" i="17"/>
  <c r="S100" i="17" s="1"/>
  <c r="R101" i="17"/>
  <c r="R100" i="17" s="1"/>
  <c r="U96" i="17"/>
  <c r="T96" i="17"/>
  <c r="S96" i="17"/>
  <c r="R96" i="17"/>
  <c r="R99" i="17"/>
  <c r="R93" i="17"/>
  <c r="R88" i="17"/>
  <c r="U94" i="17"/>
  <c r="T94" i="17"/>
  <c r="S94" i="17"/>
  <c r="S99" i="17"/>
  <c r="S93" i="17"/>
  <c r="S88" i="17"/>
  <c r="R94" i="17"/>
  <c r="U93" i="17"/>
  <c r="T93" i="17"/>
  <c r="U99" i="17"/>
  <c r="T99" i="17"/>
  <c r="U88" i="17"/>
  <c r="T88" i="17"/>
  <c r="U86" i="17"/>
  <c r="T86" i="17"/>
  <c r="S86" i="17"/>
  <c r="R86" i="17"/>
  <c r="U82" i="17"/>
  <c r="T82" i="17"/>
  <c r="S82" i="17"/>
  <c r="R82" i="17"/>
  <c r="U81" i="17"/>
  <c r="T81" i="17"/>
  <c r="S81" i="17"/>
  <c r="R81" i="17"/>
  <c r="U78" i="17"/>
  <c r="T78" i="17"/>
  <c r="S78" i="17"/>
  <c r="R78" i="17"/>
  <c r="U75" i="17"/>
  <c r="T75" i="17"/>
  <c r="S75" i="17"/>
  <c r="R75" i="17"/>
  <c r="U66" i="17"/>
  <c r="T66" i="17"/>
  <c r="S66" i="17"/>
  <c r="R66" i="17"/>
  <c r="U62" i="17"/>
  <c r="T62" i="17"/>
  <c r="S62" i="17"/>
  <c r="R62" i="17"/>
  <c r="U57" i="17"/>
  <c r="T57" i="17"/>
  <c r="S57" i="17"/>
  <c r="R57" i="17"/>
  <c r="U56" i="17"/>
  <c r="T56" i="17"/>
  <c r="T55" i="17" s="1"/>
  <c r="S56" i="17"/>
  <c r="S55" i="17" s="1"/>
  <c r="R56" i="17"/>
  <c r="R55" i="17" s="1"/>
  <c r="U44" i="17"/>
  <c r="T44" i="17"/>
  <c r="S44" i="17"/>
  <c r="R44" i="17"/>
  <c r="K63" i="17"/>
  <c r="K96" i="17"/>
  <c r="K94" i="17"/>
  <c r="K99" i="17"/>
  <c r="K89" i="17"/>
  <c r="P96" i="17"/>
  <c r="Z96" i="17" s="1"/>
  <c r="P94" i="17"/>
  <c r="Z94" i="17" s="1"/>
  <c r="P93" i="17"/>
  <c r="Z93" i="17" s="1"/>
  <c r="P99" i="17"/>
  <c r="Z99" i="17" s="1"/>
  <c r="P89" i="17"/>
  <c r="Q88" i="17"/>
  <c r="P88" i="17"/>
  <c r="Z88" i="17" s="1"/>
  <c r="K88" i="17"/>
  <c r="Q152" i="17"/>
  <c r="P152" i="17"/>
  <c r="Z152" i="17" s="1"/>
  <c r="P159" i="17"/>
  <c r="Z159" i="17" s="1"/>
  <c r="P188" i="17"/>
  <c r="Z188" i="17" s="1"/>
  <c r="P112" i="17"/>
  <c r="Z112" i="17" s="1"/>
  <c r="P180" i="17"/>
  <c r="Z180" i="17" s="1"/>
  <c r="P187" i="17"/>
  <c r="Z187" i="17" s="1"/>
  <c r="P182" i="17"/>
  <c r="Z182" i="17" s="1"/>
  <c r="P203" i="17"/>
  <c r="Z203" i="17" s="1"/>
  <c r="P156" i="17"/>
  <c r="Z156" i="17" s="1"/>
  <c r="P208" i="17"/>
  <c r="Z208" i="17" s="1"/>
  <c r="K219" i="17"/>
  <c r="K216" i="17"/>
  <c r="K215" i="17"/>
  <c r="K214" i="17"/>
  <c r="K213" i="17"/>
  <c r="K212" i="17"/>
  <c r="K211" i="17"/>
  <c r="K209" i="17"/>
  <c r="K203" i="17"/>
  <c r="K112" i="17"/>
  <c r="K111" i="17"/>
  <c r="K110" i="17" s="1"/>
  <c r="K107" i="17"/>
  <c r="K105" i="17"/>
  <c r="K102" i="17"/>
  <c r="K101" i="17"/>
  <c r="K86" i="17"/>
  <c r="K82" i="17"/>
  <c r="K81" i="17"/>
  <c r="K78" i="17"/>
  <c r="K75" i="17"/>
  <c r="K62" i="17"/>
  <c r="K56" i="17"/>
  <c r="K53" i="17"/>
  <c r="K44" i="17"/>
  <c r="K41" i="17"/>
  <c r="K39" i="17"/>
  <c r="K29" i="17"/>
  <c r="K27" i="17"/>
  <c r="K25" i="17"/>
  <c r="K24" i="17"/>
  <c r="K23" i="17"/>
  <c r="K22" i="17"/>
  <c r="K21" i="17"/>
  <c r="K19" i="17"/>
  <c r="K11" i="17"/>
  <c r="K10" i="17"/>
  <c r="P137" i="17"/>
  <c r="P228" i="17"/>
  <c r="Z228" i="17" s="1"/>
  <c r="P227" i="17"/>
  <c r="Z227" i="17" s="1"/>
  <c r="Q121" i="17"/>
  <c r="P121" i="17"/>
  <c r="Z121" i="17" s="1"/>
  <c r="P116" i="17"/>
  <c r="Z116" i="17" s="1"/>
  <c r="Q156" i="17"/>
  <c r="I206" i="17"/>
  <c r="I205" i="17"/>
  <c r="P130" i="17"/>
  <c r="Z130" i="17" s="1"/>
  <c r="Q151" i="17"/>
  <c r="Q150" i="17"/>
  <c r="Q218" i="17"/>
  <c r="Q141" i="17"/>
  <c r="P141" i="17"/>
  <c r="Z141" i="17" s="1"/>
  <c r="P151" i="17"/>
  <c r="Z151" i="17" s="1"/>
  <c r="Q227" i="17"/>
  <c r="Q57" i="17"/>
  <c r="P57" i="17"/>
  <c r="Z57" i="17" s="1"/>
  <c r="P44" i="17"/>
  <c r="Z44" i="17" s="1"/>
  <c r="Q149" i="17"/>
  <c r="Q148" i="17"/>
  <c r="Q147" i="17"/>
  <c r="Q146" i="17"/>
  <c r="Q145" i="17"/>
  <c r="Q142" i="17"/>
  <c r="P78" i="17"/>
  <c r="Z78" i="17" s="1"/>
  <c r="Q160" i="17"/>
  <c r="Q56" i="17"/>
  <c r="P160" i="17"/>
  <c r="Z160" i="17" s="1"/>
  <c r="P145" i="17"/>
  <c r="Z145" i="17" s="1"/>
  <c r="Q161" i="17"/>
  <c r="P161" i="17"/>
  <c r="Z161" i="17" s="1"/>
  <c r="P131" i="17"/>
  <c r="Z131" i="17" s="1"/>
  <c r="Q132" i="17"/>
  <c r="P132" i="17"/>
  <c r="Z132" i="17" s="1"/>
  <c r="P205" i="17"/>
  <c r="Z205" i="17" s="1"/>
  <c r="P105" i="17"/>
  <c r="Z105" i="17" s="1"/>
  <c r="P39" i="17"/>
  <c r="Z39" i="17" s="1"/>
  <c r="P86" i="17"/>
  <c r="Z86" i="17" s="1"/>
  <c r="P149" i="17"/>
  <c r="Z149" i="17" s="1"/>
  <c r="Q140" i="17"/>
  <c r="Q139" i="17"/>
  <c r="Q102" i="17"/>
  <c r="P102" i="17"/>
  <c r="Z102" i="17" s="1"/>
  <c r="Q110" i="17"/>
  <c r="P111" i="17"/>
  <c r="Q187" i="17"/>
  <c r="Q178" i="17"/>
  <c r="P178" i="17"/>
  <c r="Z178" i="17" s="1"/>
  <c r="Q177" i="17"/>
  <c r="P177" i="17"/>
  <c r="Z177" i="17" s="1"/>
  <c r="Q176" i="17"/>
  <c r="P176" i="17"/>
  <c r="Z176" i="17" s="1"/>
  <c r="Q175" i="17"/>
  <c r="P175" i="17"/>
  <c r="Z175" i="17" s="1"/>
  <c r="Q155" i="17"/>
  <c r="P155" i="17"/>
  <c r="Z155" i="17" s="1"/>
  <c r="P148" i="17"/>
  <c r="Z148" i="17" s="1"/>
  <c r="P147" i="17"/>
  <c r="Z147" i="17" s="1"/>
  <c r="P146" i="17"/>
  <c r="Z146" i="17" s="1"/>
  <c r="P142" i="17"/>
  <c r="Z142" i="17" s="1"/>
  <c r="P140" i="17"/>
  <c r="Z140" i="17" s="1"/>
  <c r="P139" i="17"/>
  <c r="Z139" i="17" s="1"/>
  <c r="P136" i="17"/>
  <c r="Z136" i="17" s="1"/>
  <c r="Q124" i="17"/>
  <c r="P124" i="17"/>
  <c r="Z124" i="17" s="1"/>
  <c r="Q101" i="17"/>
  <c r="P101" i="17"/>
  <c r="Z101" i="17" s="1"/>
  <c r="Q62" i="17"/>
  <c r="P62" i="17"/>
  <c r="Z62" i="17" s="1"/>
  <c r="P56" i="17"/>
  <c r="Z56" i="17" s="1"/>
  <c r="Q8" i="17"/>
  <c r="K115" i="17"/>
  <c r="P7" i="17"/>
  <c r="Z7" i="17" s="1"/>
  <c r="K106" i="17"/>
  <c r="S7" i="17" l="1"/>
  <c r="V267" i="17"/>
  <c r="W267" i="17"/>
  <c r="U7" i="17"/>
  <c r="W262" i="17"/>
  <c r="V262" i="17"/>
  <c r="R238" i="17"/>
  <c r="R261" i="17" s="1"/>
  <c r="R7" i="17"/>
  <c r="W264" i="17"/>
  <c r="V264" i="17"/>
  <c r="T238" i="17"/>
  <c r="T261" i="17" s="1"/>
  <c r="T7" i="17"/>
  <c r="V7" i="17" s="1"/>
  <c r="S238" i="17"/>
  <c r="S261" i="17" s="1"/>
  <c r="T263" i="17"/>
  <c r="W244" i="17"/>
  <c r="V244" i="17"/>
  <c r="U238" i="17"/>
  <c r="U261" i="17" s="1"/>
  <c r="U270" i="17" s="1"/>
  <c r="R263" i="17"/>
  <c r="S263" i="17"/>
  <c r="U263" i="17"/>
  <c r="W241" i="17"/>
  <c r="V241" i="17"/>
  <c r="R242" i="17"/>
  <c r="R265" i="17" s="1"/>
  <c r="T242" i="17"/>
  <c r="T265" i="17" s="1"/>
  <c r="S242" i="17"/>
  <c r="S265" i="17" s="1"/>
  <c r="U242" i="17"/>
  <c r="U265" i="17" s="1"/>
  <c r="U55" i="17"/>
  <c r="T8" i="17"/>
  <c r="R8" i="17"/>
  <c r="R226" i="17" s="1"/>
  <c r="S8" i="17"/>
  <c r="S226" i="17" s="1"/>
  <c r="U100" i="17"/>
  <c r="U8" i="17"/>
  <c r="W101" i="17"/>
  <c r="T100" i="17"/>
  <c r="T115" i="17"/>
  <c r="S115" i="17"/>
  <c r="U115" i="17"/>
  <c r="R115" i="17"/>
  <c r="L229" i="17"/>
  <c r="W187" i="17"/>
  <c r="W112" i="17"/>
  <c r="J208" i="17"/>
  <c r="Y208" i="17" s="1"/>
  <c r="J210" i="17"/>
  <c r="Y210" i="17" s="1"/>
  <c r="W111" i="17"/>
  <c r="W145" i="17"/>
  <c r="W146" i="17"/>
  <c r="W147" i="17"/>
  <c r="W148" i="17"/>
  <c r="W149" i="17"/>
  <c r="W150" i="17"/>
  <c r="W27" i="17"/>
  <c r="W188" i="17"/>
  <c r="W163" i="17"/>
  <c r="W174" i="17"/>
  <c r="W57" i="17"/>
  <c r="W66" i="17"/>
  <c r="W86" i="17"/>
  <c r="W116" i="17"/>
  <c r="W121" i="17"/>
  <c r="W124" i="17"/>
  <c r="W130" i="17"/>
  <c r="W131" i="17"/>
  <c r="W132" i="17"/>
  <c r="W133" i="17"/>
  <c r="W136" i="17"/>
  <c r="W137" i="17"/>
  <c r="W139" i="17"/>
  <c r="W140" i="17"/>
  <c r="W141" i="17"/>
  <c r="W142" i="17"/>
  <c r="W218" i="17"/>
  <c r="W214" i="17"/>
  <c r="W68" i="17"/>
  <c r="W197" i="17"/>
  <c r="W212" i="17"/>
  <c r="W67" i="17"/>
  <c r="W181" i="17"/>
  <c r="W183" i="17"/>
  <c r="W109" i="17"/>
  <c r="W164" i="17"/>
  <c r="W160" i="17"/>
  <c r="W161" i="17"/>
  <c r="W162" i="17"/>
  <c r="W175" i="17"/>
  <c r="W76" i="17"/>
  <c r="W125" i="17"/>
  <c r="W151" i="17"/>
  <c r="W152" i="17"/>
  <c r="W89" i="17"/>
  <c r="W186" i="17"/>
  <c r="W159" i="17"/>
  <c r="W211" i="17"/>
  <c r="W155" i="17"/>
  <c r="W157" i="17"/>
  <c r="W135" i="17"/>
  <c r="W62" i="17"/>
  <c r="W75" i="17"/>
  <c r="W81" i="17"/>
  <c r="W105" i="17"/>
  <c r="W176" i="17"/>
  <c r="W177" i="17"/>
  <c r="W178" i="17"/>
  <c r="W180" i="17"/>
  <c r="W182" i="17"/>
  <c r="W201" i="17"/>
  <c r="W203" i="17"/>
  <c r="W205" i="17"/>
  <c r="W206" i="17"/>
  <c r="W207" i="17"/>
  <c r="W209" i="17"/>
  <c r="W219" i="17"/>
  <c r="W107" i="17"/>
  <c r="W29" i="17"/>
  <c r="W23" i="17"/>
  <c r="W21" i="17"/>
  <c r="W202" i="17"/>
  <c r="W216" i="17"/>
  <c r="W213" i="17"/>
  <c r="W215" i="17"/>
  <c r="W158" i="17"/>
  <c r="W179" i="17"/>
  <c r="W153" i="17"/>
  <c r="W156" i="17"/>
  <c r="W113" i="17"/>
  <c r="W102" i="17"/>
  <c r="W99" i="17"/>
  <c r="W96" i="17"/>
  <c r="W94" i="17"/>
  <c r="W88" i="17"/>
  <c r="W82" i="17"/>
  <c r="W78" i="17"/>
  <c r="W53" i="17"/>
  <c r="W44" i="17"/>
  <c r="W42" i="17"/>
  <c r="W41" i="17"/>
  <c r="W39" i="17"/>
  <c r="W35" i="17"/>
  <c r="W34" i="17"/>
  <c r="W25" i="17"/>
  <c r="W24" i="17"/>
  <c r="W22" i="17"/>
  <c r="W19" i="17"/>
  <c r="W17" i="17"/>
  <c r="W16" i="17"/>
  <c r="W11" i="17"/>
  <c r="V173" i="17"/>
  <c r="W173" i="17"/>
  <c r="W56" i="17"/>
  <c r="V253" i="17"/>
  <c r="W33" i="17"/>
  <c r="W10" i="17"/>
  <c r="W63" i="17"/>
  <c r="S87" i="17"/>
  <c r="U87" i="17"/>
  <c r="R87" i="17"/>
  <c r="T87" i="17"/>
  <c r="Z89" i="17"/>
  <c r="U208" i="17"/>
  <c r="V38" i="17"/>
  <c r="T208" i="17"/>
  <c r="S138" i="17"/>
  <c r="V42" i="17"/>
  <c r="R106" i="17"/>
  <c r="Y19" i="17"/>
  <c r="R208" i="17"/>
  <c r="V179" i="17"/>
  <c r="K55" i="17"/>
  <c r="V186" i="17"/>
  <c r="V146" i="17"/>
  <c r="V147" i="17"/>
  <c r="V149" i="17"/>
  <c r="V157" i="17"/>
  <c r="V160" i="17"/>
  <c r="V214" i="17"/>
  <c r="V82" i="17"/>
  <c r="V136" i="17"/>
  <c r="V140" i="17"/>
  <c r="V216" i="17"/>
  <c r="V67" i="17"/>
  <c r="V183" i="17"/>
  <c r="Y200" i="17"/>
  <c r="V124" i="17"/>
  <c r="V35" i="17"/>
  <c r="Z137" i="17"/>
  <c r="Y137" i="17"/>
  <c r="V182" i="17"/>
  <c r="V53" i="17"/>
  <c r="P110" i="17"/>
  <c r="Z110" i="17" s="1"/>
  <c r="Z111" i="17"/>
  <c r="V200" i="17"/>
  <c r="S204" i="17"/>
  <c r="T204" i="17"/>
  <c r="V209" i="17"/>
  <c r="W227" i="17"/>
  <c r="V218" i="17"/>
  <c r="U106" i="17"/>
  <c r="V211" i="17"/>
  <c r="V10" i="17"/>
  <c r="R210" i="17"/>
  <c r="V158" i="17"/>
  <c r="Q55" i="17"/>
  <c r="Q174" i="17"/>
  <c r="Q100" i="17"/>
  <c r="V75" i="17"/>
  <c r="V164" i="17"/>
  <c r="V25" i="17"/>
  <c r="V68" i="17"/>
  <c r="U210" i="17"/>
  <c r="V27" i="17"/>
  <c r="V108" i="17"/>
  <c r="V94" i="17"/>
  <c r="V29" i="17"/>
  <c r="V187" i="17"/>
  <c r="U138" i="17"/>
  <c r="T138" i="17"/>
  <c r="R138" i="17"/>
  <c r="V163" i="17"/>
  <c r="V180" i="17"/>
  <c r="V111" i="17"/>
  <c r="T106" i="17"/>
  <c r="V19" i="17"/>
  <c r="V156" i="17"/>
  <c r="U204" i="17"/>
  <c r="V188" i="17"/>
  <c r="Q204" i="17"/>
  <c r="V112" i="17"/>
  <c r="J204" i="17"/>
  <c r="Y204" i="17" s="1"/>
  <c r="P174" i="17"/>
  <c r="Z174" i="17" s="1"/>
  <c r="V153" i="17"/>
  <c r="V102" i="17"/>
  <c r="P100" i="17"/>
  <c r="Z100" i="17" s="1"/>
  <c r="J100" i="17"/>
  <c r="Y100" i="17" s="1"/>
  <c r="J55" i="17"/>
  <c r="V159" i="17"/>
  <c r="K100" i="17"/>
  <c r="Q138" i="17"/>
  <c r="V41" i="17"/>
  <c r="V197" i="17"/>
  <c r="P210" i="17"/>
  <c r="Z210" i="17" s="1"/>
  <c r="J7" i="17"/>
  <c r="Y7" i="17" s="1"/>
  <c r="K7" i="17"/>
  <c r="V34" i="17"/>
  <c r="V24" i="17"/>
  <c r="V22" i="17"/>
  <c r="F54" i="17"/>
  <c r="V17" i="17"/>
  <c r="P106" i="17"/>
  <c r="Z106" i="17" s="1"/>
  <c r="V56" i="17"/>
  <c r="V130" i="17"/>
  <c r="V133" i="17"/>
  <c r="V139" i="17"/>
  <c r="V141" i="17"/>
  <c r="V142" i="17"/>
  <c r="V145" i="17"/>
  <c r="V148" i="17"/>
  <c r="V151" i="17"/>
  <c r="V131" i="17"/>
  <c r="P90" i="17"/>
  <c r="Z90" i="17" s="1"/>
  <c r="V57" i="17"/>
  <c r="V62" i="17"/>
  <c r="V88" i="17"/>
  <c r="V96" i="17"/>
  <c r="S210" i="17"/>
  <c r="T210" i="17"/>
  <c r="V213" i="17"/>
  <c r="V101" i="17"/>
  <c r="V152" i="17"/>
  <c r="V162" i="17"/>
  <c r="V178" i="17"/>
  <c r="V201" i="17"/>
  <c r="V203" i="17"/>
  <c r="V206" i="17"/>
  <c r="V227" i="17"/>
  <c r="R204" i="17"/>
  <c r="V212" i="17"/>
  <c r="V116" i="17"/>
  <c r="V107" i="17"/>
  <c r="V137" i="17"/>
  <c r="V155" i="17"/>
  <c r="V196" i="17"/>
  <c r="V228" i="17"/>
  <c r="V21" i="17"/>
  <c r="P204" i="17"/>
  <c r="Z204" i="17" s="1"/>
  <c r="P138" i="17"/>
  <c r="V132" i="17"/>
  <c r="V161" i="17"/>
  <c r="V23" i="17"/>
  <c r="Q210" i="17"/>
  <c r="V33" i="17"/>
  <c r="V121" i="17"/>
  <c r="V215" i="17"/>
  <c r="V16" i="17"/>
  <c r="G54" i="17"/>
  <c r="V66" i="17"/>
  <c r="V63" i="17"/>
  <c r="V113" i="17"/>
  <c r="T110" i="17"/>
  <c r="V177" i="17"/>
  <c r="P55" i="17"/>
  <c r="V181" i="17"/>
  <c r="V15" i="17"/>
  <c r="V135" i="17"/>
  <c r="V175" i="17"/>
  <c r="V176" i="17"/>
  <c r="V89" i="17"/>
  <c r="K8" i="17"/>
  <c r="V174" i="17"/>
  <c r="V150" i="17"/>
  <c r="V125" i="17"/>
  <c r="P8" i="17"/>
  <c r="V109" i="17"/>
  <c r="V105" i="17"/>
  <c r="V44" i="17"/>
  <c r="V39" i="17"/>
  <c r="V11" i="17"/>
  <c r="V99" i="17"/>
  <c r="V93" i="17"/>
  <c r="V86" i="17"/>
  <c r="V81" i="17"/>
  <c r="V78" i="17"/>
  <c r="V219" i="17"/>
  <c r="L54" i="17"/>
  <c r="N54" i="17"/>
  <c r="M54" i="17"/>
  <c r="P87" i="17"/>
  <c r="Z87" i="17" s="1"/>
  <c r="O54" i="17"/>
  <c r="Q87" i="17"/>
  <c r="V205" i="17"/>
  <c r="V207" i="17"/>
  <c r="V202" i="17"/>
  <c r="V76" i="17"/>
  <c r="T90" i="17"/>
  <c r="W90" i="17" s="1"/>
  <c r="S106" i="17"/>
  <c r="V13" i="17"/>
  <c r="P115" i="17"/>
  <c r="Z115" i="17" s="1"/>
  <c r="K87" i="17"/>
  <c r="H54" i="17"/>
  <c r="R270" i="17" l="1"/>
  <c r="S270" i="17"/>
  <c r="T270" i="17"/>
  <c r="T226" i="17"/>
  <c r="P226" i="17"/>
  <c r="U226" i="17"/>
  <c r="J226" i="17"/>
  <c r="Y226" i="17" s="1"/>
  <c r="V240" i="17"/>
  <c r="V265" i="17"/>
  <c r="W265" i="17"/>
  <c r="V263" i="17"/>
  <c r="W263" i="17"/>
  <c r="V261" i="17"/>
  <c r="W261" i="17"/>
  <c r="W7" i="17"/>
  <c r="V55" i="17"/>
  <c r="W55" i="17"/>
  <c r="W240" i="17"/>
  <c r="W253" i="17"/>
  <c r="W238" i="17"/>
  <c r="W239" i="17"/>
  <c r="V239" i="17"/>
  <c r="W249" i="17"/>
  <c r="V249" i="17"/>
  <c r="W247" i="17"/>
  <c r="V247" i="17"/>
  <c r="V242" i="17"/>
  <c r="W242" i="17"/>
  <c r="R257" i="17"/>
  <c r="W204" i="17"/>
  <c r="W138" i="17"/>
  <c r="S257" i="17"/>
  <c r="W208" i="17"/>
  <c r="W210" i="17"/>
  <c r="W115" i="17"/>
  <c r="W106" i="17"/>
  <c r="W100" i="17"/>
  <c r="W87" i="17"/>
  <c r="U257" i="17"/>
  <c r="V110" i="17"/>
  <c r="W110" i="17"/>
  <c r="T257" i="17"/>
  <c r="V115" i="17"/>
  <c r="V87" i="17"/>
  <c r="V208" i="17"/>
  <c r="V238" i="17"/>
  <c r="Z8" i="17"/>
  <c r="V8" i="17"/>
  <c r="S54" i="17"/>
  <c r="R54" i="17"/>
  <c r="Z138" i="17"/>
  <c r="V204" i="17"/>
  <c r="V138" i="17"/>
  <c r="V106" i="17"/>
  <c r="Z55" i="17"/>
  <c r="Y55" i="17"/>
  <c r="V210" i="17"/>
  <c r="V100" i="17"/>
  <c r="V90" i="17"/>
  <c r="T54" i="17"/>
  <c r="W8" i="17"/>
  <c r="L6" i="17"/>
  <c r="P54" i="17"/>
  <c r="Z54" i="17" s="1"/>
  <c r="Q54" i="17"/>
  <c r="O229" i="17"/>
  <c r="Q233" i="17"/>
  <c r="Q226" i="17"/>
  <c r="P233" i="17"/>
  <c r="O6" i="17"/>
  <c r="M6" i="17"/>
  <c r="M229" i="17"/>
  <c r="N229" i="17"/>
  <c r="N6" i="17"/>
  <c r="J54" i="17"/>
  <c r="Y54" i="17" s="1"/>
  <c r="U54" i="17"/>
  <c r="K54" i="17"/>
  <c r="V226" i="17" l="1"/>
  <c r="W270" i="17"/>
  <c r="V270" i="17"/>
  <c r="W54" i="17"/>
  <c r="V257" i="17"/>
  <c r="W257" i="17"/>
  <c r="P229" i="17"/>
  <c r="Z226" i="17"/>
  <c r="P6" i="17"/>
  <c r="Z6" i="17" s="1"/>
  <c r="Q6" i="17"/>
  <c r="Q229" i="17"/>
  <c r="V54" i="17"/>
  <c r="S220" i="17"/>
  <c r="T220" i="17"/>
  <c r="U220" i="17"/>
  <c r="F6" i="17"/>
  <c r="R220" i="17"/>
  <c r="Z229" i="17" l="1"/>
  <c r="W220" i="17"/>
  <c r="W226" i="17"/>
  <c r="R6" i="17"/>
  <c r="S6" i="17"/>
  <c r="T233" i="17"/>
  <c r="K226" i="17"/>
  <c r="G229" i="17"/>
  <c r="U233" i="17"/>
  <c r="F229" i="17"/>
  <c r="H229" i="17"/>
  <c r="V220" i="17"/>
  <c r="G6" i="17"/>
  <c r="R233" i="17"/>
  <c r="H6" i="17"/>
  <c r="S233" i="17"/>
  <c r="I96" i="17" l="1"/>
  <c r="I127" i="17"/>
  <c r="I199" i="17"/>
  <c r="I92" i="17"/>
  <c r="I193" i="17"/>
  <c r="I103" i="17"/>
  <c r="I65" i="17"/>
  <c r="I36" i="17"/>
  <c r="I114" i="17"/>
  <c r="I51" i="17"/>
  <c r="I48" i="17"/>
  <c r="I166" i="17"/>
  <c r="I49" i="17"/>
  <c r="U6" i="17"/>
  <c r="I168" i="17"/>
  <c r="I169" i="17"/>
  <c r="I129" i="17"/>
  <c r="I50" i="17"/>
  <c r="I254" i="17" s="1"/>
  <c r="I91" i="17"/>
  <c r="I118" i="17"/>
  <c r="I170" i="17"/>
  <c r="I246" i="17" s="1"/>
  <c r="I192" i="17"/>
  <c r="I72" i="17"/>
  <c r="I70" i="17"/>
  <c r="I60" i="17"/>
  <c r="I74" i="17"/>
  <c r="I71" i="17"/>
  <c r="I77" i="17"/>
  <c r="I55" i="17"/>
  <c r="I8" i="17"/>
  <c r="I126" i="17"/>
  <c r="I172" i="17"/>
  <c r="I198" i="17"/>
  <c r="I128" i="17"/>
  <c r="I194" i="17"/>
  <c r="I190" i="17"/>
  <c r="I165" i="17"/>
  <c r="I191" i="17"/>
  <c r="I167" i="17"/>
  <c r="I195" i="17"/>
  <c r="I189" i="17"/>
  <c r="I117" i="17"/>
  <c r="I120" i="17"/>
  <c r="I83" i="17"/>
  <c r="I119" i="17"/>
  <c r="I31" i="17"/>
  <c r="I52" i="17"/>
  <c r="I45" i="17"/>
  <c r="I43" i="17"/>
  <c r="I40" i="17"/>
  <c r="I28" i="17"/>
  <c r="I30" i="17"/>
  <c r="I97" i="17"/>
  <c r="I98" i="17"/>
  <c r="I79" i="17"/>
  <c r="I104" i="17"/>
  <c r="I225" i="17"/>
  <c r="I20" i="17"/>
  <c r="I89" i="17"/>
  <c r="I217" i="17"/>
  <c r="V233" i="17"/>
  <c r="T6" i="17"/>
  <c r="I57" i="17"/>
  <c r="I58" i="17"/>
  <c r="I184" i="17"/>
  <c r="I185" i="17"/>
  <c r="I226" i="17"/>
  <c r="I134" i="17"/>
  <c r="W233" i="17"/>
  <c r="I220" i="17"/>
  <c r="I124" i="17"/>
  <c r="I224" i="17"/>
  <c r="I222" i="17"/>
  <c r="I95" i="17"/>
  <c r="I125" i="17"/>
  <c r="I223" i="17"/>
  <c r="I221" i="17"/>
  <c r="T229" i="17"/>
  <c r="K229" i="17"/>
  <c r="J229" i="17"/>
  <c r="V236" i="17" s="1"/>
  <c r="U236" i="17"/>
  <c r="U229" i="17"/>
  <c r="I22" i="17"/>
  <c r="I187" i="17"/>
  <c r="I76" i="17"/>
  <c r="I215" i="17"/>
  <c r="I23" i="17"/>
  <c r="I39" i="17"/>
  <c r="I81" i="17"/>
  <c r="I196" i="17"/>
  <c r="I137" i="17"/>
  <c r="I102" i="17"/>
  <c r="I106" i="17"/>
  <c r="I212" i="17"/>
  <c r="I188" i="17"/>
  <c r="I208" i="17"/>
  <c r="I111" i="17"/>
  <c r="I21" i="17"/>
  <c r="I163" i="17"/>
  <c r="I136" i="17"/>
  <c r="I78" i="17"/>
  <c r="I66" i="17"/>
  <c r="I19" i="17"/>
  <c r="I109" i="17"/>
  <c r="I99" i="17"/>
  <c r="I197" i="17"/>
  <c r="I113" i="17"/>
  <c r="I201" i="17"/>
  <c r="I93" i="17"/>
  <c r="I213" i="17"/>
  <c r="I25" i="17"/>
  <c r="I42" i="17"/>
  <c r="I54" i="17"/>
  <c r="I38" i="17"/>
  <c r="I63" i="17"/>
  <c r="I88" i="17"/>
  <c r="I7" i="17"/>
  <c r="J6" i="17"/>
  <c r="Y6" i="17" s="1"/>
  <c r="I135" i="17"/>
  <c r="I82" i="17"/>
  <c r="I164" i="17"/>
  <c r="I130" i="17"/>
  <c r="K6" i="17"/>
  <c r="I203" i="17"/>
  <c r="I214" i="17"/>
  <c r="I207" i="17"/>
  <c r="I219" i="17"/>
  <c r="I186" i="17"/>
  <c r="I158" i="17"/>
  <c r="I131" i="17"/>
  <c r="I100" i="17"/>
  <c r="I11" i="17"/>
  <c r="I157" i="17"/>
  <c r="I87" i="17"/>
  <c r="I101" i="17"/>
  <c r="I182" i="17"/>
  <c r="I34" i="17"/>
  <c r="I41" i="17"/>
  <c r="I107" i="17"/>
  <c r="I108" i="17"/>
  <c r="I209" i="17"/>
  <c r="I180" i="17"/>
  <c r="I105" i="17"/>
  <c r="I211" i="17"/>
  <c r="I200" i="17"/>
  <c r="I133" i="17"/>
  <c r="I75" i="17"/>
  <c r="I56" i="17"/>
  <c r="I15" i="17"/>
  <c r="I181" i="17"/>
  <c r="I216" i="17"/>
  <c r="I159" i="17"/>
  <c r="I27" i="17"/>
  <c r="I202" i="17"/>
  <c r="I44" i="17"/>
  <c r="I10" i="17"/>
  <c r="I210" i="17"/>
  <c r="I24" i="17"/>
  <c r="I183" i="17"/>
  <c r="I16" i="17"/>
  <c r="I112" i="17"/>
  <c r="I53" i="17"/>
  <c r="I33" i="17"/>
  <c r="I94" i="17"/>
  <c r="I116" i="17"/>
  <c r="I62" i="17"/>
  <c r="I86" i="17"/>
  <c r="I115" i="17"/>
  <c r="I29" i="17"/>
  <c r="I17" i="17"/>
  <c r="I35" i="17"/>
  <c r="I13" i="17"/>
  <c r="I173" i="17"/>
  <c r="S229" i="17"/>
  <c r="R229" i="17"/>
  <c r="V6" i="17" l="1"/>
  <c r="I251" i="17"/>
  <c r="W6" i="17"/>
  <c r="Y229" i="17"/>
  <c r="V229" i="17"/>
  <c r="W229" i="17"/>
  <c r="W236" i="17"/>
  <c r="I257" i="17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41050100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41050200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41050300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 410539
</t>
        </r>
      </text>
    </comment>
    <comment ref="E63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0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8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</commentList>
</comments>
</file>

<file path=xl/sharedStrings.xml><?xml version="1.0" encoding="utf-8"?>
<sst xmlns="http://schemas.openxmlformats.org/spreadsheetml/2006/main" count="597" uniqueCount="479">
  <si>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</si>
  <si>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</si>
  <si>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</si>
  <si>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</si>
  <si>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</si>
  <si>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</si>
  <si>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</si>
  <si>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</si>
  <si>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</si>
  <si>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</si>
  <si>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</si>
  <si>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</si>
  <si>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</si>
  <si>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</si>
  <si>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</si>
  <si>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</si>
  <si>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</si>
  <si>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</si>
  <si>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</si>
  <si>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</si>
  <si>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</si>
  <si>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</si>
  <si>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</si>
  <si>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</si>
  <si>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</si>
  <si>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</si>
  <si>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</si>
  <si>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</si>
  <si>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</si>
  <si>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</si>
  <si>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</si>
  <si>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</si>
  <si>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</si>
  <si>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</si>
  <si>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</si>
  <si>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</si>
  <si>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</si>
  <si>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</si>
  <si>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</si>
  <si>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</si>
  <si>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</si>
  <si>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</si>
  <si>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</si>
  <si>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</si>
  <si>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</si>
  <si>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</si>
  <si>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</si>
  <si>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</si>
  <si>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</si>
  <si>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</si>
  <si>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</si>
  <si>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</si>
  <si>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</si>
  <si>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</si>
  <si>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</si>
  <si>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</si>
  <si>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</si>
  <si>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</si>
  <si>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</si>
  <si>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</si>
  <si>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</si>
  <si>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</si>
  <si>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</si>
  <si>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</si>
  <si>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</si>
  <si>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</si>
  <si>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</si>
  <si>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</si>
  <si>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</si>
  <si>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</si>
  <si>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</si>
  <si>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</si>
  <si>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</si>
  <si>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</si>
  <si>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</si>
  <si>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</si>
  <si>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</si>
  <si>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</si>
  <si>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</si>
  <si>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</si>
  <si>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</si>
  <si>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</si>
  <si>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</si>
  <si>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</si>
  <si>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</si>
  <si>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</si>
  <si>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</si>
  <si>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</si>
  <si>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</si>
  <si>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</si>
  <si>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</si>
  <si>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</si>
  <si>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</si>
  <si>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</si>
  <si>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</si>
  <si>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</si>
  <si>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</si>
  <si>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</si>
  <si>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</si>
  <si>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</si>
  <si>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</si>
  <si>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</si>
  <si>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</si>
  <si>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</si>
  <si>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</si>
  <si>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</si>
  <si>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</si>
  <si>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</si>
  <si>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</si>
  <si>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</si>
  <si>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</si>
  <si>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</si>
  <si>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</si>
  <si>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</si>
  <si>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</si>
  <si>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</si>
  <si>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</si>
  <si>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</si>
  <si>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</si>
  <si>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</si>
  <si>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</si>
  <si>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</si>
  <si>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</si>
  <si>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</si>
  <si>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</si>
  <si>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</si>
  <si>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</si>
  <si>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</si>
  <si>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</si>
  <si>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</si>
  <si>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</si>
  <si>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</si>
  <si>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</si>
  <si>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</si>
  <si>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</si>
  <si>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</si>
  <si>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</si>
  <si>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</si>
  <si>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</si>
  <si>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</si>
  <si>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</si>
  <si>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</si>
  <si>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</si>
  <si>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</si>
  <si>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</si>
  <si>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</si>
  <si>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</si>
  <si>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</si>
  <si>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</si>
  <si>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</si>
  <si>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</si>
  <si>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</si>
  <si>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</si>
  <si>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</si>
  <si>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</si>
  <si>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</si>
  <si>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</si>
  <si>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</si>
  <si>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</si>
  <si>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</si>
  <si>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</si>
  <si>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</si>
  <si>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</si>
  <si>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</si>
  <si>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</si>
  <si>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</si>
  <si>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</si>
  <si>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</si>
  <si>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</si>
  <si>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</si>
  <si>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</si>
  <si>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</si>
  <si>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</si>
  <si>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</si>
  <si>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</si>
  <si>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</si>
  <si>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</si>
  <si>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</si>
  <si>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</si>
  <si>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</si>
  <si>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</si>
  <si>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</si>
  <si>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</si>
  <si>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</si>
  <si>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</si>
  <si>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</si>
  <si>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</si>
  <si>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</si>
  <si>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</si>
  <si>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</si>
  <si>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</si>
  <si>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</si>
  <si>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</si>
  <si>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</si>
  <si>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</si>
  <si>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</si>
  <si>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</si>
  <si>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</si>
  <si>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</si>
  <si>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</si>
  <si>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</si>
  <si>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</si>
  <si>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</si>
  <si>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</si>
  <si>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</si>
  <si>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</si>
  <si>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</si>
  <si>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</si>
  <si>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</si>
  <si>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</si>
  <si>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</si>
  <si>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</si>
  <si>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</si>
  <si>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</si>
  <si>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</si>
  <si>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</si>
  <si>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</si>
  <si>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</si>
  <si>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</si>
  <si>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</si>
  <si>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</si>
  <si>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</si>
  <si>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</si>
  <si>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</si>
  <si>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</si>
  <si>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</si>
  <si>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</si>
  <si>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</si>
  <si>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</si>
  <si>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</si>
  <si>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</si>
  <si>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</si>
  <si>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</si>
  <si>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</si>
  <si>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</si>
  <si>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</si>
  <si>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</si>
  <si>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</si>
  <si>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</si>
  <si>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</si>
  <si>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</si>
  <si>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</si>
  <si>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</si>
  <si>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</si>
  <si>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</si>
  <si>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</si>
  <si>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</si>
  <si>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</si>
  <si>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</si>
  <si>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</si>
  <si>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</si>
  <si>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</si>
  <si>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</si>
  <si>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</si>
  <si>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</si>
  <si>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</si>
  <si>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</si>
  <si>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</si>
  <si>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</si>
  <si>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</si>
  <si>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</si>
  <si>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</si>
  <si>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</si>
  <si>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</si>
  <si>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</si>
  <si>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</si>
  <si>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</si>
  <si>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</si>
  <si>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</si>
  <si>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</si>
  <si>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</si>
  <si>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</si>
  <si>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</si>
  <si>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</si>
  <si>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</si>
  <si>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</si>
  <si>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</si>
  <si>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</si>
  <si>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</si>
  <si>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</si>
  <si>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</si>
  <si>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</si>
  <si>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</si>
  <si>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</si>
  <si>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</si>
  <si>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</si>
  <si>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</si>
  <si>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</si>
  <si>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</si>
  <si>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</si>
  <si>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</si>
  <si>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</si>
  <si>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</si>
  <si>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</si>
  <si>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</si>
  <si>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</si>
  <si>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</si>
  <si>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</si>
  <si>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субвенція 30 км зона</t>
  </si>
  <si>
    <t>медична субвенція</t>
  </si>
  <si>
    <t>субвенція на інсулін</t>
  </si>
  <si>
    <t>субвенція на соціально-екон.розвиток окремих територій</t>
  </si>
  <si>
    <t>субвенція ЧАЕС</t>
  </si>
  <si>
    <t>субвенція на реабцентр</t>
  </si>
  <si>
    <t>субвенція на погашення різниці в тарифах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</si>
  <si>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</si>
  <si>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</si>
  <si>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</si>
  <si>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</si>
  <si>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</si>
  <si>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</si>
  <si>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</si>
  <si>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</si>
  <si>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</si>
  <si>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</si>
  <si>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</si>
  <si>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</si>
  <si>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</si>
  <si>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</si>
  <si>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</si>
  <si>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</si>
  <si>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</si>
  <si>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</si>
  <si>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</si>
  <si>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</si>
  <si>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</si>
  <si>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</si>
  <si>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</si>
  <si>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</si>
  <si>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</si>
  <si>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</si>
  <si>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</si>
  <si>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</si>
  <si>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</si>
  <si>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</si>
  <si>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</si>
  <si>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</si>
  <si>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</si>
  <si>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</si>
  <si>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</si>
  <si>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</si>
  <si>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</si>
  <si>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</si>
  <si>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</si>
  <si>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</si>
  <si>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</si>
  <si>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</si>
  <si>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</si>
  <si>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</si>
  <si>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</si>
  <si>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</si>
  <si>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</si>
  <si>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</si>
  <si>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</si>
  <si>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</si>
  <si>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</si>
  <si>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</si>
  <si>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</si>
  <si>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</si>
  <si>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</si>
  <si>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</si>
  <si>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</si>
  <si>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</si>
  <si>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</si>
  <si>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</si>
  <si>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</si>
  <si>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</si>
  <si>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</si>
  <si>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</si>
  <si>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</si>
  <si>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</si>
  <si>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</si>
  <si>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</si>
  <si>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</si>
  <si>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</si>
  <si>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</si>
  <si>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</si>
  <si>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</si>
  <si>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</si>
  <si>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</si>
  <si>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</si>
  <si>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</si>
  <si>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</si>
  <si>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</si>
  <si>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</si>
  <si>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</si>
  <si>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</si>
  <si>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</si>
  <si>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</si>
  <si>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</si>
  <si>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</si>
  <si>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</si>
  <si>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</si>
  <si>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</si>
  <si>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</si>
  <si>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</si>
  <si>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</si>
  <si>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</si>
  <si>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</si>
  <si>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</si>
  <si>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</si>
  <si>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</si>
  <si>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7370</t>
  </si>
  <si>
    <t>Реалізація інших заходів щодо соціально-економічного розвитку територій</t>
  </si>
  <si>
    <t>за рах субвенції з державного бюджету на забезпечення якісної, сучасної та доступної загальної середньої освіти "Нова українська школа"</t>
  </si>
  <si>
    <t>за рах освітньої субвенції з державного бюджету на оснащення кабінетів та на початкову школу (обласний залишок)</t>
  </si>
  <si>
    <t>в т. ч.: за рах субвенції з обласного бюджету (бюджету розвитку) на реконструкцію ЗОШ №2</t>
  </si>
  <si>
    <t>Заступник начальника бюджетного відділу</t>
  </si>
  <si>
    <t>В.Петрина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</si>
  <si>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</si>
  <si>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</si>
  <si>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</si>
  <si>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</si>
  <si>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6013</t>
  </si>
  <si>
    <t>3223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</si>
  <si>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</si>
  <si>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</si>
  <si>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</si>
  <si>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</si>
  <si>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субвенція на компенсацію за жилі приміщення (інші держави)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</si>
  <si>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</si>
  <si>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3222</t>
  </si>
  <si>
    <t>субвенція на компенсацію за жилі приміщення (переміщені особи)</t>
  </si>
  <si>
    <t xml:space="preserve"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</si>
  <si>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</si>
  <si>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</si>
  <si>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</si>
  <si>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в т.ч. за рахунок субвенції з державного бюджету по 30-км зоні спостереження (протирад.укриття №64382) (обласна частка)</t>
  </si>
  <si>
    <t>за рах залишку субвенції з державного бюджету на здійснення заходів щодо соц-економічного розвитку окремих територій (Нова українська школа)(41034501)</t>
  </si>
  <si>
    <t xml:space="preserve">  </t>
  </si>
  <si>
    <t>за рах субвенції з державного бюджету по 30-км зоні (пот.ремонт ЗНЗ №1)</t>
  </si>
  <si>
    <t>за рах субвенції з державного бюджету по 30-км зоні (кап.ремонт ДНЗ №5, 6, 8)</t>
  </si>
  <si>
    <t>за рах субвенції з державного бюджету по 30-км зоні (пот.ремонт центру дозвілля)</t>
  </si>
  <si>
    <t xml:space="preserve"> в т.ч. за рахунок субвенції з державного бюджету по 30-км зоні спостереження (протирад.укриття №65080, пот.ремонт; протирад.укриття №64383, кап. ремонт)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</si>
  <si>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</si>
  <si>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</si>
  <si>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8500</t>
  </si>
  <si>
    <t>Нерозподілені трансферти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</si>
  <si>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</si>
  <si>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</si>
  <si>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</si>
  <si>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в т.ч. за рахунок субвенції з державного бюджету місцевим бюджетам </t>
  </si>
  <si>
    <t>7442</t>
  </si>
  <si>
    <t>Утримання та розвиток інших об'єктів транспортної інфраструктури</t>
  </si>
  <si>
    <t>в т. ч.: за рах субвенції з обласного бюджету (бюджету розвитку) на ремонт покрівлі ДНЗ №3</t>
  </si>
  <si>
    <t>за рах залишку субвенції з державного бюджету на здійснення заходів щодо соц-економічного розвитку окремих територій (заміна вікон та дверей ДНЗ №11, ДНЗ №12) (41034501)</t>
  </si>
  <si>
    <t xml:space="preserve">за рах субвенції з державного бюджету на здійснення заходів щодо соц-економічного розвитку окремих територій </t>
  </si>
  <si>
    <t>субвенція на компенсацію за жилі приміщення (сім'ї загиблих осіб особи)</t>
  </si>
  <si>
    <t>за рах субвенції з державного бюджету на здійснення заходів щодо соц-економічного розвитку окремих територій</t>
  </si>
  <si>
    <t>(тис.грн)</t>
  </si>
  <si>
    <t>затверджено розписом на рік з урахуванням внесених змін</t>
  </si>
  <si>
    <t>8340</t>
  </si>
  <si>
    <t>Природоохоронні заходи за рахунок цільових фондів</t>
  </si>
  <si>
    <t>в т. ч.: за рах освітньої субвенції з держ бюджету (41033900)</t>
  </si>
  <si>
    <t>за рах субвенції з державного бюджету на надання державної підтримки особам з особливими освітніми потребами (41051200)</t>
  </si>
  <si>
    <t>в тому числі за рахунок медичної субвенції (41034200)</t>
  </si>
  <si>
    <t>в т. ч. за рах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</si>
  <si>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в т. ч. за рах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</si>
  <si>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</si>
  <si>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</si>
  <si>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</si>
  <si>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</si>
  <si>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</si>
  <si>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</si>
  <si>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медична субвенція 41034200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</si>
  <si>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</si>
  <si>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</si>
  <si>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</si>
  <si>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</si>
  <si>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в т.ч.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 шляхом компенсації вартості путівок</t>
  </si>
  <si>
    <t xml:space="preserve">                Аналіз виконання бюджету м.Вараш по видатках та кредитуванню станом на 01.04.2019 року</t>
  </si>
  <si>
    <t>затверджено на 01.04.2019</t>
  </si>
  <si>
    <t>виконано станом на 01.04.2019</t>
  </si>
  <si>
    <t>3049</t>
  </si>
  <si>
    <t>3086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</si>
  <si>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</si>
  <si>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</si>
  <si>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Будівництво інших об'єктів комунальної власності</t>
  </si>
  <si>
    <t>КПКВКМБ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</si>
</sst>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5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  <font>
      <sz val="16"/>
      <name val="Arial Cyr"/>
      <family val="2"/>
      <charset val="204"/>
    </font>
    <font>
      <b/>
      <i/>
      <sz val="12"/>
      <name val="Arial Cyr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39" fillId="0" borderId="0"/>
  </cellStyleXfs>
  <cellXfs count="9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5" fontId="1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3" xfId="0" applyFont="1" applyFill="1" applyBorder="1" applyAlignment="1"/>
    <xf numFmtId="165" fontId="15" fillId="2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/>
    <xf numFmtId="0" fontId="9" fillId="0" borderId="5" xfId="0" applyFont="1" applyBorder="1" applyAlignment="1">
      <alignment horizontal="center"/>
    </xf>
    <xf numFmtId="0" fontId="3" fillId="0" borderId="3" xfId="0" applyFont="1" applyBorder="1"/>
    <xf numFmtId="0" fontId="8" fillId="0" borderId="17" xfId="0" applyFont="1" applyFill="1" applyBorder="1" applyAlignment="1"/>
    <xf numFmtId="0" fontId="2" fillId="0" borderId="19" xfId="0" applyFont="1" applyFill="1" applyBorder="1"/>
    <xf numFmtId="165" fontId="1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49" fontId="9" fillId="0" borderId="14" xfId="0" applyNumberFormat="1" applyFont="1" applyBorder="1" applyAlignment="1">
      <alignment horizontal="center"/>
    </xf>
    <xf numFmtId="0" fontId="8" fillId="0" borderId="36" xfId="0" applyFont="1" applyFill="1" applyBorder="1" applyAlignment="1"/>
    <xf numFmtId="0" fontId="9" fillId="0" borderId="9" xfId="0" applyFont="1" applyFill="1" applyBorder="1" applyAlignment="1"/>
    <xf numFmtId="0" fontId="2" fillId="0" borderId="0" xfId="0" applyFont="1" applyAlignment="1">
      <alignment wrapText="1"/>
    </xf>
    <xf numFmtId="0" fontId="9" fillId="0" borderId="6" xfId="0" applyFont="1" applyBorder="1" applyAlignment="1">
      <alignment horizontal="center"/>
    </xf>
    <xf numFmtId="0" fontId="8" fillId="0" borderId="37" xfId="0" applyFont="1" applyFill="1" applyBorder="1" applyAlignment="1"/>
    <xf numFmtId="49" fontId="9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0" fontId="8" fillId="0" borderId="0" xfId="0" applyFont="1" applyBorder="1"/>
    <xf numFmtId="49" fontId="8" fillId="0" borderId="6" xfId="0" applyNumberFormat="1" applyFont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9" fillId="0" borderId="21" xfId="0" applyFont="1" applyFill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>
      <alignment horizontal="left" wrapText="1"/>
    </xf>
    <xf numFmtId="0" fontId="8" fillId="0" borderId="28" xfId="0" applyFont="1" applyFill="1" applyBorder="1" applyAlignment="1" applyProtection="1">
      <alignment horizontal="left" wrapText="1"/>
      <protection locked="0"/>
    </xf>
    <xf numFmtId="0" fontId="8" fillId="0" borderId="24" xfId="0" applyFont="1" applyFill="1" applyBorder="1" applyAlignment="1" applyProtection="1">
      <alignment horizontal="left" wrapText="1"/>
      <protection locked="0"/>
    </xf>
    <xf numFmtId="0" fontId="8" fillId="0" borderId="25" xfId="0" applyFont="1" applyBorder="1" applyAlignment="1" applyProtection="1">
      <alignment horizontal="left" wrapText="1"/>
      <protection locked="0"/>
    </xf>
    <xf numFmtId="0" fontId="8" fillId="0" borderId="26" xfId="0" applyFont="1" applyFill="1" applyBorder="1" applyAlignment="1" applyProtection="1">
      <alignment horizontal="left" wrapText="1"/>
      <protection locked="0"/>
    </xf>
    <xf numFmtId="0" fontId="9" fillId="0" borderId="27" xfId="0" applyFont="1" applyFill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>
      <alignment horizontal="left" wrapText="1"/>
    </xf>
    <xf numFmtId="0" fontId="8" fillId="0" borderId="25" xfId="0" applyFont="1" applyFill="1" applyBorder="1" applyAlignment="1" applyProtection="1">
      <alignment horizontal="left" wrapText="1"/>
      <protection locked="0"/>
    </xf>
    <xf numFmtId="0" fontId="9" fillId="0" borderId="32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33" xfId="0" applyFont="1" applyFill="1" applyBorder="1" applyAlignment="1" applyProtection="1">
      <alignment horizontal="left" wrapText="1"/>
      <protection locked="0"/>
    </xf>
    <xf numFmtId="0" fontId="9" fillId="0" borderId="28" xfId="0" applyFont="1" applyFill="1" applyBorder="1" applyAlignment="1" applyProtection="1">
      <alignment horizontal="left" wrapText="1"/>
      <protection locked="0"/>
    </xf>
    <xf numFmtId="165" fontId="18" fillId="2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 applyProtection="1">
      <alignment horizontal="left" wrapText="1"/>
      <protection locked="0"/>
    </xf>
    <xf numFmtId="0" fontId="9" fillId="0" borderId="41" xfId="0" applyFont="1" applyBorder="1"/>
    <xf numFmtId="49" fontId="9" fillId="0" borderId="6" xfId="0" applyNumberFormat="1" applyFont="1" applyFill="1" applyBorder="1" applyAlignment="1">
      <alignment horizontal="center" wrapText="1"/>
    </xf>
    <xf numFmtId="49" fontId="9" fillId="0" borderId="7" xfId="1" applyNumberFormat="1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 applyProtection="1">
      <alignment horizontal="left" wrapText="1"/>
      <protection locked="0"/>
    </xf>
    <xf numFmtId="49" fontId="9" fillId="0" borderId="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Fill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0" fillId="0" borderId="0" xfId="0" applyFont="1"/>
    <xf numFmtId="49" fontId="9" fillId="2" borderId="16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 applyProtection="1">
      <alignment wrapText="1"/>
      <protection locked="0"/>
    </xf>
    <xf numFmtId="49" fontId="9" fillId="2" borderId="7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wrapText="1"/>
    </xf>
    <xf numFmtId="49" fontId="9" fillId="0" borderId="21" xfId="1" applyNumberFormat="1" applyFont="1" applyFill="1" applyBorder="1" applyAlignment="1">
      <alignment wrapText="1"/>
    </xf>
    <xf numFmtId="49" fontId="9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49" xfId="0" applyFont="1" applyFill="1" applyBorder="1"/>
    <xf numFmtId="0" fontId="1" fillId="0" borderId="0" xfId="0" applyFont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8" fillId="0" borderId="30" xfId="0" applyFont="1" applyBorder="1" applyAlignment="1">
      <alignment wrapText="1"/>
    </xf>
    <xf numFmtId="0" fontId="8" fillId="0" borderId="29" xfId="0" applyFont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 applyProtection="1">
      <alignment horizontal="left" wrapText="1"/>
      <protection locked="0"/>
    </xf>
    <xf numFmtId="49" fontId="8" fillId="0" borderId="29" xfId="0" applyNumberFormat="1" applyFont="1" applyFill="1" applyBorder="1" applyAlignment="1">
      <alignment horizontal="left" wrapText="1"/>
    </xf>
    <xf numFmtId="49" fontId="8" fillId="0" borderId="29" xfId="0" applyNumberFormat="1" applyFont="1" applyBorder="1" applyAlignment="1" applyProtection="1">
      <alignment wrapText="1"/>
      <protection locked="0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0" fontId="8" fillId="2" borderId="30" xfId="0" applyFont="1" applyFill="1" applyBorder="1" applyAlignment="1">
      <alignment horizontal="left" wrapText="1"/>
    </xf>
    <xf numFmtId="3" fontId="8" fillId="0" borderId="29" xfId="0" applyNumberFormat="1" applyFont="1" applyBorder="1" applyAlignment="1">
      <alignment horizontal="left" wrapText="1"/>
    </xf>
    <xf numFmtId="0" fontId="9" fillId="0" borderId="32" xfId="0" applyFont="1" applyBorder="1" applyAlignment="1" applyProtection="1">
      <alignment horizontal="left" wrapText="1"/>
      <protection locked="0"/>
    </xf>
    <xf numFmtId="0" fontId="8" fillId="0" borderId="29" xfId="0" applyFont="1" applyFill="1" applyBorder="1" applyAlignment="1" applyProtection="1">
      <alignment horizontal="left" wrapText="1"/>
      <protection locked="0"/>
    </xf>
    <xf numFmtId="0" fontId="8" fillId="0" borderId="34" xfId="0" applyFont="1" applyFill="1" applyBorder="1" applyAlignment="1" applyProtection="1">
      <alignment horizontal="left" wrapText="1"/>
      <protection locked="0"/>
    </xf>
    <xf numFmtId="0" fontId="3" fillId="0" borderId="0" xfId="0" applyFont="1" applyFill="1"/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8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8" fillId="0" borderId="25" xfId="0" applyFont="1" applyBorder="1"/>
    <xf numFmtId="0" fontId="8" fillId="0" borderId="0" xfId="0" applyFont="1" applyAlignment="1">
      <alignment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/>
    </xf>
    <xf numFmtId="0" fontId="9" fillId="0" borderId="27" xfId="0" applyFont="1" applyBorder="1" applyAlignment="1" applyProtection="1">
      <alignment horizontal="left" wrapText="1"/>
      <protection locked="0"/>
    </xf>
    <xf numFmtId="0" fontId="9" fillId="0" borderId="27" xfId="0" applyFont="1" applyBorder="1"/>
    <xf numFmtId="0" fontId="8" fillId="0" borderId="24" xfId="0" applyFont="1" applyBorder="1" applyAlignment="1">
      <alignment wrapText="1"/>
    </xf>
    <xf numFmtId="49" fontId="8" fillId="0" borderId="16" xfId="0" applyNumberFormat="1" applyFont="1" applyBorder="1" applyAlignment="1">
      <alignment horizontal="center"/>
    </xf>
    <xf numFmtId="49" fontId="8" fillId="0" borderId="38" xfId="0" applyNumberFormat="1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 applyProtection="1">
      <alignment horizontal="left" wrapText="1"/>
      <protection locked="0"/>
    </xf>
    <xf numFmtId="0" fontId="8" fillId="0" borderId="53" xfId="0" applyFont="1" applyFill="1" applyBorder="1" applyAlignment="1">
      <alignment wrapText="1"/>
    </xf>
    <xf numFmtId="3" fontId="8" fillId="0" borderId="25" xfId="0" applyNumberFormat="1" applyFont="1" applyBorder="1" applyAlignment="1">
      <alignment horizontal="left" wrapText="1"/>
    </xf>
    <xf numFmtId="0" fontId="8" fillId="0" borderId="25" xfId="0" applyFont="1" applyBorder="1" applyAlignment="1" applyProtection="1">
      <alignment wrapText="1"/>
      <protection locked="0"/>
    </xf>
    <xf numFmtId="49" fontId="9" fillId="2" borderId="26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center"/>
    </xf>
    <xf numFmtId="0" fontId="24" fillId="0" borderId="4" xfId="0" applyNumberFormat="1" applyFont="1" applyFill="1" applyBorder="1" applyAlignment="1" applyProtection="1">
      <alignment horizontal="left" wrapText="1"/>
      <protection locked="0"/>
    </xf>
    <xf numFmtId="1" fontId="8" fillId="0" borderId="4" xfId="0" applyNumberFormat="1" applyFont="1" applyFill="1" applyBorder="1" applyAlignment="1" applyProtection="1">
      <alignment horizontal="center" wrapText="1"/>
      <protection locked="0"/>
    </xf>
    <xf numFmtId="49" fontId="8" fillId="0" borderId="4" xfId="0" applyNumberFormat="1" applyFont="1" applyFill="1" applyBorder="1" applyAlignment="1" applyProtection="1">
      <alignment horizontal="center" wrapText="1"/>
      <protection locked="0"/>
    </xf>
    <xf numFmtId="0" fontId="8" fillId="0" borderId="59" xfId="0" applyFont="1" applyBorder="1"/>
    <xf numFmtId="2" fontId="8" fillId="0" borderId="24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164" fontId="1" fillId="0" borderId="0" xfId="0" applyNumberFormat="1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8" fillId="0" borderId="34" xfId="0" applyFont="1" applyBorder="1" applyAlignment="1" applyProtection="1">
      <alignment horizontal="left" wrapText="1"/>
      <protection locked="0"/>
    </xf>
    <xf numFmtId="0" fontId="26" fillId="0" borderId="25" xfId="0" applyFont="1" applyBorder="1" applyAlignment="1" applyProtection="1">
      <alignment horizontal="left" wrapText="1"/>
      <protection locked="0"/>
    </xf>
    <xf numFmtId="167" fontId="30" fillId="0" borderId="0" xfId="0" applyNumberFormat="1" applyFont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0" fontId="26" fillId="0" borderId="24" xfId="0" applyFont="1" applyFill="1" applyBorder="1" applyAlignment="1" applyProtection="1">
      <alignment horizontal="left" wrapText="1"/>
      <protection locked="0"/>
    </xf>
    <xf numFmtId="0" fontId="30" fillId="0" borderId="0" xfId="0" applyFont="1"/>
    <xf numFmtId="0" fontId="26" fillId="0" borderId="11" xfId="0" applyFont="1" applyFill="1" applyBorder="1" applyAlignment="1"/>
    <xf numFmtId="49" fontId="26" fillId="0" borderId="8" xfId="0" applyNumberFormat="1" applyFont="1" applyBorder="1" applyAlignment="1">
      <alignment horizontal="center"/>
    </xf>
    <xf numFmtId="166" fontId="26" fillId="0" borderId="4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26" fillId="0" borderId="39" xfId="0" applyFont="1" applyFill="1" applyBorder="1" applyAlignment="1" applyProtection="1">
      <alignment horizontal="left" wrapText="1"/>
      <protection locked="0"/>
    </xf>
    <xf numFmtId="0" fontId="26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8" fillId="3" borderId="33" xfId="0" applyFont="1" applyFill="1" applyBorder="1" applyAlignment="1" applyProtection="1">
      <alignment horizontal="left"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23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16" fillId="3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9" fillId="0" borderId="27" xfId="0" applyFont="1" applyBorder="1" applyAlignment="1">
      <alignment wrapText="1"/>
    </xf>
    <xf numFmtId="49" fontId="9" fillId="0" borderId="40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 wrapText="1"/>
    </xf>
    <xf numFmtId="49" fontId="8" fillId="2" borderId="16" xfId="0" applyNumberFormat="1" applyFont="1" applyFill="1" applyBorder="1" applyAlignment="1">
      <alignment horizontal="center" wrapText="1"/>
    </xf>
    <xf numFmtId="49" fontId="8" fillId="2" borderId="40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27" xfId="0" applyFont="1" applyFill="1" applyBorder="1" applyAlignment="1" applyProtection="1">
      <alignment wrapText="1"/>
      <protection locked="0"/>
    </xf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26" fillId="0" borderId="48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22" fillId="3" borderId="0" xfId="0" applyFont="1" applyFill="1" applyAlignment="1">
      <alignment horizontal="center"/>
    </xf>
    <xf numFmtId="167" fontId="20" fillId="3" borderId="0" xfId="0" applyNumberFormat="1" applyFont="1" applyFill="1" applyAlignment="1">
      <alignment horizontal="center"/>
    </xf>
    <xf numFmtId="49" fontId="8" fillId="0" borderId="25" xfId="0" applyNumberFormat="1" applyFont="1" applyFill="1" applyBorder="1" applyAlignment="1" applyProtection="1">
      <alignment wrapText="1"/>
      <protection locked="0"/>
    </xf>
    <xf numFmtId="49" fontId="9" fillId="0" borderId="27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 applyProtection="1">
      <alignment wrapText="1"/>
      <protection locked="0"/>
    </xf>
    <xf numFmtId="0" fontId="8" fillId="0" borderId="65" xfId="2" applyFont="1" applyFill="1" applyBorder="1" applyAlignment="1" applyProtection="1">
      <alignment horizontal="left" wrapText="1"/>
    </xf>
    <xf numFmtId="165" fontId="1" fillId="0" borderId="0" xfId="0" applyNumberFormat="1" applyFont="1" applyFill="1" applyAlignment="1">
      <alignment horizontal="center"/>
    </xf>
    <xf numFmtId="167" fontId="33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right"/>
    </xf>
    <xf numFmtId="0" fontId="33" fillId="3" borderId="0" xfId="0" applyFont="1" applyFill="1" applyBorder="1"/>
    <xf numFmtId="0" fontId="33" fillId="3" borderId="0" xfId="0" applyFont="1" applyFill="1"/>
    <xf numFmtId="0" fontId="8" fillId="3" borderId="11" xfId="0" applyFont="1" applyFill="1" applyBorder="1" applyAlignment="1"/>
    <xf numFmtId="49" fontId="8" fillId="3" borderId="4" xfId="0" applyNumberFormat="1" applyFont="1" applyFill="1" applyBorder="1" applyAlignment="1" applyProtection="1">
      <alignment horizontal="center" wrapText="1"/>
      <protection locked="0"/>
    </xf>
    <xf numFmtId="1" fontId="8" fillId="3" borderId="4" xfId="0" applyNumberFormat="1" applyFont="1" applyFill="1" applyBorder="1" applyAlignment="1" applyProtection="1">
      <alignment horizontal="center" wrapText="1"/>
      <protection locked="0"/>
    </xf>
    <xf numFmtId="167" fontId="13" fillId="3" borderId="0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Border="1"/>
    <xf numFmtId="0" fontId="13" fillId="3" borderId="0" xfId="0" applyFont="1" applyFill="1"/>
    <xf numFmtId="0" fontId="8" fillId="3" borderId="1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wrapText="1"/>
    </xf>
    <xf numFmtId="0" fontId="8" fillId="3" borderId="36" xfId="0" applyFont="1" applyFill="1" applyBorder="1" applyAlignment="1"/>
    <xf numFmtId="0" fontId="8" fillId="3" borderId="14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8" fillId="3" borderId="9" xfId="0" applyFont="1" applyFill="1" applyBorder="1" applyAlignment="1"/>
    <xf numFmtId="167" fontId="2" fillId="3" borderId="0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0" fontId="8" fillId="3" borderId="25" xfId="0" applyFont="1" applyFill="1" applyBorder="1"/>
    <xf numFmtId="167" fontId="30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 horizontal="right"/>
    </xf>
    <xf numFmtId="0" fontId="30" fillId="3" borderId="0" xfId="0" applyFont="1" applyFill="1" applyBorder="1"/>
    <xf numFmtId="0" fontId="30" fillId="3" borderId="0" xfId="0" applyFont="1" applyFill="1"/>
    <xf numFmtId="0" fontId="36" fillId="3" borderId="0" xfId="0" applyFont="1" applyFill="1" applyBorder="1" applyAlignment="1">
      <alignment horizontal="center"/>
    </xf>
    <xf numFmtId="167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/>
    <xf numFmtId="167" fontId="37" fillId="3" borderId="0" xfId="0" applyNumberFormat="1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0" fontId="8" fillId="3" borderId="24" xfId="0" applyFont="1" applyFill="1" applyBorder="1" applyAlignment="1">
      <alignment wrapText="1"/>
    </xf>
    <xf numFmtId="49" fontId="8" fillId="3" borderId="25" xfId="0" applyNumberFormat="1" applyFont="1" applyFill="1" applyBorder="1" applyAlignment="1">
      <alignment wrapText="1"/>
    </xf>
    <xf numFmtId="49" fontId="8" fillId="3" borderId="8" xfId="0" applyNumberFormat="1" applyFont="1" applyFill="1" applyBorder="1" applyAlignment="1">
      <alignment horizontal="center"/>
    </xf>
    <xf numFmtId="49" fontId="8" fillId="3" borderId="24" xfId="0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wrapText="1"/>
    </xf>
    <xf numFmtId="0" fontId="30" fillId="3" borderId="3" xfId="0" applyFont="1" applyFill="1" applyBorder="1"/>
    <xf numFmtId="0" fontId="8" fillId="0" borderId="22" xfId="0" applyFont="1" applyFill="1" applyBorder="1" applyAlignment="1">
      <alignment horizontal="center" vertical="center" wrapText="1"/>
    </xf>
    <xf numFmtId="0" fontId="9" fillId="0" borderId="21" xfId="2" applyFont="1" applyFill="1" applyBorder="1" applyAlignment="1" applyProtection="1">
      <alignment horizontal="left" wrapText="1"/>
    </xf>
    <xf numFmtId="49" fontId="8" fillId="3" borderId="24" xfId="0" applyNumberFormat="1" applyFont="1" applyFill="1" applyBorder="1" applyAlignment="1" applyProtection="1">
      <alignment wrapText="1"/>
      <protection locked="0"/>
    </xf>
    <xf numFmtId="49" fontId="8" fillId="0" borderId="3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left" wrapText="1"/>
    </xf>
    <xf numFmtId="0" fontId="8" fillId="9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/>
    <xf numFmtId="49" fontId="9" fillId="5" borderId="7" xfId="0" applyNumberFormat="1" applyFont="1" applyFill="1" applyBorder="1" applyAlignment="1">
      <alignment horizontal="center"/>
    </xf>
    <xf numFmtId="0" fontId="9" fillId="5" borderId="21" xfId="0" applyFont="1" applyFill="1" applyBorder="1" applyAlignment="1" applyProtection="1">
      <alignment horizontal="left" wrapText="1"/>
      <protection locked="0"/>
    </xf>
    <xf numFmtId="0" fontId="26" fillId="5" borderId="11" xfId="0" applyFont="1" applyFill="1" applyBorder="1" applyAlignment="1"/>
    <xf numFmtId="166" fontId="26" fillId="5" borderId="4" xfId="0" applyNumberFormat="1" applyFont="1" applyFill="1" applyBorder="1" applyAlignment="1">
      <alignment horizontal="center"/>
    </xf>
    <xf numFmtId="1" fontId="26" fillId="5" borderId="4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/>
    </xf>
    <xf numFmtId="0" fontId="32" fillId="5" borderId="66" xfId="0" applyFont="1" applyFill="1" applyBorder="1" applyAlignment="1" applyProtection="1">
      <alignment horizontal="left" vertical="center" wrapText="1"/>
      <protection hidden="1"/>
    </xf>
    <xf numFmtId="49" fontId="26" fillId="5" borderId="0" xfId="0" applyNumberFormat="1" applyFont="1" applyFill="1" applyBorder="1" applyAlignment="1">
      <alignment horizontal="center"/>
    </xf>
    <xf numFmtId="49" fontId="26" fillId="5" borderId="4" xfId="0" applyNumberFormat="1" applyFont="1" applyFill="1" applyBorder="1" applyAlignment="1">
      <alignment horizontal="center" wrapText="1"/>
    </xf>
    <xf numFmtId="0" fontId="26" fillId="5" borderId="29" xfId="0" applyFont="1" applyFill="1" applyBorder="1" applyAlignment="1">
      <alignment horizontal="left" wrapText="1"/>
    </xf>
    <xf numFmtId="0" fontId="26" fillId="5" borderId="25" xfId="0" applyFont="1" applyFill="1" applyBorder="1" applyAlignment="1" applyProtection="1">
      <alignment horizontal="left" wrapText="1"/>
      <protection locked="0"/>
    </xf>
    <xf numFmtId="0" fontId="32" fillId="5" borderId="25" xfId="0" applyFont="1" applyFill="1" applyBorder="1" applyAlignment="1" applyProtection="1">
      <alignment horizontal="left" vertical="center" wrapText="1"/>
      <protection hidden="1"/>
    </xf>
    <xf numFmtId="0" fontId="26" fillId="5" borderId="24" xfId="0" applyFont="1" applyFill="1" applyBorder="1" applyAlignment="1" applyProtection="1">
      <alignment horizontal="left" wrapText="1"/>
      <protection locked="0"/>
    </xf>
    <xf numFmtId="0" fontId="26" fillId="5" borderId="28" xfId="0" applyFont="1" applyFill="1" applyBorder="1" applyAlignment="1" applyProtection="1">
      <alignment horizontal="left" wrapText="1"/>
      <protection locked="0"/>
    </xf>
    <xf numFmtId="49" fontId="26" fillId="5" borderId="4" xfId="0" applyNumberFormat="1" applyFont="1" applyFill="1" applyBorder="1" applyAlignment="1" applyProtection="1">
      <alignment horizontal="center" wrapText="1"/>
      <protection locked="0"/>
    </xf>
    <xf numFmtId="1" fontId="26" fillId="5" borderId="4" xfId="0" applyNumberFormat="1" applyFont="1" applyFill="1" applyBorder="1" applyAlignment="1" applyProtection="1">
      <alignment horizontal="center" wrapText="1"/>
      <protection locked="0"/>
    </xf>
    <xf numFmtId="0" fontId="26" fillId="5" borderId="29" xfId="0" applyFont="1" applyFill="1" applyBorder="1" applyAlignment="1" applyProtection="1">
      <alignment horizontal="left" wrapText="1"/>
      <protection locked="0"/>
    </xf>
    <xf numFmtId="0" fontId="8" fillId="5" borderId="11" xfId="0" applyFont="1" applyFill="1" applyBorder="1" applyAlignment="1"/>
    <xf numFmtId="49" fontId="8" fillId="5" borderId="4" xfId="0" applyNumberFormat="1" applyFont="1" applyFill="1" applyBorder="1" applyAlignment="1" applyProtection="1">
      <alignment horizontal="center" wrapText="1"/>
      <protection locked="0"/>
    </xf>
    <xf numFmtId="1" fontId="8" fillId="5" borderId="4" xfId="0" applyNumberFormat="1" applyFont="1" applyFill="1" applyBorder="1" applyAlignment="1" applyProtection="1">
      <alignment horizontal="center" wrapText="1"/>
      <protection locked="0"/>
    </xf>
    <xf numFmtId="0" fontId="8" fillId="5" borderId="29" xfId="0" applyFont="1" applyFill="1" applyBorder="1" applyAlignment="1" applyProtection="1">
      <alignment horizontal="left" wrapText="1"/>
      <protection locked="0"/>
    </xf>
    <xf numFmtId="1" fontId="8" fillId="5" borderId="0" xfId="0" applyNumberFormat="1" applyFont="1" applyFill="1" applyBorder="1" applyAlignment="1" applyProtection="1">
      <alignment horizontal="center" wrapText="1"/>
      <protection locked="0"/>
    </xf>
    <xf numFmtId="49" fontId="8" fillId="5" borderId="0" xfId="0" applyNumberFormat="1" applyFont="1" applyFill="1" applyBorder="1" applyAlignment="1" applyProtection="1">
      <alignment horizontal="center" wrapText="1"/>
      <protection locked="0"/>
    </xf>
    <xf numFmtId="0" fontId="8" fillId="5" borderId="0" xfId="0" applyFont="1" applyFill="1" applyBorder="1" applyAlignment="1">
      <alignment wrapText="1"/>
    </xf>
    <xf numFmtId="0" fontId="26" fillId="5" borderId="11" xfId="0" applyFont="1" applyFill="1" applyBorder="1" applyAlignment="1">
      <alignment horizontal="center"/>
    </xf>
    <xf numFmtId="49" fontId="26" fillId="5" borderId="25" xfId="0" applyNumberFormat="1" applyFont="1" applyFill="1" applyBorder="1" applyAlignment="1">
      <alignment horizontal="left" wrapText="1"/>
    </xf>
    <xf numFmtId="0" fontId="32" fillId="5" borderId="25" xfId="0" applyFont="1" applyFill="1" applyBorder="1" applyAlignment="1" applyProtection="1">
      <alignment horizontal="left" wrapText="1"/>
      <protection locked="0"/>
    </xf>
    <xf numFmtId="0" fontId="26" fillId="5" borderId="13" xfId="0" applyFont="1" applyFill="1" applyBorder="1" applyAlignment="1"/>
    <xf numFmtId="49" fontId="26" fillId="5" borderId="8" xfId="0" applyNumberFormat="1" applyFont="1" applyFill="1" applyBorder="1" applyAlignment="1">
      <alignment horizontal="center"/>
    </xf>
    <xf numFmtId="0" fontId="26" fillId="5" borderId="9" xfId="0" applyFont="1" applyFill="1" applyBorder="1" applyAlignment="1"/>
    <xf numFmtId="0" fontId="38" fillId="5" borderId="32" xfId="0" applyFont="1" applyFill="1" applyBorder="1" applyAlignment="1">
      <alignment horizontal="center"/>
    </xf>
    <xf numFmtId="49" fontId="38" fillId="5" borderId="7" xfId="0" applyNumberFormat="1" applyFont="1" applyFill="1" applyBorder="1" applyAlignment="1">
      <alignment horizontal="center" wrapText="1"/>
    </xf>
    <xf numFmtId="0" fontId="26" fillId="5" borderId="21" xfId="0" applyFont="1" applyFill="1" applyBorder="1" applyAlignment="1" applyProtection="1">
      <alignment horizontal="left" wrapText="1"/>
      <protection locked="0"/>
    </xf>
    <xf numFmtId="1" fontId="26" fillId="5" borderId="6" xfId="0" applyNumberFormat="1" applyFont="1" applyFill="1" applyBorder="1" applyAlignment="1" applyProtection="1">
      <alignment horizontal="center" wrapText="1"/>
      <protection locked="0"/>
    </xf>
    <xf numFmtId="49" fontId="26" fillId="5" borderId="6" xfId="0" applyNumberFormat="1" applyFont="1" applyFill="1" applyBorder="1" applyAlignment="1" applyProtection="1">
      <alignment horizontal="center" wrapText="1"/>
      <protection locked="0"/>
    </xf>
    <xf numFmtId="0" fontId="26" fillId="5" borderId="42" xfId="0" applyFont="1" applyFill="1" applyBorder="1" applyAlignment="1" applyProtection="1">
      <alignment horizontal="left" wrapText="1"/>
      <protection locked="0"/>
    </xf>
    <xf numFmtId="0" fontId="26" fillId="5" borderId="13" xfId="0" applyFont="1" applyFill="1" applyBorder="1" applyAlignment="1">
      <alignment horizontal="center"/>
    </xf>
    <xf numFmtId="49" fontId="26" fillId="5" borderId="48" xfId="0" applyNumberFormat="1" applyFont="1" applyFill="1" applyBorder="1" applyAlignment="1" applyProtection="1">
      <alignment horizontal="center" wrapText="1"/>
      <protection locked="0"/>
    </xf>
    <xf numFmtId="1" fontId="26" fillId="5" borderId="35" xfId="0" applyNumberFormat="1" applyFont="1" applyFill="1" applyBorder="1" applyAlignment="1" applyProtection="1">
      <alignment horizontal="center" wrapText="1"/>
      <protection locked="0"/>
    </xf>
    <xf numFmtId="0" fontId="42" fillId="0" borderId="3" xfId="0" applyFont="1" applyBorder="1" applyAlignment="1"/>
    <xf numFmtId="0" fontId="43" fillId="3" borderId="21" xfId="0" applyNumberFormat="1" applyFont="1" applyFill="1" applyBorder="1" applyAlignment="1" applyProtection="1">
      <alignment horizontal="left" wrapText="1"/>
      <protection locked="0"/>
    </xf>
    <xf numFmtId="0" fontId="43" fillId="0" borderId="27" xfId="0" applyFont="1" applyFill="1" applyBorder="1" applyAlignment="1" applyProtection="1">
      <alignment horizontal="left" wrapText="1"/>
      <protection locked="0"/>
    </xf>
    <xf numFmtId="0" fontId="43" fillId="2" borderId="21" xfId="0" applyFont="1" applyFill="1" applyBorder="1" applyAlignment="1">
      <alignment horizontal="left" wrapText="1"/>
    </xf>
    <xf numFmtId="0" fontId="43" fillId="0" borderId="32" xfId="0" applyFont="1" applyFill="1" applyBorder="1" applyAlignment="1">
      <alignment horizontal="left" wrapText="1"/>
    </xf>
    <xf numFmtId="0" fontId="43" fillId="2" borderId="32" xfId="0" applyFont="1" applyFill="1" applyBorder="1" applyAlignment="1" applyProtection="1">
      <alignment horizontal="left" wrapText="1"/>
      <protection locked="0"/>
    </xf>
    <xf numFmtId="0" fontId="43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" fillId="0" borderId="0" xfId="0" applyFont="1" applyFill="1"/>
    <xf numFmtId="167" fontId="44" fillId="3" borderId="20" xfId="0" applyNumberFormat="1" applyFont="1" applyFill="1" applyBorder="1" applyAlignment="1">
      <alignment horizontal="center"/>
    </xf>
    <xf numFmtId="167" fontId="44" fillId="3" borderId="14" xfId="0" applyNumberFormat="1" applyFont="1" applyFill="1" applyBorder="1" applyAlignment="1">
      <alignment horizontal="center"/>
    </xf>
    <xf numFmtId="167" fontId="44" fillId="9" borderId="14" xfId="0" applyNumberFormat="1" applyFont="1" applyFill="1" applyBorder="1" applyAlignment="1">
      <alignment horizontal="center"/>
    </xf>
    <xf numFmtId="165" fontId="44" fillId="3" borderId="14" xfId="0" applyNumberFormat="1" applyFont="1" applyFill="1" applyBorder="1" applyAlignment="1">
      <alignment horizontal="center"/>
    </xf>
    <xf numFmtId="167" fontId="44" fillId="3" borderId="16" xfId="0" applyNumberFormat="1" applyFont="1" applyFill="1" applyBorder="1" applyAlignment="1">
      <alignment horizontal="center"/>
    </xf>
    <xf numFmtId="165" fontId="44" fillId="3" borderId="27" xfId="0" applyNumberFormat="1" applyFont="1" applyFill="1" applyBorder="1" applyAlignment="1">
      <alignment horizontal="center"/>
    </xf>
    <xf numFmtId="165" fontId="44" fillId="3" borderId="31" xfId="0" applyNumberFormat="1" applyFont="1" applyFill="1" applyBorder="1" applyAlignment="1">
      <alignment horizontal="center"/>
    </xf>
    <xf numFmtId="167" fontId="44" fillId="3" borderId="36" xfId="0" applyNumberFormat="1" applyFont="1" applyFill="1" applyBorder="1" applyAlignment="1">
      <alignment horizontal="center"/>
    </xf>
    <xf numFmtId="167" fontId="44" fillId="0" borderId="14" xfId="0" applyNumberFormat="1" applyFont="1" applyFill="1" applyBorder="1" applyAlignment="1">
      <alignment horizontal="center"/>
    </xf>
    <xf numFmtId="165" fontId="44" fillId="3" borderId="25" xfId="0" applyNumberFormat="1" applyFont="1" applyFill="1" applyBorder="1" applyAlignment="1">
      <alignment horizontal="center"/>
    </xf>
    <xf numFmtId="167" fontId="44" fillId="5" borderId="9" xfId="0" applyNumberFormat="1" applyFont="1" applyFill="1" applyBorder="1" applyAlignment="1">
      <alignment horizontal="center"/>
    </xf>
    <xf numFmtId="167" fontId="44" fillId="5" borderId="2" xfId="0" applyNumberFormat="1" applyFont="1" applyFill="1" applyBorder="1" applyAlignment="1">
      <alignment horizontal="center"/>
    </xf>
    <xf numFmtId="167" fontId="44" fillId="9" borderId="7" xfId="0" applyNumberFormat="1" applyFont="1" applyFill="1" applyBorder="1" applyAlignment="1">
      <alignment horizontal="center"/>
    </xf>
    <xf numFmtId="165" fontId="44" fillId="5" borderId="7" xfId="0" applyNumberFormat="1" applyFont="1" applyFill="1" applyBorder="1" applyAlignment="1">
      <alignment horizontal="center"/>
    </xf>
    <xf numFmtId="167" fontId="44" fillId="5" borderId="7" xfId="0" applyNumberFormat="1" applyFont="1" applyFill="1" applyBorder="1" applyAlignment="1">
      <alignment horizontal="center"/>
    </xf>
    <xf numFmtId="165" fontId="44" fillId="5" borderId="21" xfId="0" applyNumberFormat="1" applyFont="1" applyFill="1" applyBorder="1" applyAlignment="1">
      <alignment horizontal="center"/>
    </xf>
    <xf numFmtId="165" fontId="44" fillId="5" borderId="32" xfId="0" applyNumberFormat="1" applyFont="1" applyFill="1" applyBorder="1" applyAlignment="1">
      <alignment horizontal="center"/>
    </xf>
    <xf numFmtId="167" fontId="44" fillId="3" borderId="23" xfId="0" applyNumberFormat="1" applyFont="1" applyFill="1" applyBorder="1" applyAlignment="1">
      <alignment horizontal="center"/>
    </xf>
    <xf numFmtId="167" fontId="44" fillId="9" borderId="23" xfId="0" applyNumberFormat="1" applyFont="1" applyFill="1" applyBorder="1" applyAlignment="1">
      <alignment horizontal="center"/>
    </xf>
    <xf numFmtId="165" fontId="44" fillId="3" borderId="7" xfId="0" applyNumberFormat="1" applyFont="1" applyFill="1" applyBorder="1" applyAlignment="1">
      <alignment horizontal="center"/>
    </xf>
    <xf numFmtId="167" fontId="44" fillId="3" borderId="7" xfId="0" applyNumberFormat="1" applyFont="1" applyFill="1" applyBorder="1" applyAlignment="1">
      <alignment horizontal="center"/>
    </xf>
    <xf numFmtId="165" fontId="44" fillId="3" borderId="21" xfId="0" applyNumberFormat="1" applyFont="1" applyFill="1" applyBorder="1" applyAlignment="1">
      <alignment horizontal="center"/>
    </xf>
    <xf numFmtId="165" fontId="44" fillId="3" borderId="32" xfId="0" applyNumberFormat="1" applyFont="1" applyFill="1" applyBorder="1" applyAlignment="1">
      <alignment horizontal="center"/>
    </xf>
    <xf numFmtId="167" fontId="44" fillId="3" borderId="9" xfId="0" applyNumberFormat="1" applyFont="1" applyFill="1" applyBorder="1" applyAlignment="1">
      <alignment horizontal="center"/>
    </xf>
    <xf numFmtId="167" fontId="44" fillId="3" borderId="38" xfId="0" applyNumberFormat="1" applyFont="1" applyFill="1" applyBorder="1" applyAlignment="1">
      <alignment horizontal="center"/>
    </xf>
    <xf numFmtId="165" fontId="45" fillId="2" borderId="6" xfId="0" applyNumberFormat="1" applyFont="1" applyFill="1" applyBorder="1" applyAlignment="1">
      <alignment horizontal="center"/>
    </xf>
    <xf numFmtId="167" fontId="45" fillId="2" borderId="6" xfId="0" applyNumberFormat="1" applyFont="1" applyFill="1" applyBorder="1" applyAlignment="1">
      <alignment horizontal="center"/>
    </xf>
    <xf numFmtId="167" fontId="44" fillId="0" borderId="18" xfId="0" applyNumberFormat="1" applyFont="1" applyFill="1" applyBorder="1" applyAlignment="1">
      <alignment horizontal="center"/>
    </xf>
    <xf numFmtId="167" fontId="44" fillId="3" borderId="18" xfId="0" applyNumberFormat="1" applyFont="1" applyFill="1" applyBorder="1" applyAlignment="1">
      <alignment horizontal="center"/>
    </xf>
    <xf numFmtId="167" fontId="44" fillId="9" borderId="18" xfId="0" applyNumberFormat="1" applyFont="1" applyFill="1" applyBorder="1" applyAlignment="1">
      <alignment horizontal="center"/>
    </xf>
    <xf numFmtId="167" fontId="44" fillId="0" borderId="8" xfId="0" applyNumberFormat="1" applyFont="1" applyFill="1" applyBorder="1" applyAlignment="1">
      <alignment horizontal="center"/>
    </xf>
    <xf numFmtId="165" fontId="44" fillId="0" borderId="47" xfId="0" applyNumberFormat="1" applyFont="1" applyFill="1" applyBorder="1" applyAlignment="1">
      <alignment horizontal="center"/>
    </xf>
    <xf numFmtId="167" fontId="45" fillId="0" borderId="13" xfId="0" applyNumberFormat="1" applyFont="1" applyFill="1" applyBorder="1" applyAlignment="1">
      <alignment horizontal="center"/>
    </xf>
    <xf numFmtId="167" fontId="45" fillId="3" borderId="8" xfId="0" applyNumberFormat="1" applyFont="1" applyFill="1" applyBorder="1" applyAlignment="1">
      <alignment horizontal="center"/>
    </xf>
    <xf numFmtId="167" fontId="45" fillId="0" borderId="8" xfId="0" applyNumberFormat="1" applyFont="1" applyFill="1" applyBorder="1" applyAlignment="1">
      <alignment horizontal="center"/>
    </xf>
    <xf numFmtId="167" fontId="45" fillId="9" borderId="8" xfId="0" applyNumberFormat="1" applyFont="1" applyFill="1" applyBorder="1" applyAlignment="1">
      <alignment horizontal="center"/>
    </xf>
    <xf numFmtId="165" fontId="44" fillId="2" borderId="21" xfId="0" applyNumberFormat="1" applyFont="1" applyFill="1" applyBorder="1" applyAlignment="1">
      <alignment horizontal="center"/>
    </xf>
    <xf numFmtId="167" fontId="45" fillId="0" borderId="56" xfId="0" applyNumberFormat="1" applyFont="1" applyFill="1" applyBorder="1" applyAlignment="1" applyProtection="1">
      <alignment horizontal="center"/>
      <protection locked="0"/>
    </xf>
    <xf numFmtId="167" fontId="45" fillId="0" borderId="38" xfId="0" applyNumberFormat="1" applyFont="1" applyFill="1" applyBorder="1" applyAlignment="1" applyProtection="1">
      <alignment horizontal="center"/>
      <protection locked="0"/>
    </xf>
    <xf numFmtId="167" fontId="45" fillId="9" borderId="38" xfId="0" applyNumberFormat="1" applyFont="1" applyFill="1" applyBorder="1" applyAlignment="1" applyProtection="1">
      <alignment horizontal="center"/>
      <protection locked="0"/>
    </xf>
    <xf numFmtId="165" fontId="45" fillId="2" borderId="38" xfId="0" applyNumberFormat="1" applyFont="1" applyFill="1" applyBorder="1" applyAlignment="1">
      <alignment horizontal="center"/>
    </xf>
    <xf numFmtId="167" fontId="45" fillId="2" borderId="38" xfId="0" applyNumberFormat="1" applyFont="1" applyFill="1" applyBorder="1" applyAlignment="1">
      <alignment horizontal="center"/>
    </xf>
    <xf numFmtId="165" fontId="45" fillId="2" borderId="51" xfId="0" applyNumberFormat="1" applyFont="1" applyFill="1" applyBorder="1" applyAlignment="1">
      <alignment horizontal="center"/>
    </xf>
    <xf numFmtId="167" fontId="45" fillId="0" borderId="37" xfId="0" applyNumberFormat="1" applyFont="1" applyFill="1" applyBorder="1" applyAlignment="1">
      <alignment horizontal="center"/>
    </xf>
    <xf numFmtId="167" fontId="45" fillId="3" borderId="38" xfId="0" applyNumberFormat="1" applyFont="1" applyFill="1" applyBorder="1" applyAlignment="1">
      <alignment horizontal="center"/>
    </xf>
    <xf numFmtId="167" fontId="45" fillId="0" borderId="38" xfId="0" applyNumberFormat="1" applyFont="1" applyFill="1" applyBorder="1" applyAlignment="1">
      <alignment horizontal="center"/>
    </xf>
    <xf numFmtId="165" fontId="45" fillId="0" borderId="51" xfId="0" applyNumberFormat="1" applyFont="1" applyFill="1" applyBorder="1" applyAlignment="1">
      <alignment horizontal="center"/>
    </xf>
    <xf numFmtId="167" fontId="45" fillId="9" borderId="38" xfId="0" applyNumberFormat="1" applyFont="1" applyFill="1" applyBorder="1" applyAlignment="1">
      <alignment horizontal="center"/>
    </xf>
    <xf numFmtId="165" fontId="45" fillId="2" borderId="39" xfId="0" applyNumberFormat="1" applyFont="1" applyFill="1" applyBorder="1" applyAlignment="1">
      <alignment horizontal="center"/>
    </xf>
    <xf numFmtId="167" fontId="45" fillId="0" borderId="11" xfId="0" applyNumberFormat="1" applyFont="1" applyFill="1" applyBorder="1" applyAlignment="1" applyProtection="1">
      <alignment horizontal="center"/>
      <protection locked="0"/>
    </xf>
    <xf numFmtId="167" fontId="45" fillId="9" borderId="4" xfId="0" applyNumberFormat="1" applyFont="1" applyFill="1" applyBorder="1" applyAlignment="1" applyProtection="1">
      <alignment horizontal="center"/>
      <protection locked="0"/>
    </xf>
    <xf numFmtId="165" fontId="45" fillId="2" borderId="4" xfId="0" applyNumberFormat="1" applyFont="1" applyFill="1" applyBorder="1" applyAlignment="1">
      <alignment horizontal="center"/>
    </xf>
    <xf numFmtId="167" fontId="45" fillId="2" borderId="5" xfId="0" applyNumberFormat="1" applyFont="1" applyFill="1" applyBorder="1" applyAlignment="1">
      <alignment horizontal="center"/>
    </xf>
    <xf numFmtId="165" fontId="45" fillId="2" borderId="29" xfId="0" applyNumberFormat="1" applyFont="1" applyFill="1" applyBorder="1" applyAlignment="1">
      <alignment horizontal="center"/>
    </xf>
    <xf numFmtId="167" fontId="45" fillId="0" borderId="11" xfId="0" applyNumberFormat="1" applyFont="1" applyFill="1" applyBorder="1" applyAlignment="1">
      <alignment horizontal="center"/>
    </xf>
    <xf numFmtId="167" fontId="45" fillId="3" borderId="4" xfId="0" applyNumberFormat="1" applyFont="1" applyFill="1" applyBorder="1" applyAlignment="1">
      <alignment horizontal="center"/>
    </xf>
    <xf numFmtId="167" fontId="45" fillId="0" borderId="4" xfId="0" applyNumberFormat="1" applyFont="1" applyFill="1" applyBorder="1" applyAlignment="1">
      <alignment horizontal="center"/>
    </xf>
    <xf numFmtId="165" fontId="45" fillId="0" borderId="29" xfId="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 horizontal="center"/>
    </xf>
    <xf numFmtId="167" fontId="45" fillId="9" borderId="4" xfId="0" applyNumberFormat="1" applyFont="1" applyFill="1" applyBorder="1" applyAlignment="1">
      <alignment horizontal="center"/>
    </xf>
    <xf numFmtId="165" fontId="45" fillId="2" borderId="25" xfId="0" applyNumberFormat="1" applyFont="1" applyFill="1" applyBorder="1" applyAlignment="1">
      <alignment horizontal="center"/>
    </xf>
    <xf numFmtId="165" fontId="45" fillId="2" borderId="33" xfId="0" applyNumberFormat="1" applyFont="1" applyFill="1" applyBorder="1" applyAlignment="1">
      <alignment horizontal="center"/>
    </xf>
    <xf numFmtId="168" fontId="45" fillId="2" borderId="4" xfId="0" applyNumberFormat="1" applyFont="1" applyFill="1" applyBorder="1" applyAlignment="1">
      <alignment horizontal="center"/>
    </xf>
    <xf numFmtId="167" fontId="45" fillId="0" borderId="60" xfId="0" applyNumberFormat="1" applyFont="1" applyFill="1" applyBorder="1" applyAlignment="1" applyProtection="1">
      <alignment horizontal="center"/>
      <protection locked="0"/>
    </xf>
    <xf numFmtId="10" fontId="45" fillId="2" borderId="4" xfId="0" applyNumberFormat="1" applyFont="1" applyFill="1" applyBorder="1" applyAlignment="1">
      <alignment horizontal="center"/>
    </xf>
    <xf numFmtId="165" fontId="45" fillId="0" borderId="4" xfId="0" applyNumberFormat="1" applyFont="1" applyFill="1" applyBorder="1" applyAlignment="1">
      <alignment horizontal="center"/>
    </xf>
    <xf numFmtId="167" fontId="45" fillId="0" borderId="5" xfId="0" applyNumberFormat="1" applyFont="1" applyFill="1" applyBorder="1" applyAlignment="1">
      <alignment horizontal="center"/>
    </xf>
    <xf numFmtId="10" fontId="45" fillId="0" borderId="4" xfId="0" applyNumberFormat="1" applyFont="1" applyFill="1" applyBorder="1" applyAlignment="1">
      <alignment horizontal="center"/>
    </xf>
    <xf numFmtId="168" fontId="45" fillId="0" borderId="4" xfId="0" applyNumberFormat="1" applyFont="1" applyFill="1" applyBorder="1" applyAlignment="1">
      <alignment horizontal="center"/>
    </xf>
    <xf numFmtId="167" fontId="45" fillId="0" borderId="62" xfId="0" applyNumberFormat="1" applyFont="1" applyFill="1" applyBorder="1" applyAlignment="1" applyProtection="1">
      <alignment horizontal="center"/>
      <protection locked="0"/>
    </xf>
    <xf numFmtId="164" fontId="45" fillId="9" borderId="4" xfId="0" applyNumberFormat="1" applyFont="1" applyFill="1" applyBorder="1" applyAlignment="1" applyProtection="1">
      <alignment horizontal="center"/>
      <protection locked="0"/>
    </xf>
    <xf numFmtId="165" fontId="45" fillId="0" borderId="34" xfId="0" applyNumberFormat="1" applyFont="1" applyFill="1" applyBorder="1" applyAlignment="1">
      <alignment horizontal="center"/>
    </xf>
    <xf numFmtId="167" fontId="46" fillId="5" borderId="60" xfId="0" applyNumberFormat="1" applyFont="1" applyFill="1" applyBorder="1" applyAlignment="1" applyProtection="1">
      <alignment horizontal="center"/>
      <protection locked="0"/>
    </xf>
    <xf numFmtId="167" fontId="46" fillId="9" borderId="4" xfId="0" applyNumberFormat="1" applyFont="1" applyFill="1" applyBorder="1" applyAlignment="1" applyProtection="1">
      <alignment horizontal="center"/>
      <protection locked="0"/>
    </xf>
    <xf numFmtId="165" fontId="45" fillId="5" borderId="4" xfId="0" applyNumberFormat="1" applyFont="1" applyFill="1" applyBorder="1" applyAlignment="1">
      <alignment horizontal="center"/>
    </xf>
    <xf numFmtId="167" fontId="46" fillId="5" borderId="5" xfId="0" applyNumberFormat="1" applyFont="1" applyFill="1" applyBorder="1" applyAlignment="1">
      <alignment horizontal="center"/>
    </xf>
    <xf numFmtId="165" fontId="46" fillId="5" borderId="29" xfId="0" applyNumberFormat="1" applyFont="1" applyFill="1" applyBorder="1" applyAlignment="1">
      <alignment horizontal="center"/>
    </xf>
    <xf numFmtId="167" fontId="46" fillId="5" borderId="11" xfId="0" applyNumberFormat="1" applyFont="1" applyFill="1" applyBorder="1" applyAlignment="1">
      <alignment horizontal="center"/>
    </xf>
    <xf numFmtId="167" fontId="46" fillId="5" borderId="4" xfId="0" applyNumberFormat="1" applyFont="1" applyFill="1" applyBorder="1" applyAlignment="1">
      <alignment horizontal="center"/>
    </xf>
    <xf numFmtId="167" fontId="45" fillId="5" borderId="4" xfId="0" applyNumberFormat="1" applyFont="1" applyFill="1" applyBorder="1" applyAlignment="1">
      <alignment horizontal="center"/>
    </xf>
    <xf numFmtId="165" fontId="45" fillId="5" borderId="34" xfId="0" applyNumberFormat="1" applyFont="1" applyFill="1" applyBorder="1" applyAlignment="1">
      <alignment horizontal="center"/>
    </xf>
    <xf numFmtId="167" fontId="46" fillId="5" borderId="10" xfId="0" applyNumberFormat="1" applyFont="1" applyFill="1" applyBorder="1" applyAlignment="1">
      <alignment horizontal="center"/>
    </xf>
    <xf numFmtId="167" fontId="46" fillId="9" borderId="4" xfId="0" applyNumberFormat="1" applyFont="1" applyFill="1" applyBorder="1" applyAlignment="1">
      <alignment horizontal="center"/>
    </xf>
    <xf numFmtId="165" fontId="45" fillId="5" borderId="25" xfId="0" applyNumberFormat="1" applyFont="1" applyFill="1" applyBorder="1" applyAlignment="1">
      <alignment horizontal="center"/>
    </xf>
    <xf numFmtId="167" fontId="45" fillId="0" borderId="22" xfId="0" applyNumberFormat="1" applyFont="1" applyFill="1" applyBorder="1" applyAlignment="1">
      <alignment horizontal="center"/>
    </xf>
    <xf numFmtId="164" fontId="45" fillId="9" borderId="4" xfId="0" applyNumberFormat="1" applyFont="1" applyFill="1" applyBorder="1" applyAlignment="1">
      <alignment horizontal="center"/>
    </xf>
    <xf numFmtId="167" fontId="45" fillId="0" borderId="60" xfId="0" applyNumberFormat="1" applyFont="1" applyFill="1" applyBorder="1" applyAlignment="1">
      <alignment horizontal="center"/>
    </xf>
    <xf numFmtId="0" fontId="46" fillId="5" borderId="22" xfId="0" applyFont="1" applyFill="1" applyBorder="1" applyAlignment="1">
      <alignment horizontal="center"/>
    </xf>
    <xf numFmtId="0" fontId="46" fillId="9" borderId="4" xfId="0" applyFont="1" applyFill="1" applyBorder="1" applyAlignment="1">
      <alignment horizontal="center"/>
    </xf>
    <xf numFmtId="167" fontId="45" fillId="5" borderId="5" xfId="0" applyNumberFormat="1" applyFont="1" applyFill="1" applyBorder="1" applyAlignment="1">
      <alignment horizontal="center"/>
    </xf>
    <xf numFmtId="165" fontId="45" fillId="5" borderId="29" xfId="0" applyNumberFormat="1" applyFont="1" applyFill="1" applyBorder="1" applyAlignment="1">
      <alignment horizontal="center"/>
    </xf>
    <xf numFmtId="164" fontId="46" fillId="5" borderId="4" xfId="0" applyNumberFormat="1" applyFont="1" applyFill="1" applyBorder="1" applyAlignment="1">
      <alignment horizontal="center"/>
    </xf>
    <xf numFmtId="164" fontId="46" fillId="9" borderId="4" xfId="0" applyNumberFormat="1" applyFont="1" applyFill="1" applyBorder="1" applyAlignment="1">
      <alignment horizontal="center"/>
    </xf>
    <xf numFmtId="164" fontId="45" fillId="5" borderId="4" xfId="0" applyNumberFormat="1" applyFont="1" applyFill="1" applyBorder="1" applyAlignment="1">
      <alignment horizontal="center"/>
    </xf>
    <xf numFmtId="164" fontId="46" fillId="5" borderId="10" xfId="0" applyNumberFormat="1" applyFont="1" applyFill="1" applyBorder="1" applyAlignment="1">
      <alignment horizontal="center"/>
    </xf>
    <xf numFmtId="167" fontId="45" fillId="0" borderId="6" xfId="0" applyNumberFormat="1" applyFont="1" applyFill="1" applyBorder="1" applyAlignment="1">
      <alignment horizontal="center"/>
    </xf>
    <xf numFmtId="167" fontId="45" fillId="0" borderId="16" xfId="0" applyNumberFormat="1" applyFont="1" applyFill="1" applyBorder="1" applyAlignment="1">
      <alignment horizontal="center"/>
    </xf>
    <xf numFmtId="167" fontId="45" fillId="2" borderId="4" xfId="0" applyNumberFormat="1" applyFont="1" applyFill="1" applyBorder="1" applyAlignment="1">
      <alignment horizontal="center"/>
    </xf>
    <xf numFmtId="165" fontId="44" fillId="2" borderId="27" xfId="0" applyNumberFormat="1" applyFont="1" applyFill="1" applyBorder="1" applyAlignment="1">
      <alignment horizontal="center"/>
    </xf>
    <xf numFmtId="167" fontId="44" fillId="0" borderId="17" xfId="0" applyNumberFormat="1" applyFont="1" applyFill="1" applyBorder="1" applyAlignment="1">
      <alignment horizontal="center"/>
    </xf>
    <xf numFmtId="167" fontId="44" fillId="0" borderId="46" xfId="0" applyNumberFormat="1" applyFont="1" applyFill="1" applyBorder="1" applyAlignment="1">
      <alignment horizontal="center"/>
    </xf>
    <xf numFmtId="165" fontId="44" fillId="2" borderId="18" xfId="0" applyNumberFormat="1" applyFont="1" applyFill="1" applyBorder="1" applyAlignment="1">
      <alignment horizontal="center"/>
    </xf>
    <xf numFmtId="167" fontId="44" fillId="2" borderId="18" xfId="0" applyNumberFormat="1" applyFont="1" applyFill="1" applyBorder="1" applyAlignment="1">
      <alignment horizontal="center"/>
    </xf>
    <xf numFmtId="165" fontId="44" fillId="2" borderId="42" xfId="0" applyNumberFormat="1" applyFont="1" applyFill="1" applyBorder="1" applyAlignment="1">
      <alignment horizontal="center"/>
    </xf>
    <xf numFmtId="167" fontId="44" fillId="0" borderId="9" xfId="0" applyNumberFormat="1" applyFont="1" applyFill="1" applyBorder="1" applyAlignment="1">
      <alignment horizontal="center"/>
    </xf>
    <xf numFmtId="167" fontId="44" fillId="0" borderId="7" xfId="0" applyNumberFormat="1" applyFont="1" applyFill="1" applyBorder="1" applyAlignment="1">
      <alignment horizontal="center"/>
    </xf>
    <xf numFmtId="165" fontId="44" fillId="0" borderId="32" xfId="0" applyNumberFormat="1" applyFont="1" applyFill="1" applyBorder="1" applyAlignment="1">
      <alignment horizontal="center"/>
    </xf>
    <xf numFmtId="165" fontId="44" fillId="0" borderId="7" xfId="0" applyNumberFormat="1" applyFont="1" applyFill="1" applyBorder="1" applyAlignment="1">
      <alignment horizontal="center"/>
    </xf>
    <xf numFmtId="167" fontId="44" fillId="2" borderId="7" xfId="0" applyNumberFormat="1" applyFont="1" applyFill="1" applyBorder="1" applyAlignment="1">
      <alignment horizontal="center"/>
    </xf>
    <xf numFmtId="165" fontId="44" fillId="0" borderId="31" xfId="0" applyNumberFormat="1" applyFont="1" applyFill="1" applyBorder="1" applyAlignment="1">
      <alignment horizontal="center"/>
    </xf>
    <xf numFmtId="167" fontId="45" fillId="0" borderId="1" xfId="0" applyNumberFormat="1" applyFont="1" applyFill="1" applyBorder="1" applyAlignment="1" applyProtection="1">
      <alignment horizontal="center" wrapText="1"/>
    </xf>
    <xf numFmtId="167" fontId="45" fillId="9" borderId="5" xfId="0" applyNumberFormat="1" applyFont="1" applyFill="1" applyBorder="1" applyAlignment="1" applyProtection="1">
      <alignment horizontal="center"/>
    </xf>
    <xf numFmtId="165" fontId="45" fillId="0" borderId="5" xfId="0" applyNumberFormat="1" applyFont="1" applyFill="1" applyBorder="1" applyAlignment="1">
      <alignment horizontal="center"/>
    </xf>
    <xf numFmtId="165" fontId="45" fillId="0" borderId="24" xfId="0" applyNumberFormat="1" applyFont="1" applyFill="1" applyBorder="1" applyAlignment="1">
      <alignment horizontal="center"/>
    </xf>
    <xf numFmtId="167" fontId="45" fillId="3" borderId="5" xfId="0" applyNumberFormat="1" applyFont="1" applyFill="1" applyBorder="1" applyAlignment="1">
      <alignment horizontal="center"/>
    </xf>
    <xf numFmtId="167" fontId="45" fillId="9" borderId="5" xfId="0" applyNumberFormat="1" applyFont="1" applyFill="1" applyBorder="1" applyAlignment="1">
      <alignment horizontal="center"/>
    </xf>
    <xf numFmtId="167" fontId="46" fillId="9" borderId="4" xfId="0" applyNumberFormat="1" applyFont="1" applyFill="1" applyBorder="1" applyAlignment="1" applyProtection="1">
      <alignment horizontal="center"/>
    </xf>
    <xf numFmtId="165" fontId="46" fillId="0" borderId="5" xfId="0" applyNumberFormat="1" applyFont="1" applyFill="1" applyBorder="1" applyAlignment="1">
      <alignment horizontal="center"/>
    </xf>
    <xf numFmtId="167" fontId="46" fillId="0" borderId="5" xfId="0" applyNumberFormat="1" applyFont="1" applyFill="1" applyBorder="1" applyAlignment="1">
      <alignment horizontal="center"/>
    </xf>
    <xf numFmtId="165" fontId="46" fillId="0" borderId="24" xfId="0" applyNumberFormat="1" applyFont="1" applyFill="1" applyBorder="1" applyAlignment="1">
      <alignment horizontal="center"/>
    </xf>
    <xf numFmtId="167" fontId="46" fillId="3" borderId="4" xfId="0" applyNumberFormat="1" applyFont="1" applyFill="1" applyBorder="1" applyAlignment="1">
      <alignment horizontal="center"/>
    </xf>
    <xf numFmtId="167" fontId="46" fillId="0" borderId="4" xfId="0" applyNumberFormat="1" applyFont="1" applyFill="1" applyBorder="1" applyAlignment="1">
      <alignment horizontal="center"/>
    </xf>
    <xf numFmtId="165" fontId="46" fillId="0" borderId="29" xfId="0" applyNumberFormat="1" applyFont="1" applyFill="1" applyBorder="1" applyAlignment="1">
      <alignment horizontal="center"/>
    </xf>
    <xf numFmtId="167" fontId="46" fillId="0" borderId="10" xfId="0" applyNumberFormat="1" applyFont="1" applyFill="1" applyBorder="1" applyAlignment="1">
      <alignment horizontal="center"/>
    </xf>
    <xf numFmtId="165" fontId="45" fillId="2" borderId="27" xfId="0" applyNumberFormat="1" applyFont="1" applyFill="1" applyBorder="1" applyAlignment="1">
      <alignment horizontal="center"/>
    </xf>
    <xf numFmtId="165" fontId="45" fillId="2" borderId="42" xfId="0" applyNumberFormat="1" applyFont="1" applyFill="1" applyBorder="1" applyAlignment="1">
      <alignment horizontal="center"/>
    </xf>
    <xf numFmtId="165" fontId="46" fillId="5" borderId="5" xfId="0" applyNumberFormat="1" applyFont="1" applyFill="1" applyBorder="1" applyAlignment="1">
      <alignment horizontal="center"/>
    </xf>
    <xf numFmtId="165" fontId="46" fillId="5" borderId="24" xfId="0" applyNumberFormat="1" applyFont="1" applyFill="1" applyBorder="1" applyAlignment="1">
      <alignment horizontal="center"/>
    </xf>
    <xf numFmtId="165" fontId="46" fillId="5" borderId="25" xfId="0" applyNumberFormat="1" applyFont="1" applyFill="1" applyBorder="1" applyAlignment="1">
      <alignment horizontal="center"/>
    </xf>
    <xf numFmtId="165" fontId="46" fillId="5" borderId="4" xfId="0" applyNumberFormat="1" applyFont="1" applyFill="1" applyBorder="1" applyAlignment="1">
      <alignment horizontal="center"/>
    </xf>
    <xf numFmtId="167" fontId="45" fillId="3" borderId="64" xfId="0" applyNumberFormat="1" applyFont="1" applyFill="1" applyBorder="1" applyAlignment="1" applyProtection="1">
      <alignment horizontal="center" wrapText="1"/>
    </xf>
    <xf numFmtId="167" fontId="45" fillId="9" borderId="4" xfId="0" applyNumberFormat="1" applyFont="1" applyFill="1" applyBorder="1" applyAlignment="1" applyProtection="1">
      <alignment horizontal="center"/>
    </xf>
    <xf numFmtId="165" fontId="45" fillId="3" borderId="4" xfId="0" applyNumberFormat="1" applyFont="1" applyFill="1" applyBorder="1" applyAlignment="1">
      <alignment horizontal="center"/>
    </xf>
    <xf numFmtId="165" fontId="45" fillId="3" borderId="25" xfId="0" applyNumberFormat="1" applyFont="1" applyFill="1" applyBorder="1" applyAlignment="1">
      <alignment horizontal="center"/>
    </xf>
    <xf numFmtId="167" fontId="45" fillId="3" borderId="11" xfId="0" applyNumberFormat="1" applyFont="1" applyFill="1" applyBorder="1" applyAlignment="1">
      <alignment horizontal="center"/>
    </xf>
    <xf numFmtId="165" fontId="45" fillId="3" borderId="29" xfId="0" applyNumberFormat="1" applyFont="1" applyFill="1" applyBorder="1" applyAlignment="1">
      <alignment horizontal="center"/>
    </xf>
    <xf numFmtId="167" fontId="45" fillId="3" borderId="10" xfId="0" applyNumberFormat="1" applyFont="1" applyFill="1" applyBorder="1" applyAlignment="1">
      <alignment horizontal="center"/>
    </xf>
    <xf numFmtId="167" fontId="46" fillId="5" borderId="11" xfId="0" applyNumberFormat="1" applyFont="1" applyFill="1" applyBorder="1" applyAlignment="1" applyProtection="1">
      <alignment horizontal="center" wrapText="1"/>
    </xf>
    <xf numFmtId="167" fontId="47" fillId="5" borderId="11" xfId="0" applyNumberFormat="1" applyFont="1" applyFill="1" applyBorder="1" applyAlignment="1">
      <alignment horizontal="center"/>
    </xf>
    <xf numFmtId="167" fontId="47" fillId="5" borderId="4" xfId="0" applyNumberFormat="1" applyFont="1" applyFill="1" applyBorder="1" applyAlignment="1">
      <alignment horizontal="center"/>
    </xf>
    <xf numFmtId="167" fontId="47" fillId="9" borderId="4" xfId="0" applyNumberFormat="1" applyFont="1" applyFill="1" applyBorder="1" applyAlignment="1">
      <alignment horizontal="center"/>
    </xf>
    <xf numFmtId="167" fontId="47" fillId="5" borderId="4" xfId="0" applyNumberFormat="1" applyFont="1" applyFill="1" applyBorder="1" applyAlignment="1" applyProtection="1">
      <alignment horizontal="center" wrapText="1"/>
    </xf>
    <xf numFmtId="167" fontId="47" fillId="9" borderId="4" xfId="0" applyNumberFormat="1" applyFont="1" applyFill="1" applyBorder="1" applyAlignment="1" applyProtection="1">
      <alignment horizontal="center"/>
    </xf>
    <xf numFmtId="165" fontId="45" fillId="5" borderId="33" xfId="0" applyNumberFormat="1" applyFont="1" applyFill="1" applyBorder="1" applyAlignment="1">
      <alignment horizontal="center"/>
    </xf>
    <xf numFmtId="10" fontId="46" fillId="5" borderId="4" xfId="0" applyNumberFormat="1" applyFont="1" applyFill="1" applyBorder="1" applyAlignment="1">
      <alignment horizontal="center"/>
    </xf>
    <xf numFmtId="167" fontId="47" fillId="5" borderId="11" xfId="0" applyNumberFormat="1" applyFont="1" applyFill="1" applyBorder="1" applyAlignment="1" applyProtection="1">
      <alignment horizontal="center" wrapText="1"/>
    </xf>
    <xf numFmtId="165" fontId="45" fillId="5" borderId="27" xfId="0" applyNumberFormat="1" applyFont="1" applyFill="1" applyBorder="1" applyAlignment="1">
      <alignment horizontal="center"/>
    </xf>
    <xf numFmtId="167" fontId="48" fillId="5" borderId="11" xfId="0" applyNumberFormat="1" applyFont="1" applyFill="1" applyBorder="1" applyAlignment="1">
      <alignment horizontal="center"/>
    </xf>
    <xf numFmtId="167" fontId="48" fillId="5" borderId="4" xfId="0" applyNumberFormat="1" applyFont="1" applyFill="1" applyBorder="1" applyAlignment="1">
      <alignment horizontal="center"/>
    </xf>
    <xf numFmtId="167" fontId="48" fillId="9" borderId="4" xfId="0" applyNumberFormat="1" applyFont="1" applyFill="1" applyBorder="1" applyAlignment="1">
      <alignment horizontal="center"/>
    </xf>
    <xf numFmtId="167" fontId="45" fillId="5" borderId="10" xfId="0" applyNumberFormat="1" applyFont="1" applyFill="1" applyBorder="1" applyAlignment="1">
      <alignment horizontal="center"/>
    </xf>
    <xf numFmtId="165" fontId="45" fillId="5" borderId="21" xfId="0" applyNumberFormat="1" applyFont="1" applyFill="1" applyBorder="1" applyAlignment="1">
      <alignment horizontal="center"/>
    </xf>
    <xf numFmtId="0" fontId="48" fillId="5" borderId="52" xfId="0" applyFont="1" applyFill="1" applyBorder="1" applyAlignment="1"/>
    <xf numFmtId="0" fontId="48" fillId="5" borderId="0" xfId="0" applyFont="1" applyFill="1" applyBorder="1" applyAlignment="1"/>
    <xf numFmtId="0" fontId="48" fillId="9" borderId="0" xfId="0" applyFont="1" applyFill="1" applyBorder="1" applyAlignment="1"/>
    <xf numFmtId="0" fontId="45" fillId="5" borderId="0" xfId="0" applyFont="1" applyFill="1" applyBorder="1" applyAlignment="1"/>
    <xf numFmtId="0" fontId="45" fillId="5" borderId="53" xfId="0" applyFont="1" applyFill="1" applyBorder="1" applyAlignment="1"/>
    <xf numFmtId="167" fontId="45" fillId="5" borderId="6" xfId="0" applyNumberFormat="1" applyFont="1" applyFill="1" applyBorder="1" applyAlignment="1">
      <alignment horizontal="center"/>
    </xf>
    <xf numFmtId="165" fontId="45" fillId="5" borderId="30" xfId="0" applyNumberFormat="1" applyFont="1" applyFill="1" applyBorder="1" applyAlignment="1">
      <alignment horizontal="center"/>
    </xf>
    <xf numFmtId="0" fontId="45" fillId="5" borderId="52" xfId="0" applyFont="1" applyFill="1" applyBorder="1" applyAlignment="1"/>
    <xf numFmtId="0" fontId="45" fillId="9" borderId="0" xfId="0" applyFont="1" applyFill="1" applyBorder="1" applyAlignment="1"/>
    <xf numFmtId="165" fontId="45" fillId="5" borderId="42" xfId="0" applyNumberFormat="1" applyFont="1" applyFill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5" borderId="4" xfId="0" applyFont="1" applyFill="1" applyBorder="1" applyAlignment="1">
      <alignment horizontal="center"/>
    </xf>
    <xf numFmtId="0" fontId="47" fillId="9" borderId="4" xfId="0" applyFont="1" applyFill="1" applyBorder="1" applyAlignment="1">
      <alignment horizontal="center"/>
    </xf>
    <xf numFmtId="0" fontId="47" fillId="5" borderId="22" xfId="0" applyFont="1" applyFill="1" applyBorder="1" applyAlignment="1">
      <alignment horizontal="center"/>
    </xf>
    <xf numFmtId="165" fontId="45" fillId="5" borderId="28" xfId="0" applyNumberFormat="1" applyFont="1" applyFill="1" applyBorder="1" applyAlignment="1">
      <alignment horizontal="center"/>
    </xf>
    <xf numFmtId="164" fontId="45" fillId="5" borderId="29" xfId="0" applyNumberFormat="1" applyFont="1" applyFill="1" applyBorder="1" applyAlignment="1">
      <alignment horizontal="center"/>
    </xf>
    <xf numFmtId="167" fontId="45" fillId="0" borderId="22" xfId="0" applyNumberFormat="1" applyFont="1" applyFill="1" applyBorder="1" applyAlignment="1" applyProtection="1">
      <alignment horizontal="center" wrapText="1"/>
    </xf>
    <xf numFmtId="165" fontId="45" fillId="0" borderId="25" xfId="0" applyNumberFormat="1" applyFont="1" applyFill="1" applyBorder="1" applyAlignment="1">
      <alignment horizontal="center"/>
    </xf>
    <xf numFmtId="165" fontId="45" fillId="2" borderId="28" xfId="0" applyNumberFormat="1" applyFont="1" applyFill="1" applyBorder="1" applyAlignment="1">
      <alignment horizontal="center"/>
    </xf>
    <xf numFmtId="167" fontId="46" fillId="5" borderId="60" xfId="0" applyNumberFormat="1" applyFont="1" applyFill="1" applyBorder="1" applyAlignment="1" applyProtection="1">
      <alignment horizontal="center" wrapText="1"/>
    </xf>
    <xf numFmtId="168" fontId="46" fillId="5" borderId="4" xfId="0" applyNumberFormat="1" applyFont="1" applyFill="1" applyBorder="1" applyAlignment="1">
      <alignment horizontal="center"/>
    </xf>
    <xf numFmtId="167" fontId="45" fillId="0" borderId="11" xfId="0" applyNumberFormat="1" applyFont="1" applyFill="1" applyBorder="1" applyAlignment="1" applyProtection="1">
      <alignment horizontal="center" wrapText="1"/>
    </xf>
    <xf numFmtId="167" fontId="45" fillId="0" borderId="60" xfId="0" applyNumberFormat="1" applyFont="1" applyFill="1" applyBorder="1" applyAlignment="1" applyProtection="1">
      <alignment horizontal="center" wrapText="1"/>
    </xf>
    <xf numFmtId="167" fontId="46" fillId="5" borderId="6" xfId="0" applyNumberFormat="1" applyFont="1" applyFill="1" applyBorder="1" applyAlignment="1">
      <alignment horizontal="center"/>
    </xf>
    <xf numFmtId="167" fontId="45" fillId="0" borderId="54" xfId="0" applyNumberFormat="1" applyFont="1" applyFill="1" applyBorder="1" applyAlignment="1" applyProtection="1">
      <alignment horizontal="center" wrapText="1"/>
    </xf>
    <xf numFmtId="167" fontId="45" fillId="0" borderId="15" xfId="0" applyNumberFormat="1" applyFont="1" applyFill="1" applyBorder="1" applyAlignment="1">
      <alignment horizontal="center"/>
    </xf>
    <xf numFmtId="167" fontId="45" fillId="3" borderId="16" xfId="0" applyNumberFormat="1" applyFont="1" applyFill="1" applyBorder="1" applyAlignment="1">
      <alignment horizontal="center"/>
    </xf>
    <xf numFmtId="167" fontId="45" fillId="9" borderId="16" xfId="0" applyNumberFormat="1" applyFont="1" applyFill="1" applyBorder="1" applyAlignment="1">
      <alignment horizontal="center"/>
    </xf>
    <xf numFmtId="165" fontId="45" fillId="0" borderId="40" xfId="0" applyNumberFormat="1" applyFont="1" applyFill="1" applyBorder="1" applyAlignment="1">
      <alignment horizontal="center"/>
    </xf>
    <xf numFmtId="167" fontId="44" fillId="0" borderId="50" xfId="0" applyNumberFormat="1" applyFont="1" applyFill="1" applyBorder="1" applyAlignment="1">
      <alignment horizontal="center"/>
    </xf>
    <xf numFmtId="167" fontId="44" fillId="0" borderId="32" xfId="0" applyNumberFormat="1" applyFont="1" applyFill="1" applyBorder="1" applyAlignment="1">
      <alignment horizontal="center"/>
    </xf>
    <xf numFmtId="165" fontId="44" fillId="2" borderId="7" xfId="0" applyNumberFormat="1" applyFont="1" applyFill="1" applyBorder="1" applyAlignment="1">
      <alignment horizontal="center"/>
    </xf>
    <xf numFmtId="167" fontId="44" fillId="9" borderId="32" xfId="0" applyNumberFormat="1" applyFont="1" applyFill="1" applyBorder="1" applyAlignment="1">
      <alignment horizontal="center"/>
    </xf>
    <xf numFmtId="167" fontId="45" fillId="0" borderId="1" xfId="0" applyNumberFormat="1" applyFont="1" applyFill="1" applyBorder="1" applyAlignment="1">
      <alignment horizontal="center"/>
    </xf>
    <xf numFmtId="165" fontId="45" fillId="2" borderId="5" xfId="0" applyNumberFormat="1" applyFont="1" applyFill="1" applyBorder="1" applyAlignment="1">
      <alignment horizontal="center"/>
    </xf>
    <xf numFmtId="165" fontId="45" fillId="2" borderId="34" xfId="0" applyNumberFormat="1" applyFont="1" applyFill="1" applyBorder="1" applyAlignment="1">
      <alignment horizontal="center"/>
    </xf>
    <xf numFmtId="165" fontId="46" fillId="5" borderId="34" xfId="0" applyNumberFormat="1" applyFont="1" applyFill="1" applyBorder="1" applyAlignment="1">
      <alignment horizontal="center"/>
    </xf>
    <xf numFmtId="167" fontId="45" fillId="3" borderId="6" xfId="0" applyNumberFormat="1" applyFont="1" applyFill="1" applyBorder="1" applyAlignment="1">
      <alignment horizontal="center"/>
    </xf>
    <xf numFmtId="167" fontId="45" fillId="3" borderId="30" xfId="0" applyNumberFormat="1" applyFont="1" applyFill="1" applyBorder="1" applyAlignment="1">
      <alignment horizontal="center"/>
    </xf>
    <xf numFmtId="165" fontId="45" fillId="3" borderId="27" xfId="0" applyNumberFormat="1" applyFont="1" applyFill="1" applyBorder="1" applyAlignment="1">
      <alignment horizontal="center"/>
    </xf>
    <xf numFmtId="10" fontId="46" fillId="3" borderId="5" xfId="0" applyNumberFormat="1" applyFont="1" applyFill="1" applyBorder="1" applyAlignment="1">
      <alignment horizontal="center"/>
    </xf>
    <xf numFmtId="167" fontId="46" fillId="3" borderId="5" xfId="0" applyNumberFormat="1" applyFont="1" applyFill="1" applyBorder="1" applyAlignment="1">
      <alignment horizontal="center"/>
    </xf>
    <xf numFmtId="167" fontId="46" fillId="3" borderId="10" xfId="0" applyNumberFormat="1" applyFont="1" applyFill="1" applyBorder="1" applyAlignment="1">
      <alignment horizontal="center"/>
    </xf>
    <xf numFmtId="165" fontId="45" fillId="3" borderId="5" xfId="0" applyNumberFormat="1" applyFont="1" applyFill="1" applyBorder="1" applyAlignment="1">
      <alignment horizontal="center"/>
    </xf>
    <xf numFmtId="165" fontId="45" fillId="3" borderId="34" xfId="0" applyNumberFormat="1" applyFont="1" applyFill="1" applyBorder="1" applyAlignment="1">
      <alignment horizontal="center"/>
    </xf>
    <xf numFmtId="167" fontId="45" fillId="3" borderId="60" xfId="0" applyNumberFormat="1" applyFont="1" applyFill="1" applyBorder="1" applyAlignment="1">
      <alignment horizontal="center"/>
    </xf>
    <xf numFmtId="167" fontId="46" fillId="5" borderId="8" xfId="0" applyNumberFormat="1" applyFont="1" applyFill="1" applyBorder="1" applyAlignment="1">
      <alignment horizontal="center"/>
    </xf>
    <xf numFmtId="167" fontId="46" fillId="9" borderId="5" xfId="0" applyNumberFormat="1" applyFont="1" applyFill="1" applyBorder="1" applyAlignment="1">
      <alignment horizontal="center"/>
    </xf>
    <xf numFmtId="167" fontId="45" fillId="0" borderId="45" xfId="0" applyNumberFormat="1" applyFont="1" applyFill="1" applyBorder="1" applyAlignment="1">
      <alignment horizontal="center"/>
    </xf>
    <xf numFmtId="167" fontId="44" fillId="0" borderId="23" xfId="0" applyNumberFormat="1" applyFont="1" applyFill="1" applyBorder="1" applyAlignment="1">
      <alignment horizontal="center"/>
    </xf>
    <xf numFmtId="165" fontId="44" fillId="0" borderId="21" xfId="0" applyNumberFormat="1" applyFont="1" applyFill="1" applyBorder="1" applyAlignment="1">
      <alignment horizontal="center"/>
    </xf>
    <xf numFmtId="167" fontId="45" fillId="0" borderId="44" xfId="0" applyNumberFormat="1" applyFont="1" applyFill="1" applyBorder="1" applyAlignment="1">
      <alignment horizontal="center"/>
    </xf>
    <xf numFmtId="165" fontId="45" fillId="2" borderId="24" xfId="0" applyNumberFormat="1" applyFont="1" applyFill="1" applyBorder="1" applyAlignment="1">
      <alignment horizontal="center"/>
    </xf>
    <xf numFmtId="167" fontId="45" fillId="0" borderId="63" xfId="0" applyNumberFormat="1" applyFont="1" applyFill="1" applyBorder="1" applyAlignment="1">
      <alignment horizontal="center"/>
    </xf>
    <xf numFmtId="167" fontId="45" fillId="9" borderId="6" xfId="0" applyNumberFormat="1" applyFont="1" applyFill="1" applyBorder="1" applyAlignment="1">
      <alignment horizontal="center"/>
    </xf>
    <xf numFmtId="167" fontId="45" fillId="2" borderId="16" xfId="0" applyNumberFormat="1" applyFont="1" applyFill="1" applyBorder="1" applyAlignment="1">
      <alignment horizontal="center"/>
    </xf>
    <xf numFmtId="165" fontId="45" fillId="0" borderId="30" xfId="0" applyNumberFormat="1" applyFont="1" applyFill="1" applyBorder="1" applyAlignment="1">
      <alignment horizontal="center"/>
    </xf>
    <xf numFmtId="165" fontId="44" fillId="2" borderId="32" xfId="0" applyNumberFormat="1" applyFont="1" applyFill="1" applyBorder="1" applyAlignment="1">
      <alignment horizontal="center"/>
    </xf>
    <xf numFmtId="167" fontId="44" fillId="3" borderId="32" xfId="0" applyNumberFormat="1" applyFont="1" applyFill="1" applyBorder="1" applyAlignment="1">
      <alignment horizontal="center"/>
    </xf>
    <xf numFmtId="167" fontId="45" fillId="0" borderId="11" xfId="0" applyNumberFormat="1" applyFont="1" applyBorder="1" applyAlignment="1">
      <alignment horizontal="center" wrapText="1"/>
    </xf>
    <xf numFmtId="167" fontId="45" fillId="0" borderId="11" xfId="0" applyNumberFormat="1" applyFont="1" applyFill="1" applyBorder="1" applyAlignment="1">
      <alignment horizontal="center" wrapText="1"/>
    </xf>
    <xf numFmtId="167" fontId="45" fillId="0" borderId="29" xfId="0" applyNumberFormat="1" applyFont="1" applyFill="1" applyBorder="1" applyAlignment="1">
      <alignment horizontal="center"/>
    </xf>
    <xf numFmtId="167" fontId="45" fillId="0" borderId="36" xfId="0" applyNumberFormat="1" applyFont="1" applyFill="1" applyBorder="1" applyAlignment="1">
      <alignment horizontal="center"/>
    </xf>
    <xf numFmtId="167" fontId="45" fillId="3" borderId="14" xfId="0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>
      <alignment horizontal="center"/>
    </xf>
    <xf numFmtId="167" fontId="45" fillId="9" borderId="14" xfId="0" applyNumberFormat="1" applyFont="1" applyFill="1" applyBorder="1" applyAlignment="1">
      <alignment horizontal="center"/>
    </xf>
    <xf numFmtId="165" fontId="45" fillId="2" borderId="16" xfId="0" applyNumberFormat="1" applyFont="1" applyFill="1" applyBorder="1" applyAlignment="1">
      <alignment horizontal="center"/>
    </xf>
    <xf numFmtId="165" fontId="45" fillId="2" borderId="40" xfId="0" applyNumberFormat="1" applyFont="1" applyFill="1" applyBorder="1" applyAlignment="1">
      <alignment horizontal="center"/>
    </xf>
    <xf numFmtId="167" fontId="44" fillId="2" borderId="14" xfId="0" applyNumberFormat="1" applyFont="1" applyFill="1" applyBorder="1" applyAlignment="1">
      <alignment horizontal="center"/>
    </xf>
    <xf numFmtId="10" fontId="45" fillId="2" borderId="5" xfId="0" applyNumberFormat="1" applyFont="1" applyFill="1" applyBorder="1" applyAlignment="1">
      <alignment horizontal="center"/>
    </xf>
    <xf numFmtId="165" fontId="44" fillId="2" borderId="25" xfId="0" applyNumberFormat="1" applyFont="1" applyFill="1" applyBorder="1" applyAlignment="1">
      <alignment horizontal="center"/>
    </xf>
    <xf numFmtId="165" fontId="45" fillId="2" borderId="21" xfId="0" applyNumberFormat="1" applyFont="1" applyFill="1" applyBorder="1" applyAlignment="1">
      <alignment horizontal="center"/>
    </xf>
    <xf numFmtId="167" fontId="46" fillId="0" borderId="22" xfId="0" applyNumberFormat="1" applyFont="1" applyFill="1" applyBorder="1" applyAlignment="1">
      <alignment horizontal="center"/>
    </xf>
    <xf numFmtId="165" fontId="46" fillId="2" borderId="4" xfId="0" applyNumberFormat="1" applyFont="1" applyFill="1" applyBorder="1" applyAlignment="1">
      <alignment horizontal="center"/>
    </xf>
    <xf numFmtId="167" fontId="46" fillId="2" borderId="5" xfId="0" applyNumberFormat="1" applyFont="1" applyFill="1" applyBorder="1" applyAlignment="1">
      <alignment horizontal="center"/>
    </xf>
    <xf numFmtId="165" fontId="49" fillId="2" borderId="25" xfId="0" applyNumberFormat="1" applyFont="1" applyFill="1" applyBorder="1" applyAlignment="1">
      <alignment horizontal="center"/>
    </xf>
    <xf numFmtId="167" fontId="45" fillId="9" borderId="8" xfId="0" applyNumberFormat="1" applyFont="1" applyFill="1" applyBorder="1" applyAlignment="1" applyProtection="1">
      <alignment horizontal="center"/>
      <protection locked="0"/>
    </xf>
    <xf numFmtId="167" fontId="45" fillId="9" borderId="16" xfId="0" applyNumberFormat="1" applyFont="1" applyFill="1" applyBorder="1" applyAlignment="1" applyProtection="1">
      <alignment horizontal="center"/>
      <protection locked="0"/>
    </xf>
    <xf numFmtId="165" fontId="45" fillId="2" borderId="14" xfId="0" applyNumberFormat="1" applyFont="1" applyFill="1" applyBorder="1" applyAlignment="1">
      <alignment horizontal="center"/>
    </xf>
    <xf numFmtId="167" fontId="45" fillId="2" borderId="14" xfId="0" applyNumberFormat="1" applyFont="1" applyFill="1" applyBorder="1" applyAlignment="1">
      <alignment horizontal="center"/>
    </xf>
    <xf numFmtId="165" fontId="45" fillId="2" borderId="26" xfId="0" applyNumberFormat="1" applyFont="1" applyFill="1" applyBorder="1" applyAlignment="1">
      <alignment horizontal="center"/>
    </xf>
    <xf numFmtId="167" fontId="45" fillId="9" borderId="5" xfId="0" applyNumberFormat="1" applyFont="1" applyFill="1" applyBorder="1" applyAlignment="1" applyProtection="1">
      <alignment horizontal="center"/>
      <protection locked="0"/>
    </xf>
    <xf numFmtId="165" fontId="45" fillId="2" borderId="8" xfId="0" applyNumberFormat="1" applyFont="1" applyFill="1" applyBorder="1" applyAlignment="1">
      <alignment horizontal="center"/>
    </xf>
    <xf numFmtId="167" fontId="45" fillId="2" borderId="8" xfId="0" applyNumberFormat="1" applyFont="1" applyFill="1" applyBorder="1" applyAlignment="1">
      <alignment horizontal="center"/>
    </xf>
    <xf numFmtId="167" fontId="45" fillId="0" borderId="43" xfId="0" applyNumberFormat="1" applyFont="1" applyFill="1" applyBorder="1" applyAlignment="1">
      <alignment horizontal="center"/>
    </xf>
    <xf numFmtId="165" fontId="44" fillId="2" borderId="16" xfId="0" applyNumberFormat="1" applyFont="1" applyFill="1" applyBorder="1" applyAlignment="1">
      <alignment horizontal="center"/>
    </xf>
    <xf numFmtId="165" fontId="44" fillId="2" borderId="26" xfId="0" applyNumberFormat="1" applyFont="1" applyFill="1" applyBorder="1" applyAlignment="1">
      <alignment horizontal="center"/>
    </xf>
    <xf numFmtId="167" fontId="44" fillId="0" borderId="16" xfId="0" applyNumberFormat="1" applyFont="1" applyFill="1" applyBorder="1" applyAlignment="1">
      <alignment horizontal="center"/>
    </xf>
    <xf numFmtId="167" fontId="44" fillId="9" borderId="16" xfId="0" applyNumberFormat="1" applyFont="1" applyFill="1" applyBorder="1" applyAlignment="1">
      <alignment horizontal="center"/>
    </xf>
    <xf numFmtId="165" fontId="44" fillId="0" borderId="40" xfId="0" applyNumberFormat="1" applyFont="1" applyFill="1" applyBorder="1" applyAlignment="1">
      <alignment horizontal="center"/>
    </xf>
    <xf numFmtId="167" fontId="44" fillId="0" borderId="15" xfId="0" applyNumberFormat="1" applyFont="1" applyFill="1" applyBorder="1" applyAlignment="1">
      <alignment horizontal="center"/>
    </xf>
    <xf numFmtId="164" fontId="44" fillId="2" borderId="5" xfId="0" applyNumberFormat="1" applyFont="1" applyFill="1" applyBorder="1" applyAlignment="1">
      <alignment horizontal="center"/>
    </xf>
    <xf numFmtId="165" fontId="44" fillId="2" borderId="24" xfId="0" applyNumberFormat="1" applyFont="1" applyFill="1" applyBorder="1" applyAlignment="1">
      <alignment horizontal="center"/>
    </xf>
    <xf numFmtId="164" fontId="44" fillId="2" borderId="4" xfId="0" applyNumberFormat="1" applyFont="1" applyFill="1" applyBorder="1" applyAlignment="1">
      <alignment horizontal="center"/>
    </xf>
    <xf numFmtId="164" fontId="44" fillId="2" borderId="6" xfId="0" applyNumberFormat="1" applyFont="1" applyFill="1" applyBorder="1" applyAlignment="1">
      <alignment horizontal="center"/>
    </xf>
    <xf numFmtId="165" fontId="44" fillId="2" borderId="28" xfId="0" applyNumberFormat="1" applyFont="1" applyFill="1" applyBorder="1" applyAlignment="1">
      <alignment horizontal="center"/>
    </xf>
    <xf numFmtId="167" fontId="45" fillId="0" borderId="12" xfId="0" applyNumberFormat="1" applyFont="1" applyFill="1" applyBorder="1" applyAlignment="1">
      <alignment horizontal="center"/>
    </xf>
    <xf numFmtId="164" fontId="44" fillId="2" borderId="18" xfId="0" applyNumberFormat="1" applyFont="1" applyFill="1" applyBorder="1" applyAlignment="1">
      <alignment horizontal="center"/>
    </xf>
    <xf numFmtId="165" fontId="44" fillId="2" borderId="33" xfId="0" applyNumberFormat="1" applyFont="1" applyFill="1" applyBorder="1" applyAlignment="1">
      <alignment horizontal="center"/>
    </xf>
    <xf numFmtId="167" fontId="44" fillId="0" borderId="43" xfId="0" applyNumberFormat="1" applyFont="1" applyFill="1" applyBorder="1" applyAlignment="1">
      <alignment horizontal="center"/>
    </xf>
    <xf numFmtId="167" fontId="44" fillId="3" borderId="8" xfId="0" applyNumberFormat="1" applyFont="1" applyFill="1" applyBorder="1" applyAlignment="1">
      <alignment horizontal="center"/>
    </xf>
    <xf numFmtId="167" fontId="44" fillId="9" borderId="8" xfId="0" applyNumberFormat="1" applyFont="1" applyFill="1" applyBorder="1" applyAlignment="1">
      <alignment horizontal="center"/>
    </xf>
    <xf numFmtId="165" fontId="44" fillId="0" borderId="48" xfId="0" applyNumberFormat="1" applyFont="1" applyFill="1" applyBorder="1" applyAlignment="1">
      <alignment horizontal="center"/>
    </xf>
    <xf numFmtId="167" fontId="44" fillId="0" borderId="23" xfId="0" applyNumberFormat="1" applyFont="1" applyFill="1" applyBorder="1" applyAlignment="1" applyProtection="1">
      <alignment horizontal="center"/>
      <protection locked="0"/>
    </xf>
    <xf numFmtId="167" fontId="44" fillId="0" borderId="7" xfId="0" applyNumberFormat="1" applyFont="1" applyFill="1" applyBorder="1" applyAlignment="1" applyProtection="1">
      <alignment horizontal="center"/>
      <protection locked="0"/>
    </xf>
    <xf numFmtId="167" fontId="44" fillId="9" borderId="7" xfId="0" applyNumberFormat="1" applyFont="1" applyFill="1" applyBorder="1" applyAlignment="1" applyProtection="1">
      <alignment horizontal="center"/>
      <protection locked="0"/>
    </xf>
    <xf numFmtId="167" fontId="45" fillId="9" borderId="7" xfId="0" applyNumberFormat="1" applyFont="1" applyFill="1" applyBorder="1" applyAlignment="1">
      <alignment horizontal="center"/>
    </xf>
    <xf numFmtId="167" fontId="45" fillId="0" borderId="7" xfId="0" applyNumberFormat="1" applyFont="1" applyFill="1" applyBorder="1" applyAlignment="1">
      <alignment horizontal="center"/>
    </xf>
    <xf numFmtId="167" fontId="44" fillId="0" borderId="23" xfId="0" applyNumberFormat="1" applyFont="1" applyFill="1" applyBorder="1" applyAlignment="1" applyProtection="1">
      <alignment horizontal="center"/>
    </xf>
    <xf numFmtId="167" fontId="44" fillId="0" borderId="7" xfId="0" applyNumberFormat="1" applyFont="1" applyFill="1" applyBorder="1" applyAlignment="1" applyProtection="1">
      <alignment horizontal="center"/>
    </xf>
    <xf numFmtId="167" fontId="44" fillId="9" borderId="7" xfId="0" applyNumberFormat="1" applyFont="1" applyFill="1" applyBorder="1" applyAlignment="1" applyProtection="1">
      <alignment horizontal="center"/>
    </xf>
    <xf numFmtId="167" fontId="44" fillId="0" borderId="44" xfId="0" applyNumberFormat="1" applyFont="1" applyFill="1" applyBorder="1" applyAlignment="1" applyProtection="1">
      <alignment horizontal="center"/>
    </xf>
    <xf numFmtId="165" fontId="44" fillId="0" borderId="5" xfId="0" applyNumberFormat="1" applyFont="1" applyFill="1" applyBorder="1" applyAlignment="1">
      <alignment horizontal="center"/>
    </xf>
    <xf numFmtId="167" fontId="44" fillId="2" borderId="5" xfId="0" applyNumberFormat="1" applyFont="1" applyFill="1" applyBorder="1" applyAlignment="1">
      <alignment horizontal="center"/>
    </xf>
    <xf numFmtId="167" fontId="44" fillId="0" borderId="10" xfId="0" applyNumberFormat="1" applyFont="1" applyFill="1" applyBorder="1" applyAlignment="1">
      <alignment horizontal="center"/>
    </xf>
    <xf numFmtId="167" fontId="44" fillId="3" borderId="5" xfId="0" applyNumberFormat="1" applyFont="1" applyFill="1" applyBorder="1" applyAlignment="1">
      <alignment horizontal="center"/>
    </xf>
    <xf numFmtId="167" fontId="44" fillId="0" borderId="5" xfId="0" applyNumberFormat="1" applyFont="1" applyFill="1" applyBorder="1" applyAlignment="1">
      <alignment horizontal="center"/>
    </xf>
    <xf numFmtId="167" fontId="44" fillId="9" borderId="5" xfId="0" applyNumberFormat="1" applyFont="1" applyFill="1" applyBorder="1" applyAlignment="1">
      <alignment horizontal="center"/>
    </xf>
    <xf numFmtId="167" fontId="44" fillId="3" borderId="4" xfId="0" applyNumberFormat="1" applyFont="1" applyFill="1" applyBorder="1" applyAlignment="1">
      <alignment horizontal="center"/>
    </xf>
    <xf numFmtId="167" fontId="44" fillId="0" borderId="4" xfId="0" applyNumberFormat="1" applyFont="1" applyFill="1" applyBorder="1" applyAlignment="1">
      <alignment horizontal="center"/>
    </xf>
    <xf numFmtId="167" fontId="44" fillId="9" borderId="4" xfId="0" applyNumberFormat="1" applyFont="1" applyFill="1" applyBorder="1" applyAlignment="1">
      <alignment horizontal="center"/>
    </xf>
    <xf numFmtId="165" fontId="44" fillId="0" borderId="29" xfId="0" applyNumberFormat="1" applyFont="1" applyFill="1" applyBorder="1" applyAlignment="1">
      <alignment horizontal="center"/>
    </xf>
    <xf numFmtId="167" fontId="44" fillId="0" borderId="36" xfId="0" applyNumberFormat="1" applyFont="1" applyFill="1" applyBorder="1" applyAlignment="1">
      <alignment horizontal="center"/>
    </xf>
    <xf numFmtId="167" fontId="44" fillId="0" borderId="50" xfId="0" applyNumberFormat="1" applyFont="1" applyFill="1" applyBorder="1" applyAlignment="1" applyProtection="1">
      <alignment horizontal="center"/>
    </xf>
    <xf numFmtId="167" fontId="44" fillId="2" borderId="16" xfId="0" applyNumberFormat="1" applyFont="1" applyFill="1" applyBorder="1" applyAlignment="1">
      <alignment horizontal="center"/>
    </xf>
    <xf numFmtId="165" fontId="45" fillId="0" borderId="21" xfId="0" applyNumberFormat="1" applyFont="1" applyFill="1" applyBorder="1" applyAlignment="1">
      <alignment horizontal="center"/>
    </xf>
    <xf numFmtId="167" fontId="46" fillId="5" borderId="9" xfId="0" applyNumberFormat="1" applyFont="1" applyFill="1" applyBorder="1" applyAlignment="1">
      <alignment horizontal="center"/>
    </xf>
    <xf numFmtId="167" fontId="46" fillId="5" borderId="7" xfId="0" applyNumberFormat="1" applyFont="1" applyFill="1" applyBorder="1" applyAlignment="1">
      <alignment horizontal="center"/>
    </xf>
    <xf numFmtId="167" fontId="46" fillId="9" borderId="7" xfId="0" applyNumberFormat="1" applyFont="1" applyFill="1" applyBorder="1" applyAlignment="1">
      <alignment horizontal="center"/>
    </xf>
    <xf numFmtId="165" fontId="46" fillId="5" borderId="7" xfId="0" applyNumberFormat="1" applyFont="1" applyFill="1" applyBorder="1" applyAlignment="1">
      <alignment horizontal="center"/>
    </xf>
    <xf numFmtId="165" fontId="46" fillId="5" borderId="32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 applyProtection="1">
      <alignment horizontal="center"/>
    </xf>
    <xf numFmtId="167" fontId="44" fillId="9" borderId="14" xfId="0" applyNumberFormat="1" applyFont="1" applyFill="1" applyBorder="1" applyAlignment="1" applyProtection="1">
      <alignment horizontal="center"/>
    </xf>
    <xf numFmtId="165" fontId="44" fillId="2" borderId="14" xfId="0" applyNumberFormat="1" applyFont="1" applyFill="1" applyBorder="1" applyAlignment="1">
      <alignment horizontal="center"/>
    </xf>
    <xf numFmtId="167" fontId="44" fillId="0" borderId="20" xfId="0" applyNumberFormat="1" applyFont="1" applyFill="1" applyBorder="1" applyAlignment="1">
      <alignment horizontal="center"/>
    </xf>
    <xf numFmtId="165" fontId="45" fillId="0" borderId="31" xfId="0" applyNumberFormat="1" applyFont="1" applyFill="1" applyBorder="1" applyAlignment="1">
      <alignment horizontal="center"/>
    </xf>
    <xf numFmtId="10" fontId="44" fillId="2" borderId="16" xfId="0" applyNumberFormat="1" applyFont="1" applyFill="1" applyBorder="1" applyAlignment="1">
      <alignment horizontal="center"/>
    </xf>
    <xf numFmtId="164" fontId="44" fillId="0" borderId="7" xfId="0" applyNumberFormat="1" applyFont="1" applyFill="1" applyBorder="1" applyAlignment="1">
      <alignment horizontal="center"/>
    </xf>
    <xf numFmtId="167" fontId="45" fillId="2" borderId="7" xfId="0" applyNumberFormat="1" applyFont="1" applyFill="1" applyBorder="1" applyAlignment="1">
      <alignment horizontal="center"/>
    </xf>
    <xf numFmtId="165" fontId="44" fillId="2" borderId="34" xfId="0" applyNumberFormat="1" applyFont="1" applyFill="1" applyBorder="1" applyAlignment="1">
      <alignment horizontal="center"/>
    </xf>
    <xf numFmtId="167" fontId="45" fillId="0" borderId="55" xfId="0" applyNumberFormat="1" applyFont="1" applyFill="1" applyBorder="1" applyAlignment="1">
      <alignment horizontal="center"/>
    </xf>
    <xf numFmtId="167" fontId="44" fillId="0" borderId="37" xfId="0" applyNumberFormat="1" applyFont="1" applyFill="1" applyBorder="1" applyAlignment="1">
      <alignment horizontal="center"/>
    </xf>
    <xf numFmtId="167" fontId="44" fillId="0" borderId="38" xfId="0" applyNumberFormat="1" applyFont="1" applyFill="1" applyBorder="1" applyAlignment="1">
      <alignment horizontal="center"/>
    </xf>
    <xf numFmtId="167" fontId="44" fillId="9" borderId="38" xfId="0" applyNumberFormat="1" applyFont="1" applyFill="1" applyBorder="1" applyAlignment="1">
      <alignment horizontal="center"/>
    </xf>
    <xf numFmtId="167" fontId="44" fillId="0" borderId="11" xfId="0" applyNumberFormat="1" applyFont="1" applyFill="1" applyBorder="1" applyAlignment="1" applyProtection="1">
      <alignment horizontal="center"/>
    </xf>
    <xf numFmtId="165" fontId="44" fillId="2" borderId="29" xfId="0" applyNumberFormat="1" applyFont="1" applyFill="1" applyBorder="1" applyAlignment="1">
      <alignment horizontal="center"/>
    </xf>
    <xf numFmtId="167" fontId="44" fillId="0" borderId="12" xfId="0" applyNumberFormat="1" applyFont="1" applyFill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/>
    </xf>
    <xf numFmtId="167" fontId="44" fillId="0" borderId="35" xfId="0" applyNumberFormat="1" applyFont="1" applyFill="1" applyBorder="1" applyAlignment="1" applyProtection="1">
      <alignment horizontal="center"/>
    </xf>
    <xf numFmtId="165" fontId="44" fillId="2" borderId="30" xfId="0" applyNumberFormat="1" applyFont="1" applyFill="1" applyBorder="1" applyAlignment="1">
      <alignment horizontal="center"/>
    </xf>
    <xf numFmtId="165" fontId="45" fillId="0" borderId="48" xfId="0" applyNumberFormat="1" applyFont="1" applyFill="1" applyBorder="1" applyAlignment="1">
      <alignment horizontal="center"/>
    </xf>
    <xf numFmtId="164" fontId="44" fillId="2" borderId="7" xfId="0" applyNumberFormat="1" applyFont="1" applyFill="1" applyBorder="1" applyAlignment="1">
      <alignment horizontal="center"/>
    </xf>
    <xf numFmtId="167" fontId="44" fillId="0" borderId="20" xfId="0" applyNumberFormat="1" applyFont="1" applyFill="1" applyBorder="1" applyAlignment="1" applyProtection="1">
      <alignment horizontal="center"/>
    </xf>
    <xf numFmtId="165" fontId="44" fillId="2" borderId="31" xfId="0" applyNumberFormat="1" applyFont="1" applyFill="1" applyBorder="1" applyAlignment="1">
      <alignment horizontal="center"/>
    </xf>
    <xf numFmtId="167" fontId="44" fillId="0" borderId="43" xfId="0" applyNumberFormat="1" applyFont="1" applyFill="1" applyBorder="1" applyAlignment="1" applyProtection="1">
      <alignment horizontal="center"/>
    </xf>
    <xf numFmtId="165" fontId="45" fillId="2" borderId="7" xfId="0" applyNumberFormat="1" applyFont="1" applyFill="1" applyBorder="1" applyAlignment="1">
      <alignment horizontal="center"/>
    </xf>
    <xf numFmtId="167" fontId="44" fillId="0" borderId="54" xfId="0" applyNumberFormat="1" applyFont="1" applyFill="1" applyBorder="1" applyAlignment="1">
      <alignment horizontal="center"/>
    </xf>
    <xf numFmtId="167" fontId="45" fillId="0" borderId="23" xfId="0" applyNumberFormat="1" applyFont="1" applyFill="1" applyBorder="1" applyAlignment="1" applyProtection="1">
      <alignment horizontal="center"/>
    </xf>
    <xf numFmtId="167" fontId="46" fillId="0" borderId="43" xfId="0" applyNumberFormat="1" applyFont="1" applyFill="1" applyBorder="1" applyAlignment="1" applyProtection="1">
      <alignment horizontal="center"/>
    </xf>
    <xf numFmtId="165" fontId="46" fillId="2" borderId="38" xfId="0" applyNumberFormat="1" applyFont="1" applyFill="1" applyBorder="1" applyAlignment="1">
      <alignment horizontal="center"/>
    </xf>
    <xf numFmtId="167" fontId="46" fillId="2" borderId="38" xfId="0" applyNumberFormat="1" applyFont="1" applyFill="1" applyBorder="1" applyAlignment="1">
      <alignment horizontal="center"/>
    </xf>
    <xf numFmtId="165" fontId="46" fillId="2" borderId="39" xfId="0" applyNumberFormat="1" applyFont="1" applyFill="1" applyBorder="1" applyAlignment="1">
      <alignment horizontal="center"/>
    </xf>
    <xf numFmtId="167" fontId="46" fillId="0" borderId="8" xfId="0" applyNumberFormat="1" applyFont="1" applyFill="1" applyBorder="1" applyAlignment="1">
      <alignment horizontal="center"/>
    </xf>
    <xf numFmtId="165" fontId="46" fillId="0" borderId="51" xfId="0" applyNumberFormat="1" applyFont="1" applyFill="1" applyBorder="1" applyAlignment="1">
      <alignment horizontal="center"/>
    </xf>
    <xf numFmtId="167" fontId="46" fillId="0" borderId="37" xfId="0" applyNumberFormat="1" applyFont="1" applyFill="1" applyBorder="1" applyAlignment="1">
      <alignment horizontal="center"/>
    </xf>
    <xf numFmtId="167" fontId="46" fillId="3" borderId="38" xfId="0" applyNumberFormat="1" applyFont="1" applyFill="1" applyBorder="1" applyAlignment="1">
      <alignment horizontal="center"/>
    </xf>
    <xf numFmtId="167" fontId="46" fillId="0" borderId="38" xfId="0" applyNumberFormat="1" applyFont="1" applyFill="1" applyBorder="1" applyAlignment="1">
      <alignment horizontal="center"/>
    </xf>
    <xf numFmtId="167" fontId="46" fillId="9" borderId="38" xfId="0" applyNumberFormat="1" applyFont="1" applyFill="1" applyBorder="1" applyAlignment="1">
      <alignment horizontal="center"/>
    </xf>
    <xf numFmtId="167" fontId="44" fillId="0" borderId="15" xfId="0" applyNumberFormat="1" applyFont="1" applyFill="1" applyBorder="1" applyAlignment="1" applyProtection="1">
      <alignment horizontal="center"/>
    </xf>
    <xf numFmtId="167" fontId="45" fillId="0" borderId="23" xfId="0" applyNumberFormat="1" applyFont="1" applyFill="1" applyBorder="1" applyAlignment="1">
      <alignment horizontal="center"/>
    </xf>
    <xf numFmtId="167" fontId="44" fillId="0" borderId="2" xfId="0" applyNumberFormat="1" applyFont="1" applyFill="1" applyBorder="1" applyAlignment="1" applyProtection="1">
      <alignment horizontal="center"/>
    </xf>
    <xf numFmtId="167" fontId="45" fillId="5" borderId="38" xfId="0" applyNumberFormat="1" applyFont="1" applyFill="1" applyBorder="1" applyAlignment="1">
      <alignment horizontal="center"/>
    </xf>
    <xf numFmtId="165" fontId="44" fillId="5" borderId="39" xfId="0" applyNumberFormat="1" applyFont="1" applyFill="1" applyBorder="1" applyAlignment="1">
      <alignment horizontal="center"/>
    </xf>
    <xf numFmtId="167" fontId="44" fillId="3" borderId="2" xfId="0" applyNumberFormat="1" applyFont="1" applyFill="1" applyBorder="1" applyAlignment="1" applyProtection="1">
      <alignment horizontal="center"/>
    </xf>
    <xf numFmtId="167" fontId="44" fillId="0" borderId="2" xfId="0" applyNumberFormat="1" applyFont="1" applyFill="1" applyBorder="1" applyAlignment="1" applyProtection="1">
      <alignment horizontal="center"/>
      <protection locked="0"/>
    </xf>
    <xf numFmtId="167" fontId="45" fillId="9" borderId="7" xfId="0" applyNumberFormat="1" applyFont="1" applyFill="1" applyBorder="1" applyAlignment="1" applyProtection="1">
      <alignment horizontal="center"/>
      <protection locked="0"/>
    </xf>
    <xf numFmtId="167" fontId="45" fillId="3" borderId="7" xfId="0" applyNumberFormat="1" applyFont="1" applyFill="1" applyBorder="1" applyAlignment="1">
      <alignment horizontal="center"/>
    </xf>
    <xf numFmtId="167" fontId="44" fillId="3" borderId="7" xfId="0" applyNumberFormat="1" applyFont="1" applyFill="1" applyBorder="1" applyAlignment="1" applyProtection="1">
      <alignment horizontal="center"/>
      <protection locked="0"/>
    </xf>
    <xf numFmtId="167" fontId="44" fillId="0" borderId="13" xfId="0" applyNumberFormat="1" applyFont="1" applyFill="1" applyBorder="1" applyAlignment="1">
      <alignment horizontal="center"/>
    </xf>
    <xf numFmtId="167" fontId="44" fillId="3" borderId="6" xfId="0" applyNumberFormat="1" applyFont="1" applyFill="1" applyBorder="1" applyAlignment="1">
      <alignment horizontal="center"/>
    </xf>
    <xf numFmtId="167" fontId="44" fillId="0" borderId="6" xfId="0" applyNumberFormat="1" applyFont="1" applyFill="1" applyBorder="1" applyAlignment="1">
      <alignment horizontal="center"/>
    </xf>
    <xf numFmtId="167" fontId="44" fillId="9" borderId="6" xfId="0" applyNumberFormat="1" applyFont="1" applyFill="1" applyBorder="1" applyAlignment="1">
      <alignment horizontal="center"/>
    </xf>
    <xf numFmtId="167" fontId="44" fillId="0" borderId="9" xfId="0" applyNumberFormat="1" applyFont="1" applyFill="1" applyBorder="1" applyAlignment="1" applyProtection="1">
      <alignment horizontal="center"/>
      <protection locked="0"/>
    </xf>
    <xf numFmtId="165" fontId="44" fillId="0" borderId="34" xfId="0" applyNumberFormat="1" applyFont="1" applyFill="1" applyBorder="1" applyAlignment="1">
      <alignment horizontal="center"/>
    </xf>
    <xf numFmtId="167" fontId="44" fillId="9" borderId="8" xfId="0" applyNumberFormat="1" applyFont="1" applyFill="1" applyBorder="1" applyAlignment="1" applyProtection="1">
      <alignment horizontal="center"/>
      <protection locked="0"/>
    </xf>
    <xf numFmtId="165" fontId="44" fillId="2" borderId="8" xfId="0" applyNumberFormat="1" applyFont="1" applyFill="1" applyBorder="1" applyAlignment="1">
      <alignment horizontal="center"/>
    </xf>
    <xf numFmtId="167" fontId="44" fillId="2" borderId="8" xfId="0" applyNumberFormat="1" applyFont="1" applyFill="1" applyBorder="1" applyAlignment="1">
      <alignment horizontal="center"/>
    </xf>
    <xf numFmtId="167" fontId="44" fillId="0" borderId="20" xfId="0" applyNumberFormat="1" applyFont="1" applyFill="1" applyBorder="1" applyAlignment="1" applyProtection="1">
      <alignment horizontal="center"/>
      <protection locked="0"/>
    </xf>
    <xf numFmtId="167" fontId="44" fillId="9" borderId="20" xfId="0" applyNumberFormat="1" applyFont="1" applyFill="1" applyBorder="1" applyAlignment="1" applyProtection="1">
      <alignment horizontal="center"/>
      <protection locked="0"/>
    </xf>
    <xf numFmtId="167" fontId="44" fillId="3" borderId="20" xfId="0" applyNumberFormat="1" applyFont="1" applyFill="1" applyBorder="1" applyAlignment="1" applyProtection="1">
      <alignment horizontal="center"/>
      <protection locked="0"/>
    </xf>
    <xf numFmtId="165" fontId="44" fillId="2" borderId="38" xfId="0" applyNumberFormat="1" applyFont="1" applyFill="1" applyBorder="1" applyAlignment="1">
      <alignment horizontal="center"/>
    </xf>
    <xf numFmtId="165" fontId="44" fillId="2" borderId="39" xfId="0" applyNumberFormat="1" applyFont="1" applyFill="1" applyBorder="1" applyAlignment="1">
      <alignment horizontal="center"/>
    </xf>
    <xf numFmtId="165" fontId="44" fillId="0" borderId="51" xfId="0" applyNumberFormat="1" applyFont="1" applyFill="1" applyBorder="1" applyAlignment="1">
      <alignment horizontal="center"/>
    </xf>
    <xf numFmtId="167" fontId="44" fillId="0" borderId="3" xfId="0" applyNumberFormat="1" applyFont="1" applyFill="1" applyBorder="1" applyAlignment="1" applyProtection="1">
      <alignment horizontal="center"/>
      <protection locked="0"/>
    </xf>
    <xf numFmtId="167" fontId="44" fillId="0" borderId="14" xfId="0" applyNumberFormat="1" applyFont="1" applyFill="1" applyBorder="1" applyAlignment="1" applyProtection="1">
      <alignment horizontal="center"/>
      <protection locked="0"/>
    </xf>
    <xf numFmtId="167" fontId="44" fillId="9" borderId="14" xfId="0" applyNumberFormat="1" applyFont="1" applyFill="1" applyBorder="1" applyAlignment="1" applyProtection="1">
      <alignment horizontal="center"/>
      <protection locked="0"/>
    </xf>
    <xf numFmtId="165" fontId="46" fillId="2" borderId="14" xfId="0" applyNumberFormat="1" applyFont="1" applyFill="1" applyBorder="1" applyAlignment="1">
      <alignment horizontal="center"/>
    </xf>
    <xf numFmtId="167" fontId="46" fillId="2" borderId="14" xfId="0" applyNumberFormat="1" applyFont="1" applyFill="1" applyBorder="1" applyAlignment="1">
      <alignment horizontal="center"/>
    </xf>
    <xf numFmtId="167" fontId="44" fillId="3" borderId="7" xfId="0" applyNumberFormat="1" applyFont="1" applyFill="1" applyBorder="1" applyAlignment="1" applyProtection="1">
      <alignment horizontal="center"/>
    </xf>
    <xf numFmtId="167" fontId="47" fillId="9" borderId="4" xfId="0" applyNumberFormat="1" applyFont="1" applyFill="1" applyBorder="1" applyAlignment="1" applyProtection="1">
      <alignment horizontal="center"/>
      <protection locked="0"/>
    </xf>
    <xf numFmtId="167" fontId="47" fillId="5" borderId="22" xfId="0" applyNumberFormat="1" applyFont="1" applyFill="1" applyBorder="1" applyAlignment="1" applyProtection="1">
      <alignment horizontal="center" wrapText="1"/>
    </xf>
    <xf numFmtId="167" fontId="47" fillId="5" borderId="22" xfId="0" applyNumberFormat="1" applyFont="1" applyFill="1" applyBorder="1" applyAlignment="1">
      <alignment horizontal="center"/>
    </xf>
    <xf numFmtId="167" fontId="47" fillId="9" borderId="22" xfId="0" applyNumberFormat="1" applyFont="1" applyFill="1" applyBorder="1" applyAlignment="1">
      <alignment horizontal="center"/>
    </xf>
    <xf numFmtId="164" fontId="47" fillId="5" borderId="4" xfId="0" applyNumberFormat="1" applyFont="1" applyFill="1" applyBorder="1" applyAlignment="1">
      <alignment horizontal="center"/>
    </xf>
    <xf numFmtId="164" fontId="47" fillId="5" borderId="11" xfId="0" applyNumberFormat="1" applyFont="1" applyFill="1" applyBorder="1" applyAlignment="1">
      <alignment horizontal="center"/>
    </xf>
    <xf numFmtId="164" fontId="47" fillId="9" borderId="4" xfId="0" applyNumberFormat="1" applyFont="1" applyFill="1" applyBorder="1" applyAlignment="1">
      <alignment horizontal="center"/>
    </xf>
    <xf numFmtId="167" fontId="47" fillId="5" borderId="9" xfId="0" applyNumberFormat="1" applyFont="1" applyFill="1" applyBorder="1" applyAlignment="1">
      <alignment horizontal="center"/>
    </xf>
    <xf numFmtId="167" fontId="47" fillId="5" borderId="7" xfId="0" applyNumberFormat="1" applyFont="1" applyFill="1" applyBorder="1" applyAlignment="1">
      <alignment horizontal="center"/>
    </xf>
    <xf numFmtId="167" fontId="47" fillId="9" borderId="7" xfId="0" applyNumberFormat="1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164" fontId="45" fillId="2" borderId="8" xfId="0" applyNumberFormat="1" applyFont="1" applyFill="1" applyBorder="1" applyAlignment="1">
      <alignment horizontal="center"/>
    </xf>
    <xf numFmtId="167" fontId="8" fillId="5" borderId="34" xfId="0" applyNumberFormat="1" applyFont="1" applyFill="1" applyBorder="1" applyAlignment="1" applyProtection="1">
      <alignment horizontal="left" wrapText="1"/>
      <protection locked="0"/>
    </xf>
    <xf numFmtId="0" fontId="8" fillId="5" borderId="29" xfId="0" applyFont="1" applyFill="1" applyBorder="1" applyAlignment="1">
      <alignment wrapText="1"/>
    </xf>
    <xf numFmtId="0" fontId="8" fillId="5" borderId="29" xfId="0" applyFont="1" applyFill="1" applyBorder="1" applyAlignment="1">
      <alignment horizontal="left" wrapText="1"/>
    </xf>
    <xf numFmtId="0" fontId="8" fillId="5" borderId="25" xfId="0" applyFont="1" applyFill="1" applyBorder="1"/>
    <xf numFmtId="0" fontId="8" fillId="5" borderId="0" xfId="0" applyFont="1" applyFill="1"/>
    <xf numFmtId="0" fontId="8" fillId="5" borderId="29" xfId="0" applyFont="1" applyFill="1" applyBorder="1" applyAlignment="1"/>
    <xf numFmtId="0" fontId="8" fillId="5" borderId="25" xfId="0" applyFont="1" applyFill="1" applyBorder="1" applyAlignment="1">
      <alignment wrapText="1"/>
    </xf>
    <xf numFmtId="10" fontId="45" fillId="2" borderId="6" xfId="0" applyNumberFormat="1" applyFont="1" applyFill="1" applyBorder="1" applyAlignment="1">
      <alignment horizontal="center"/>
    </xf>
    <xf numFmtId="0" fontId="50" fillId="0" borderId="0" xfId="0" applyFont="1" applyFill="1" applyAlignment="1">
      <alignment wrapText="1"/>
    </xf>
    <xf numFmtId="167" fontId="2" fillId="10" borderId="0" xfId="0" applyNumberFormat="1" applyFont="1" applyFill="1" applyBorder="1" applyAlignment="1">
      <alignment horizontal="center"/>
    </xf>
    <xf numFmtId="167" fontId="19" fillId="10" borderId="0" xfId="0" applyNumberFormat="1" applyFont="1" applyFill="1" applyBorder="1" applyAlignment="1">
      <alignment horizontal="center"/>
    </xf>
    <xf numFmtId="165" fontId="19" fillId="10" borderId="0" xfId="0" applyNumberFormat="1" applyFont="1" applyFill="1" applyBorder="1" applyAlignment="1">
      <alignment horizontal="center"/>
    </xf>
    <xf numFmtId="167" fontId="3" fillId="10" borderId="0" xfId="0" applyNumberFormat="1" applyFont="1" applyFill="1" applyBorder="1" applyAlignment="1">
      <alignment horizontal="center"/>
    </xf>
    <xf numFmtId="167" fontId="18" fillId="10" borderId="0" xfId="0" applyNumberFormat="1" applyFont="1" applyFill="1" applyBorder="1" applyAlignment="1">
      <alignment horizontal="center"/>
    </xf>
    <xf numFmtId="165" fontId="18" fillId="10" borderId="0" xfId="0" applyNumberFormat="1" applyFont="1" applyFill="1" applyBorder="1" applyAlignment="1">
      <alignment horizontal="center"/>
    </xf>
    <xf numFmtId="167" fontId="2" fillId="11" borderId="0" xfId="0" applyNumberFormat="1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/>
    </xf>
    <xf numFmtId="165" fontId="19" fillId="11" borderId="0" xfId="0" applyNumberFormat="1" applyFont="1" applyFill="1" applyBorder="1" applyAlignment="1">
      <alignment horizontal="center"/>
    </xf>
    <xf numFmtId="165" fontId="1" fillId="11" borderId="0" xfId="0" applyNumberFormat="1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67" fontId="3" fillId="11" borderId="0" xfId="0" applyNumberFormat="1" applyFont="1" applyFill="1" applyBorder="1" applyAlignment="1">
      <alignment horizontal="center"/>
    </xf>
    <xf numFmtId="167" fontId="18" fillId="11" borderId="0" xfId="0" applyNumberFormat="1" applyFont="1" applyFill="1" applyBorder="1" applyAlignment="1">
      <alignment horizontal="center"/>
    </xf>
    <xf numFmtId="165" fontId="18" fillId="11" borderId="0" xfId="0" applyNumberFormat="1" applyFont="1" applyFill="1" applyBorder="1" applyAlignment="1">
      <alignment horizontal="center"/>
    </xf>
    <xf numFmtId="167" fontId="2" fillId="12" borderId="0" xfId="0" applyNumberFormat="1" applyFont="1" applyFill="1" applyBorder="1" applyAlignment="1">
      <alignment horizontal="center"/>
    </xf>
    <xf numFmtId="165" fontId="19" fillId="12" borderId="0" xfId="0" applyNumberFormat="1" applyFont="1" applyFill="1" applyBorder="1" applyAlignment="1">
      <alignment horizontal="center"/>
    </xf>
    <xf numFmtId="167" fontId="3" fillId="12" borderId="0" xfId="0" applyNumberFormat="1" applyFont="1" applyFill="1" applyBorder="1" applyAlignment="1">
      <alignment horizontal="center"/>
    </xf>
    <xf numFmtId="165" fontId="18" fillId="12" borderId="0" xfId="0" applyNumberFormat="1" applyFont="1" applyFill="1" applyBorder="1" applyAlignment="1">
      <alignment horizontal="center"/>
    </xf>
    <xf numFmtId="0" fontId="2" fillId="8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167" fontId="51" fillId="3" borderId="14" xfId="0" applyNumberFormat="1" applyFont="1" applyFill="1" applyBorder="1" applyAlignment="1">
      <alignment horizontal="center"/>
    </xf>
    <xf numFmtId="167" fontId="51" fillId="9" borderId="7" xfId="0" applyNumberFormat="1" applyFont="1" applyFill="1" applyBorder="1" applyAlignment="1">
      <alignment horizontal="center"/>
    </xf>
    <xf numFmtId="167" fontId="48" fillId="0" borderId="46" xfId="0" applyNumberFormat="1" applyFont="1" applyFill="1" applyBorder="1" applyAlignment="1">
      <alignment horizontal="center"/>
    </xf>
    <xf numFmtId="167" fontId="48" fillId="0" borderId="18" xfId="0" applyNumberFormat="1" applyFont="1" applyFill="1" applyBorder="1" applyAlignment="1">
      <alignment horizontal="center"/>
    </xf>
    <xf numFmtId="167" fontId="48" fillId="9" borderId="18" xfId="0" applyNumberFormat="1" applyFont="1" applyFill="1" applyBorder="1" applyAlignment="1">
      <alignment horizontal="center"/>
    </xf>
    <xf numFmtId="167" fontId="48" fillId="9" borderId="38" xfId="0" applyNumberFormat="1" applyFont="1" applyFill="1" applyBorder="1" applyAlignment="1" applyProtection="1">
      <alignment horizontal="center"/>
      <protection locked="0"/>
    </xf>
    <xf numFmtId="167" fontId="48" fillId="0" borderId="11" xfId="0" applyNumberFormat="1" applyFont="1" applyFill="1" applyBorder="1" applyAlignment="1" applyProtection="1">
      <alignment horizontal="center"/>
      <protection locked="0"/>
    </xf>
    <xf numFmtId="167" fontId="48" fillId="0" borderId="22" xfId="0" applyNumberFormat="1" applyFont="1" applyFill="1" applyBorder="1" applyAlignment="1" applyProtection="1">
      <alignment horizontal="center"/>
      <protection locked="0"/>
    </xf>
    <xf numFmtId="167" fontId="48" fillId="9" borderId="4" xfId="0" applyNumberFormat="1" applyFont="1" applyFill="1" applyBorder="1" applyAlignment="1" applyProtection="1">
      <alignment horizontal="center"/>
      <protection locked="0"/>
    </xf>
    <xf numFmtId="167" fontId="48" fillId="0" borderId="60" xfId="0" applyNumberFormat="1" applyFont="1" applyFill="1" applyBorder="1" applyAlignment="1" applyProtection="1">
      <alignment horizontal="center"/>
      <protection locked="0"/>
    </xf>
    <xf numFmtId="167" fontId="48" fillId="0" borderId="4" xfId="0" applyNumberFormat="1" applyFont="1" applyFill="1" applyBorder="1" applyAlignment="1" applyProtection="1">
      <alignment horizontal="center"/>
      <protection locked="0"/>
    </xf>
    <xf numFmtId="167" fontId="48" fillId="0" borderId="11" xfId="0" applyNumberFormat="1" applyFont="1" applyFill="1" applyBorder="1" applyAlignment="1">
      <alignment horizontal="center"/>
    </xf>
    <xf numFmtId="167" fontId="48" fillId="0" borderId="22" xfId="0" applyNumberFormat="1" applyFont="1" applyFill="1" applyBorder="1" applyAlignment="1">
      <alignment horizontal="center"/>
    </xf>
    <xf numFmtId="167" fontId="48" fillId="0" borderId="4" xfId="0" applyNumberFormat="1" applyFont="1" applyFill="1" applyBorder="1" applyAlignment="1">
      <alignment horizontal="center"/>
    </xf>
    <xf numFmtId="167" fontId="51" fillId="0" borderId="9" xfId="0" applyNumberFormat="1" applyFont="1" applyFill="1" applyBorder="1" applyAlignment="1">
      <alignment horizontal="center"/>
    </xf>
    <xf numFmtId="167" fontId="51" fillId="0" borderId="7" xfId="0" applyNumberFormat="1" applyFont="1" applyFill="1" applyBorder="1" applyAlignment="1">
      <alignment horizontal="center"/>
    </xf>
    <xf numFmtId="167" fontId="47" fillId="0" borderId="22" xfId="0" applyNumberFormat="1" applyFont="1" applyFill="1" applyBorder="1" applyAlignment="1" applyProtection="1">
      <alignment horizontal="center" wrapText="1"/>
    </xf>
    <xf numFmtId="167" fontId="47" fillId="0" borderId="4" xfId="0" applyNumberFormat="1" applyFont="1" applyFill="1" applyBorder="1" applyAlignment="1" applyProtection="1">
      <alignment horizontal="center" wrapText="1"/>
    </xf>
    <xf numFmtId="167" fontId="51" fillId="0" borderId="50" xfId="0" applyNumberFormat="1" applyFont="1" applyFill="1" applyBorder="1" applyAlignment="1">
      <alignment horizontal="center"/>
    </xf>
    <xf numFmtId="167" fontId="48" fillId="9" borderId="5" xfId="0" applyNumberFormat="1" applyFont="1" applyFill="1" applyBorder="1" applyAlignment="1">
      <alignment horizontal="center"/>
    </xf>
    <xf numFmtId="167" fontId="48" fillId="3" borderId="22" xfId="0" applyNumberFormat="1" applyFont="1" applyFill="1" applyBorder="1" applyAlignment="1">
      <alignment horizontal="center"/>
    </xf>
    <xf numFmtId="167" fontId="48" fillId="3" borderId="4" xfId="0" applyNumberFormat="1" applyFont="1" applyFill="1" applyBorder="1" applyAlignment="1">
      <alignment horizontal="center"/>
    </xf>
    <xf numFmtId="167" fontId="48" fillId="3" borderId="11" xfId="0" applyNumberFormat="1" applyFont="1" applyFill="1" applyBorder="1" applyAlignment="1">
      <alignment horizontal="center"/>
    </xf>
    <xf numFmtId="167" fontId="48" fillId="0" borderId="15" xfId="0" applyNumberFormat="1" applyFont="1" applyFill="1" applyBorder="1" applyAlignment="1">
      <alignment horizontal="center"/>
    </xf>
    <xf numFmtId="167" fontId="48" fillId="0" borderId="45" xfId="0" applyNumberFormat="1" applyFont="1" applyFill="1" applyBorder="1" applyAlignment="1">
      <alignment horizontal="center"/>
    </xf>
    <xf numFmtId="167" fontId="51" fillId="0" borderId="23" xfId="0" applyNumberFormat="1" applyFont="1" applyFill="1" applyBorder="1" applyAlignment="1">
      <alignment horizontal="center"/>
    </xf>
    <xf numFmtId="167" fontId="48" fillId="0" borderId="37" xfId="0" applyNumberFormat="1" applyFont="1" applyFill="1" applyBorder="1" applyAlignment="1">
      <alignment horizontal="center"/>
    </xf>
    <xf numFmtId="167" fontId="48" fillId="0" borderId="44" xfId="0" applyNumberFormat="1" applyFont="1" applyFill="1" applyBorder="1" applyAlignment="1">
      <alignment horizontal="center"/>
    </xf>
    <xf numFmtId="167" fontId="48" fillId="9" borderId="6" xfId="0" applyNumberFormat="1" applyFont="1" applyFill="1" applyBorder="1" applyAlignment="1">
      <alignment horizontal="center"/>
    </xf>
    <xf numFmtId="167" fontId="48" fillId="0" borderId="10" xfId="0" applyNumberFormat="1" applyFont="1" applyFill="1" applyBorder="1" applyAlignment="1">
      <alignment horizontal="center"/>
    </xf>
    <xf numFmtId="167" fontId="48" fillId="0" borderId="5" xfId="0" applyNumberFormat="1" applyFont="1" applyFill="1" applyBorder="1" applyAlignment="1">
      <alignment horizontal="center"/>
    </xf>
    <xf numFmtId="167" fontId="48" fillId="9" borderId="16" xfId="0" applyNumberFormat="1" applyFont="1" applyFill="1" applyBorder="1" applyAlignment="1">
      <alignment horizontal="center"/>
    </xf>
    <xf numFmtId="167" fontId="47" fillId="0" borderId="22" xfId="0" applyNumberFormat="1" applyFont="1" applyFill="1" applyBorder="1" applyAlignment="1">
      <alignment horizontal="center"/>
    </xf>
    <xf numFmtId="167" fontId="48" fillId="9" borderId="8" xfId="0" applyNumberFormat="1" applyFont="1" applyFill="1" applyBorder="1" applyAlignment="1" applyProtection="1">
      <alignment horizontal="center"/>
      <protection locked="0"/>
    </xf>
    <xf numFmtId="167" fontId="48" fillId="9" borderId="16" xfId="0" applyNumberFormat="1" applyFont="1" applyFill="1" applyBorder="1" applyAlignment="1" applyProtection="1">
      <alignment horizontal="center"/>
      <protection locked="0"/>
    </xf>
    <xf numFmtId="167" fontId="48" fillId="0" borderId="5" xfId="0" applyNumberFormat="1" applyFont="1" applyFill="1" applyBorder="1" applyAlignment="1" applyProtection="1">
      <alignment horizontal="center"/>
      <protection locked="0"/>
    </xf>
    <xf numFmtId="167" fontId="48" fillId="9" borderId="5" xfId="0" applyNumberFormat="1" applyFont="1" applyFill="1" applyBorder="1" applyAlignment="1" applyProtection="1">
      <alignment horizontal="center"/>
      <protection locked="0"/>
    </xf>
    <xf numFmtId="167" fontId="48" fillId="0" borderId="13" xfId="0" applyNumberFormat="1" applyFont="1" applyFill="1" applyBorder="1" applyAlignment="1" applyProtection="1">
      <alignment horizontal="center"/>
      <protection locked="0"/>
    </xf>
    <xf numFmtId="167" fontId="48" fillId="0" borderId="8" xfId="0" applyNumberFormat="1" applyFont="1" applyFill="1" applyBorder="1" applyAlignment="1" applyProtection="1">
      <alignment horizontal="center"/>
      <protection locked="0"/>
    </xf>
    <xf numFmtId="167" fontId="51" fillId="0" borderId="15" xfId="0" applyNumberFormat="1" applyFont="1" applyFill="1" applyBorder="1" applyAlignment="1" applyProtection="1">
      <alignment horizontal="center"/>
      <protection locked="0"/>
    </xf>
    <xf numFmtId="167" fontId="51" fillId="9" borderId="16" xfId="0" applyNumberFormat="1" applyFont="1" applyFill="1" applyBorder="1" applyAlignment="1" applyProtection="1">
      <alignment horizontal="center"/>
      <protection locked="0"/>
    </xf>
    <xf numFmtId="167" fontId="51" fillId="0" borderId="10" xfId="0" applyNumberFormat="1" applyFont="1" applyFill="1" applyBorder="1" applyAlignment="1" applyProtection="1">
      <alignment horizontal="center"/>
      <protection locked="0"/>
    </xf>
    <xf numFmtId="167" fontId="51" fillId="9" borderId="5" xfId="0" applyNumberFormat="1" applyFont="1" applyFill="1" applyBorder="1" applyAlignment="1" applyProtection="1">
      <alignment horizontal="center"/>
      <protection locked="0"/>
    </xf>
    <xf numFmtId="167" fontId="51" fillId="0" borderId="11" xfId="0" applyNumberFormat="1" applyFont="1" applyFill="1" applyBorder="1" applyAlignment="1" applyProtection="1">
      <alignment horizontal="center"/>
      <protection locked="0"/>
    </xf>
    <xf numFmtId="167" fontId="51" fillId="9" borderId="4" xfId="0" applyNumberFormat="1" applyFont="1" applyFill="1" applyBorder="1" applyAlignment="1" applyProtection="1">
      <alignment horizontal="center"/>
      <protection locked="0"/>
    </xf>
    <xf numFmtId="167" fontId="51" fillId="0" borderId="12" xfId="0" applyNumberFormat="1" applyFont="1" applyFill="1" applyBorder="1" applyAlignment="1" applyProtection="1">
      <alignment horizontal="center"/>
      <protection locked="0"/>
    </xf>
    <xf numFmtId="167" fontId="51" fillId="9" borderId="6" xfId="0" applyNumberFormat="1" applyFont="1" applyFill="1" applyBorder="1" applyAlignment="1" applyProtection="1">
      <alignment horizontal="center"/>
      <protection locked="0"/>
    </xf>
    <xf numFmtId="167" fontId="51" fillId="0" borderId="44" xfId="0" applyNumberFormat="1" applyFont="1" applyFill="1" applyBorder="1" applyAlignment="1" applyProtection="1">
      <alignment horizontal="center"/>
      <protection locked="0"/>
    </xf>
    <xf numFmtId="167" fontId="51" fillId="0" borderId="22" xfId="0" applyNumberFormat="1" applyFont="1" applyFill="1" applyBorder="1" applyAlignment="1" applyProtection="1">
      <alignment horizontal="center"/>
      <protection locked="0"/>
    </xf>
    <xf numFmtId="167" fontId="51" fillId="0" borderId="35" xfId="0" applyNumberFormat="1" applyFont="1" applyFill="1" applyBorder="1" applyAlignment="1" applyProtection="1">
      <alignment horizontal="center"/>
      <protection locked="0"/>
    </xf>
    <xf numFmtId="167" fontId="51" fillId="0" borderId="46" xfId="0" applyNumberFormat="1" applyFont="1" applyFill="1" applyBorder="1" applyAlignment="1" applyProtection="1">
      <alignment horizontal="center"/>
      <protection locked="0"/>
    </xf>
    <xf numFmtId="167" fontId="51" fillId="9" borderId="18" xfId="0" applyNumberFormat="1" applyFont="1" applyFill="1" applyBorder="1" applyAlignment="1" applyProtection="1">
      <alignment horizontal="center"/>
      <protection locked="0"/>
    </xf>
    <xf numFmtId="167" fontId="51" fillId="0" borderId="23" xfId="0" applyNumberFormat="1" applyFont="1" applyFill="1" applyBorder="1" applyAlignment="1" applyProtection="1">
      <alignment horizontal="center"/>
      <protection locked="0"/>
    </xf>
    <xf numFmtId="167" fontId="51" fillId="0" borderId="7" xfId="0" applyNumberFormat="1" applyFont="1" applyFill="1" applyBorder="1" applyAlignment="1" applyProtection="1">
      <alignment horizontal="center"/>
      <protection locked="0"/>
    </xf>
    <xf numFmtId="167" fontId="51" fillId="9" borderId="7" xfId="0" applyNumberFormat="1" applyFont="1" applyFill="1" applyBorder="1" applyAlignment="1" applyProtection="1">
      <alignment horizontal="center"/>
      <protection locked="0"/>
    </xf>
    <xf numFmtId="167" fontId="51" fillId="0" borderId="23" xfId="0" applyNumberFormat="1" applyFont="1" applyFill="1" applyBorder="1" applyAlignment="1" applyProtection="1">
      <alignment horizontal="center"/>
    </xf>
    <xf numFmtId="167" fontId="51" fillId="9" borderId="7" xfId="0" applyNumberFormat="1" applyFont="1" applyFill="1" applyBorder="1" applyAlignment="1" applyProtection="1">
      <alignment horizontal="center"/>
    </xf>
    <xf numFmtId="167" fontId="51" fillId="0" borderId="44" xfId="0" applyNumberFormat="1" applyFont="1" applyFill="1" applyBorder="1" applyAlignment="1" applyProtection="1">
      <alignment horizontal="center"/>
    </xf>
    <xf numFmtId="167" fontId="51" fillId="9" borderId="5" xfId="0" applyNumberFormat="1" applyFont="1" applyFill="1" applyBorder="1" applyAlignment="1" applyProtection="1">
      <alignment horizontal="center"/>
    </xf>
    <xf numFmtId="167" fontId="51" fillId="0" borderId="22" xfId="0" applyNumberFormat="1" applyFont="1" applyFill="1" applyBorder="1" applyAlignment="1" applyProtection="1">
      <alignment horizontal="center"/>
    </xf>
    <xf numFmtId="167" fontId="51" fillId="9" borderId="4" xfId="0" applyNumberFormat="1" applyFont="1" applyFill="1" applyBorder="1" applyAlignment="1" applyProtection="1">
      <alignment horizontal="center"/>
    </xf>
    <xf numFmtId="167" fontId="51" fillId="0" borderId="45" xfId="0" applyNumberFormat="1" applyFont="1" applyFill="1" applyBorder="1" applyAlignment="1" applyProtection="1">
      <alignment horizontal="center"/>
    </xf>
    <xf numFmtId="167" fontId="51" fillId="9" borderId="16" xfId="0" applyNumberFormat="1" applyFont="1" applyFill="1" applyBorder="1" applyAlignment="1" applyProtection="1">
      <alignment horizontal="center"/>
    </xf>
    <xf numFmtId="167" fontId="48" fillId="0" borderId="43" xfId="0" applyNumberFormat="1" applyFont="1" applyFill="1" applyBorder="1" applyAlignment="1" applyProtection="1">
      <alignment horizontal="center"/>
    </xf>
    <xf numFmtId="167" fontId="48" fillId="9" borderId="8" xfId="0" applyNumberFormat="1" applyFont="1" applyFill="1" applyBorder="1" applyAlignment="1" applyProtection="1">
      <alignment horizontal="center"/>
    </xf>
    <xf numFmtId="167" fontId="51" fillId="9" borderId="14" xfId="0" applyNumberFormat="1" applyFont="1" applyFill="1" applyBorder="1" applyAlignment="1" applyProtection="1">
      <alignment horizontal="center"/>
    </xf>
    <xf numFmtId="167" fontId="51" fillId="9" borderId="6" xfId="0" applyNumberFormat="1" applyFont="1" applyFill="1" applyBorder="1" applyAlignment="1" applyProtection="1">
      <alignment horizontal="center"/>
    </xf>
    <xf numFmtId="167" fontId="51" fillId="9" borderId="8" xfId="0" applyNumberFormat="1" applyFont="1" applyFill="1" applyBorder="1" applyAlignment="1" applyProtection="1">
      <alignment horizontal="center"/>
    </xf>
    <xf numFmtId="167" fontId="48" fillId="9" borderId="7" xfId="0" applyNumberFormat="1" applyFont="1" applyFill="1" applyBorder="1" applyAlignment="1" applyProtection="1">
      <alignment horizontal="center"/>
    </xf>
    <xf numFmtId="167" fontId="47" fillId="9" borderId="38" xfId="0" applyNumberFormat="1" applyFont="1" applyFill="1" applyBorder="1" applyAlignment="1" applyProtection="1">
      <alignment horizontal="center"/>
    </xf>
    <xf numFmtId="167" fontId="48" fillId="0" borderId="23" xfId="0" applyNumberFormat="1" applyFont="1" applyFill="1" applyBorder="1" applyAlignment="1" applyProtection="1">
      <alignment horizontal="center"/>
      <protection locked="0"/>
    </xf>
    <xf numFmtId="167" fontId="48" fillId="0" borderId="7" xfId="0" applyNumberFormat="1" applyFont="1" applyFill="1" applyBorder="1" applyAlignment="1" applyProtection="1">
      <alignment horizontal="center"/>
      <protection locked="0"/>
    </xf>
    <xf numFmtId="167" fontId="48" fillId="9" borderId="7" xfId="0" applyNumberFormat="1" applyFont="1" applyFill="1" applyBorder="1" applyAlignment="1" applyProtection="1">
      <alignment horizontal="center"/>
      <protection locked="0"/>
    </xf>
    <xf numFmtId="167" fontId="48" fillId="0" borderId="43" xfId="0" applyNumberFormat="1" applyFont="1" applyFill="1" applyBorder="1" applyAlignment="1" applyProtection="1">
      <alignment horizontal="center"/>
      <protection locked="0"/>
    </xf>
    <xf numFmtId="167" fontId="48" fillId="0" borderId="44" xfId="0" applyNumberFormat="1" applyFont="1" applyFill="1" applyBorder="1" applyAlignment="1" applyProtection="1">
      <alignment horizontal="center"/>
      <protection locked="0"/>
    </xf>
    <xf numFmtId="167" fontId="48" fillId="0" borderId="45" xfId="0" applyNumberFormat="1" applyFont="1" applyFill="1" applyBorder="1" applyAlignment="1" applyProtection="1">
      <alignment horizontal="center"/>
      <protection locked="0"/>
    </xf>
    <xf numFmtId="167" fontId="48" fillId="0" borderId="16" xfId="0" applyNumberFormat="1" applyFont="1" applyFill="1" applyBorder="1" applyAlignment="1" applyProtection="1">
      <alignment horizontal="center"/>
      <protection locked="0"/>
    </xf>
    <xf numFmtId="167" fontId="51" fillId="0" borderId="43" xfId="0" applyNumberFormat="1" applyFont="1" applyFill="1" applyBorder="1" applyAlignment="1" applyProtection="1">
      <alignment horizontal="center"/>
      <protection locked="0"/>
    </xf>
    <xf numFmtId="167" fontId="51" fillId="0" borderId="8" xfId="0" applyNumberFormat="1" applyFont="1" applyFill="1" applyBorder="1" applyAlignment="1" applyProtection="1">
      <alignment horizontal="center"/>
      <protection locked="0"/>
    </xf>
    <xf numFmtId="167" fontId="51" fillId="9" borderId="8" xfId="0" applyNumberFormat="1" applyFont="1" applyFill="1" applyBorder="1" applyAlignment="1" applyProtection="1">
      <alignment horizontal="center"/>
      <protection locked="0"/>
    </xf>
    <xf numFmtId="167" fontId="51" fillId="0" borderId="20" xfId="0" applyNumberFormat="1" applyFont="1" applyFill="1" applyBorder="1" applyAlignment="1" applyProtection="1">
      <alignment horizontal="center"/>
      <protection locked="0"/>
    </xf>
    <xf numFmtId="167" fontId="51" fillId="9" borderId="2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/>
    </xf>
    <xf numFmtId="0" fontId="50" fillId="3" borderId="0" xfId="0" applyFont="1" applyFill="1"/>
    <xf numFmtId="0" fontId="50" fillId="0" borderId="0" xfId="0" applyFont="1" applyFill="1" applyBorder="1" applyAlignment="1">
      <alignment horizontal="center"/>
    </xf>
    <xf numFmtId="0" fontId="50" fillId="3" borderId="0" xfId="0" applyFont="1" applyFill="1" applyAlignment="1">
      <alignment horizontal="center"/>
    </xf>
    <xf numFmtId="167" fontId="53" fillId="3" borderId="0" xfId="0" applyNumberFormat="1" applyFont="1" applyFill="1" applyBorder="1" applyAlignment="1">
      <alignment horizontal="center"/>
    </xf>
    <xf numFmtId="167" fontId="54" fillId="3" borderId="0" xfId="0" applyNumberFormat="1" applyFont="1" applyFill="1" applyBorder="1" applyAlignment="1">
      <alignment horizontal="center"/>
    </xf>
    <xf numFmtId="0" fontId="50" fillId="0" borderId="0" xfId="0" applyFont="1" applyFill="1" applyBorder="1"/>
    <xf numFmtId="0" fontId="50" fillId="0" borderId="0" xfId="0" applyFont="1" applyFill="1"/>
    <xf numFmtId="167" fontId="48" fillId="3" borderId="38" xfId="0" applyNumberFormat="1" applyFont="1" applyFill="1" applyBorder="1" applyAlignment="1">
      <alignment horizontal="center"/>
    </xf>
    <xf numFmtId="167" fontId="48" fillId="3" borderId="4" xfId="0" applyNumberFormat="1" applyFont="1" applyFill="1" applyBorder="1" applyAlignment="1" applyProtection="1">
      <alignment horizontal="center"/>
      <protection locked="0"/>
    </xf>
    <xf numFmtId="167" fontId="51" fillId="3" borderId="7" xfId="0" applyNumberFormat="1" applyFont="1" applyFill="1" applyBorder="1" applyAlignment="1">
      <alignment horizontal="center"/>
    </xf>
    <xf numFmtId="167" fontId="48" fillId="3" borderId="5" xfId="0" applyNumberFormat="1" applyFont="1" applyFill="1" applyBorder="1" applyAlignment="1">
      <alignment horizontal="center"/>
    </xf>
    <xf numFmtId="167" fontId="47" fillId="3" borderId="4" xfId="0" applyNumberFormat="1" applyFont="1" applyFill="1" applyBorder="1" applyAlignment="1">
      <alignment horizontal="center"/>
    </xf>
    <xf numFmtId="167" fontId="48" fillId="3" borderId="16" xfId="0" applyNumberFormat="1" applyFont="1" applyFill="1" applyBorder="1" applyAlignment="1">
      <alignment horizontal="center"/>
    </xf>
    <xf numFmtId="167" fontId="48" fillId="9" borderId="8" xfId="0" applyNumberFormat="1" applyFont="1" applyFill="1" applyBorder="1" applyAlignment="1">
      <alignment horizontal="center"/>
    </xf>
    <xf numFmtId="167" fontId="47" fillId="5" borderId="13" xfId="0" applyNumberFormat="1" applyFont="1" applyFill="1" applyBorder="1" applyAlignment="1">
      <alignment horizontal="center"/>
    </xf>
    <xf numFmtId="167" fontId="47" fillId="5" borderId="8" xfId="0" applyNumberFormat="1" applyFont="1" applyFill="1" applyBorder="1" applyAlignment="1">
      <alignment horizontal="center"/>
    </xf>
    <xf numFmtId="167" fontId="48" fillId="0" borderId="35" xfId="0" applyNumberFormat="1" applyFont="1" applyFill="1" applyBorder="1" applyAlignment="1">
      <alignment horizontal="center"/>
    </xf>
    <xf numFmtId="167" fontId="48" fillId="3" borderId="6" xfId="0" applyNumberFormat="1" applyFont="1" applyFill="1" applyBorder="1" applyAlignment="1">
      <alignment horizontal="center"/>
    </xf>
    <xf numFmtId="167" fontId="48" fillId="0" borderId="36" xfId="0" applyNumberFormat="1" applyFont="1" applyFill="1" applyBorder="1" applyAlignment="1">
      <alignment horizontal="center"/>
    </xf>
    <xf numFmtId="167" fontId="48" fillId="3" borderId="14" xfId="0" applyNumberFormat="1" applyFont="1" applyFill="1" applyBorder="1" applyAlignment="1">
      <alignment horizontal="center"/>
    </xf>
    <xf numFmtId="167" fontId="48" fillId="0" borderId="43" xfId="0" applyNumberFormat="1" applyFont="1" applyFill="1" applyBorder="1" applyAlignment="1">
      <alignment horizontal="center"/>
    </xf>
    <xf numFmtId="167" fontId="51" fillId="0" borderId="45" xfId="0" applyNumberFormat="1" applyFont="1" applyFill="1" applyBorder="1" applyAlignment="1">
      <alignment horizontal="center"/>
    </xf>
    <xf numFmtId="167" fontId="51" fillId="3" borderId="16" xfId="0" applyNumberFormat="1" applyFont="1" applyFill="1" applyBorder="1" applyAlignment="1">
      <alignment horizontal="center"/>
    </xf>
    <xf numFmtId="167" fontId="51" fillId="0" borderId="16" xfId="0" applyNumberFormat="1" applyFont="1" applyFill="1" applyBorder="1" applyAlignment="1">
      <alignment horizontal="center"/>
    </xf>
    <xf numFmtId="167" fontId="51" fillId="9" borderId="16" xfId="0" applyNumberFormat="1" applyFont="1" applyFill="1" applyBorder="1" applyAlignment="1">
      <alignment horizontal="center"/>
    </xf>
    <xf numFmtId="167" fontId="51" fillId="0" borderId="43" xfId="0" applyNumberFormat="1" applyFont="1" applyFill="1" applyBorder="1" applyAlignment="1">
      <alignment horizontal="center"/>
    </xf>
    <xf numFmtId="167" fontId="51" fillId="3" borderId="8" xfId="0" applyNumberFormat="1" applyFont="1" applyFill="1" applyBorder="1" applyAlignment="1">
      <alignment horizontal="center"/>
    </xf>
    <xf numFmtId="167" fontId="51" fillId="9" borderId="8" xfId="0" applyNumberFormat="1" applyFont="1" applyFill="1" applyBorder="1" applyAlignment="1">
      <alignment horizontal="center"/>
    </xf>
    <xf numFmtId="167" fontId="51" fillId="0" borderId="44" xfId="0" applyNumberFormat="1" applyFont="1" applyFill="1" applyBorder="1" applyAlignment="1">
      <alignment horizontal="center"/>
    </xf>
    <xf numFmtId="167" fontId="51" fillId="0" borderId="22" xfId="0" applyNumberFormat="1" applyFont="1" applyFill="1" applyBorder="1" applyAlignment="1">
      <alignment horizontal="center"/>
    </xf>
    <xf numFmtId="167" fontId="51" fillId="3" borderId="4" xfId="0" applyNumberFormat="1" applyFont="1" applyFill="1" applyBorder="1" applyAlignment="1">
      <alignment horizontal="center"/>
    </xf>
    <xf numFmtId="167" fontId="51" fillId="0" borderId="20" xfId="0" applyNumberFormat="1" applyFont="1" applyFill="1" applyBorder="1" applyAlignment="1">
      <alignment horizontal="center"/>
    </xf>
    <xf numFmtId="167" fontId="51" fillId="0" borderId="14" xfId="0" applyNumberFormat="1" applyFont="1" applyFill="1" applyBorder="1" applyAlignment="1">
      <alignment horizontal="center"/>
    </xf>
    <xf numFmtId="167" fontId="48" fillId="9" borderId="38" xfId="0" applyNumberFormat="1" applyFont="1" applyFill="1" applyBorder="1" applyAlignment="1" applyProtection="1">
      <alignment horizontal="center"/>
    </xf>
    <xf numFmtId="167" fontId="48" fillId="9" borderId="6" xfId="0" applyNumberFormat="1" applyFont="1" applyFill="1" applyBorder="1" applyAlignment="1" applyProtection="1">
      <alignment horizontal="center"/>
    </xf>
    <xf numFmtId="167" fontId="48" fillId="9" borderId="16" xfId="0" applyNumberFormat="1" applyFont="1" applyFill="1" applyBorder="1" applyAlignment="1" applyProtection="1">
      <alignment horizontal="center"/>
    </xf>
    <xf numFmtId="167" fontId="51" fillId="0" borderId="36" xfId="0" applyNumberFormat="1" applyFont="1" applyFill="1" applyBorder="1" applyAlignment="1">
      <alignment horizontal="center"/>
    </xf>
    <xf numFmtId="167" fontId="47" fillId="0" borderId="43" xfId="0" applyNumberFormat="1" applyFont="1" applyFill="1" applyBorder="1" applyAlignment="1">
      <alignment horizontal="center"/>
    </xf>
    <xf numFmtId="167" fontId="47" fillId="3" borderId="8" xfId="0" applyNumberFormat="1" applyFont="1" applyFill="1" applyBorder="1" applyAlignment="1">
      <alignment horizontal="center"/>
    </xf>
    <xf numFmtId="167" fontId="47" fillId="9" borderId="8" xfId="0" applyNumberFormat="1" applyFont="1" applyFill="1" applyBorder="1" applyAlignment="1" applyProtection="1">
      <alignment horizontal="center"/>
    </xf>
    <xf numFmtId="167" fontId="51" fillId="0" borderId="15" xfId="0" applyNumberFormat="1" applyFont="1" applyFill="1" applyBorder="1" applyAlignment="1">
      <alignment horizontal="center"/>
    </xf>
    <xf numFmtId="0" fontId="46" fillId="5" borderId="6" xfId="0" applyFont="1" applyFill="1" applyBorder="1" applyAlignment="1">
      <alignment horizontal="center"/>
    </xf>
    <xf numFmtId="0" fontId="46" fillId="5" borderId="35" xfId="0" applyFont="1" applyFill="1" applyBorder="1" applyAlignment="1">
      <alignment horizontal="center"/>
    </xf>
    <xf numFmtId="167" fontId="46" fillId="5" borderId="12" xfId="0" applyNumberFormat="1" applyFont="1" applyFill="1" applyBorder="1" applyAlignment="1">
      <alignment horizontal="center"/>
    </xf>
    <xf numFmtId="167" fontId="46" fillId="9" borderId="6" xfId="0" applyNumberFormat="1" applyFont="1" applyFill="1" applyBorder="1" applyAlignment="1">
      <alignment horizontal="center"/>
    </xf>
    <xf numFmtId="167" fontId="46" fillId="0" borderId="11" xfId="0" applyNumberFormat="1" applyFont="1" applyFill="1" applyBorder="1" applyAlignment="1">
      <alignment horizontal="center"/>
    </xf>
    <xf numFmtId="164" fontId="46" fillId="5" borderId="11" xfId="0" applyNumberFormat="1" applyFont="1" applyFill="1" applyBorder="1" applyAlignment="1">
      <alignment horizontal="center"/>
    </xf>
    <xf numFmtId="167" fontId="46" fillId="5" borderId="22" xfId="0" applyNumberFormat="1" applyFont="1" applyFill="1" applyBorder="1" applyAlignment="1">
      <alignment horizontal="center"/>
    </xf>
    <xf numFmtId="167" fontId="44" fillId="0" borderId="45" xfId="0" applyNumberFormat="1" applyFont="1" applyFill="1" applyBorder="1" applyAlignment="1">
      <alignment horizontal="center"/>
    </xf>
    <xf numFmtId="167" fontId="44" fillId="9" borderId="16" xfId="0" applyNumberFormat="1" applyFont="1" applyFill="1" applyBorder="1" applyAlignment="1" applyProtection="1">
      <alignment horizontal="center"/>
    </xf>
    <xf numFmtId="167" fontId="45" fillId="9" borderId="14" xfId="0" applyNumberFormat="1" applyFont="1" applyFill="1" applyBorder="1" applyAlignment="1" applyProtection="1">
      <alignment horizontal="center"/>
      <protection locked="0"/>
    </xf>
    <xf numFmtId="167" fontId="45" fillId="0" borderId="4" xfId="0" applyNumberFormat="1" applyFont="1" applyFill="1" applyBorder="1" applyAlignment="1" applyProtection="1">
      <alignment horizontal="center"/>
      <protection locked="0"/>
    </xf>
    <xf numFmtId="0" fontId="46" fillId="5" borderId="4" xfId="0" applyFont="1" applyFill="1" applyBorder="1" applyAlignment="1">
      <alignment horizontal="center"/>
    </xf>
    <xf numFmtId="167" fontId="46" fillId="5" borderId="22" xfId="0" applyNumberFormat="1" applyFont="1" applyFill="1" applyBorder="1" applyAlignment="1" applyProtection="1">
      <alignment horizontal="center" wrapText="1"/>
    </xf>
    <xf numFmtId="167" fontId="45" fillId="0" borderId="4" xfId="0" applyNumberFormat="1" applyFont="1" applyFill="1" applyBorder="1" applyAlignment="1" applyProtection="1">
      <alignment horizontal="center" wrapText="1"/>
    </xf>
    <xf numFmtId="167" fontId="46" fillId="5" borderId="4" xfId="0" applyNumberFormat="1" applyFont="1" applyFill="1" applyBorder="1" applyAlignment="1" applyProtection="1">
      <alignment horizontal="center" wrapText="1"/>
    </xf>
    <xf numFmtId="167" fontId="45" fillId="0" borderId="14" xfId="0" applyNumberFormat="1" applyFont="1" applyFill="1" applyBorder="1" applyAlignment="1" applyProtection="1">
      <alignment horizontal="center" wrapText="1"/>
    </xf>
    <xf numFmtId="167" fontId="45" fillId="3" borderId="22" xfId="0" applyNumberFormat="1" applyFont="1" applyFill="1" applyBorder="1" applyAlignment="1">
      <alignment horizontal="center"/>
    </xf>
    <xf numFmtId="167" fontId="45" fillId="0" borderId="14" xfId="0" applyNumberFormat="1" applyFont="1" applyFill="1" applyBorder="1" applyAlignment="1" applyProtection="1">
      <alignment horizontal="center"/>
      <protection locked="0"/>
    </xf>
    <xf numFmtId="167" fontId="45" fillId="0" borderId="5" xfId="0" applyNumberFormat="1" applyFont="1" applyFill="1" applyBorder="1" applyAlignment="1" applyProtection="1">
      <alignment horizontal="center"/>
      <protection locked="0"/>
    </xf>
    <xf numFmtId="167" fontId="45" fillId="0" borderId="8" xfId="0" applyNumberFormat="1" applyFont="1" applyFill="1" applyBorder="1" applyAlignment="1" applyProtection="1">
      <alignment horizontal="center"/>
      <protection locked="0"/>
    </xf>
    <xf numFmtId="167" fontId="44" fillId="0" borderId="16" xfId="0" applyNumberFormat="1" applyFont="1" applyFill="1" applyBorder="1" applyAlignment="1" applyProtection="1">
      <alignment horizontal="center"/>
      <protection locked="0"/>
    </xf>
    <xf numFmtId="167" fontId="44" fillId="0" borderId="5" xfId="0" applyNumberFormat="1" applyFont="1" applyFill="1" applyBorder="1" applyAlignment="1" applyProtection="1">
      <alignment horizontal="center"/>
      <protection locked="0"/>
    </xf>
    <xf numFmtId="167" fontId="44" fillId="0" borderId="4" xfId="0" applyNumberFormat="1" applyFont="1" applyFill="1" applyBorder="1" applyAlignment="1" applyProtection="1">
      <alignment horizontal="center"/>
      <protection locked="0"/>
    </xf>
    <xf numFmtId="167" fontId="44" fillId="0" borderId="6" xfId="0" applyNumberFormat="1" applyFont="1" applyFill="1" applyBorder="1" applyAlignment="1" applyProtection="1">
      <alignment horizontal="center"/>
      <protection locked="0"/>
    </xf>
    <xf numFmtId="167" fontId="44" fillId="0" borderId="18" xfId="0" applyNumberFormat="1" applyFont="1" applyFill="1" applyBorder="1" applyAlignment="1" applyProtection="1">
      <alignment horizontal="center"/>
      <protection locked="0"/>
    </xf>
    <xf numFmtId="167" fontId="44" fillId="0" borderId="5" xfId="0" applyNumberFormat="1" applyFont="1" applyFill="1" applyBorder="1" applyAlignment="1" applyProtection="1">
      <alignment horizontal="center"/>
    </xf>
    <xf numFmtId="167" fontId="44" fillId="0" borderId="4" xfId="0" applyNumberFormat="1" applyFont="1" applyFill="1" applyBorder="1" applyAlignment="1" applyProtection="1">
      <alignment horizontal="center"/>
    </xf>
    <xf numFmtId="167" fontId="44" fillId="0" borderId="16" xfId="0" applyNumberFormat="1" applyFont="1" applyFill="1" applyBorder="1" applyAlignment="1" applyProtection="1">
      <alignment horizontal="center"/>
    </xf>
    <xf numFmtId="167" fontId="45" fillId="0" borderId="8" xfId="0" applyNumberFormat="1" applyFont="1" applyFill="1" applyBorder="1" applyAlignment="1" applyProtection="1">
      <alignment horizontal="center"/>
    </xf>
    <xf numFmtId="167" fontId="44" fillId="0" borderId="14" xfId="0" applyNumberFormat="1" applyFont="1" applyFill="1" applyBorder="1" applyAlignment="1" applyProtection="1">
      <alignment horizontal="center"/>
    </xf>
    <xf numFmtId="167" fontId="44" fillId="0" borderId="6" xfId="0" applyNumberFormat="1" applyFont="1" applyFill="1" applyBorder="1" applyAlignment="1" applyProtection="1">
      <alignment horizontal="center"/>
    </xf>
    <xf numFmtId="167" fontId="44" fillId="0" borderId="8" xfId="0" applyNumberFormat="1" applyFont="1" applyFill="1" applyBorder="1" applyAlignment="1" applyProtection="1">
      <alignment horizontal="center"/>
    </xf>
    <xf numFmtId="167" fontId="45" fillId="0" borderId="7" xfId="0" applyNumberFormat="1" applyFont="1" applyFill="1" applyBorder="1" applyAlignment="1" applyProtection="1">
      <alignment horizontal="center"/>
    </xf>
    <xf numFmtId="167" fontId="46" fillId="0" borderId="38" xfId="0" applyNumberFormat="1" applyFont="1" applyFill="1" applyBorder="1" applyAlignment="1" applyProtection="1">
      <alignment horizontal="center"/>
    </xf>
    <xf numFmtId="167" fontId="45" fillId="0" borderId="22" xfId="0" applyNumberFormat="1" applyFont="1" applyFill="1" applyBorder="1" applyAlignment="1" applyProtection="1">
      <alignment horizontal="center"/>
      <protection locked="0"/>
    </xf>
    <xf numFmtId="167" fontId="46" fillId="5" borderId="4" xfId="0" applyNumberFormat="1" applyFont="1" applyFill="1" applyBorder="1" applyAlignment="1" applyProtection="1">
      <alignment horizontal="center"/>
      <protection locked="0"/>
    </xf>
    <xf numFmtId="167" fontId="45" fillId="3" borderId="4" xfId="0" applyNumberFormat="1" applyFont="1" applyFill="1" applyBorder="1" applyAlignment="1" applyProtection="1">
      <alignment horizontal="center" wrapText="1"/>
    </xf>
    <xf numFmtId="167" fontId="45" fillId="0" borderId="5" xfId="0" applyNumberFormat="1" applyFont="1" applyFill="1" applyBorder="1" applyAlignment="1" applyProtection="1">
      <alignment horizontal="center" wrapText="1"/>
    </xf>
    <xf numFmtId="0" fontId="8" fillId="0" borderId="5" xfId="0" applyFont="1" applyFill="1" applyBorder="1" applyAlignment="1">
      <alignment horizontal="center"/>
    </xf>
    <xf numFmtId="167" fontId="47" fillId="0" borderId="4" xfId="0" applyNumberFormat="1" applyFont="1" applyFill="1" applyBorder="1" applyAlignment="1" applyProtection="1">
      <alignment horizontal="center"/>
      <protection locked="0"/>
    </xf>
    <xf numFmtId="167" fontId="46" fillId="2" borderId="4" xfId="0" applyNumberFormat="1" applyFont="1" applyFill="1" applyBorder="1" applyAlignment="1">
      <alignment horizontal="center"/>
    </xf>
    <xf numFmtId="165" fontId="46" fillId="2" borderId="25" xfId="0" applyNumberFormat="1" applyFont="1" applyFill="1" applyBorder="1" applyAlignment="1">
      <alignment horizontal="center"/>
    </xf>
    <xf numFmtId="167" fontId="49" fillId="0" borderId="4" xfId="0" applyNumberFormat="1" applyFont="1" applyFill="1" applyBorder="1" applyAlignment="1">
      <alignment horizontal="center"/>
    </xf>
    <xf numFmtId="165" fontId="49" fillId="0" borderId="29" xfId="0" applyNumberFormat="1" applyFont="1" applyFill="1" applyBorder="1" applyAlignment="1">
      <alignment horizontal="center"/>
    </xf>
    <xf numFmtId="165" fontId="49" fillId="2" borderId="21" xfId="0" applyNumberFormat="1" applyFont="1" applyFill="1" applyBorder="1" applyAlignment="1">
      <alignment horizontal="center"/>
    </xf>
    <xf numFmtId="167" fontId="46" fillId="0" borderId="22" xfId="0" applyNumberFormat="1" applyFont="1" applyFill="1" applyBorder="1" applyAlignment="1" applyProtection="1">
      <alignment horizontal="center"/>
      <protection locked="0"/>
    </xf>
    <xf numFmtId="0" fontId="26" fillId="5" borderId="25" xfId="0" applyFont="1" applyFill="1" applyBorder="1" applyAlignment="1">
      <alignment wrapText="1"/>
    </xf>
    <xf numFmtId="169" fontId="44" fillId="2" borderId="16" xfId="0" applyNumberFormat="1" applyFont="1" applyFill="1" applyBorder="1" applyAlignment="1">
      <alignment horizontal="center"/>
    </xf>
    <xf numFmtId="167" fontId="45" fillId="5" borderId="11" xfId="0" applyNumberFormat="1" applyFont="1" applyFill="1" applyBorder="1" applyAlignment="1" applyProtection="1">
      <alignment horizontal="center" wrapText="1"/>
    </xf>
    <xf numFmtId="167" fontId="45" fillId="5" borderId="4" xfId="0" applyNumberFormat="1" applyFont="1" applyFill="1" applyBorder="1" applyAlignment="1" applyProtection="1">
      <alignment horizontal="center" wrapText="1"/>
    </xf>
    <xf numFmtId="164" fontId="46" fillId="4" borderId="4" xfId="0" applyNumberFormat="1" applyFont="1" applyFill="1" applyBorder="1" applyAlignment="1">
      <alignment horizontal="center"/>
    </xf>
    <xf numFmtId="167" fontId="46" fillId="4" borderId="4" xfId="0" applyNumberFormat="1" applyFont="1" applyFill="1" applyBorder="1" applyAlignment="1" applyProtection="1">
      <alignment horizontal="center" wrapText="1"/>
    </xf>
    <xf numFmtId="167" fontId="46" fillId="4" borderId="4" xfId="0" applyNumberFormat="1" applyFont="1" applyFill="1" applyBorder="1" applyAlignment="1" applyProtection="1">
      <alignment horizontal="center"/>
    </xf>
    <xf numFmtId="167" fontId="46" fillId="9" borderId="22" xfId="0" applyNumberFormat="1" applyFont="1" applyFill="1" applyBorder="1" applyAlignment="1">
      <alignment horizontal="center"/>
    </xf>
    <xf numFmtId="167" fontId="46" fillId="5" borderId="60" xfId="0" applyNumberFormat="1" applyFont="1" applyFill="1" applyBorder="1" applyAlignment="1">
      <alignment horizontal="center"/>
    </xf>
    <xf numFmtId="167" fontId="46" fillId="4" borderId="4" xfId="0" applyNumberFormat="1" applyFont="1" applyFill="1" applyBorder="1" applyAlignment="1">
      <alignment horizontal="center"/>
    </xf>
    <xf numFmtId="0" fontId="12" fillId="0" borderId="58" xfId="0" applyFont="1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65" fontId="13" fillId="3" borderId="2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center" wrapText="1"/>
    </xf>
    <xf numFmtId="0" fontId="0" fillId="12" borderId="57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 wrapText="1"/>
    </xf>
    <xf numFmtId="165" fontId="13" fillId="3" borderId="29" xfId="0" applyNumberFormat="1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Dod1" xfId="1"/>
    <cellStyle name="Обычный_ZV1PIV98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H2222"/>
  <sheetViews>
    <sheetView showZeros="0" tabSelected="1" showOutlineSymbols="0" topLeftCell="A2" zoomScaleNormal="100" zoomScaleSheetLayoutView="10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F11" sqref="F11"/>
    </sheetView>
  </sheetViews>
  <sheetFormatPr defaultColWidth="9.140625" defaultRowHeight="12.75" x14ac:dyDescent="0.2"/>
  <cols>
    <col min="1" max="1" width="3.42578125" style="18" customWidth="1"/>
    <col min="2" max="2" width="8" style="1" hidden="1" customWidth="1"/>
    <col min="3" max="4" width="6.140625" style="1" customWidth="1"/>
    <col min="5" max="5" width="59.28515625" style="60" customWidth="1"/>
    <col min="6" max="7" width="12.7109375" style="846" customWidth="1"/>
    <col min="8" max="8" width="12.7109375" style="840" customWidth="1"/>
    <col min="9" max="9" width="10" style="2" customWidth="1"/>
    <col min="10" max="10" width="11.7109375" style="2" customWidth="1"/>
    <col min="11" max="11" width="10" style="8" customWidth="1"/>
    <col min="12" max="12" width="12.7109375" style="18" customWidth="1"/>
    <col min="13" max="13" width="12.7109375" style="194" customWidth="1"/>
    <col min="14" max="14" width="12.7109375" style="18" customWidth="1"/>
    <col min="15" max="15" width="12.7109375" style="194" customWidth="1"/>
    <col min="16" max="16" width="9.5703125" style="138" customWidth="1"/>
    <col min="17" max="17" width="9.42578125" style="18" customWidth="1"/>
    <col min="18" max="18" width="12.7109375" style="18" customWidth="1"/>
    <col min="19" max="19" width="12.7109375" style="195" customWidth="1"/>
    <col min="20" max="21" width="12.7109375" style="18" customWidth="1"/>
    <col min="22" max="22" width="11.7109375" style="2" customWidth="1"/>
    <col min="23" max="23" width="10.42578125" style="2" customWidth="1"/>
    <col min="24" max="24" width="9.42578125" style="3" bestFit="1" customWidth="1"/>
    <col min="25" max="25" width="18.28515625" style="17" hidden="1" customWidth="1"/>
    <col min="26" max="26" width="21" style="3" hidden="1" customWidth="1"/>
    <col min="27" max="27" width="0" style="3" hidden="1" customWidth="1"/>
    <col min="28" max="190" width="9.140625" style="3"/>
    <col min="191" max="16384" width="9.140625" style="2"/>
  </cols>
  <sheetData>
    <row r="1" spans="1:47" s="3" customFormat="1" ht="42" customHeight="1" thickBot="1" x14ac:dyDescent="0.3">
      <c r="A1" s="958" t="s">
        <v>470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345" t="s">
        <v>449</v>
      </c>
      <c r="X1" s="185"/>
      <c r="Y1" s="17"/>
    </row>
    <row r="2" spans="1:47" s="186" customFormat="1" ht="25.5" customHeight="1" x14ac:dyDescent="0.2">
      <c r="A2" s="962" t="s">
        <v>0</v>
      </c>
      <c r="B2" s="950" t="s">
        <v>247</v>
      </c>
      <c r="C2" s="950" t="s">
        <v>478</v>
      </c>
      <c r="D2" s="950" t="s">
        <v>129</v>
      </c>
      <c r="E2" s="965" t="s">
        <v>133</v>
      </c>
      <c r="F2" s="968" t="s">
        <v>1</v>
      </c>
      <c r="G2" s="969"/>
      <c r="H2" s="969"/>
      <c r="I2" s="969"/>
      <c r="J2" s="969"/>
      <c r="K2" s="970"/>
      <c r="L2" s="953" t="s">
        <v>2</v>
      </c>
      <c r="M2" s="954"/>
      <c r="N2" s="954"/>
      <c r="O2" s="954"/>
      <c r="P2" s="954"/>
      <c r="Q2" s="954"/>
      <c r="R2" s="971" t="s">
        <v>3</v>
      </c>
      <c r="S2" s="972"/>
      <c r="T2" s="972"/>
      <c r="U2" s="972"/>
      <c r="V2" s="972"/>
      <c r="W2" s="973"/>
      <c r="Y2" s="352"/>
    </row>
    <row r="3" spans="1:47" s="186" customFormat="1" ht="12.75" customHeight="1" x14ac:dyDescent="0.2">
      <c r="A3" s="963"/>
      <c r="B3" s="951"/>
      <c r="C3" s="951"/>
      <c r="D3" s="951"/>
      <c r="E3" s="966"/>
      <c r="F3" s="955" t="s">
        <v>450</v>
      </c>
      <c r="G3" s="943" t="s">
        <v>471</v>
      </c>
      <c r="H3" s="941" t="s">
        <v>472</v>
      </c>
      <c r="I3" s="945" t="s">
        <v>4</v>
      </c>
      <c r="J3" s="945" t="s">
        <v>84</v>
      </c>
      <c r="K3" s="947" t="s">
        <v>83</v>
      </c>
      <c r="L3" s="955" t="s">
        <v>450</v>
      </c>
      <c r="M3" s="946" t="s">
        <v>369</v>
      </c>
      <c r="N3" s="949" t="str">
        <f>G3</f>
        <v>затверджено на 01.04.2019</v>
      </c>
      <c r="O3" s="941" t="str">
        <f>H3</f>
        <v>виконано станом на 01.04.2019</v>
      </c>
      <c r="P3" s="945" t="s">
        <v>84</v>
      </c>
      <c r="Q3" s="960" t="s">
        <v>83</v>
      </c>
      <c r="R3" s="955" t="s">
        <v>450</v>
      </c>
      <c r="S3" s="946" t="s">
        <v>369</v>
      </c>
      <c r="T3" s="949" t="str">
        <f>G3</f>
        <v>затверджено на 01.04.2019</v>
      </c>
      <c r="U3" s="941" t="str">
        <f>H3</f>
        <v>виконано станом на 01.04.2019</v>
      </c>
      <c r="V3" s="945" t="s">
        <v>84</v>
      </c>
      <c r="W3" s="947" t="s">
        <v>83</v>
      </c>
      <c r="Y3" s="352"/>
    </row>
    <row r="4" spans="1:47" s="186" customFormat="1" ht="57" customHeight="1" x14ac:dyDescent="0.25">
      <c r="A4" s="964"/>
      <c r="B4" s="952"/>
      <c r="C4" s="952"/>
      <c r="D4" s="952"/>
      <c r="E4" s="967"/>
      <c r="F4" s="956"/>
      <c r="G4" s="944"/>
      <c r="H4" s="942"/>
      <c r="I4" s="946"/>
      <c r="J4" s="946"/>
      <c r="K4" s="948"/>
      <c r="L4" s="956"/>
      <c r="M4" s="957"/>
      <c r="N4" s="943"/>
      <c r="O4" s="942"/>
      <c r="P4" s="946"/>
      <c r="Q4" s="961"/>
      <c r="R4" s="956"/>
      <c r="S4" s="957"/>
      <c r="T4" s="943"/>
      <c r="U4" s="942"/>
      <c r="V4" s="946"/>
      <c r="W4" s="948"/>
      <c r="Y4" s="959" t="s">
        <v>285</v>
      </c>
      <c r="Z4" s="959"/>
    </row>
    <row r="5" spans="1:47" s="214" customFormat="1" ht="18.75" customHeight="1" x14ac:dyDescent="0.25">
      <c r="A5" s="265">
        <v>1</v>
      </c>
      <c r="B5" s="189">
        <v>2</v>
      </c>
      <c r="C5" s="189">
        <v>2</v>
      </c>
      <c r="D5" s="189">
        <v>3</v>
      </c>
      <c r="E5" s="266">
        <v>4</v>
      </c>
      <c r="F5" s="299">
        <v>5</v>
      </c>
      <c r="G5" s="756">
        <v>6</v>
      </c>
      <c r="H5" s="304">
        <v>7</v>
      </c>
      <c r="I5" s="189">
        <v>8</v>
      </c>
      <c r="J5" s="189">
        <v>9</v>
      </c>
      <c r="K5" s="266">
        <v>10</v>
      </c>
      <c r="L5" s="299">
        <v>11</v>
      </c>
      <c r="M5" s="756">
        <v>12</v>
      </c>
      <c r="N5" s="756">
        <v>13</v>
      </c>
      <c r="O5" s="304">
        <v>14</v>
      </c>
      <c r="P5" s="189">
        <v>15</v>
      </c>
      <c r="Q5" s="267">
        <v>16</v>
      </c>
      <c r="R5" s="265">
        <v>17</v>
      </c>
      <c r="S5" s="189">
        <v>18</v>
      </c>
      <c r="T5" s="189">
        <v>19</v>
      </c>
      <c r="U5" s="304">
        <v>20</v>
      </c>
      <c r="V5" s="189">
        <v>21</v>
      </c>
      <c r="W5" s="266">
        <v>22</v>
      </c>
      <c r="Y5" s="353" t="s">
        <v>1</v>
      </c>
      <c r="Z5" s="268" t="s">
        <v>2</v>
      </c>
    </row>
    <row r="6" spans="1:47" s="185" customFormat="1" ht="29.25" customHeight="1" thickBot="1" x14ac:dyDescent="0.3">
      <c r="A6" s="269"/>
      <c r="B6" s="270"/>
      <c r="C6" s="270"/>
      <c r="D6" s="270"/>
      <c r="E6" s="271" t="s">
        <v>5</v>
      </c>
      <c r="F6" s="359">
        <f>SUM(F226)</f>
        <v>529169.50000000012</v>
      </c>
      <c r="G6" s="360">
        <f>SUM(G226)</f>
        <v>136065.5</v>
      </c>
      <c r="H6" s="361">
        <f>SUM(H226)</f>
        <v>121388.49999999999</v>
      </c>
      <c r="I6" s="362">
        <v>1</v>
      </c>
      <c r="J6" s="363">
        <f>H6-G6</f>
        <v>-14677.000000000015</v>
      </c>
      <c r="K6" s="364">
        <f>H6/G6</f>
        <v>0.89213283308406599</v>
      </c>
      <c r="L6" s="359">
        <f>SUM(L226)</f>
        <v>23002</v>
      </c>
      <c r="M6" s="360">
        <f>SUM(M226)</f>
        <v>23682.999999999996</v>
      </c>
      <c r="N6" s="360">
        <f>SUM(N226)</f>
        <v>7009.7</v>
      </c>
      <c r="O6" s="361">
        <f>SUM(O226)</f>
        <v>3348.3999999999996</v>
      </c>
      <c r="P6" s="360">
        <f>O6-N6</f>
        <v>-3661.3</v>
      </c>
      <c r="Q6" s="365">
        <f>O6/N6</f>
        <v>0.47768092785711225</v>
      </c>
      <c r="R6" s="366">
        <f>SUM(R226)</f>
        <v>552171.5</v>
      </c>
      <c r="S6" s="367">
        <f>SUM(S226)</f>
        <v>552852.5</v>
      </c>
      <c r="T6" s="367">
        <f>SUM(T226)</f>
        <v>143075.20000000001</v>
      </c>
      <c r="U6" s="361">
        <f>SUM(U226)</f>
        <v>124736.9</v>
      </c>
      <c r="V6" s="360">
        <f>U6-T6</f>
        <v>-18338.300000000017</v>
      </c>
      <c r="W6" s="368">
        <f>U6/T6</f>
        <v>0.87182754243922067</v>
      </c>
      <c r="X6" s="272"/>
      <c r="Y6" s="354" t="str">
        <f>IF(J6&lt;=0,"",IF(J6&gt;0,"НІ"))</f>
        <v/>
      </c>
      <c r="Z6" s="261" t="str">
        <f>IF(P6&lt;=0,"",IF(P6&gt;0,"НІ"))</f>
        <v/>
      </c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</row>
    <row r="7" spans="1:47" s="276" customFormat="1" ht="32.25" customHeight="1" thickBot="1" x14ac:dyDescent="0.3">
      <c r="A7" s="305"/>
      <c r="B7" s="306"/>
      <c r="C7" s="306"/>
      <c r="D7" s="306"/>
      <c r="E7" s="307" t="s">
        <v>97</v>
      </c>
      <c r="F7" s="369">
        <f>SUM(F10:F13,F19:F33,F63,F70,F76:F77,F89,F95,F98)</f>
        <v>159685.80000000002</v>
      </c>
      <c r="G7" s="370">
        <f>SUM(G10:G13,G19:G33,G63,G70,G76:G77,G89,G95,G98)</f>
        <v>38225.899999999994</v>
      </c>
      <c r="H7" s="371">
        <f>SUM(H10:H13,H19:H33,H63,H70,H76:H77,H89,H95,H98)</f>
        <v>37945.000000000007</v>
      </c>
      <c r="I7" s="372">
        <f>H7/H6</f>
        <v>0.31259139045296724</v>
      </c>
      <c r="J7" s="373">
        <f>H7-G7</f>
        <v>-280.8999999999869</v>
      </c>
      <c r="K7" s="374">
        <f>H7/G7</f>
        <v>0.99265157916491209</v>
      </c>
      <c r="L7" s="369">
        <f>SUM(L10:L13,L19:L33,L63,L70,L76:L77,L89,L95,L98)</f>
        <v>87.5</v>
      </c>
      <c r="M7" s="370">
        <f>SUM(M10:M13,M19:M33,M63,M70,M76:M77,M89,M95,M98)</f>
        <v>87.5</v>
      </c>
      <c r="N7" s="373">
        <f>SUM(N10:N13,N19:N33,N63,N70,N76:N77,N89,N95,N98)</f>
        <v>43.7</v>
      </c>
      <c r="O7" s="371">
        <f>SUM(O10:O13,O19:O33,O63,O70,O76:O77,O89,O95,O98)</f>
        <v>0</v>
      </c>
      <c r="P7" s="373">
        <f>O7-N7</f>
        <v>-43.7</v>
      </c>
      <c r="Q7" s="375"/>
      <c r="R7" s="369">
        <f>SUM(R10:R13,R19:R33,R63,R70,R76:R77,R89,R95,R98)</f>
        <v>159773.30000000002</v>
      </c>
      <c r="S7" s="370">
        <f>SUM(S10:S13,S19:S33,S63,S70,S76:S77,S89,S95,S98)</f>
        <v>159773.30000000002</v>
      </c>
      <c r="T7" s="373">
        <f>SUM(T10:T13,T19:T33,T63,T70,T76:T77,T89,T95,T98)</f>
        <v>38269.599999999999</v>
      </c>
      <c r="U7" s="371">
        <f>SUM(U10:U13,U19:U33,U63,U70,U76:U77,U89,U95,U98)</f>
        <v>37945.000000000007</v>
      </c>
      <c r="V7" s="373">
        <f>U7-T7</f>
        <v>-324.59999999999127</v>
      </c>
      <c r="W7" s="374">
        <f>U7/T7</f>
        <v>0.99151807178543827</v>
      </c>
      <c r="X7" s="274"/>
      <c r="Y7" s="354" t="str">
        <f t="shared" ref="Y7:Y87" si="0">IF(J7&lt;=0,"",IF(J7&gt;0,"НІ"))</f>
        <v/>
      </c>
      <c r="Z7" s="261" t="str">
        <f t="shared" ref="Z7:Z87" si="1">IF(P7&lt;=0,"",IF(P7&gt;0,"НІ"))</f>
        <v/>
      </c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</row>
    <row r="8" spans="1:47" s="185" customFormat="1" ht="26.25" customHeight="1" thickBot="1" x14ac:dyDescent="0.3">
      <c r="A8" s="277">
        <v>1</v>
      </c>
      <c r="B8" s="204" t="s">
        <v>6</v>
      </c>
      <c r="C8" s="204" t="s">
        <v>251</v>
      </c>
      <c r="D8" s="204"/>
      <c r="E8" s="346" t="s">
        <v>212</v>
      </c>
      <c r="F8" s="376">
        <f>SUM(F38:F53,F10:F35)</f>
        <v>83113.700000000012</v>
      </c>
      <c r="G8" s="376">
        <f>SUM(G38:G46,G48,G50,G52:G53,G10:G35)</f>
        <v>20767.699999999997</v>
      </c>
      <c r="H8" s="377">
        <f>SUM(H38:H46,H48,H50,H52:H53,H10:H35)</f>
        <v>18558.999999999996</v>
      </c>
      <c r="I8" s="378">
        <f>H8/H6</f>
        <v>0.15288927699081872</v>
      </c>
      <c r="J8" s="379">
        <f>H8-G8</f>
        <v>-2208.7000000000007</v>
      </c>
      <c r="K8" s="380">
        <f>H8/G8</f>
        <v>0.89364734660073086</v>
      </c>
      <c r="L8" s="376">
        <f>SUM(L38:L46,L48,L50,L52:L53,L10:L35)</f>
        <v>270.89999999999998</v>
      </c>
      <c r="M8" s="376">
        <f>SUM(M38:M46,M48,M50,M52:M53,M10:M35)</f>
        <v>279.10000000000002</v>
      </c>
      <c r="N8" s="376">
        <f>SUM(N38:N46,N48,N50,N52:N53,N10:N35)</f>
        <v>191.6</v>
      </c>
      <c r="O8" s="377">
        <f>SUM(O38:O46,O48,O50,O52:O53,O10:O35)</f>
        <v>184.6</v>
      </c>
      <c r="P8" s="379">
        <f>O8-N8</f>
        <v>-7</v>
      </c>
      <c r="Q8" s="381">
        <f>O8/N8</f>
        <v>0.9634655532359081</v>
      </c>
      <c r="R8" s="382">
        <f>SUM(R38:R46,R48,R50,R52:R53,R10:R35)</f>
        <v>83384.60000000002</v>
      </c>
      <c r="S8" s="376">
        <f>SUM(S38:S46,S48,S50,S52:S53,S10:S35)</f>
        <v>83392.800000000017</v>
      </c>
      <c r="T8" s="376">
        <f>SUM(T38:T46,T48,T50,T52:T53,T10:T35)</f>
        <v>20959.299999999996</v>
      </c>
      <c r="U8" s="377">
        <f>SUM(U38:U46,U48,U50,U52:U53,U10:U35)</f>
        <v>18743.599999999999</v>
      </c>
      <c r="V8" s="383">
        <f t="shared" ref="V8:V101" si="2">U8-T8</f>
        <v>-2215.6999999999971</v>
      </c>
      <c r="W8" s="380">
        <f t="shared" ref="W8:W101" si="3">U8/T8</f>
        <v>0.89428559159895615</v>
      </c>
      <c r="X8" s="278"/>
      <c r="Y8" s="354" t="str">
        <f t="shared" si="0"/>
        <v/>
      </c>
      <c r="Z8" s="261" t="str">
        <f t="shared" si="1"/>
        <v/>
      </c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</row>
    <row r="9" spans="1:47" s="3" customFormat="1" ht="30.6" hidden="1" customHeight="1" thickBot="1" x14ac:dyDescent="0.3">
      <c r="A9" s="62"/>
      <c r="B9" s="63"/>
      <c r="C9" s="64" t="s">
        <v>210</v>
      </c>
      <c r="D9" s="65"/>
      <c r="E9" s="83" t="s">
        <v>211</v>
      </c>
      <c r="F9" s="759"/>
      <c r="G9" s="760"/>
      <c r="H9" s="761"/>
      <c r="I9" s="384"/>
      <c r="J9" s="385"/>
      <c r="K9" s="384"/>
      <c r="L9" s="386"/>
      <c r="M9" s="387"/>
      <c r="N9" s="386"/>
      <c r="O9" s="388"/>
      <c r="P9" s="389"/>
      <c r="Q9" s="390"/>
      <c r="R9" s="391"/>
      <c r="S9" s="392"/>
      <c r="T9" s="393"/>
      <c r="U9" s="394"/>
      <c r="V9" s="393"/>
      <c r="W9" s="395" t="e">
        <f t="shared" si="3"/>
        <v>#DIV/0!</v>
      </c>
      <c r="X9" s="14"/>
      <c r="Y9" s="354" t="str">
        <f t="shared" si="0"/>
        <v/>
      </c>
      <c r="Z9" s="169" t="str">
        <f t="shared" si="1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1"/>
      <c r="B10" s="30" t="s">
        <v>7</v>
      </c>
      <c r="C10" s="30" t="s">
        <v>204</v>
      </c>
      <c r="D10" s="66">
        <v>1030</v>
      </c>
      <c r="E10" s="722" t="s">
        <v>315</v>
      </c>
      <c r="F10" s="396">
        <v>5075</v>
      </c>
      <c r="G10" s="397">
        <v>2591.4</v>
      </c>
      <c r="H10" s="398">
        <v>2591.4</v>
      </c>
      <c r="I10" s="399">
        <f>H10/H6</f>
        <v>2.1347986011854503E-2</v>
      </c>
      <c r="J10" s="400">
        <f>H10-G10</f>
        <v>0</v>
      </c>
      <c r="K10" s="401">
        <f>H10/G10</f>
        <v>1</v>
      </c>
      <c r="L10" s="783"/>
      <c r="M10" s="847"/>
      <c r="N10" s="404"/>
      <c r="O10" s="762"/>
      <c r="P10" s="404"/>
      <c r="Q10" s="405"/>
      <c r="R10" s="402">
        <f t="shared" ref="R10:R101" si="4">SUM(F10,L10)</f>
        <v>5075</v>
      </c>
      <c r="S10" s="403">
        <f t="shared" ref="S10:S101" si="5">SUM(F10,M10)</f>
        <v>5075</v>
      </c>
      <c r="T10" s="404">
        <f>SUM(G10,N10)</f>
        <v>2591.4</v>
      </c>
      <c r="U10" s="406">
        <f t="shared" ref="U10:U101" si="6">SUM(H10,O10)</f>
        <v>2591.4</v>
      </c>
      <c r="V10" s="404">
        <f t="shared" si="2"/>
        <v>0</v>
      </c>
      <c r="W10" s="407">
        <f t="shared" si="3"/>
        <v>1</v>
      </c>
      <c r="X10" s="14"/>
      <c r="Y10" s="354" t="str">
        <f t="shared" si="0"/>
        <v/>
      </c>
      <c r="Z10" s="169" t="str">
        <f t="shared" si="1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2"/>
      <c r="B11" s="26" t="s">
        <v>8</v>
      </c>
      <c r="C11" s="26" t="s">
        <v>205</v>
      </c>
      <c r="D11" s="27" t="s">
        <v>208</v>
      </c>
      <c r="E11" s="723" t="s">
        <v>209</v>
      </c>
      <c r="F11" s="408">
        <v>1920</v>
      </c>
      <c r="G11" s="915">
        <v>430.2</v>
      </c>
      <c r="H11" s="409">
        <v>430.2</v>
      </c>
      <c r="I11" s="410">
        <f>H11/H6</f>
        <v>3.5439930471173136E-3</v>
      </c>
      <c r="J11" s="411">
        <f>H11-G11</f>
        <v>0</v>
      </c>
      <c r="K11" s="412">
        <f>H11/G11</f>
        <v>1</v>
      </c>
      <c r="L11" s="768"/>
      <c r="M11" s="778"/>
      <c r="N11" s="415"/>
      <c r="O11" s="765"/>
      <c r="P11" s="415"/>
      <c r="Q11" s="416"/>
      <c r="R11" s="417">
        <f t="shared" si="4"/>
        <v>1920</v>
      </c>
      <c r="S11" s="414">
        <f t="shared" si="5"/>
        <v>1920</v>
      </c>
      <c r="T11" s="415">
        <f>SUM(G11,N11)</f>
        <v>430.2</v>
      </c>
      <c r="U11" s="418">
        <f t="shared" si="6"/>
        <v>430.2</v>
      </c>
      <c r="V11" s="415">
        <f t="shared" si="2"/>
        <v>0</v>
      </c>
      <c r="W11" s="419">
        <f t="shared" si="3"/>
        <v>1</v>
      </c>
      <c r="X11" s="14"/>
      <c r="Y11" s="354" t="str">
        <f t="shared" si="0"/>
        <v/>
      </c>
      <c r="Z11" s="169" t="str">
        <f t="shared" si="1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2">
        <v>0</v>
      </c>
      <c r="B12" s="67"/>
      <c r="C12" s="26" t="s">
        <v>213</v>
      </c>
      <c r="D12" s="27"/>
      <c r="E12" s="723" t="s">
        <v>214</v>
      </c>
      <c r="F12" s="408"/>
      <c r="G12" s="408"/>
      <c r="H12" s="409"/>
      <c r="I12" s="410"/>
      <c r="J12" s="411"/>
      <c r="K12" s="412" t="e">
        <f t="shared" ref="K12:K15" si="7">H12/G12</f>
        <v>#DIV/0!</v>
      </c>
      <c r="L12" s="763"/>
      <c r="M12" s="848"/>
      <c r="N12" s="891"/>
      <c r="O12" s="765"/>
      <c r="P12" s="415"/>
      <c r="Q12" s="416"/>
      <c r="R12" s="417"/>
      <c r="S12" s="414"/>
      <c r="T12" s="415"/>
      <c r="U12" s="418"/>
      <c r="V12" s="415"/>
      <c r="W12" s="420" t="e">
        <f t="shared" si="3"/>
        <v>#DIV/0!</v>
      </c>
      <c r="X12" s="14"/>
      <c r="Y12" s="354" t="str">
        <f t="shared" si="0"/>
        <v/>
      </c>
      <c r="Z12" s="169" t="str">
        <f t="shared" si="1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2"/>
      <c r="B13" s="26" t="s">
        <v>109</v>
      </c>
      <c r="C13" s="26" t="s">
        <v>316</v>
      </c>
      <c r="D13" s="27" t="s">
        <v>208</v>
      </c>
      <c r="E13" s="724" t="s">
        <v>215</v>
      </c>
      <c r="F13" s="408">
        <v>20</v>
      </c>
      <c r="G13" s="915">
        <v>4.8</v>
      </c>
      <c r="H13" s="409"/>
      <c r="I13" s="421">
        <f>H13/H6</f>
        <v>0</v>
      </c>
      <c r="J13" s="411">
        <f>H13-G13</f>
        <v>-4.8</v>
      </c>
      <c r="K13" s="412">
        <f t="shared" si="7"/>
        <v>0</v>
      </c>
      <c r="L13" s="768"/>
      <c r="M13" s="778"/>
      <c r="N13" s="415"/>
      <c r="O13" s="765"/>
      <c r="P13" s="415"/>
      <c r="Q13" s="416"/>
      <c r="R13" s="417">
        <f>SUM(F13,L13)</f>
        <v>20</v>
      </c>
      <c r="S13" s="414">
        <f t="shared" ref="S13:U13" si="8">SUM(F13,M13)</f>
        <v>20</v>
      </c>
      <c r="T13" s="415">
        <f t="shared" si="8"/>
        <v>4.8</v>
      </c>
      <c r="U13" s="418">
        <f t="shared" si="8"/>
        <v>0</v>
      </c>
      <c r="V13" s="415">
        <f>U13-T13</f>
        <v>-4.8</v>
      </c>
      <c r="W13" s="419">
        <f t="shared" si="3"/>
        <v>0</v>
      </c>
      <c r="X13" s="14"/>
      <c r="Y13" s="354" t="str">
        <f t="shared" si="0"/>
        <v/>
      </c>
      <c r="Z13" s="169" t="str">
        <f t="shared" si="1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2"/>
      <c r="B14" s="26"/>
      <c r="C14" s="31" t="s">
        <v>230</v>
      </c>
      <c r="D14" s="68" t="s">
        <v>206</v>
      </c>
      <c r="E14" s="146" t="s">
        <v>231</v>
      </c>
      <c r="F14" s="408"/>
      <c r="G14" s="408"/>
      <c r="H14" s="409"/>
      <c r="I14" s="410"/>
      <c r="J14" s="411"/>
      <c r="K14" s="412" t="e">
        <f t="shared" si="7"/>
        <v>#DIV/0!</v>
      </c>
      <c r="L14" s="768"/>
      <c r="M14" s="778"/>
      <c r="N14" s="415"/>
      <c r="O14" s="765"/>
      <c r="P14" s="415"/>
      <c r="Q14" s="416"/>
      <c r="R14" s="417"/>
      <c r="S14" s="414"/>
      <c r="T14" s="415"/>
      <c r="U14" s="418"/>
      <c r="V14" s="415"/>
      <c r="W14" s="420" t="e">
        <f t="shared" si="3"/>
        <v>#DIV/0!</v>
      </c>
      <c r="X14" s="14"/>
      <c r="Y14" s="354" t="str">
        <f t="shared" si="0"/>
        <v/>
      </c>
      <c r="Z14" s="169" t="str">
        <f t="shared" si="1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customHeight="1" x14ac:dyDescent="0.25">
      <c r="A15" s="42"/>
      <c r="B15" s="26" t="s">
        <v>263</v>
      </c>
      <c r="C15" s="31" t="s">
        <v>264</v>
      </c>
      <c r="D15" s="68" t="s">
        <v>206</v>
      </c>
      <c r="E15" s="144" t="s">
        <v>317</v>
      </c>
      <c r="F15" s="422">
        <v>147.5</v>
      </c>
      <c r="G15" s="891">
        <v>11.5</v>
      </c>
      <c r="H15" s="409">
        <v>1.9</v>
      </c>
      <c r="I15" s="421">
        <f>H15/H6</f>
        <v>1.5652224057468378E-5</v>
      </c>
      <c r="J15" s="411">
        <f>H15-G15</f>
        <v>-9.6</v>
      </c>
      <c r="K15" s="412">
        <f t="shared" si="7"/>
        <v>0.16521739130434782</v>
      </c>
      <c r="L15" s="768"/>
      <c r="M15" s="778"/>
      <c r="N15" s="415"/>
      <c r="O15" s="765"/>
      <c r="P15" s="415"/>
      <c r="Q15" s="416"/>
      <c r="R15" s="417">
        <f>SUM(F15,L15)</f>
        <v>147.5</v>
      </c>
      <c r="S15" s="414">
        <f t="shared" ref="S15" si="9">SUM(F15,M15)</f>
        <v>147.5</v>
      </c>
      <c r="T15" s="415">
        <f t="shared" ref="T15" si="10">SUM(G15,N15)</f>
        <v>11.5</v>
      </c>
      <c r="U15" s="418">
        <f t="shared" ref="U15" si="11">SUM(H15,O15)</f>
        <v>1.9</v>
      </c>
      <c r="V15" s="415">
        <f>U15-T15</f>
        <v>-9.6</v>
      </c>
      <c r="W15" s="419">
        <f t="shared" si="3"/>
        <v>0.16521739130434782</v>
      </c>
      <c r="X15" s="14"/>
      <c r="Y15" s="354" t="str">
        <f t="shared" si="0"/>
        <v/>
      </c>
      <c r="Z15" s="169" t="str">
        <f t="shared" si="1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2"/>
      <c r="B16" s="26" t="s">
        <v>267</v>
      </c>
      <c r="C16" s="31" t="s">
        <v>318</v>
      </c>
      <c r="D16" s="68" t="s">
        <v>207</v>
      </c>
      <c r="E16" s="145" t="s">
        <v>266</v>
      </c>
      <c r="F16" s="408">
        <v>147.80000000000001</v>
      </c>
      <c r="G16" s="915">
        <v>39</v>
      </c>
      <c r="H16" s="409">
        <v>22.3</v>
      </c>
      <c r="I16" s="426">
        <f>H16/H6</f>
        <v>1.8370768235870781E-4</v>
      </c>
      <c r="J16" s="425">
        <f>H16-G16</f>
        <v>-16.7</v>
      </c>
      <c r="K16" s="416">
        <f>H16/G16</f>
        <v>0.57179487179487176</v>
      </c>
      <c r="L16" s="768"/>
      <c r="M16" s="778"/>
      <c r="N16" s="415"/>
      <c r="O16" s="765"/>
      <c r="P16" s="415"/>
      <c r="Q16" s="416"/>
      <c r="R16" s="417">
        <f>SUM(F16,L16)</f>
        <v>147.80000000000001</v>
      </c>
      <c r="S16" s="414">
        <f t="shared" ref="S16" si="12">SUM(F16,M16)</f>
        <v>147.80000000000001</v>
      </c>
      <c r="T16" s="415">
        <f t="shared" ref="T16" si="13">SUM(G16,N16)</f>
        <v>39</v>
      </c>
      <c r="U16" s="418">
        <f t="shared" ref="U16" si="14">SUM(H16,O16)</f>
        <v>22.3</v>
      </c>
      <c r="V16" s="415">
        <f>U16-T16</f>
        <v>-16.7</v>
      </c>
      <c r="W16" s="419">
        <f t="shared" si="3"/>
        <v>0.57179487179487176</v>
      </c>
      <c r="X16" s="14"/>
      <c r="Y16" s="354" t="str">
        <f t="shared" si="0"/>
        <v/>
      </c>
      <c r="Z16" s="169" t="str">
        <f t="shared" si="1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2"/>
      <c r="B17" s="26" t="s">
        <v>29</v>
      </c>
      <c r="C17" s="26" t="s">
        <v>265</v>
      </c>
      <c r="D17" s="27" t="s">
        <v>207</v>
      </c>
      <c r="E17" s="120" t="s">
        <v>232</v>
      </c>
      <c r="F17" s="408">
        <v>3058</v>
      </c>
      <c r="G17" s="915">
        <v>750</v>
      </c>
      <c r="H17" s="409">
        <v>381.7</v>
      </c>
      <c r="I17" s="424">
        <f>H17/H6</f>
        <v>3.1444494330187789E-3</v>
      </c>
      <c r="J17" s="425">
        <f>H17-G17</f>
        <v>-368.3</v>
      </c>
      <c r="K17" s="416">
        <f>H17/G17</f>
        <v>0.50893333333333335</v>
      </c>
      <c r="L17" s="768"/>
      <c r="M17" s="778"/>
      <c r="N17" s="415"/>
      <c r="O17" s="765"/>
      <c r="P17" s="415"/>
      <c r="Q17" s="416"/>
      <c r="R17" s="417">
        <f>SUM(F17,L17)</f>
        <v>3058</v>
      </c>
      <c r="S17" s="414">
        <f>SUM(F17,M17)</f>
        <v>3058</v>
      </c>
      <c r="T17" s="415">
        <f>SUM(G17,N17)</f>
        <v>750</v>
      </c>
      <c r="U17" s="418">
        <f>SUM(H17,O17)</f>
        <v>381.7</v>
      </c>
      <c r="V17" s="415">
        <f>U17-T17</f>
        <v>-368.3</v>
      </c>
      <c r="W17" s="419">
        <f t="shared" si="3"/>
        <v>0.50893333333333335</v>
      </c>
      <c r="X17" s="14"/>
      <c r="Y17" s="354" t="str">
        <f t="shared" si="0"/>
        <v/>
      </c>
      <c r="Z17" s="169" t="str">
        <f t="shared" si="1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2"/>
      <c r="B18" s="26"/>
      <c r="C18" s="26" t="s">
        <v>233</v>
      </c>
      <c r="D18" s="27"/>
      <c r="E18" s="120" t="s">
        <v>234</v>
      </c>
      <c r="F18" s="408"/>
      <c r="G18" s="408"/>
      <c r="H18" s="409"/>
      <c r="I18" s="424"/>
      <c r="J18" s="425"/>
      <c r="K18" s="416"/>
      <c r="L18" s="768"/>
      <c r="M18" s="778"/>
      <c r="N18" s="415"/>
      <c r="O18" s="765"/>
      <c r="P18" s="415"/>
      <c r="Q18" s="416"/>
      <c r="R18" s="417"/>
      <c r="S18" s="414"/>
      <c r="T18" s="415"/>
      <c r="U18" s="418"/>
      <c r="V18" s="415"/>
      <c r="W18" s="420" t="e">
        <f t="shared" si="3"/>
        <v>#DIV/0!</v>
      </c>
      <c r="X18" s="14"/>
      <c r="Y18" s="354" t="str">
        <f t="shared" si="0"/>
        <v/>
      </c>
      <c r="Z18" s="169" t="str">
        <f t="shared" si="1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2"/>
      <c r="B19" s="26" t="s">
        <v>9</v>
      </c>
      <c r="C19" s="26" t="s">
        <v>216</v>
      </c>
      <c r="D19" s="27" t="s">
        <v>217</v>
      </c>
      <c r="E19" s="725" t="s">
        <v>218</v>
      </c>
      <c r="F19" s="422">
        <v>447.3</v>
      </c>
      <c r="G19" s="891">
        <v>97</v>
      </c>
      <c r="H19" s="409">
        <v>82.9</v>
      </c>
      <c r="I19" s="424">
        <f>H19/H6</f>
        <v>6.8293124966533085E-4</v>
      </c>
      <c r="J19" s="425">
        <f t="shared" ref="J19:J36" si="15">H19-G19</f>
        <v>-14.099999999999994</v>
      </c>
      <c r="K19" s="416">
        <f t="shared" ref="K19:K37" si="16">H19/G19</f>
        <v>0.85463917525773203</v>
      </c>
      <c r="L19" s="768"/>
      <c r="M19" s="778"/>
      <c r="N19" s="415"/>
      <c r="O19" s="765"/>
      <c r="P19" s="415"/>
      <c r="Q19" s="416"/>
      <c r="R19" s="417">
        <f t="shared" si="4"/>
        <v>447.3</v>
      </c>
      <c r="S19" s="414">
        <f t="shared" si="5"/>
        <v>447.3</v>
      </c>
      <c r="T19" s="415">
        <f t="shared" ref="T19:T27" si="17">SUM(G19,N19)</f>
        <v>97</v>
      </c>
      <c r="U19" s="418">
        <f t="shared" si="6"/>
        <v>82.9</v>
      </c>
      <c r="V19" s="415">
        <f t="shared" si="2"/>
        <v>-14.099999999999994</v>
      </c>
      <c r="W19" s="419">
        <f t="shared" si="3"/>
        <v>0.85463917525773203</v>
      </c>
      <c r="X19" s="14"/>
      <c r="Y19" s="354" t="str">
        <f t="shared" si="0"/>
        <v/>
      </c>
      <c r="Z19" s="169" t="str">
        <f t="shared" si="1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2"/>
      <c r="B20" s="26"/>
      <c r="C20" s="26" t="s">
        <v>219</v>
      </c>
      <c r="D20" s="27" t="s">
        <v>217</v>
      </c>
      <c r="E20" s="726" t="s">
        <v>229</v>
      </c>
      <c r="F20" s="422">
        <v>134.1</v>
      </c>
      <c r="G20" s="891">
        <v>23.4</v>
      </c>
      <c r="H20" s="409">
        <v>19.8</v>
      </c>
      <c r="I20" s="426">
        <f>H20/H6</f>
        <v>1.6311265070414417E-4</v>
      </c>
      <c r="J20" s="425">
        <f t="shared" ref="J20" si="18">H20-G20</f>
        <v>-3.5999999999999979</v>
      </c>
      <c r="K20" s="416">
        <f t="shared" ref="K20" si="19">H20/G20</f>
        <v>0.84615384615384626</v>
      </c>
      <c r="L20" s="768"/>
      <c r="M20" s="778"/>
      <c r="N20" s="415"/>
      <c r="O20" s="765"/>
      <c r="P20" s="415"/>
      <c r="Q20" s="416"/>
      <c r="R20" s="417">
        <f t="shared" ref="R20" si="20">SUM(F20,L20)</f>
        <v>134.1</v>
      </c>
      <c r="S20" s="414">
        <f t="shared" ref="S20" si="21">SUM(F20,M20)</f>
        <v>134.1</v>
      </c>
      <c r="T20" s="415">
        <f t="shared" ref="T20" si="22">SUM(G20,N20)</f>
        <v>23.4</v>
      </c>
      <c r="U20" s="418">
        <f t="shared" ref="U20" si="23">SUM(H20,O20)</f>
        <v>19.8</v>
      </c>
      <c r="V20" s="415">
        <f t="shared" ref="V20" si="24">U20-T20</f>
        <v>-3.5999999999999979</v>
      </c>
      <c r="W20" s="419">
        <f t="shared" si="3"/>
        <v>0.84615384615384626</v>
      </c>
      <c r="X20" s="14"/>
      <c r="Y20" s="354" t="str">
        <f t="shared" ref="Y20" si="25">IF(J20&lt;=0,"",IF(J20&gt;0,"НІ"))</f>
        <v/>
      </c>
      <c r="Z20" s="16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2"/>
      <c r="B21" s="26" t="s">
        <v>10</v>
      </c>
      <c r="C21" s="26" t="s">
        <v>220</v>
      </c>
      <c r="D21" s="27" t="s">
        <v>217</v>
      </c>
      <c r="E21" s="723" t="s">
        <v>221</v>
      </c>
      <c r="F21" s="408">
        <v>24741.200000000001</v>
      </c>
      <c r="G21" s="915">
        <v>5552.9</v>
      </c>
      <c r="H21" s="409">
        <v>5551.6</v>
      </c>
      <c r="I21" s="424">
        <f>H21/H6</f>
        <v>4.5734151093390241E-2</v>
      </c>
      <c r="J21" s="425">
        <f t="shared" si="15"/>
        <v>-1.2999999999992724</v>
      </c>
      <c r="K21" s="416">
        <f t="shared" si="16"/>
        <v>0.99976588809450928</v>
      </c>
      <c r="L21" s="768"/>
      <c r="M21" s="778"/>
      <c r="N21" s="415"/>
      <c r="O21" s="765"/>
      <c r="P21" s="415"/>
      <c r="Q21" s="416"/>
      <c r="R21" s="417">
        <f t="shared" si="4"/>
        <v>24741.200000000001</v>
      </c>
      <c r="S21" s="414">
        <f t="shared" si="5"/>
        <v>24741.200000000001</v>
      </c>
      <c r="T21" s="415">
        <f t="shared" si="17"/>
        <v>5552.9</v>
      </c>
      <c r="U21" s="418">
        <f t="shared" si="6"/>
        <v>5551.6</v>
      </c>
      <c r="V21" s="415">
        <f t="shared" si="2"/>
        <v>-1.2999999999992724</v>
      </c>
      <c r="W21" s="419">
        <f t="shared" si="3"/>
        <v>0.99976588809450928</v>
      </c>
      <c r="X21" s="14"/>
      <c r="Y21" s="354" t="str">
        <f t="shared" si="0"/>
        <v/>
      </c>
      <c r="Z21" s="169" t="str">
        <f t="shared" si="1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2"/>
      <c r="B22" s="26" t="s">
        <v>11</v>
      </c>
      <c r="C22" s="26" t="s">
        <v>222</v>
      </c>
      <c r="D22" s="27" t="s">
        <v>217</v>
      </c>
      <c r="E22" s="723" t="s">
        <v>223</v>
      </c>
      <c r="F22" s="422">
        <v>1902.2</v>
      </c>
      <c r="G22" s="891">
        <v>360</v>
      </c>
      <c r="H22" s="409">
        <v>335.9</v>
      </c>
      <c r="I22" s="424">
        <f>H22/H6</f>
        <v>2.7671484531071725E-3</v>
      </c>
      <c r="J22" s="425">
        <f t="shared" si="15"/>
        <v>-24.100000000000023</v>
      </c>
      <c r="K22" s="416">
        <f t="shared" si="16"/>
        <v>0.93305555555555553</v>
      </c>
      <c r="L22" s="768"/>
      <c r="M22" s="778"/>
      <c r="N22" s="415"/>
      <c r="O22" s="765"/>
      <c r="P22" s="415"/>
      <c r="Q22" s="416"/>
      <c r="R22" s="417">
        <f t="shared" si="4"/>
        <v>1902.2</v>
      </c>
      <c r="S22" s="414">
        <f>SUM(F22,M22)</f>
        <v>1902.2</v>
      </c>
      <c r="T22" s="415">
        <f t="shared" si="17"/>
        <v>360</v>
      </c>
      <c r="U22" s="418">
        <f t="shared" si="6"/>
        <v>335.9</v>
      </c>
      <c r="V22" s="415">
        <f t="shared" si="2"/>
        <v>-24.100000000000023</v>
      </c>
      <c r="W22" s="419">
        <f t="shared" si="3"/>
        <v>0.93305555555555553</v>
      </c>
      <c r="X22" s="14"/>
      <c r="Y22" s="354" t="str">
        <f t="shared" si="0"/>
        <v/>
      </c>
      <c r="Z22" s="169" t="str">
        <f t="shared" si="1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2"/>
      <c r="B23" s="26" t="s">
        <v>12</v>
      </c>
      <c r="C23" s="26" t="s">
        <v>224</v>
      </c>
      <c r="D23" s="27" t="s">
        <v>217</v>
      </c>
      <c r="E23" s="723" t="s">
        <v>225</v>
      </c>
      <c r="F23" s="422">
        <v>2943.8</v>
      </c>
      <c r="G23" s="891">
        <v>617.29999999999995</v>
      </c>
      <c r="H23" s="409">
        <v>617.29999999999995</v>
      </c>
      <c r="I23" s="424">
        <f>H23/H6</f>
        <v>5.0853252161448571E-3</v>
      </c>
      <c r="J23" s="425">
        <f t="shared" si="15"/>
        <v>0</v>
      </c>
      <c r="K23" s="416">
        <f t="shared" si="16"/>
        <v>1</v>
      </c>
      <c r="L23" s="768"/>
      <c r="M23" s="778"/>
      <c r="N23" s="415"/>
      <c r="O23" s="765"/>
      <c r="P23" s="415"/>
      <c r="Q23" s="416"/>
      <c r="R23" s="417">
        <f t="shared" si="4"/>
        <v>2943.8</v>
      </c>
      <c r="S23" s="414">
        <f t="shared" si="5"/>
        <v>2943.8</v>
      </c>
      <c r="T23" s="415">
        <f t="shared" si="17"/>
        <v>617.29999999999995</v>
      </c>
      <c r="U23" s="418">
        <f t="shared" si="6"/>
        <v>617.29999999999995</v>
      </c>
      <c r="V23" s="415">
        <f t="shared" si="2"/>
        <v>0</v>
      </c>
      <c r="W23" s="419">
        <f t="shared" si="3"/>
        <v>1</v>
      </c>
      <c r="X23" s="14"/>
      <c r="Y23" s="354" t="str">
        <f t="shared" si="0"/>
        <v/>
      </c>
      <c r="Z23" s="169" t="str">
        <f t="shared" si="1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2"/>
      <c r="B24" s="26" t="s">
        <v>52</v>
      </c>
      <c r="C24" s="26" t="s">
        <v>226</v>
      </c>
      <c r="D24" s="27">
        <v>1040</v>
      </c>
      <c r="E24" s="723" t="s">
        <v>227</v>
      </c>
      <c r="F24" s="422">
        <v>195.4</v>
      </c>
      <c r="G24" s="891">
        <v>21.5</v>
      </c>
      <c r="H24" s="409">
        <v>16.899999999999999</v>
      </c>
      <c r="I24" s="426">
        <f>H24/H6</f>
        <v>1.392224139848503E-4</v>
      </c>
      <c r="J24" s="425">
        <f t="shared" si="15"/>
        <v>-4.6000000000000014</v>
      </c>
      <c r="K24" s="416">
        <f t="shared" si="16"/>
        <v>0.78604651162790695</v>
      </c>
      <c r="L24" s="768"/>
      <c r="M24" s="778"/>
      <c r="N24" s="415"/>
      <c r="O24" s="765"/>
      <c r="P24" s="415"/>
      <c r="Q24" s="416"/>
      <c r="R24" s="417">
        <f t="shared" si="4"/>
        <v>195.4</v>
      </c>
      <c r="S24" s="414">
        <f t="shared" si="5"/>
        <v>195.4</v>
      </c>
      <c r="T24" s="415">
        <f t="shared" si="17"/>
        <v>21.5</v>
      </c>
      <c r="U24" s="418">
        <f t="shared" si="6"/>
        <v>16.899999999999999</v>
      </c>
      <c r="V24" s="415">
        <f t="shared" si="2"/>
        <v>-4.6000000000000014</v>
      </c>
      <c r="W24" s="419">
        <f t="shared" si="3"/>
        <v>0.78604651162790695</v>
      </c>
      <c r="X24" s="14"/>
      <c r="Y24" s="354" t="str">
        <f t="shared" si="0"/>
        <v/>
      </c>
      <c r="Z24" s="169" t="str">
        <f t="shared" si="1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2"/>
      <c r="B25" s="26" t="s">
        <v>67</v>
      </c>
      <c r="C25" s="26" t="s">
        <v>228</v>
      </c>
      <c r="D25" s="27">
        <v>1040</v>
      </c>
      <c r="E25" s="727" t="s">
        <v>319</v>
      </c>
      <c r="F25" s="422">
        <v>9000</v>
      </c>
      <c r="G25" s="891">
        <v>1782.6</v>
      </c>
      <c r="H25" s="409">
        <v>1778</v>
      </c>
      <c r="I25" s="424">
        <f>H25/H6</f>
        <v>1.4647186512725672E-2</v>
      </c>
      <c r="J25" s="425">
        <f t="shared" si="15"/>
        <v>-4.5999999999999091</v>
      </c>
      <c r="K25" s="416">
        <f t="shared" si="16"/>
        <v>0.99741949960731524</v>
      </c>
      <c r="L25" s="768"/>
      <c r="M25" s="778"/>
      <c r="N25" s="415"/>
      <c r="O25" s="765"/>
      <c r="P25" s="415"/>
      <c r="Q25" s="416"/>
      <c r="R25" s="417">
        <f t="shared" si="4"/>
        <v>9000</v>
      </c>
      <c r="S25" s="414">
        <f t="shared" si="5"/>
        <v>9000</v>
      </c>
      <c r="T25" s="415">
        <f t="shared" si="17"/>
        <v>1782.6</v>
      </c>
      <c r="U25" s="418">
        <f t="shared" si="6"/>
        <v>1778</v>
      </c>
      <c r="V25" s="415">
        <f t="shared" si="2"/>
        <v>-4.5999999999999091</v>
      </c>
      <c r="W25" s="419">
        <f t="shared" si="3"/>
        <v>0.99741949960731524</v>
      </c>
      <c r="X25" s="14"/>
      <c r="Y25" s="354" t="str">
        <f t="shared" si="0"/>
        <v/>
      </c>
      <c r="Z25" s="169" t="str">
        <f t="shared" si="1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3" customHeight="1" x14ac:dyDescent="0.25">
      <c r="A26" s="42"/>
      <c r="B26" s="26" t="s">
        <v>67</v>
      </c>
      <c r="C26" s="26" t="s">
        <v>473</v>
      </c>
      <c r="D26" s="69">
        <v>1040</v>
      </c>
      <c r="E26" s="723" t="s">
        <v>475</v>
      </c>
      <c r="F26" s="422">
        <v>89.4</v>
      </c>
      <c r="G26" s="891">
        <v>16.3</v>
      </c>
      <c r="H26" s="409"/>
      <c r="I26" s="424">
        <f>H26/H7</f>
        <v>0</v>
      </c>
      <c r="J26" s="425">
        <f t="shared" ref="J26" si="26">H26-G26</f>
        <v>-16.3</v>
      </c>
      <c r="K26" s="416">
        <f t="shared" ref="K26" si="27">H26/G26</f>
        <v>0</v>
      </c>
      <c r="L26" s="768"/>
      <c r="M26" s="778"/>
      <c r="N26" s="415"/>
      <c r="O26" s="765"/>
      <c r="P26" s="415"/>
      <c r="Q26" s="416"/>
      <c r="R26" s="417">
        <f t="shared" ref="R26" si="28">SUM(F26,L26)</f>
        <v>89.4</v>
      </c>
      <c r="S26" s="414">
        <f t="shared" ref="S26" si="29">SUM(F26,M26)</f>
        <v>89.4</v>
      </c>
      <c r="T26" s="415">
        <f t="shared" ref="T26" si="30">SUM(G26,N26)</f>
        <v>16.3</v>
      </c>
      <c r="U26" s="418">
        <f t="shared" ref="U26" si="31">SUM(H26,O26)</f>
        <v>0</v>
      </c>
      <c r="V26" s="415">
        <f t="shared" ref="V26" si="32">U26-T26</f>
        <v>-16.3</v>
      </c>
      <c r="W26" s="419">
        <f t="shared" si="3"/>
        <v>0</v>
      </c>
      <c r="X26" s="14"/>
      <c r="Y26" s="354" t="str">
        <f t="shared" ref="Y26" si="33">IF(J26&lt;=0,"",IF(J26&gt;0,"НІ"))</f>
        <v/>
      </c>
      <c r="Z26" s="169" t="str">
        <f t="shared" ref="Z26" si="34">IF(P26&lt;=0,"",IF(P26&gt;0,"НІ"))</f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2.25" customHeight="1" x14ac:dyDescent="0.25">
      <c r="A27" s="42"/>
      <c r="B27" s="26" t="s">
        <v>13</v>
      </c>
      <c r="C27" s="26" t="s">
        <v>320</v>
      </c>
      <c r="D27" s="27" t="s">
        <v>238</v>
      </c>
      <c r="E27" s="723" t="s">
        <v>321</v>
      </c>
      <c r="F27" s="422">
        <v>11024.4</v>
      </c>
      <c r="G27" s="891">
        <v>2355.1999999999998</v>
      </c>
      <c r="H27" s="409">
        <v>2333.9</v>
      </c>
      <c r="I27" s="424">
        <f>H27/H6</f>
        <v>1.9226697751434447E-2</v>
      </c>
      <c r="J27" s="425">
        <f t="shared" si="15"/>
        <v>-21.299999999999727</v>
      </c>
      <c r="K27" s="416">
        <f t="shared" si="16"/>
        <v>0.99095618206521752</v>
      </c>
      <c r="L27" s="768"/>
      <c r="M27" s="778"/>
      <c r="N27" s="415"/>
      <c r="O27" s="765"/>
      <c r="P27" s="415"/>
      <c r="Q27" s="416"/>
      <c r="R27" s="417">
        <f t="shared" si="4"/>
        <v>11024.4</v>
      </c>
      <c r="S27" s="414">
        <f t="shared" si="5"/>
        <v>11024.4</v>
      </c>
      <c r="T27" s="415">
        <f t="shared" si="17"/>
        <v>2355.1999999999998</v>
      </c>
      <c r="U27" s="418">
        <f t="shared" si="6"/>
        <v>2333.9</v>
      </c>
      <c r="V27" s="415">
        <f t="shared" si="2"/>
        <v>-21.299999999999727</v>
      </c>
      <c r="W27" s="419">
        <f t="shared" si="3"/>
        <v>0.99095618206521752</v>
      </c>
      <c r="X27" s="14"/>
      <c r="Y27" s="354" t="str">
        <f t="shared" si="0"/>
        <v/>
      </c>
      <c r="Z27" s="169" t="str">
        <f t="shared" si="1"/>
        <v/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48" customHeight="1" x14ac:dyDescent="0.25">
      <c r="A28" s="42"/>
      <c r="B28" s="26"/>
      <c r="C28" s="26" t="s">
        <v>364</v>
      </c>
      <c r="D28" s="27" t="s">
        <v>238</v>
      </c>
      <c r="E28" s="723" t="s">
        <v>363</v>
      </c>
      <c r="F28" s="422">
        <v>1696.6</v>
      </c>
      <c r="G28" s="891">
        <v>390</v>
      </c>
      <c r="H28" s="409">
        <v>378.5</v>
      </c>
      <c r="I28" s="424">
        <f>H28/H6</f>
        <v>3.1180877925009376E-3</v>
      </c>
      <c r="J28" s="425">
        <f t="shared" ref="J28" si="35">H28-G28</f>
        <v>-11.5</v>
      </c>
      <c r="K28" s="416">
        <f t="shared" ref="K28" si="36">H28/G28</f>
        <v>0.97051282051282051</v>
      </c>
      <c r="L28" s="768"/>
      <c r="M28" s="778"/>
      <c r="N28" s="415"/>
      <c r="O28" s="765"/>
      <c r="P28" s="415"/>
      <c r="Q28" s="416"/>
      <c r="R28" s="417">
        <f t="shared" ref="R28" si="37">SUM(F28,L28)</f>
        <v>1696.6</v>
      </c>
      <c r="S28" s="414">
        <f t="shared" ref="S28" si="38">SUM(F28,M28)</f>
        <v>1696.6</v>
      </c>
      <c r="T28" s="415">
        <f t="shared" ref="T28" si="39">SUM(G28,N28)</f>
        <v>390</v>
      </c>
      <c r="U28" s="418">
        <f t="shared" ref="U28" si="40">SUM(H28,O28)</f>
        <v>378.5</v>
      </c>
      <c r="V28" s="415">
        <f t="shared" ref="V28" si="41">U28-T28</f>
        <v>-11.5</v>
      </c>
      <c r="W28" s="419">
        <f t="shared" si="3"/>
        <v>0.97051282051282051</v>
      </c>
      <c r="X28" s="14"/>
      <c r="Y28" s="354"/>
      <c r="Z28" s="16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31.5" customHeight="1" x14ac:dyDescent="0.25">
      <c r="A29" s="42"/>
      <c r="B29" s="26" t="s">
        <v>14</v>
      </c>
      <c r="C29" s="26" t="s">
        <v>322</v>
      </c>
      <c r="D29" s="25">
        <v>1010</v>
      </c>
      <c r="E29" s="723" t="s">
        <v>323</v>
      </c>
      <c r="F29" s="422">
        <v>989.8</v>
      </c>
      <c r="G29" s="891">
        <v>240</v>
      </c>
      <c r="H29" s="409">
        <v>227.8</v>
      </c>
      <c r="I29" s="424">
        <f>H29/H6</f>
        <v>1.8766192843638404E-3</v>
      </c>
      <c r="J29" s="425">
        <f t="shared" si="15"/>
        <v>-12.199999999999989</v>
      </c>
      <c r="K29" s="416">
        <f t="shared" si="16"/>
        <v>0.94916666666666671</v>
      </c>
      <c r="L29" s="768"/>
      <c r="M29" s="778"/>
      <c r="N29" s="415"/>
      <c r="O29" s="765"/>
      <c r="P29" s="415"/>
      <c r="Q29" s="416"/>
      <c r="R29" s="417">
        <f t="shared" si="4"/>
        <v>989.8</v>
      </c>
      <c r="S29" s="414">
        <f t="shared" si="5"/>
        <v>989.8</v>
      </c>
      <c r="T29" s="415">
        <f>SUM(G29,N29)</f>
        <v>240</v>
      </c>
      <c r="U29" s="418">
        <f t="shared" si="6"/>
        <v>227.8</v>
      </c>
      <c r="V29" s="415">
        <f t="shared" si="2"/>
        <v>-12.199999999999989</v>
      </c>
      <c r="W29" s="419">
        <f t="shared" si="3"/>
        <v>0.94916666666666671</v>
      </c>
      <c r="X29" s="14"/>
      <c r="Y29" s="354" t="str">
        <f t="shared" si="0"/>
        <v/>
      </c>
      <c r="Z29" s="169" t="str">
        <f t="shared" si="1"/>
        <v/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50.25" customHeight="1" x14ac:dyDescent="0.25">
      <c r="A30" s="42"/>
      <c r="B30" s="30"/>
      <c r="C30" s="30" t="s">
        <v>366</v>
      </c>
      <c r="D30" s="35">
        <v>1040</v>
      </c>
      <c r="E30" s="329" t="s">
        <v>365</v>
      </c>
      <c r="F30" s="422">
        <v>47.3</v>
      </c>
      <c r="G30" s="891">
        <v>8.1999999999999993</v>
      </c>
      <c r="H30" s="409"/>
      <c r="I30" s="424">
        <f>H30/H6</f>
        <v>0</v>
      </c>
      <c r="J30" s="425">
        <f t="shared" ref="J30" si="42">H30-G30</f>
        <v>-8.1999999999999993</v>
      </c>
      <c r="K30" s="416">
        <f t="shared" si="16"/>
        <v>0</v>
      </c>
      <c r="L30" s="768"/>
      <c r="M30" s="778"/>
      <c r="N30" s="415"/>
      <c r="O30" s="765"/>
      <c r="P30" s="415"/>
      <c r="Q30" s="416"/>
      <c r="R30" s="417">
        <f t="shared" si="4"/>
        <v>47.3</v>
      </c>
      <c r="S30" s="414">
        <f t="shared" si="5"/>
        <v>47.3</v>
      </c>
      <c r="T30" s="415">
        <f t="shared" ref="T30" si="43">SUM(G30,N30)</f>
        <v>8.1999999999999993</v>
      </c>
      <c r="U30" s="418">
        <f t="shared" si="6"/>
        <v>0</v>
      </c>
      <c r="V30" s="415">
        <f t="shared" si="2"/>
        <v>-8.1999999999999993</v>
      </c>
      <c r="W30" s="419">
        <f t="shared" si="3"/>
        <v>0</v>
      </c>
      <c r="X30" s="14"/>
      <c r="Y30" s="354"/>
      <c r="Z30" s="16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5.75" customHeight="1" x14ac:dyDescent="0.25">
      <c r="A31" s="42"/>
      <c r="B31" s="30"/>
      <c r="C31" s="30" t="s">
        <v>367</v>
      </c>
      <c r="D31" s="35">
        <v>1010</v>
      </c>
      <c r="E31" s="728" t="s">
        <v>368</v>
      </c>
      <c r="F31" s="422">
        <v>19.100000000000001</v>
      </c>
      <c r="G31" s="891">
        <v>4.8</v>
      </c>
      <c r="H31" s="409">
        <v>4.0999999999999996</v>
      </c>
      <c r="I31" s="427">
        <f>H31/H6</f>
        <v>3.3775851913484392E-5</v>
      </c>
      <c r="J31" s="425">
        <f t="shared" ref="J31" si="44">H31-G31</f>
        <v>-0.70000000000000018</v>
      </c>
      <c r="K31" s="416">
        <f t="shared" ref="K31" si="45">H31/G31</f>
        <v>0.85416666666666663</v>
      </c>
      <c r="L31" s="768"/>
      <c r="M31" s="778"/>
      <c r="N31" s="415"/>
      <c r="O31" s="765"/>
      <c r="P31" s="415"/>
      <c r="Q31" s="416"/>
      <c r="R31" s="417">
        <f t="shared" ref="R31" si="46">SUM(F31,L31)</f>
        <v>19.100000000000001</v>
      </c>
      <c r="S31" s="414">
        <f t="shared" ref="S31" si="47">SUM(F31,M31)</f>
        <v>19.100000000000001</v>
      </c>
      <c r="T31" s="415">
        <f t="shared" ref="T31" si="48">SUM(G31,N31)</f>
        <v>4.8</v>
      </c>
      <c r="U31" s="418">
        <f t="shared" ref="U31" si="49">SUM(H31,O31)</f>
        <v>4.0999999999999996</v>
      </c>
      <c r="V31" s="415">
        <f t="shared" ref="V31" si="50">U31-T31</f>
        <v>-0.70000000000000018</v>
      </c>
      <c r="W31" s="419">
        <f t="shared" si="3"/>
        <v>0.85416666666666663</v>
      </c>
      <c r="X31" s="14"/>
      <c r="Y31" s="354"/>
      <c r="Z31" s="16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117" customHeight="1" x14ac:dyDescent="0.25">
      <c r="A32" s="42"/>
      <c r="B32" s="30"/>
      <c r="C32" s="30" t="s">
        <v>474</v>
      </c>
      <c r="D32" s="919">
        <v>1040</v>
      </c>
      <c r="E32" s="728" t="s">
        <v>476</v>
      </c>
      <c r="F32" s="422">
        <v>169.4</v>
      </c>
      <c r="G32" s="891">
        <v>30.8</v>
      </c>
      <c r="H32" s="409">
        <v>8.8000000000000007</v>
      </c>
      <c r="I32" s="426">
        <f>H32/H7</f>
        <v>2.3191461325602843E-4</v>
      </c>
      <c r="J32" s="425">
        <f t="shared" ref="J32" si="51">H32-G32</f>
        <v>-22</v>
      </c>
      <c r="K32" s="416">
        <f t="shared" ref="K32" si="52">H32/G32</f>
        <v>0.28571428571428575</v>
      </c>
      <c r="L32" s="768"/>
      <c r="M32" s="778"/>
      <c r="N32" s="415"/>
      <c r="O32" s="765"/>
      <c r="P32" s="415"/>
      <c r="Q32" s="416"/>
      <c r="R32" s="417">
        <f t="shared" ref="R32" si="53">SUM(F32,L32)</f>
        <v>169.4</v>
      </c>
      <c r="S32" s="414">
        <f t="shared" ref="S32" si="54">SUM(F32,M32)</f>
        <v>169.4</v>
      </c>
      <c r="T32" s="415">
        <f t="shared" ref="T32" si="55">SUM(G32,N32)</f>
        <v>30.8</v>
      </c>
      <c r="U32" s="418">
        <f t="shared" ref="U32" si="56">SUM(H32,O32)</f>
        <v>8.8000000000000007</v>
      </c>
      <c r="V32" s="415">
        <f t="shared" ref="V32" si="57">U32-T32</f>
        <v>-22</v>
      </c>
      <c r="W32" s="419">
        <f t="shared" ref="W32" si="58">U32/T32</f>
        <v>0.28571428571428575</v>
      </c>
      <c r="X32" s="14"/>
      <c r="Y32" s="354"/>
      <c r="Z32" s="16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190" s="3" customFormat="1" ht="30" customHeight="1" x14ac:dyDescent="0.25">
      <c r="A33" s="42"/>
      <c r="B33" s="30" t="s">
        <v>235</v>
      </c>
      <c r="C33" s="66" t="s">
        <v>236</v>
      </c>
      <c r="D33" s="66" t="s">
        <v>207</v>
      </c>
      <c r="E33" s="329" t="s">
        <v>237</v>
      </c>
      <c r="F33" s="428">
        <v>205.8</v>
      </c>
      <c r="G33" s="891">
        <v>51.8</v>
      </c>
      <c r="H33" s="429">
        <v>51.8</v>
      </c>
      <c r="I33" s="426">
        <f>H33/H6</f>
        <v>4.2672905588255893E-4</v>
      </c>
      <c r="J33" s="425">
        <f t="shared" si="15"/>
        <v>0</v>
      </c>
      <c r="K33" s="416">
        <f t="shared" si="16"/>
        <v>1</v>
      </c>
      <c r="L33" s="768"/>
      <c r="M33" s="778"/>
      <c r="N33" s="415"/>
      <c r="O33" s="765"/>
      <c r="P33" s="415"/>
      <c r="Q33" s="416"/>
      <c r="R33" s="417">
        <f>SUM(F33,L33)</f>
        <v>205.8</v>
      </c>
      <c r="S33" s="414">
        <f t="shared" ref="S33:U33" si="59">SUM(F33,M33)</f>
        <v>205.8</v>
      </c>
      <c r="T33" s="415">
        <f t="shared" si="59"/>
        <v>51.8</v>
      </c>
      <c r="U33" s="418">
        <f t="shared" si="59"/>
        <v>51.8</v>
      </c>
      <c r="V33" s="415">
        <f>U33-T33</f>
        <v>0</v>
      </c>
      <c r="W33" s="419">
        <f t="shared" si="3"/>
        <v>1</v>
      </c>
      <c r="X33" s="14"/>
      <c r="Y33" s="354" t="str">
        <f t="shared" si="0"/>
        <v/>
      </c>
      <c r="Z33" s="169" t="str">
        <f t="shared" si="1"/>
        <v/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190" s="3" customFormat="1" ht="47.25" customHeight="1" x14ac:dyDescent="0.25">
      <c r="A34" s="42"/>
      <c r="B34" s="26" t="s">
        <v>20</v>
      </c>
      <c r="C34" s="27" t="s">
        <v>239</v>
      </c>
      <c r="D34" s="27" t="s">
        <v>240</v>
      </c>
      <c r="E34" s="123" t="s">
        <v>241</v>
      </c>
      <c r="F34" s="408">
        <v>3559.6</v>
      </c>
      <c r="G34" s="915">
        <v>1090.0999999999999</v>
      </c>
      <c r="H34" s="409">
        <v>952.3</v>
      </c>
      <c r="I34" s="424">
        <f>H34/H6</f>
        <v>7.8450594578563879E-3</v>
      </c>
      <c r="J34" s="425">
        <f t="shared" si="15"/>
        <v>-137.79999999999995</v>
      </c>
      <c r="K34" s="416">
        <f t="shared" si="16"/>
        <v>0.87358957893771216</v>
      </c>
      <c r="L34" s="413">
        <v>53.7</v>
      </c>
      <c r="M34" s="415">
        <v>55</v>
      </c>
      <c r="N34" s="414">
        <v>2</v>
      </c>
      <c r="O34" s="409">
        <v>2</v>
      </c>
      <c r="P34" s="415">
        <f>O34-N34</f>
        <v>0</v>
      </c>
      <c r="Q34" s="430">
        <f>O34/N34</f>
        <v>1</v>
      </c>
      <c r="R34" s="417">
        <f t="shared" si="4"/>
        <v>3613.2999999999997</v>
      </c>
      <c r="S34" s="414">
        <f t="shared" si="5"/>
        <v>3614.6</v>
      </c>
      <c r="T34" s="415">
        <f>SUM(G34,N34)</f>
        <v>1092.0999999999999</v>
      </c>
      <c r="U34" s="418">
        <f t="shared" si="6"/>
        <v>954.3</v>
      </c>
      <c r="V34" s="415">
        <f t="shared" si="2"/>
        <v>-137.79999999999995</v>
      </c>
      <c r="W34" s="419">
        <f t="shared" si="3"/>
        <v>0.87382107865580083</v>
      </c>
      <c r="X34" s="14"/>
      <c r="Y34" s="354" t="str">
        <f t="shared" si="0"/>
        <v/>
      </c>
      <c r="Z34" s="169" t="str">
        <f t="shared" si="1"/>
        <v/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190" s="3" customFormat="1" ht="36" customHeight="1" x14ac:dyDescent="0.25">
      <c r="A35" s="42"/>
      <c r="B35" s="26" t="s">
        <v>89</v>
      </c>
      <c r="C35" s="26" t="s">
        <v>242</v>
      </c>
      <c r="D35" s="27" t="s">
        <v>238</v>
      </c>
      <c r="E35" s="121" t="s">
        <v>324</v>
      </c>
      <c r="F35" s="408">
        <v>7521.9</v>
      </c>
      <c r="G35" s="915">
        <v>1906.7</v>
      </c>
      <c r="H35" s="409">
        <v>1673.3</v>
      </c>
      <c r="I35" s="424">
        <f>H35/H6</f>
        <v>1.3784666587032545E-2</v>
      </c>
      <c r="J35" s="425">
        <f t="shared" si="15"/>
        <v>-233.40000000000009</v>
      </c>
      <c r="K35" s="416">
        <f t="shared" si="16"/>
        <v>0.87758955263019878</v>
      </c>
      <c r="L35" s="413">
        <v>161.19999999999999</v>
      </c>
      <c r="M35" s="414">
        <v>168.1</v>
      </c>
      <c r="N35" s="414">
        <v>133.6</v>
      </c>
      <c r="O35" s="409">
        <v>126.6</v>
      </c>
      <c r="P35" s="415">
        <f>O35-N35</f>
        <v>-7</v>
      </c>
      <c r="Q35" s="430">
        <f>O35/N35</f>
        <v>0.94760479041916168</v>
      </c>
      <c r="R35" s="417">
        <f t="shared" ref="R35:R42" si="60">SUM(F35,L35)</f>
        <v>7683.0999999999995</v>
      </c>
      <c r="S35" s="414">
        <f>SUM(F35,M35)</f>
        <v>7690</v>
      </c>
      <c r="T35" s="415">
        <f>SUM(G35,N35)</f>
        <v>2040.3</v>
      </c>
      <c r="U35" s="418">
        <f t="shared" si="6"/>
        <v>1799.8999999999999</v>
      </c>
      <c r="V35" s="415">
        <f>U35-T35</f>
        <v>-240.40000000000009</v>
      </c>
      <c r="W35" s="419">
        <f t="shared" si="3"/>
        <v>0.88217419007008768</v>
      </c>
      <c r="X35" s="14"/>
      <c r="Y35" s="354" t="str">
        <f t="shared" si="0"/>
        <v/>
      </c>
      <c r="Z35" s="169" t="str">
        <f t="shared" si="1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190" s="283" customFormat="1" ht="17.25" hidden="1" customHeight="1" x14ac:dyDescent="0.25">
      <c r="A36" s="308"/>
      <c r="B36" s="313"/>
      <c r="C36" s="311"/>
      <c r="D36" s="314"/>
      <c r="E36" s="315" t="s">
        <v>96</v>
      </c>
      <c r="F36" s="431">
        <v>720.8</v>
      </c>
      <c r="G36" s="916">
        <v>720.8</v>
      </c>
      <c r="H36" s="432">
        <v>720.8</v>
      </c>
      <c r="I36" s="433">
        <f>H36/H6</f>
        <v>5.9379595266437924E-3</v>
      </c>
      <c r="J36" s="434">
        <f t="shared" si="15"/>
        <v>0</v>
      </c>
      <c r="K36" s="416">
        <f t="shared" si="16"/>
        <v>1</v>
      </c>
      <c r="L36" s="497"/>
      <c r="M36" s="498"/>
      <c r="N36" s="437"/>
      <c r="O36" s="710"/>
      <c r="P36" s="438">
        <f>O36-N36</f>
        <v>0</v>
      </c>
      <c r="Q36" s="439"/>
      <c r="R36" s="440">
        <f t="shared" si="60"/>
        <v>720.8</v>
      </c>
      <c r="S36" s="437">
        <f>SUM(F36,M36)</f>
        <v>720.8</v>
      </c>
      <c r="T36" s="437">
        <f>SUM(G36,N36)</f>
        <v>720.8</v>
      </c>
      <c r="U36" s="441">
        <f t="shared" ref="U36" si="61">SUM(H36,O36)</f>
        <v>720.8</v>
      </c>
      <c r="V36" s="437">
        <f>U36-T36</f>
        <v>0</v>
      </c>
      <c r="W36" s="442">
        <f t="shared" si="3"/>
        <v>1</v>
      </c>
      <c r="X36" s="281"/>
      <c r="Y36" s="355" t="str">
        <f t="shared" si="0"/>
        <v/>
      </c>
      <c r="Z36" s="253" t="str">
        <f t="shared" si="1"/>
        <v/>
      </c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</row>
    <row r="37" spans="1:190" s="283" customFormat="1" ht="30" hidden="1" customHeight="1" x14ac:dyDescent="0.25">
      <c r="A37" s="308"/>
      <c r="B37" s="313"/>
      <c r="C37" s="311"/>
      <c r="D37" s="314"/>
      <c r="E37" s="316" t="s">
        <v>448</v>
      </c>
      <c r="F37" s="431"/>
      <c r="G37" s="916"/>
      <c r="H37" s="432"/>
      <c r="I37" s="433"/>
      <c r="J37" s="434"/>
      <c r="K37" s="416" t="e">
        <f t="shared" si="16"/>
        <v>#DIV/0!</v>
      </c>
      <c r="L37" s="497">
        <v>283.8</v>
      </c>
      <c r="M37" s="498">
        <v>283.8</v>
      </c>
      <c r="N37" s="437">
        <v>283.8</v>
      </c>
      <c r="O37" s="710">
        <v>251.7</v>
      </c>
      <c r="P37" s="438">
        <f>O37-N37</f>
        <v>-32.100000000000023</v>
      </c>
      <c r="Q37" s="439">
        <f>O37/N37</f>
        <v>0.88689217758985195</v>
      </c>
      <c r="R37" s="440">
        <f t="shared" ref="R37" si="62">SUM(F37,L37)</f>
        <v>283.8</v>
      </c>
      <c r="S37" s="437">
        <f>SUM(F37,M37)</f>
        <v>283.8</v>
      </c>
      <c r="T37" s="437">
        <f>SUM(G37,N37)</f>
        <v>283.8</v>
      </c>
      <c r="U37" s="441">
        <f t="shared" ref="U37" si="63">SUM(H37,O37)</f>
        <v>251.7</v>
      </c>
      <c r="V37" s="437">
        <f>U37-T37</f>
        <v>-32.100000000000023</v>
      </c>
      <c r="W37" s="442">
        <f t="shared" ref="W37" si="64">U37/T37</f>
        <v>0.88689217758985195</v>
      </c>
      <c r="X37" s="281"/>
      <c r="Y37" s="355" t="str">
        <f t="shared" ref="Y37" si="65">IF(J37&lt;=0,"",IF(J37&gt;0,"НІ"))</f>
        <v/>
      </c>
      <c r="Z37" s="253" t="str">
        <f t="shared" ref="Z37" si="66">IF(P37&lt;=0,"",IF(P37&gt;0,"НІ"))</f>
        <v/>
      </c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</row>
    <row r="38" spans="1:190" s="3" customFormat="1" ht="29.25" customHeight="1" x14ac:dyDescent="0.25">
      <c r="A38" s="42"/>
      <c r="B38" s="27" t="s">
        <v>16</v>
      </c>
      <c r="C38" s="69" t="s">
        <v>243</v>
      </c>
      <c r="D38" s="69" t="s">
        <v>217</v>
      </c>
      <c r="E38" s="124" t="s">
        <v>244</v>
      </c>
      <c r="F38" s="422">
        <v>33</v>
      </c>
      <c r="G38" s="891"/>
      <c r="H38" s="429"/>
      <c r="I38" s="423">
        <f>H38/H6</f>
        <v>0</v>
      </c>
      <c r="J38" s="411">
        <f>H38-G38</f>
        <v>0</v>
      </c>
      <c r="K38" s="416"/>
      <c r="L38" s="768"/>
      <c r="M38" s="778"/>
      <c r="N38" s="415"/>
      <c r="O38" s="765"/>
      <c r="P38" s="415"/>
      <c r="Q38" s="416"/>
      <c r="R38" s="417">
        <f t="shared" si="60"/>
        <v>33</v>
      </c>
      <c r="S38" s="414">
        <f t="shared" ref="S38:U40" si="67">SUM(F38,M38)</f>
        <v>33</v>
      </c>
      <c r="T38" s="415">
        <f t="shared" si="67"/>
        <v>0</v>
      </c>
      <c r="U38" s="418">
        <f t="shared" si="6"/>
        <v>0</v>
      </c>
      <c r="V38" s="415">
        <f t="shared" ref="V38:V41" si="68">U38-T38</f>
        <v>0</v>
      </c>
      <c r="W38" s="419"/>
      <c r="X38" s="14"/>
      <c r="Y38" s="354" t="str">
        <f t="shared" si="0"/>
        <v/>
      </c>
      <c r="Z38" s="169" t="str">
        <f t="shared" si="1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190" s="3" customFormat="1" ht="33.75" customHeight="1" x14ac:dyDescent="0.25">
      <c r="A39" s="42"/>
      <c r="B39" s="27" t="s">
        <v>17</v>
      </c>
      <c r="C39" s="69" t="s">
        <v>326</v>
      </c>
      <c r="D39" s="27" t="s">
        <v>217</v>
      </c>
      <c r="E39" s="125" t="s">
        <v>325</v>
      </c>
      <c r="F39" s="422">
        <v>2379.1999999999998</v>
      </c>
      <c r="G39" s="891">
        <v>568.9</v>
      </c>
      <c r="H39" s="409">
        <v>520.29999999999995</v>
      </c>
      <c r="I39" s="410">
        <f>H39/H6</f>
        <v>4.2862379879477878E-3</v>
      </c>
      <c r="J39" s="411">
        <f>H39-G39</f>
        <v>-48.600000000000023</v>
      </c>
      <c r="K39" s="412">
        <f>H39/G39</f>
        <v>0.91457198101599568</v>
      </c>
      <c r="L39" s="768"/>
      <c r="M39" s="778"/>
      <c r="N39" s="415"/>
      <c r="O39" s="765"/>
      <c r="P39" s="415">
        <f>O39-N39</f>
        <v>0</v>
      </c>
      <c r="Q39" s="430"/>
      <c r="R39" s="417">
        <f t="shared" si="60"/>
        <v>2379.1999999999998</v>
      </c>
      <c r="S39" s="414">
        <f t="shared" si="67"/>
        <v>2379.1999999999998</v>
      </c>
      <c r="T39" s="415">
        <f t="shared" si="67"/>
        <v>568.9</v>
      </c>
      <c r="U39" s="418">
        <f t="shared" si="67"/>
        <v>520.29999999999995</v>
      </c>
      <c r="V39" s="415">
        <f t="shared" si="68"/>
        <v>-48.600000000000023</v>
      </c>
      <c r="W39" s="419">
        <f t="shared" si="3"/>
        <v>0.91457198101599568</v>
      </c>
      <c r="X39" s="14"/>
      <c r="Y39" s="354" t="str">
        <f t="shared" si="0"/>
        <v/>
      </c>
      <c r="Z39" s="169" t="str">
        <f t="shared" si="1"/>
        <v/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190" s="3" customFormat="1" ht="22.9" hidden="1" customHeight="1" x14ac:dyDescent="0.25">
      <c r="A40" s="42"/>
      <c r="B40" s="27"/>
      <c r="C40" s="69" t="s">
        <v>376</v>
      </c>
      <c r="D40" s="27" t="s">
        <v>217</v>
      </c>
      <c r="E40" s="125" t="s">
        <v>377</v>
      </c>
      <c r="F40" s="422"/>
      <c r="G40" s="891"/>
      <c r="H40" s="409"/>
      <c r="I40" s="421">
        <f>H40/H6</f>
        <v>0</v>
      </c>
      <c r="J40" s="411">
        <f>H40-G40</f>
        <v>0</v>
      </c>
      <c r="K40" s="412" t="e">
        <f>H40/G40</f>
        <v>#DIV/0!</v>
      </c>
      <c r="L40" s="768"/>
      <c r="M40" s="778"/>
      <c r="N40" s="415"/>
      <c r="O40" s="765"/>
      <c r="P40" s="415"/>
      <c r="Q40" s="430"/>
      <c r="R40" s="417">
        <f t="shared" si="60"/>
        <v>0</v>
      </c>
      <c r="S40" s="414">
        <f t="shared" si="67"/>
        <v>0</v>
      </c>
      <c r="T40" s="415">
        <f t="shared" si="67"/>
        <v>0</v>
      </c>
      <c r="U40" s="418">
        <f t="shared" si="67"/>
        <v>0</v>
      </c>
      <c r="V40" s="415">
        <f>U40-T40</f>
        <v>0</v>
      </c>
      <c r="W40" s="419" t="e">
        <f t="shared" si="3"/>
        <v>#DIV/0!</v>
      </c>
      <c r="X40" s="14"/>
      <c r="Y40" s="354"/>
      <c r="Z40" s="16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190" ht="20.25" customHeight="1" x14ac:dyDescent="0.25">
      <c r="A41" s="42"/>
      <c r="B41" s="27" t="s">
        <v>19</v>
      </c>
      <c r="C41" s="69" t="s">
        <v>245</v>
      </c>
      <c r="D41" s="27" t="s">
        <v>217</v>
      </c>
      <c r="E41" s="125" t="s">
        <v>256</v>
      </c>
      <c r="F41" s="413">
        <v>1557.2</v>
      </c>
      <c r="G41" s="443">
        <v>429.2</v>
      </c>
      <c r="H41" s="444">
        <v>307.7</v>
      </c>
      <c r="I41" s="410">
        <f>H41/H6</f>
        <v>2.5348364960436948E-3</v>
      </c>
      <c r="J41" s="411">
        <f t="shared" ref="J41:J55" si="69">H41-G41</f>
        <v>-121.5</v>
      </c>
      <c r="K41" s="412">
        <f t="shared" ref="K41:K58" si="70">H41/G41</f>
        <v>0.71691519105312207</v>
      </c>
      <c r="L41" s="413">
        <v>56</v>
      </c>
      <c r="M41" s="414">
        <v>56</v>
      </c>
      <c r="N41" s="415">
        <v>56</v>
      </c>
      <c r="O41" s="418">
        <v>56</v>
      </c>
      <c r="P41" s="415">
        <f>O41-N41</f>
        <v>0</v>
      </c>
      <c r="Q41" s="430">
        <f>O41/N41</f>
        <v>1</v>
      </c>
      <c r="R41" s="417">
        <f t="shared" si="60"/>
        <v>1613.2</v>
      </c>
      <c r="S41" s="414">
        <f t="shared" ref="S41:U42" si="71">SUM(F41,M41)</f>
        <v>1613.2</v>
      </c>
      <c r="T41" s="415">
        <f t="shared" si="71"/>
        <v>485.2</v>
      </c>
      <c r="U41" s="418">
        <f t="shared" si="71"/>
        <v>363.7</v>
      </c>
      <c r="V41" s="415">
        <f t="shared" si="68"/>
        <v>-121.5</v>
      </c>
      <c r="W41" s="419">
        <f t="shared" si="3"/>
        <v>0.74958779884583682</v>
      </c>
      <c r="X41" s="14"/>
      <c r="Y41" s="354" t="str">
        <f t="shared" si="0"/>
        <v/>
      </c>
      <c r="Z41" s="169" t="str">
        <f t="shared" si="1"/>
        <v/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190" ht="21.75" customHeight="1" x14ac:dyDescent="0.25">
      <c r="A42" s="42"/>
      <c r="B42" s="27" t="s">
        <v>18</v>
      </c>
      <c r="C42" s="69" t="s">
        <v>327</v>
      </c>
      <c r="D42" s="27" t="s">
        <v>217</v>
      </c>
      <c r="E42" s="125" t="s">
        <v>248</v>
      </c>
      <c r="F42" s="413">
        <v>187.2</v>
      </c>
      <c r="G42" s="443">
        <v>21.3</v>
      </c>
      <c r="H42" s="444">
        <v>6.4</v>
      </c>
      <c r="I42" s="423">
        <f>H42/H6</f>
        <v>5.2723281035682962E-5</v>
      </c>
      <c r="J42" s="411">
        <f t="shared" si="69"/>
        <v>-14.9</v>
      </c>
      <c r="K42" s="412">
        <f t="shared" si="70"/>
        <v>0.30046948356807512</v>
      </c>
      <c r="L42" s="768"/>
      <c r="M42" s="778"/>
      <c r="N42" s="415"/>
      <c r="O42" s="508"/>
      <c r="P42" s="415"/>
      <c r="Q42" s="416"/>
      <c r="R42" s="417">
        <f t="shared" si="60"/>
        <v>187.2</v>
      </c>
      <c r="S42" s="414">
        <f t="shared" si="71"/>
        <v>187.2</v>
      </c>
      <c r="T42" s="415">
        <f t="shared" si="71"/>
        <v>21.3</v>
      </c>
      <c r="U42" s="418">
        <f t="shared" si="71"/>
        <v>6.4</v>
      </c>
      <c r="V42" s="415">
        <f>U42-T42</f>
        <v>-14.9</v>
      </c>
      <c r="W42" s="419">
        <f t="shared" si="3"/>
        <v>0.30046948356807512</v>
      </c>
      <c r="X42" s="14"/>
      <c r="Y42" s="354" t="str">
        <f t="shared" si="0"/>
        <v/>
      </c>
      <c r="Z42" s="169" t="str">
        <f t="shared" si="1"/>
        <v/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190" ht="41.45" customHeight="1" x14ac:dyDescent="0.25">
      <c r="A43" s="42"/>
      <c r="B43" s="27"/>
      <c r="C43" s="69" t="s">
        <v>370</v>
      </c>
      <c r="D43" s="27" t="s">
        <v>217</v>
      </c>
      <c r="E43" s="216" t="s">
        <v>371</v>
      </c>
      <c r="F43" s="413">
        <v>169.4</v>
      </c>
      <c r="G43" s="443"/>
      <c r="H43" s="444"/>
      <c r="I43" s="423">
        <f>H43/H6</f>
        <v>0</v>
      </c>
      <c r="J43" s="411">
        <f t="shared" si="69"/>
        <v>0</v>
      </c>
      <c r="K43" s="412"/>
      <c r="L43" s="768"/>
      <c r="M43" s="778"/>
      <c r="N43" s="415"/>
      <c r="O43" s="508"/>
      <c r="P43" s="415"/>
      <c r="Q43" s="416"/>
      <c r="R43" s="417">
        <f t="shared" ref="R43" si="72">SUM(F43,L43)</f>
        <v>169.4</v>
      </c>
      <c r="S43" s="414">
        <f t="shared" ref="S43" si="73">SUM(F43,M43)</f>
        <v>169.4</v>
      </c>
      <c r="T43" s="415">
        <f t="shared" ref="T43" si="74">SUM(G43,N43)</f>
        <v>0</v>
      </c>
      <c r="U43" s="418">
        <f t="shared" ref="U43" si="75">SUM(H43,O43)</f>
        <v>0</v>
      </c>
      <c r="V43" s="415">
        <f>U43-T43</f>
        <v>0</v>
      </c>
      <c r="W43" s="419"/>
      <c r="X43" s="14"/>
      <c r="Y43" s="354"/>
      <c r="Z43" s="16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190" ht="60.75" customHeight="1" x14ac:dyDescent="0.25">
      <c r="A44" s="42"/>
      <c r="B44" s="27" t="s">
        <v>77</v>
      </c>
      <c r="C44" s="69" t="s">
        <v>246</v>
      </c>
      <c r="D44" s="27" t="s">
        <v>238</v>
      </c>
      <c r="E44" s="122" t="s">
        <v>328</v>
      </c>
      <c r="F44" s="413">
        <v>68.7</v>
      </c>
      <c r="G44" s="443">
        <v>17.3</v>
      </c>
      <c r="H44" s="418">
        <v>13.6</v>
      </c>
      <c r="I44" s="423">
        <f>H44/H6</f>
        <v>1.1203697220082628E-4</v>
      </c>
      <c r="J44" s="411">
        <f t="shared" si="69"/>
        <v>-3.7000000000000011</v>
      </c>
      <c r="K44" s="412">
        <f t="shared" si="70"/>
        <v>0.78612716763005774</v>
      </c>
      <c r="L44" s="768"/>
      <c r="M44" s="778"/>
      <c r="N44" s="415"/>
      <c r="O44" s="508"/>
      <c r="P44" s="415">
        <f>O44-N44</f>
        <v>0</v>
      </c>
      <c r="Q44" s="416"/>
      <c r="R44" s="417">
        <f t="shared" si="4"/>
        <v>68.7</v>
      </c>
      <c r="S44" s="414">
        <f t="shared" si="5"/>
        <v>68.7</v>
      </c>
      <c r="T44" s="415">
        <f>SUM(G44,N44)</f>
        <v>17.3</v>
      </c>
      <c r="U44" s="418">
        <f t="shared" si="6"/>
        <v>13.6</v>
      </c>
      <c r="V44" s="415">
        <f t="shared" si="2"/>
        <v>-3.7000000000000011</v>
      </c>
      <c r="W44" s="419">
        <f t="shared" si="3"/>
        <v>0.78612716763005774</v>
      </c>
      <c r="X44" s="14"/>
      <c r="Y44" s="354" t="str">
        <f t="shared" si="0"/>
        <v/>
      </c>
      <c r="Z44" s="169" t="str">
        <f t="shared" si="1"/>
        <v/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190" ht="32.450000000000003" customHeight="1" x14ac:dyDescent="0.25">
      <c r="A45" s="42"/>
      <c r="B45" s="27"/>
      <c r="C45" s="69" t="s">
        <v>373</v>
      </c>
      <c r="D45" s="27" t="s">
        <v>206</v>
      </c>
      <c r="E45" s="145" t="s">
        <v>372</v>
      </c>
      <c r="F45" s="445">
        <v>62.7</v>
      </c>
      <c r="G45" s="415">
        <v>9.5</v>
      </c>
      <c r="H45" s="418">
        <v>4.5999999999999996</v>
      </c>
      <c r="I45" s="421">
        <f>H45/H6</f>
        <v>3.789485824439712E-5</v>
      </c>
      <c r="J45" s="411">
        <f t="shared" ref="J45:J47" si="76">H45-G45</f>
        <v>-4.9000000000000004</v>
      </c>
      <c r="K45" s="412">
        <f t="shared" si="70"/>
        <v>0.48421052631578942</v>
      </c>
      <c r="L45" s="768"/>
      <c r="M45" s="778"/>
      <c r="N45" s="415"/>
      <c r="O45" s="508"/>
      <c r="P45" s="415"/>
      <c r="Q45" s="416"/>
      <c r="R45" s="417">
        <f t="shared" si="4"/>
        <v>62.7</v>
      </c>
      <c r="S45" s="414">
        <f t="shared" si="5"/>
        <v>62.7</v>
      </c>
      <c r="T45" s="415">
        <f t="shared" ref="T45:T52" si="77">SUM(G45,N45)</f>
        <v>9.5</v>
      </c>
      <c r="U45" s="418">
        <f t="shared" si="6"/>
        <v>4.5999999999999996</v>
      </c>
      <c r="V45" s="415">
        <f t="shared" ref="V45:V51" si="78">U45-T45</f>
        <v>-4.9000000000000004</v>
      </c>
      <c r="W45" s="419">
        <f t="shared" si="3"/>
        <v>0.48421052631578942</v>
      </c>
      <c r="X45" s="14"/>
      <c r="Y45" s="354"/>
      <c r="Z45" s="16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190" ht="61.15" hidden="1" customHeight="1" x14ac:dyDescent="0.25">
      <c r="A46" s="42"/>
      <c r="B46" s="27"/>
      <c r="C46" s="69" t="s">
        <v>438</v>
      </c>
      <c r="D46" s="27" t="s">
        <v>208</v>
      </c>
      <c r="E46" s="250" t="s">
        <v>439</v>
      </c>
      <c r="F46" s="445"/>
      <c r="G46" s="415"/>
      <c r="H46" s="418"/>
      <c r="I46" s="410">
        <f>H46/H5</f>
        <v>0</v>
      </c>
      <c r="J46" s="411">
        <f t="shared" si="76"/>
        <v>0</v>
      </c>
      <c r="K46" s="412"/>
      <c r="L46" s="768"/>
      <c r="M46" s="778"/>
      <c r="N46" s="415"/>
      <c r="O46" s="508"/>
      <c r="P46" s="415">
        <f>O46-N46</f>
        <v>0</v>
      </c>
      <c r="Q46" s="430" t="e">
        <f>O46/N46</f>
        <v>#DIV/0!</v>
      </c>
      <c r="R46" s="417">
        <f t="shared" si="4"/>
        <v>0</v>
      </c>
      <c r="S46" s="414">
        <f t="shared" si="5"/>
        <v>0</v>
      </c>
      <c r="T46" s="415">
        <f t="shared" si="77"/>
        <v>0</v>
      </c>
      <c r="U46" s="418">
        <f t="shared" si="6"/>
        <v>0</v>
      </c>
      <c r="V46" s="415">
        <f t="shared" si="78"/>
        <v>0</v>
      </c>
      <c r="W46" s="419" t="e">
        <f t="shared" si="3"/>
        <v>#DIV/0!</v>
      </c>
      <c r="X46" s="14"/>
      <c r="Y46" s="354"/>
      <c r="Z46" s="16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190" s="284" customFormat="1" ht="24.6" hidden="1" customHeight="1" x14ac:dyDescent="0.25">
      <c r="A47" s="308"/>
      <c r="B47" s="309"/>
      <c r="C47" s="310"/>
      <c r="D47" s="311"/>
      <c r="E47" s="312" t="s">
        <v>441</v>
      </c>
      <c r="F47" s="446"/>
      <c r="G47" s="892"/>
      <c r="H47" s="447"/>
      <c r="I47" s="433"/>
      <c r="J47" s="448">
        <f t="shared" si="76"/>
        <v>0</v>
      </c>
      <c r="K47" s="449"/>
      <c r="L47" s="715">
        <v>965.9</v>
      </c>
      <c r="M47" s="714">
        <v>965.9</v>
      </c>
      <c r="N47" s="450">
        <v>965.9</v>
      </c>
      <c r="O47" s="716">
        <v>965.9</v>
      </c>
      <c r="P47" s="452">
        <f t="shared" ref="P47" si="79">O47-N47</f>
        <v>0</v>
      </c>
      <c r="Q47" s="439">
        <f t="shared" ref="Q47" si="80">O47/N47</f>
        <v>1</v>
      </c>
      <c r="R47" s="453">
        <f t="shared" si="4"/>
        <v>965.9</v>
      </c>
      <c r="S47" s="450">
        <f t="shared" si="5"/>
        <v>965.9</v>
      </c>
      <c r="T47" s="450">
        <f t="shared" si="77"/>
        <v>965.9</v>
      </c>
      <c r="U47" s="451">
        <f t="shared" si="6"/>
        <v>965.9</v>
      </c>
      <c r="V47" s="450">
        <f t="shared" si="78"/>
        <v>0</v>
      </c>
      <c r="W47" s="442">
        <f t="shared" si="3"/>
        <v>1</v>
      </c>
      <c r="X47" s="281"/>
      <c r="Y47" s="355"/>
      <c r="Z47" s="253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3"/>
      <c r="FQ47" s="283"/>
      <c r="FR47" s="283"/>
      <c r="FS47" s="283"/>
      <c r="FT47" s="283"/>
      <c r="FU47" s="283"/>
      <c r="FV47" s="283"/>
      <c r="FW47" s="283"/>
      <c r="FX47" s="283"/>
      <c r="FY47" s="283"/>
      <c r="FZ47" s="283"/>
      <c r="GA47" s="283"/>
      <c r="GB47" s="283"/>
      <c r="GC47" s="283"/>
      <c r="GD47" s="283"/>
      <c r="GE47" s="283"/>
      <c r="GF47" s="283"/>
      <c r="GG47" s="283"/>
      <c r="GH47" s="283"/>
    </row>
    <row r="48" spans="1:190" ht="161.44999999999999" hidden="1" customHeight="1" x14ac:dyDescent="0.25">
      <c r="A48" s="42"/>
      <c r="B48" s="27"/>
      <c r="C48" s="69" t="s">
        <v>421</v>
      </c>
      <c r="D48" s="27" t="s">
        <v>208</v>
      </c>
      <c r="E48" s="250" t="s">
        <v>440</v>
      </c>
      <c r="F48" s="445"/>
      <c r="G48" s="415"/>
      <c r="H48" s="418"/>
      <c r="I48" s="410">
        <f>H48/H6</f>
        <v>0</v>
      </c>
      <c r="J48" s="411">
        <f t="shared" ref="J48:J49" si="81">H48-G48</f>
        <v>0</v>
      </c>
      <c r="K48" s="412"/>
      <c r="L48" s="768"/>
      <c r="M48" s="778"/>
      <c r="N48" s="415"/>
      <c r="O48" s="508"/>
      <c r="P48" s="415">
        <f>O48-N48</f>
        <v>0</v>
      </c>
      <c r="Q48" s="430" t="e">
        <f>O48/N48</f>
        <v>#DIV/0!</v>
      </c>
      <c r="R48" s="417">
        <f t="shared" ref="R48:R49" si="82">SUM(F48,L48)</f>
        <v>0</v>
      </c>
      <c r="S48" s="414">
        <f t="shared" ref="S48:S49" si="83">SUM(F48,M48)</f>
        <v>0</v>
      </c>
      <c r="T48" s="415">
        <f t="shared" ref="T48:T49" si="84">SUM(G48,N48)</f>
        <v>0</v>
      </c>
      <c r="U48" s="418">
        <f t="shared" ref="U48:U49" si="85">SUM(H48,O48)</f>
        <v>0</v>
      </c>
      <c r="V48" s="415">
        <f t="shared" ref="V48:V49" si="86">U48-T48</f>
        <v>0</v>
      </c>
      <c r="W48" s="419" t="e">
        <f t="shared" ref="W48:W49" si="87">U48/T48</f>
        <v>#DIV/0!</v>
      </c>
      <c r="X48" s="14"/>
      <c r="Y48" s="354"/>
      <c r="Z48" s="16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190" s="284" customFormat="1" ht="24.6" hidden="1" customHeight="1" x14ac:dyDescent="0.25">
      <c r="A49" s="308"/>
      <c r="B49" s="309"/>
      <c r="C49" s="310"/>
      <c r="D49" s="311"/>
      <c r="E49" s="312" t="s">
        <v>441</v>
      </c>
      <c r="F49" s="446"/>
      <c r="G49" s="892"/>
      <c r="H49" s="447"/>
      <c r="I49" s="433">
        <f>H49/H6</f>
        <v>0</v>
      </c>
      <c r="J49" s="448">
        <f t="shared" si="81"/>
        <v>0</v>
      </c>
      <c r="K49" s="449"/>
      <c r="L49" s="715">
        <v>1006.9</v>
      </c>
      <c r="M49" s="714">
        <v>1006.9</v>
      </c>
      <c r="N49" s="450">
        <v>1006.9</v>
      </c>
      <c r="O49" s="716">
        <v>853.9</v>
      </c>
      <c r="P49" s="452">
        <f t="shared" ref="P49" si="88">O49-N49</f>
        <v>-153</v>
      </c>
      <c r="Q49" s="439">
        <f t="shared" ref="Q49" si="89">O49/N49</f>
        <v>0.84804846558744662</v>
      </c>
      <c r="R49" s="453">
        <f t="shared" si="82"/>
        <v>1006.9</v>
      </c>
      <c r="S49" s="450">
        <f t="shared" si="83"/>
        <v>1006.9</v>
      </c>
      <c r="T49" s="450">
        <f t="shared" si="84"/>
        <v>1006.9</v>
      </c>
      <c r="U49" s="451">
        <f t="shared" si="85"/>
        <v>853.9</v>
      </c>
      <c r="V49" s="450">
        <f t="shared" si="86"/>
        <v>-153</v>
      </c>
      <c r="W49" s="442">
        <f t="shared" si="87"/>
        <v>0.84804846558744662</v>
      </c>
      <c r="X49" s="281"/>
      <c r="Y49" s="355"/>
      <c r="Z49" s="253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3"/>
      <c r="FQ49" s="283"/>
      <c r="FR49" s="283"/>
      <c r="FS49" s="283"/>
      <c r="FT49" s="283"/>
      <c r="FU49" s="283"/>
      <c r="FV49" s="283"/>
      <c r="FW49" s="283"/>
      <c r="FX49" s="283"/>
      <c r="FY49" s="283"/>
      <c r="FZ49" s="283"/>
      <c r="GA49" s="283"/>
      <c r="GB49" s="283"/>
      <c r="GC49" s="283"/>
      <c r="GD49" s="283"/>
      <c r="GE49" s="283"/>
      <c r="GF49" s="283"/>
      <c r="GG49" s="283"/>
      <c r="GH49" s="283"/>
    </row>
    <row r="50" spans="1:190" ht="162.6" hidden="1" customHeight="1" x14ac:dyDescent="0.25">
      <c r="A50" s="42"/>
      <c r="B50" s="27"/>
      <c r="C50" s="69" t="s">
        <v>414</v>
      </c>
      <c r="D50" s="27" t="s">
        <v>208</v>
      </c>
      <c r="E50" s="145" t="s">
        <v>423</v>
      </c>
      <c r="F50" s="445"/>
      <c r="G50" s="454"/>
      <c r="H50" s="418"/>
      <c r="I50" s="410">
        <f>H50/H6</f>
        <v>0</v>
      </c>
      <c r="J50" s="411">
        <f t="shared" ref="J50:J51" si="90">H50-G50</f>
        <v>0</v>
      </c>
      <c r="K50" s="412"/>
      <c r="L50" s="768"/>
      <c r="M50" s="778"/>
      <c r="N50" s="415"/>
      <c r="O50" s="508"/>
      <c r="P50" s="415">
        <f>O50-N50</f>
        <v>0</v>
      </c>
      <c r="Q50" s="430" t="e">
        <f>O50/N50</f>
        <v>#DIV/0!</v>
      </c>
      <c r="R50" s="417">
        <f t="shared" si="4"/>
        <v>0</v>
      </c>
      <c r="S50" s="414">
        <f t="shared" si="5"/>
        <v>0</v>
      </c>
      <c r="T50" s="415">
        <f t="shared" si="77"/>
        <v>0</v>
      </c>
      <c r="U50" s="418">
        <f t="shared" si="6"/>
        <v>0</v>
      </c>
      <c r="V50" s="415">
        <f t="shared" si="78"/>
        <v>0</v>
      </c>
      <c r="W50" s="419" t="e">
        <f t="shared" si="3"/>
        <v>#DIV/0!</v>
      </c>
      <c r="X50" s="14"/>
      <c r="Y50" s="354"/>
      <c r="Z50" s="16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190" s="284" customFormat="1" ht="27.6" hidden="1" customHeight="1" x14ac:dyDescent="0.25">
      <c r="A51" s="308"/>
      <c r="B51" s="309"/>
      <c r="C51" s="310"/>
      <c r="D51" s="311"/>
      <c r="E51" s="317" t="s">
        <v>441</v>
      </c>
      <c r="F51" s="446"/>
      <c r="G51" s="892"/>
      <c r="H51" s="447"/>
      <c r="I51" s="433">
        <f>H51/H6</f>
        <v>0</v>
      </c>
      <c r="J51" s="448">
        <f t="shared" si="90"/>
        <v>0</v>
      </c>
      <c r="K51" s="449"/>
      <c r="L51" s="715">
        <v>775.4</v>
      </c>
      <c r="M51" s="714">
        <v>775.4</v>
      </c>
      <c r="N51" s="450">
        <v>775.4</v>
      </c>
      <c r="O51" s="716">
        <v>775.4</v>
      </c>
      <c r="P51" s="452">
        <f t="shared" ref="P51" si="91">O51-N51</f>
        <v>0</v>
      </c>
      <c r="Q51" s="439">
        <f t="shared" ref="Q51" si="92">O51/N51</f>
        <v>1</v>
      </c>
      <c r="R51" s="453">
        <f t="shared" si="4"/>
        <v>775.4</v>
      </c>
      <c r="S51" s="450">
        <f t="shared" si="5"/>
        <v>775.4</v>
      </c>
      <c r="T51" s="450">
        <f t="shared" si="77"/>
        <v>775.4</v>
      </c>
      <c r="U51" s="451">
        <f t="shared" si="6"/>
        <v>775.4</v>
      </c>
      <c r="V51" s="450">
        <f t="shared" si="78"/>
        <v>0</v>
      </c>
      <c r="W51" s="442">
        <f t="shared" si="3"/>
        <v>1</v>
      </c>
      <c r="X51" s="281"/>
      <c r="Y51" s="355"/>
      <c r="Z51" s="253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  <c r="EO51" s="283"/>
      <c r="EP51" s="283"/>
      <c r="EQ51" s="283"/>
      <c r="ER51" s="283"/>
      <c r="ES51" s="283"/>
      <c r="ET51" s="283"/>
      <c r="EU51" s="283"/>
      <c r="EV51" s="283"/>
      <c r="EW51" s="283"/>
      <c r="EX51" s="283"/>
      <c r="EY51" s="283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3"/>
      <c r="FQ51" s="283"/>
      <c r="FR51" s="283"/>
      <c r="FS51" s="283"/>
      <c r="FT51" s="283"/>
      <c r="FU51" s="283"/>
      <c r="FV51" s="283"/>
      <c r="FW51" s="283"/>
      <c r="FX51" s="283"/>
      <c r="FY51" s="283"/>
      <c r="FZ51" s="283"/>
      <c r="GA51" s="283"/>
      <c r="GB51" s="283"/>
      <c r="GC51" s="283"/>
      <c r="GD51" s="283"/>
      <c r="GE51" s="283"/>
      <c r="GF51" s="283"/>
      <c r="GG51" s="283"/>
      <c r="GH51" s="283"/>
    </row>
    <row r="52" spans="1:190" ht="118.15" hidden="1" customHeight="1" x14ac:dyDescent="0.25">
      <c r="A52" s="42"/>
      <c r="B52" s="27"/>
      <c r="C52" s="69" t="s">
        <v>374</v>
      </c>
      <c r="D52" s="27" t="s">
        <v>217</v>
      </c>
      <c r="E52" s="145" t="s">
        <v>375</v>
      </c>
      <c r="F52" s="445"/>
      <c r="G52" s="454"/>
      <c r="H52" s="418"/>
      <c r="I52" s="421">
        <f>H52/H6</f>
        <v>0</v>
      </c>
      <c r="J52" s="411">
        <f t="shared" ref="J52" si="93">H52-G52</f>
        <v>0</v>
      </c>
      <c r="K52" s="412" t="e">
        <f t="shared" ref="K52" si="94">H52/G52</f>
        <v>#DIV/0!</v>
      </c>
      <c r="L52" s="768"/>
      <c r="M52" s="778"/>
      <c r="N52" s="415"/>
      <c r="O52" s="508"/>
      <c r="P52" s="415"/>
      <c r="Q52" s="416"/>
      <c r="R52" s="417">
        <f t="shared" si="4"/>
        <v>0</v>
      </c>
      <c r="S52" s="414">
        <f t="shared" si="5"/>
        <v>0</v>
      </c>
      <c r="T52" s="415">
        <f t="shared" si="77"/>
        <v>0</v>
      </c>
      <c r="U52" s="418">
        <f t="shared" si="6"/>
        <v>0</v>
      </c>
      <c r="V52" s="415">
        <f t="shared" ref="V52" si="95">U52-T52</f>
        <v>0</v>
      </c>
      <c r="W52" s="419" t="e">
        <f t="shared" si="3"/>
        <v>#DIV/0!</v>
      </c>
      <c r="X52" s="14"/>
      <c r="Y52" s="354"/>
      <c r="Z52" s="16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190" s="5" customFormat="1" ht="20.25" customHeight="1" thickBot="1" x14ac:dyDescent="0.3">
      <c r="A53" s="42"/>
      <c r="B53" s="26" t="s">
        <v>15</v>
      </c>
      <c r="C53" s="26" t="s">
        <v>329</v>
      </c>
      <c r="D53" s="26" t="s">
        <v>141</v>
      </c>
      <c r="E53" s="143" t="s">
        <v>330</v>
      </c>
      <c r="F53" s="445">
        <v>3600.7</v>
      </c>
      <c r="G53" s="455">
        <v>1346</v>
      </c>
      <c r="H53" s="418">
        <v>246</v>
      </c>
      <c r="I53" s="410">
        <f>H53/H6</f>
        <v>2.0265511148090639E-3</v>
      </c>
      <c r="J53" s="456">
        <f t="shared" si="69"/>
        <v>-1100</v>
      </c>
      <c r="K53" s="412">
        <f t="shared" si="70"/>
        <v>0.18276374442793461</v>
      </c>
      <c r="L53" s="768"/>
      <c r="M53" s="778"/>
      <c r="N53" s="415"/>
      <c r="O53" s="508"/>
      <c r="P53" s="415"/>
      <c r="Q53" s="416"/>
      <c r="R53" s="413">
        <f t="shared" si="4"/>
        <v>3600.7</v>
      </c>
      <c r="S53" s="414">
        <f t="shared" si="5"/>
        <v>3600.7</v>
      </c>
      <c r="T53" s="415">
        <f>SUM(G53,N53)</f>
        <v>1346</v>
      </c>
      <c r="U53" s="418">
        <f t="shared" si="6"/>
        <v>246</v>
      </c>
      <c r="V53" s="415">
        <f t="shared" si="2"/>
        <v>-1100</v>
      </c>
      <c r="W53" s="483">
        <f t="shared" si="3"/>
        <v>0.18276374442793461</v>
      </c>
      <c r="X53" s="14"/>
      <c r="Y53" s="354" t="str">
        <f t="shared" si="0"/>
        <v/>
      </c>
      <c r="Z53" s="169" t="str">
        <f t="shared" si="1"/>
        <v/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</row>
    <row r="54" spans="1:190" s="3" customFormat="1" ht="23.25" customHeight="1" thickBot="1" x14ac:dyDescent="0.3">
      <c r="A54" s="40"/>
      <c r="B54" s="32"/>
      <c r="C54" s="32"/>
      <c r="D54" s="32"/>
      <c r="E54" s="348" t="s">
        <v>90</v>
      </c>
      <c r="F54" s="458">
        <f>SUM(F55,F100,F106,F87)</f>
        <v>296063.40000000002</v>
      </c>
      <c r="G54" s="459">
        <f>SUM(G55,G100,G106,G87)</f>
        <v>71767.400000000009</v>
      </c>
      <c r="H54" s="388">
        <f>SUM(H55,H100,H106,H87)</f>
        <v>63120.900000000009</v>
      </c>
      <c r="I54" s="460">
        <f>H54/H6</f>
        <v>0.5199907734258189</v>
      </c>
      <c r="J54" s="461">
        <f t="shared" si="69"/>
        <v>-8646.5</v>
      </c>
      <c r="K54" s="462">
        <f t="shared" si="70"/>
        <v>0.87952050652524683</v>
      </c>
      <c r="L54" s="463">
        <f>SUM(L55,L100,L106,L87)</f>
        <v>12367.8</v>
      </c>
      <c r="M54" s="379">
        <f>SUM(M55,M100,M106,M87)</f>
        <v>12847.499999999998</v>
      </c>
      <c r="N54" s="464">
        <f>SUM(N55,N100,N106,N87)</f>
        <v>3308.3999999999996</v>
      </c>
      <c r="O54" s="371">
        <f>SUM(O55,O100,O106,O87)</f>
        <v>2830.7</v>
      </c>
      <c r="P54" s="464">
        <f t="shared" ref="P54:P62" si="96">O54-N54</f>
        <v>-477.69999999999982</v>
      </c>
      <c r="Q54" s="465">
        <f t="shared" ref="Q54:Q62" si="97">O54/N54</f>
        <v>0.85560996251964705</v>
      </c>
      <c r="R54" s="463">
        <f t="shared" si="4"/>
        <v>308431.2</v>
      </c>
      <c r="S54" s="379">
        <f t="shared" si="5"/>
        <v>308910.90000000002</v>
      </c>
      <c r="T54" s="464">
        <f>SUM(G54,N54)</f>
        <v>75075.8</v>
      </c>
      <c r="U54" s="371">
        <f t="shared" si="6"/>
        <v>65951.600000000006</v>
      </c>
      <c r="V54" s="464">
        <f t="shared" si="2"/>
        <v>-9124.1999999999971</v>
      </c>
      <c r="W54" s="395">
        <f t="shared" si="3"/>
        <v>0.87846682952429411</v>
      </c>
      <c r="X54" s="14"/>
      <c r="Y54" s="354" t="str">
        <f t="shared" si="0"/>
        <v/>
      </c>
      <c r="Z54" s="169" t="str">
        <f t="shared" si="1"/>
        <v/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190" s="18" customFormat="1" ht="21" customHeight="1" thickBot="1" x14ac:dyDescent="0.3">
      <c r="A55" s="40">
        <v>2</v>
      </c>
      <c r="B55" s="33" t="s">
        <v>21</v>
      </c>
      <c r="C55" s="33" t="s">
        <v>134</v>
      </c>
      <c r="D55" s="33"/>
      <c r="E55" s="347" t="s">
        <v>74</v>
      </c>
      <c r="F55" s="463">
        <f>SUM(F56,F62,F75,F78:F79,F81:F83,F86)</f>
        <v>218425.1</v>
      </c>
      <c r="G55" s="464">
        <f>SUM(G56,G62,G75,G78:G79,G81:G83,G86)</f>
        <v>53290.100000000006</v>
      </c>
      <c r="H55" s="371">
        <f>SUM(H56,H62,H75,H78:H79,H81:H83,H86)</f>
        <v>47731.3</v>
      </c>
      <c r="I55" s="466">
        <f>H55/H6</f>
        <v>0.39321105376538973</v>
      </c>
      <c r="J55" s="467">
        <f t="shared" si="69"/>
        <v>-5558.8000000000029</v>
      </c>
      <c r="K55" s="395">
        <f t="shared" si="70"/>
        <v>0.8956879420380145</v>
      </c>
      <c r="L55" s="463">
        <f>SUM(L56,L62,L75,L78:L79,L81:L83,L86)</f>
        <v>7150.5</v>
      </c>
      <c r="M55" s="464">
        <f>SUM(M56,M62,M75,M78:M79,M81:M83,M86)</f>
        <v>7537.5999999999995</v>
      </c>
      <c r="N55" s="464">
        <f>SUM(N56,N62,N75,N78:N79,N81:N83,N86)</f>
        <v>2145.1999999999998</v>
      </c>
      <c r="O55" s="371">
        <f>SUM(O56,O62,O75,O78:O79,O81:O83,O86)</f>
        <v>1730.1999999999998</v>
      </c>
      <c r="P55" s="367">
        <f t="shared" si="96"/>
        <v>-415</v>
      </c>
      <c r="Q55" s="468">
        <f t="shared" si="97"/>
        <v>0.80654484430356144</v>
      </c>
      <c r="R55" s="463">
        <f>SUM(R56,R62,R75,R78:R79,R81:R83,R86)</f>
        <v>225575.59999999998</v>
      </c>
      <c r="S55" s="464">
        <f>SUM(S56,S62,S75,S78:S79,S81:S83,S86)</f>
        <v>225962.7</v>
      </c>
      <c r="T55" s="464">
        <f>SUM(T56,T62,T75,T78:T79,T81:T83,T86)</f>
        <v>55435.3</v>
      </c>
      <c r="U55" s="371">
        <f>SUM(U56,U62,U75,U78:U79,U81:U83,U86)</f>
        <v>49461.499999999993</v>
      </c>
      <c r="V55" s="464">
        <f t="shared" si="2"/>
        <v>-5973.8000000000102</v>
      </c>
      <c r="W55" s="395">
        <f t="shared" si="3"/>
        <v>0.89223833910883477</v>
      </c>
      <c r="X55" s="23"/>
      <c r="Y55" s="354" t="str">
        <f t="shared" si="0"/>
        <v/>
      </c>
      <c r="Z55" s="169" t="str">
        <f t="shared" si="1"/>
        <v/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</row>
    <row r="56" spans="1:190" s="18" customFormat="1" ht="18.75" customHeight="1" x14ac:dyDescent="0.25">
      <c r="A56" s="41"/>
      <c r="B56" s="139">
        <v>70101</v>
      </c>
      <c r="C56" s="140">
        <v>1010</v>
      </c>
      <c r="D56" s="141" t="s">
        <v>136</v>
      </c>
      <c r="E56" s="249" t="s">
        <v>331</v>
      </c>
      <c r="F56" s="469">
        <v>71062.7</v>
      </c>
      <c r="G56" s="918">
        <v>16278.2</v>
      </c>
      <c r="H56" s="470">
        <v>15444.9</v>
      </c>
      <c r="I56" s="471">
        <f>H56/H6</f>
        <v>0.12723528176062807</v>
      </c>
      <c r="J56" s="425">
        <f t="shared" ref="J56:J87" si="98">H56-G56</f>
        <v>-833.30000000000109</v>
      </c>
      <c r="K56" s="472">
        <f t="shared" si="70"/>
        <v>0.9488088363578282</v>
      </c>
      <c r="L56" s="417">
        <v>3416.9</v>
      </c>
      <c r="M56" s="473">
        <v>3420.6</v>
      </c>
      <c r="N56" s="473">
        <v>867.4</v>
      </c>
      <c r="O56" s="474">
        <v>768.5</v>
      </c>
      <c r="P56" s="425">
        <f t="shared" si="96"/>
        <v>-98.899999999999977</v>
      </c>
      <c r="Q56" s="430">
        <f t="shared" si="97"/>
        <v>0.88598109292137428</v>
      </c>
      <c r="R56" s="417">
        <f t="shared" si="4"/>
        <v>74479.599999999991</v>
      </c>
      <c r="S56" s="473">
        <f t="shared" si="5"/>
        <v>74483.3</v>
      </c>
      <c r="T56" s="425">
        <f t="shared" ref="T56:T66" si="99">SUM(G56,N56)</f>
        <v>17145.600000000002</v>
      </c>
      <c r="U56" s="474">
        <f t="shared" si="6"/>
        <v>16213.4</v>
      </c>
      <c r="V56" s="425">
        <f t="shared" si="2"/>
        <v>-932.20000000000255</v>
      </c>
      <c r="W56" s="407">
        <f t="shared" si="3"/>
        <v>0.9456303658081372</v>
      </c>
      <c r="X56" s="23"/>
      <c r="Y56" s="354" t="str">
        <f t="shared" si="0"/>
        <v/>
      </c>
      <c r="Z56" s="169" t="str">
        <f t="shared" si="1"/>
        <v/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</row>
    <row r="57" spans="1:190" s="177" customFormat="1" ht="43.5" hidden="1" customHeight="1" thickBot="1" x14ac:dyDescent="0.3">
      <c r="A57" s="178"/>
      <c r="B57" s="180"/>
      <c r="C57" s="181"/>
      <c r="D57" s="168"/>
      <c r="E57" s="171" t="s">
        <v>306</v>
      </c>
      <c r="F57" s="773"/>
      <c r="G57" s="774"/>
      <c r="H57" s="501"/>
      <c r="I57" s="476">
        <f>H57/H6</f>
        <v>0</v>
      </c>
      <c r="J57" s="477">
        <f t="shared" si="98"/>
        <v>0</v>
      </c>
      <c r="K57" s="478" t="e">
        <f t="shared" si="70"/>
        <v>#DIV/0!</v>
      </c>
      <c r="L57" s="885"/>
      <c r="M57" s="479"/>
      <c r="N57" s="479"/>
      <c r="O57" s="441"/>
      <c r="P57" s="480">
        <f t="shared" si="96"/>
        <v>0</v>
      </c>
      <c r="Q57" s="481" t="e">
        <f t="shared" si="97"/>
        <v>#DIV/0!</v>
      </c>
      <c r="R57" s="482">
        <f t="shared" si="4"/>
        <v>0</v>
      </c>
      <c r="S57" s="479">
        <f t="shared" si="5"/>
        <v>0</v>
      </c>
      <c r="T57" s="480">
        <f t="shared" si="99"/>
        <v>0</v>
      </c>
      <c r="U57" s="441">
        <f t="shared" si="6"/>
        <v>0</v>
      </c>
      <c r="V57" s="480">
        <f t="shared" si="2"/>
        <v>0</v>
      </c>
      <c r="W57" s="483" t="e">
        <f t="shared" si="3"/>
        <v>#DIV/0!</v>
      </c>
      <c r="X57" s="172"/>
      <c r="Y57" s="355" t="str">
        <f t="shared" si="0"/>
        <v/>
      </c>
      <c r="Z57" s="173" t="str">
        <f t="shared" si="1"/>
        <v/>
      </c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</row>
    <row r="58" spans="1:190" s="177" customFormat="1" ht="29.25" hidden="1" customHeight="1" x14ac:dyDescent="0.25">
      <c r="A58" s="178"/>
      <c r="B58" s="180"/>
      <c r="C58" s="181"/>
      <c r="D58" s="168"/>
      <c r="E58" s="176" t="s">
        <v>305</v>
      </c>
      <c r="F58" s="773"/>
      <c r="G58" s="774"/>
      <c r="H58" s="501"/>
      <c r="I58" s="476">
        <f>H58/H6</f>
        <v>0</v>
      </c>
      <c r="J58" s="477">
        <f t="shared" si="98"/>
        <v>0</v>
      </c>
      <c r="K58" s="478" t="e">
        <f t="shared" si="70"/>
        <v>#DIV/0!</v>
      </c>
      <c r="L58" s="885"/>
      <c r="M58" s="479"/>
      <c r="N58" s="479"/>
      <c r="O58" s="441"/>
      <c r="P58" s="480">
        <f t="shared" si="96"/>
        <v>0</v>
      </c>
      <c r="Q58" s="481" t="e">
        <f t="shared" si="97"/>
        <v>#DIV/0!</v>
      </c>
      <c r="R58" s="482">
        <f t="shared" ref="R58:R60" si="100">SUM(F58,L58)</f>
        <v>0</v>
      </c>
      <c r="S58" s="479">
        <f t="shared" ref="S58:S60" si="101">SUM(F58,M58)</f>
        <v>0</v>
      </c>
      <c r="T58" s="480">
        <f t="shared" ref="T58:T60" si="102">SUM(G58,N58)</f>
        <v>0</v>
      </c>
      <c r="U58" s="441">
        <f t="shared" ref="U58:U60" si="103">SUM(H58,O58)</f>
        <v>0</v>
      </c>
      <c r="V58" s="480">
        <f t="shared" si="2"/>
        <v>0</v>
      </c>
      <c r="W58" s="484" t="e">
        <f t="shared" si="3"/>
        <v>#DIV/0!</v>
      </c>
      <c r="X58" s="172"/>
      <c r="Y58" s="355"/>
      <c r="Z58" s="173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</row>
    <row r="59" spans="1:190" s="177" customFormat="1" ht="29.25" hidden="1" customHeight="1" x14ac:dyDescent="0.25">
      <c r="A59" s="308"/>
      <c r="B59" s="309"/>
      <c r="C59" s="310"/>
      <c r="D59" s="311"/>
      <c r="E59" s="318" t="s">
        <v>431</v>
      </c>
      <c r="F59" s="711"/>
      <c r="G59" s="500"/>
      <c r="H59" s="501"/>
      <c r="I59" s="485"/>
      <c r="J59" s="434"/>
      <c r="K59" s="486"/>
      <c r="L59" s="436">
        <v>2866.3</v>
      </c>
      <c r="M59" s="437">
        <v>2866.3</v>
      </c>
      <c r="N59" s="437">
        <v>2866.3</v>
      </c>
      <c r="O59" s="441">
        <v>1512</v>
      </c>
      <c r="P59" s="437">
        <f t="shared" ref="P59" si="104">O59-N59</f>
        <v>-1354.3000000000002</v>
      </c>
      <c r="Q59" s="435">
        <f t="shared" ref="Q59" si="105">O59/N59</f>
        <v>0.52750933258905208</v>
      </c>
      <c r="R59" s="440">
        <f t="shared" si="100"/>
        <v>2866.3</v>
      </c>
      <c r="S59" s="437">
        <f t="shared" si="101"/>
        <v>2866.3</v>
      </c>
      <c r="T59" s="437">
        <f t="shared" si="102"/>
        <v>2866.3</v>
      </c>
      <c r="U59" s="441">
        <f t="shared" si="103"/>
        <v>1512</v>
      </c>
      <c r="V59" s="437">
        <f t="shared" ref="V59" si="106">U59-T59</f>
        <v>-1354.3000000000002</v>
      </c>
      <c r="W59" s="487">
        <f t="shared" ref="W59" si="107">U59/T59</f>
        <v>0.52750933258905208</v>
      </c>
      <c r="X59" s="172"/>
      <c r="Y59" s="355"/>
      <c r="Z59" s="173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</row>
    <row r="60" spans="1:190" s="284" customFormat="1" ht="42" hidden="1" customHeight="1" x14ac:dyDescent="0.25">
      <c r="A60" s="308"/>
      <c r="B60" s="309"/>
      <c r="C60" s="310"/>
      <c r="D60" s="311"/>
      <c r="E60" s="319" t="s">
        <v>445</v>
      </c>
      <c r="F60" s="524"/>
      <c r="G60" s="522"/>
      <c r="H60" s="523"/>
      <c r="I60" s="488">
        <f>H60/H6</f>
        <v>0</v>
      </c>
      <c r="J60" s="434">
        <f t="shared" si="98"/>
        <v>0</v>
      </c>
      <c r="K60" s="487"/>
      <c r="L60" s="886">
        <v>552</v>
      </c>
      <c r="M60" s="450">
        <v>552</v>
      </c>
      <c r="N60" s="450">
        <v>552</v>
      </c>
      <c r="O60" s="451">
        <v>552</v>
      </c>
      <c r="P60" s="452">
        <f t="shared" si="96"/>
        <v>0</v>
      </c>
      <c r="Q60" s="439">
        <f t="shared" si="97"/>
        <v>1</v>
      </c>
      <c r="R60" s="453">
        <f t="shared" si="100"/>
        <v>552</v>
      </c>
      <c r="S60" s="450">
        <f t="shared" si="101"/>
        <v>552</v>
      </c>
      <c r="T60" s="450">
        <f t="shared" si="102"/>
        <v>552</v>
      </c>
      <c r="U60" s="451">
        <f t="shared" si="103"/>
        <v>552</v>
      </c>
      <c r="V60" s="450">
        <f t="shared" si="2"/>
        <v>0</v>
      </c>
      <c r="W60" s="442">
        <f t="shared" si="3"/>
        <v>1</v>
      </c>
      <c r="X60" s="281"/>
      <c r="Y60" s="355"/>
      <c r="Z60" s="253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3"/>
      <c r="FQ60" s="283"/>
      <c r="FR60" s="283"/>
      <c r="FS60" s="283"/>
      <c r="FT60" s="283"/>
      <c r="FU60" s="283"/>
      <c r="FV60" s="283"/>
      <c r="FW60" s="283"/>
      <c r="FX60" s="283"/>
      <c r="FY60" s="283"/>
      <c r="FZ60" s="283"/>
      <c r="GA60" s="283"/>
      <c r="GB60" s="283"/>
      <c r="GC60" s="283"/>
      <c r="GD60" s="283"/>
      <c r="GE60" s="283"/>
      <c r="GF60" s="283"/>
      <c r="GG60" s="283"/>
      <c r="GH60" s="283"/>
    </row>
    <row r="61" spans="1:190" s="284" customFormat="1" ht="30" hidden="1" customHeight="1" x14ac:dyDescent="0.25">
      <c r="A61" s="308"/>
      <c r="B61" s="309"/>
      <c r="C61" s="310"/>
      <c r="D61" s="311"/>
      <c r="E61" s="316" t="s">
        <v>444</v>
      </c>
      <c r="F61" s="524"/>
      <c r="G61" s="522"/>
      <c r="H61" s="523"/>
      <c r="I61" s="488">
        <f>H61/H7</f>
        <v>0</v>
      </c>
      <c r="J61" s="434">
        <f t="shared" ref="J61" si="108">H61-G61</f>
        <v>0</v>
      </c>
      <c r="K61" s="487"/>
      <c r="L61" s="886">
        <v>250</v>
      </c>
      <c r="M61" s="450">
        <v>250</v>
      </c>
      <c r="N61" s="450">
        <v>250</v>
      </c>
      <c r="O61" s="451">
        <v>250</v>
      </c>
      <c r="P61" s="452">
        <f t="shared" ref="P61" si="109">O61-N61</f>
        <v>0</v>
      </c>
      <c r="Q61" s="439">
        <f t="shared" ref="Q61" si="110">O61/N61</f>
        <v>1</v>
      </c>
      <c r="R61" s="453">
        <f t="shared" ref="R61" si="111">SUM(F61,L61)</f>
        <v>250</v>
      </c>
      <c r="S61" s="450">
        <f t="shared" ref="S61" si="112">SUM(F61,M61)</f>
        <v>250</v>
      </c>
      <c r="T61" s="450">
        <f t="shared" ref="T61" si="113">SUM(G61,N61)</f>
        <v>250</v>
      </c>
      <c r="U61" s="451">
        <f t="shared" ref="U61" si="114">SUM(H61,O61)</f>
        <v>250</v>
      </c>
      <c r="V61" s="450">
        <f t="shared" ref="V61" si="115">U61-T61</f>
        <v>0</v>
      </c>
      <c r="W61" s="442">
        <f t="shared" ref="W61" si="116">U61/T61</f>
        <v>1</v>
      </c>
      <c r="X61" s="281"/>
      <c r="Y61" s="355"/>
      <c r="Z61" s="253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  <c r="EO61" s="283"/>
      <c r="EP61" s="283"/>
      <c r="EQ61" s="283"/>
      <c r="ER61" s="283"/>
      <c r="ES61" s="283"/>
      <c r="ET61" s="283"/>
      <c r="EU61" s="283"/>
      <c r="EV61" s="283"/>
      <c r="EW61" s="283"/>
      <c r="EX61" s="283"/>
      <c r="EY61" s="283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3"/>
      <c r="FQ61" s="283"/>
      <c r="FR61" s="283"/>
      <c r="FS61" s="283"/>
      <c r="FT61" s="283"/>
      <c r="FU61" s="283"/>
      <c r="FV61" s="283"/>
      <c r="FW61" s="283"/>
      <c r="FX61" s="283"/>
      <c r="FY61" s="283"/>
      <c r="FZ61" s="283"/>
      <c r="GA61" s="283"/>
      <c r="GB61" s="283"/>
      <c r="GC61" s="283"/>
      <c r="GD61" s="283"/>
      <c r="GE61" s="283"/>
      <c r="GF61" s="283"/>
      <c r="GG61" s="283"/>
      <c r="GH61" s="283"/>
    </row>
    <row r="62" spans="1:190" s="195" customFormat="1" ht="54.75" customHeight="1" x14ac:dyDescent="0.25">
      <c r="A62" s="257"/>
      <c r="B62" s="258" t="s">
        <v>41</v>
      </c>
      <c r="C62" s="259">
        <v>1020</v>
      </c>
      <c r="D62" s="258" t="s">
        <v>137</v>
      </c>
      <c r="E62" s="301" t="s">
        <v>135</v>
      </c>
      <c r="F62" s="489">
        <v>129676.8</v>
      </c>
      <c r="G62" s="917">
        <v>32030.6</v>
      </c>
      <c r="H62" s="490">
        <v>28066.400000000001</v>
      </c>
      <c r="I62" s="491">
        <f>H62/H6</f>
        <v>0.23121135857185818</v>
      </c>
      <c r="J62" s="473">
        <f t="shared" si="98"/>
        <v>-3964.1999999999971</v>
      </c>
      <c r="K62" s="492">
        <f>H62/G62</f>
        <v>0.87623709827477481</v>
      </c>
      <c r="L62" s="493">
        <v>3179.9</v>
      </c>
      <c r="M62" s="414">
        <v>3422.4</v>
      </c>
      <c r="N62" s="414">
        <v>824.2</v>
      </c>
      <c r="O62" s="418">
        <v>571.29999999999995</v>
      </c>
      <c r="P62" s="414">
        <f t="shared" si="96"/>
        <v>-252.90000000000009</v>
      </c>
      <c r="Q62" s="494">
        <f t="shared" si="97"/>
        <v>0.69315700072797859</v>
      </c>
      <c r="R62" s="495">
        <f t="shared" si="4"/>
        <v>132856.70000000001</v>
      </c>
      <c r="S62" s="414">
        <f t="shared" si="5"/>
        <v>133099.20000000001</v>
      </c>
      <c r="T62" s="414">
        <f t="shared" si="99"/>
        <v>32854.799999999996</v>
      </c>
      <c r="U62" s="418">
        <f t="shared" si="6"/>
        <v>28637.7</v>
      </c>
      <c r="V62" s="414">
        <f t="shared" si="2"/>
        <v>-4217.0999999999949</v>
      </c>
      <c r="W62" s="492">
        <f t="shared" si="3"/>
        <v>0.87164432594324126</v>
      </c>
      <c r="X62" s="278"/>
      <c r="Y62" s="354" t="str">
        <f t="shared" si="0"/>
        <v/>
      </c>
      <c r="Z62" s="261" t="str">
        <f t="shared" si="1"/>
        <v/>
      </c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5"/>
      <c r="FK62" s="185"/>
      <c r="FL62" s="185"/>
      <c r="FM62" s="185"/>
      <c r="FN62" s="185"/>
      <c r="FO62" s="185"/>
      <c r="FP62" s="185"/>
      <c r="FQ62" s="185"/>
      <c r="FR62" s="185"/>
      <c r="FS62" s="185"/>
      <c r="FT62" s="185"/>
      <c r="FU62" s="185"/>
      <c r="FV62" s="185"/>
      <c r="FW62" s="185"/>
      <c r="FX62" s="185"/>
      <c r="FY62" s="185"/>
      <c r="FZ62" s="185"/>
      <c r="GA62" s="185"/>
      <c r="GB62" s="185"/>
      <c r="GC62" s="185"/>
      <c r="GD62" s="185"/>
      <c r="GE62" s="185"/>
      <c r="GF62" s="185"/>
      <c r="GG62" s="185"/>
      <c r="GH62" s="185"/>
    </row>
    <row r="63" spans="1:190" s="256" customFormat="1" ht="18" customHeight="1" x14ac:dyDescent="0.25">
      <c r="A63" s="308"/>
      <c r="B63" s="320"/>
      <c r="C63" s="321"/>
      <c r="D63" s="320"/>
      <c r="E63" s="322" t="s">
        <v>453</v>
      </c>
      <c r="F63" s="496">
        <v>66667.399999999994</v>
      </c>
      <c r="G63" s="893">
        <v>15402.1</v>
      </c>
      <c r="H63" s="475">
        <v>15402.1</v>
      </c>
      <c r="I63" s="488">
        <f>H63/H6</f>
        <v>0.12688269481870196</v>
      </c>
      <c r="J63" s="434">
        <f t="shared" si="98"/>
        <v>0</v>
      </c>
      <c r="K63" s="487">
        <f>H63/G63</f>
        <v>1</v>
      </c>
      <c r="L63" s="497"/>
      <c r="M63" s="498"/>
      <c r="N63" s="437"/>
      <c r="O63" s="499"/>
      <c r="P63" s="437">
        <f t="shared" ref="P63:P75" si="117">O63-N63</f>
        <v>0</v>
      </c>
      <c r="Q63" s="435"/>
      <c r="R63" s="440">
        <f t="shared" si="4"/>
        <v>66667.399999999994</v>
      </c>
      <c r="S63" s="437">
        <f t="shared" si="5"/>
        <v>66667.399999999994</v>
      </c>
      <c r="T63" s="437">
        <f t="shared" si="99"/>
        <v>15402.1</v>
      </c>
      <c r="U63" s="441">
        <f t="shared" si="6"/>
        <v>15402.1</v>
      </c>
      <c r="V63" s="437">
        <f t="shared" si="2"/>
        <v>0</v>
      </c>
      <c r="W63" s="442">
        <f t="shared" si="3"/>
        <v>1</v>
      </c>
      <c r="X63" s="252"/>
      <c r="Y63" s="356" t="str">
        <f t="shared" si="0"/>
        <v/>
      </c>
      <c r="Z63" s="285" t="str">
        <f t="shared" si="1"/>
        <v/>
      </c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  <c r="DL63" s="255"/>
      <c r="DM63" s="255"/>
      <c r="DN63" s="255"/>
      <c r="DO63" s="255"/>
      <c r="DP63" s="255"/>
      <c r="DQ63" s="255"/>
      <c r="DR63" s="255"/>
      <c r="DS63" s="255"/>
      <c r="DT63" s="255"/>
      <c r="DU63" s="255"/>
      <c r="DV63" s="255"/>
      <c r="DW63" s="255"/>
      <c r="DX63" s="255"/>
      <c r="DY63" s="255"/>
      <c r="DZ63" s="255"/>
      <c r="EA63" s="255"/>
      <c r="EB63" s="255"/>
      <c r="EC63" s="255"/>
      <c r="ED63" s="255"/>
      <c r="EE63" s="255"/>
      <c r="EF63" s="255"/>
      <c r="EG63" s="255"/>
      <c r="EH63" s="255"/>
      <c r="EI63" s="255"/>
      <c r="EJ63" s="255"/>
      <c r="EK63" s="255"/>
      <c r="EL63" s="255"/>
      <c r="EM63" s="255"/>
      <c r="EN63" s="255"/>
      <c r="EO63" s="255"/>
      <c r="EP63" s="255"/>
      <c r="EQ63" s="255"/>
      <c r="ER63" s="255"/>
      <c r="ES63" s="255"/>
      <c r="ET63" s="255"/>
      <c r="EU63" s="255"/>
      <c r="EV63" s="255"/>
      <c r="EW63" s="255"/>
      <c r="EX63" s="255"/>
      <c r="EY63" s="255"/>
      <c r="EZ63" s="255"/>
      <c r="FA63" s="255"/>
      <c r="FB63" s="255"/>
      <c r="FC63" s="255"/>
      <c r="FD63" s="255"/>
      <c r="FE63" s="255"/>
      <c r="FF63" s="255"/>
      <c r="FG63" s="255"/>
      <c r="FH63" s="255"/>
      <c r="FI63" s="255"/>
      <c r="FJ63" s="255"/>
      <c r="FK63" s="255"/>
      <c r="FL63" s="255"/>
      <c r="FM63" s="255"/>
      <c r="FN63" s="255"/>
      <c r="FO63" s="255"/>
      <c r="FP63" s="255"/>
      <c r="FQ63" s="255"/>
      <c r="FR63" s="255"/>
      <c r="FS63" s="255"/>
      <c r="FT63" s="255"/>
      <c r="FU63" s="255"/>
      <c r="FV63" s="255"/>
      <c r="FW63" s="255"/>
      <c r="FX63" s="255"/>
      <c r="FY63" s="255"/>
      <c r="FZ63" s="255"/>
      <c r="GA63" s="255"/>
      <c r="GB63" s="255"/>
      <c r="GC63" s="255"/>
      <c r="GD63" s="255"/>
      <c r="GE63" s="255"/>
      <c r="GF63" s="255"/>
      <c r="GG63" s="255"/>
      <c r="GH63" s="255"/>
    </row>
    <row r="64" spans="1:190" s="256" customFormat="1" ht="30" hidden="1" customHeight="1" thickBot="1" x14ac:dyDescent="0.3">
      <c r="A64" s="308"/>
      <c r="B64" s="320"/>
      <c r="C64" s="321"/>
      <c r="D64" s="320"/>
      <c r="E64" s="316" t="s">
        <v>274</v>
      </c>
      <c r="F64" s="530"/>
      <c r="G64" s="895"/>
      <c r="H64" s="475"/>
      <c r="I64" s="488">
        <f t="shared" ref="I64" si="118">H64/H7</f>
        <v>0</v>
      </c>
      <c r="J64" s="434">
        <f t="shared" si="98"/>
        <v>0</v>
      </c>
      <c r="K64" s="487" t="e">
        <f t="shared" ref="K64:K65" si="119">H64/G64</f>
        <v>#DIV/0!</v>
      </c>
      <c r="L64" s="497"/>
      <c r="M64" s="498"/>
      <c r="N64" s="437"/>
      <c r="O64" s="499"/>
      <c r="P64" s="437">
        <f t="shared" ref="P64" si="120">O64-N64</f>
        <v>0</v>
      </c>
      <c r="Q64" s="435" t="e">
        <f t="shared" ref="Q64" si="121">O64/N64</f>
        <v>#DIV/0!</v>
      </c>
      <c r="R64" s="440">
        <f t="shared" ref="R64" si="122">SUM(F64,L64)</f>
        <v>0</v>
      </c>
      <c r="S64" s="437">
        <f t="shared" ref="S64" si="123">SUM(F64,M64)</f>
        <v>0</v>
      </c>
      <c r="T64" s="437">
        <f t="shared" si="99"/>
        <v>0</v>
      </c>
      <c r="U64" s="441">
        <f t="shared" ref="U64" si="124">SUM(H64,O64)</f>
        <v>0</v>
      </c>
      <c r="V64" s="437">
        <f t="shared" ref="V64:V65" si="125">U64-T64</f>
        <v>0</v>
      </c>
      <c r="W64" s="502" t="e">
        <f t="shared" si="3"/>
        <v>#DIV/0!</v>
      </c>
      <c r="X64" s="252"/>
      <c r="Y64" s="355" t="str">
        <f t="shared" si="0"/>
        <v/>
      </c>
      <c r="Z64" s="253" t="str">
        <f t="shared" si="1"/>
        <v/>
      </c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255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  <c r="DL64" s="255"/>
      <c r="DM64" s="255"/>
      <c r="DN64" s="255"/>
      <c r="DO64" s="255"/>
      <c r="DP64" s="255"/>
      <c r="DQ64" s="255"/>
      <c r="DR64" s="255"/>
      <c r="DS64" s="255"/>
      <c r="DT64" s="255"/>
      <c r="DU64" s="255"/>
      <c r="DV64" s="255"/>
      <c r="DW64" s="255"/>
      <c r="DX64" s="255"/>
      <c r="DY64" s="255"/>
      <c r="DZ64" s="255"/>
      <c r="EA64" s="255"/>
      <c r="EB64" s="255"/>
      <c r="EC64" s="255"/>
      <c r="ED64" s="255"/>
      <c r="EE64" s="255"/>
      <c r="EF64" s="255"/>
      <c r="EG64" s="255"/>
      <c r="EH64" s="255"/>
      <c r="EI64" s="255"/>
      <c r="EJ64" s="255"/>
      <c r="EK64" s="255"/>
      <c r="EL64" s="255"/>
      <c r="EM64" s="255"/>
      <c r="EN64" s="255"/>
      <c r="EO64" s="255"/>
      <c r="EP64" s="255"/>
      <c r="EQ64" s="255"/>
      <c r="ER64" s="255"/>
      <c r="ES64" s="255"/>
      <c r="ET64" s="255"/>
      <c r="EU64" s="255"/>
      <c r="EV64" s="255"/>
      <c r="EW64" s="255"/>
      <c r="EX64" s="255"/>
      <c r="EY64" s="255"/>
      <c r="EZ64" s="255"/>
      <c r="FA64" s="255"/>
      <c r="FB64" s="255"/>
      <c r="FC64" s="255"/>
      <c r="FD64" s="255"/>
      <c r="FE64" s="255"/>
      <c r="FF64" s="255"/>
      <c r="FG64" s="255"/>
      <c r="FH64" s="255"/>
      <c r="FI64" s="255"/>
      <c r="FJ64" s="255"/>
      <c r="FK64" s="255"/>
      <c r="FL64" s="255"/>
      <c r="FM64" s="255"/>
      <c r="FN64" s="255"/>
      <c r="FO64" s="255"/>
      <c r="FP64" s="255"/>
      <c r="FQ64" s="255"/>
      <c r="FR64" s="255"/>
      <c r="FS64" s="255"/>
      <c r="FT64" s="255"/>
      <c r="FU64" s="255"/>
      <c r="FV64" s="255"/>
      <c r="FW64" s="255"/>
      <c r="FX64" s="255"/>
      <c r="FY64" s="255"/>
      <c r="FZ64" s="255"/>
      <c r="GA64" s="255"/>
      <c r="GB64" s="255"/>
      <c r="GC64" s="255"/>
      <c r="GD64" s="255"/>
      <c r="GE64" s="255"/>
      <c r="GF64" s="255"/>
      <c r="GG64" s="255"/>
      <c r="GH64" s="255"/>
    </row>
    <row r="65" spans="1:190" s="256" customFormat="1" ht="30.75" hidden="1" customHeight="1" x14ac:dyDescent="0.25">
      <c r="A65" s="308"/>
      <c r="B65" s="320"/>
      <c r="C65" s="321"/>
      <c r="D65" s="320"/>
      <c r="E65" s="318" t="s">
        <v>430</v>
      </c>
      <c r="F65" s="496">
        <v>199</v>
      </c>
      <c r="G65" s="895">
        <v>199</v>
      </c>
      <c r="H65" s="475">
        <v>199</v>
      </c>
      <c r="I65" s="503">
        <f>H65/H6</f>
        <v>1.6393645197032669E-3</v>
      </c>
      <c r="J65" s="434">
        <f t="shared" si="98"/>
        <v>0</v>
      </c>
      <c r="K65" s="487">
        <f t="shared" si="119"/>
        <v>1</v>
      </c>
      <c r="L65" s="497"/>
      <c r="M65" s="498"/>
      <c r="N65" s="437"/>
      <c r="O65" s="499"/>
      <c r="P65" s="437">
        <f t="shared" ref="P65" si="126">O65-N65</f>
        <v>0</v>
      </c>
      <c r="Q65" s="435"/>
      <c r="R65" s="440">
        <f t="shared" ref="R65" si="127">SUM(F65,L65)</f>
        <v>199</v>
      </c>
      <c r="S65" s="437">
        <f t="shared" ref="S65" si="128">SUM(F65,M65)</f>
        <v>199</v>
      </c>
      <c r="T65" s="437">
        <f t="shared" ref="T65" si="129">SUM(G65,N65)</f>
        <v>199</v>
      </c>
      <c r="U65" s="441">
        <f t="shared" ref="U65" si="130">SUM(H65,O65)</f>
        <v>199</v>
      </c>
      <c r="V65" s="437">
        <f t="shared" si="125"/>
        <v>0</v>
      </c>
      <c r="W65" s="487">
        <f t="shared" si="3"/>
        <v>1</v>
      </c>
      <c r="X65" s="252"/>
      <c r="Y65" s="355" t="str">
        <f t="shared" ref="Y65" si="131">IF(J65&lt;=0,"",IF(J65&gt;0,"НІ"))</f>
        <v/>
      </c>
      <c r="Z65" s="253" t="str">
        <f t="shared" ref="Z65" si="132">IF(P65&lt;=0,"",IF(P65&gt;0,"НІ"))</f>
        <v/>
      </c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</row>
    <row r="66" spans="1:190" s="256" customFormat="1" ht="47.25" hidden="1" customHeight="1" thickBot="1" x14ac:dyDescent="0.3">
      <c r="A66" s="308"/>
      <c r="B66" s="320"/>
      <c r="C66" s="321"/>
      <c r="D66" s="320"/>
      <c r="E66" s="322" t="s">
        <v>292</v>
      </c>
      <c r="F66" s="496"/>
      <c r="G66" s="895"/>
      <c r="H66" s="475"/>
      <c r="I66" s="488">
        <f>H66/H6</f>
        <v>0</v>
      </c>
      <c r="J66" s="434">
        <f>H66-G66</f>
        <v>0</v>
      </c>
      <c r="K66" s="487" t="e">
        <f t="shared" ref="K66" si="133">H66/G66</f>
        <v>#DIV/0!</v>
      </c>
      <c r="L66" s="497"/>
      <c r="M66" s="498"/>
      <c r="N66" s="437"/>
      <c r="O66" s="499"/>
      <c r="P66" s="437">
        <f t="shared" si="117"/>
        <v>0</v>
      </c>
      <c r="Q66" s="435" t="e">
        <f t="shared" ref="Q66:Q69" si="134">O66/N66</f>
        <v>#DIV/0!</v>
      </c>
      <c r="R66" s="440">
        <f t="shared" si="4"/>
        <v>0</v>
      </c>
      <c r="S66" s="437">
        <f t="shared" si="5"/>
        <v>0</v>
      </c>
      <c r="T66" s="437">
        <f t="shared" si="99"/>
        <v>0</v>
      </c>
      <c r="U66" s="441">
        <f t="shared" si="6"/>
        <v>0</v>
      </c>
      <c r="V66" s="437">
        <f t="shared" si="2"/>
        <v>0</v>
      </c>
      <c r="W66" s="505" t="e">
        <f t="shared" si="3"/>
        <v>#DIV/0!</v>
      </c>
      <c r="X66" s="252"/>
      <c r="Y66" s="355" t="str">
        <f t="shared" si="0"/>
        <v/>
      </c>
      <c r="Z66" s="253" t="str">
        <f t="shared" si="1"/>
        <v/>
      </c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5"/>
      <c r="FL66" s="255"/>
      <c r="FM66" s="255"/>
      <c r="FN66" s="255"/>
      <c r="FO66" s="255"/>
      <c r="FP66" s="255"/>
      <c r="FQ66" s="255"/>
      <c r="FR66" s="255"/>
      <c r="FS66" s="255"/>
      <c r="FT66" s="255"/>
      <c r="FU66" s="255"/>
      <c r="FV66" s="255"/>
      <c r="FW66" s="255"/>
      <c r="FX66" s="255"/>
      <c r="FY66" s="255"/>
      <c r="FZ66" s="255"/>
      <c r="GA66" s="255"/>
      <c r="GB66" s="255"/>
      <c r="GC66" s="255"/>
      <c r="GD66" s="255"/>
      <c r="GE66" s="255"/>
      <c r="GF66" s="255"/>
      <c r="GG66" s="255"/>
      <c r="GH66" s="255"/>
    </row>
    <row r="67" spans="1:190" s="264" customFormat="1" ht="27.75" hidden="1" customHeight="1" thickBot="1" x14ac:dyDescent="0.3">
      <c r="A67" s="323"/>
      <c r="B67" s="324"/>
      <c r="C67" s="325"/>
      <c r="D67" s="324"/>
      <c r="E67" s="326" t="s">
        <v>128</v>
      </c>
      <c r="F67" s="929"/>
      <c r="G67" s="930"/>
      <c r="H67" s="490"/>
      <c r="I67" s="433"/>
      <c r="J67" s="448"/>
      <c r="K67" s="442"/>
      <c r="L67" s="506"/>
      <c r="M67" s="507"/>
      <c r="N67" s="438"/>
      <c r="O67" s="508"/>
      <c r="P67" s="438">
        <f t="shared" si="117"/>
        <v>0</v>
      </c>
      <c r="Q67" s="449" t="e">
        <f t="shared" si="134"/>
        <v>#DIV/0!</v>
      </c>
      <c r="R67" s="509">
        <f>SUM(F67,L67)</f>
        <v>0</v>
      </c>
      <c r="S67" s="438">
        <f t="shared" ref="S67:U68" si="135">SUM(F67,M67)</f>
        <v>0</v>
      </c>
      <c r="T67" s="438">
        <f t="shared" si="135"/>
        <v>0</v>
      </c>
      <c r="U67" s="418">
        <f t="shared" si="135"/>
        <v>0</v>
      </c>
      <c r="V67" s="438">
        <f>U67-T67</f>
        <v>0</v>
      </c>
      <c r="W67" s="510" t="e">
        <f t="shared" si="3"/>
        <v>#DIV/0!</v>
      </c>
      <c r="X67" s="260"/>
      <c r="Y67" s="354" t="str">
        <f t="shared" si="0"/>
        <v/>
      </c>
      <c r="Z67" s="261" t="str">
        <f t="shared" si="1"/>
        <v/>
      </c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</row>
    <row r="68" spans="1:190" s="289" customFormat="1" ht="27.75" hidden="1" customHeight="1" thickBot="1" x14ac:dyDescent="0.3">
      <c r="A68" s="323"/>
      <c r="B68" s="324"/>
      <c r="C68" s="325"/>
      <c r="D68" s="324"/>
      <c r="E68" s="326" t="s">
        <v>122</v>
      </c>
      <c r="F68" s="929"/>
      <c r="G68" s="930"/>
      <c r="H68" s="490"/>
      <c r="I68" s="433"/>
      <c r="J68" s="448">
        <f>H68-G68</f>
        <v>0</v>
      </c>
      <c r="K68" s="442"/>
      <c r="L68" s="506"/>
      <c r="M68" s="507"/>
      <c r="N68" s="438"/>
      <c r="O68" s="508"/>
      <c r="P68" s="438">
        <f t="shared" si="117"/>
        <v>0</v>
      </c>
      <c r="Q68" s="449" t="e">
        <f t="shared" si="134"/>
        <v>#DIV/0!</v>
      </c>
      <c r="R68" s="509">
        <f>SUM(F68,L68)</f>
        <v>0</v>
      </c>
      <c r="S68" s="438">
        <f t="shared" si="135"/>
        <v>0</v>
      </c>
      <c r="T68" s="438">
        <f t="shared" si="135"/>
        <v>0</v>
      </c>
      <c r="U68" s="418">
        <f t="shared" si="135"/>
        <v>0</v>
      </c>
      <c r="V68" s="438">
        <f>U68-T68</f>
        <v>0</v>
      </c>
      <c r="W68" s="510" t="e">
        <f t="shared" si="3"/>
        <v>#DIV/0!</v>
      </c>
      <c r="X68" s="286"/>
      <c r="Y68" s="354" t="str">
        <f t="shared" si="0"/>
        <v/>
      </c>
      <c r="Z68" s="261" t="str">
        <f t="shared" si="1"/>
        <v/>
      </c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  <c r="DC68" s="288"/>
      <c r="DD68" s="288"/>
      <c r="DE68" s="288"/>
      <c r="DF68" s="288"/>
      <c r="DG68" s="288"/>
      <c r="DH68" s="288"/>
      <c r="DI68" s="288"/>
      <c r="DJ68" s="288"/>
      <c r="DK68" s="288"/>
      <c r="DL68" s="288"/>
      <c r="DM68" s="288"/>
      <c r="DN68" s="288"/>
      <c r="DO68" s="288"/>
      <c r="DP68" s="288"/>
      <c r="DQ68" s="288"/>
      <c r="DR68" s="288"/>
      <c r="DS68" s="288"/>
      <c r="DT68" s="288"/>
      <c r="DU68" s="288"/>
      <c r="DV68" s="288"/>
      <c r="DW68" s="288"/>
      <c r="DX68" s="288"/>
      <c r="DY68" s="288"/>
      <c r="DZ68" s="288"/>
      <c r="EA68" s="288"/>
      <c r="EB68" s="288"/>
      <c r="EC68" s="288"/>
      <c r="ED68" s="288"/>
      <c r="EE68" s="288"/>
      <c r="EF68" s="288"/>
      <c r="EG68" s="288"/>
      <c r="EH68" s="288"/>
      <c r="EI68" s="288"/>
      <c r="EJ68" s="288"/>
      <c r="EK68" s="288"/>
      <c r="EL68" s="288"/>
      <c r="EM68" s="288"/>
      <c r="EN68" s="288"/>
      <c r="EO68" s="288"/>
      <c r="EP68" s="288"/>
      <c r="EQ68" s="288"/>
      <c r="ER68" s="288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288"/>
      <c r="FE68" s="288"/>
      <c r="FF68" s="288"/>
      <c r="FG68" s="288"/>
      <c r="FH68" s="288"/>
      <c r="FI68" s="288"/>
      <c r="FJ68" s="288"/>
      <c r="FK68" s="288"/>
      <c r="FL68" s="288"/>
      <c r="FM68" s="288"/>
      <c r="FN68" s="288"/>
      <c r="FO68" s="288"/>
      <c r="FP68" s="288"/>
      <c r="FQ68" s="288"/>
      <c r="FR68" s="288"/>
      <c r="FS68" s="288"/>
      <c r="FT68" s="288"/>
      <c r="FU68" s="288"/>
      <c r="FV68" s="288"/>
      <c r="FW68" s="288"/>
      <c r="FX68" s="288"/>
      <c r="FY68" s="288"/>
      <c r="FZ68" s="288"/>
      <c r="GA68" s="288"/>
      <c r="GB68" s="288"/>
      <c r="GC68" s="288"/>
      <c r="GD68" s="288"/>
      <c r="GE68" s="288"/>
      <c r="GF68" s="288"/>
      <c r="GG68" s="288"/>
      <c r="GH68" s="288"/>
    </row>
    <row r="69" spans="1:190" s="289" customFormat="1" ht="25.5" hidden="1" customHeight="1" x14ac:dyDescent="0.25">
      <c r="A69" s="323"/>
      <c r="B69" s="324"/>
      <c r="C69" s="327"/>
      <c r="D69" s="328"/>
      <c r="E69" s="329"/>
      <c r="F69" s="518"/>
      <c r="G69" s="514"/>
      <c r="H69" s="519"/>
      <c r="I69" s="514"/>
      <c r="J69" s="514"/>
      <c r="K69" s="515"/>
      <c r="L69" s="511"/>
      <c r="M69" s="512"/>
      <c r="N69" s="514"/>
      <c r="O69" s="513"/>
      <c r="P69" s="516">
        <f t="shared" si="117"/>
        <v>0</v>
      </c>
      <c r="Q69" s="517" t="e">
        <f t="shared" si="134"/>
        <v>#DIV/0!</v>
      </c>
      <c r="R69" s="518"/>
      <c r="S69" s="514"/>
      <c r="T69" s="514"/>
      <c r="U69" s="519"/>
      <c r="V69" s="514"/>
      <c r="W69" s="520" t="e">
        <f t="shared" si="3"/>
        <v>#DIV/0!</v>
      </c>
      <c r="X69" s="286"/>
      <c r="Y69" s="354" t="str">
        <f t="shared" si="0"/>
        <v/>
      </c>
      <c r="Z69" s="261" t="str">
        <f t="shared" si="1"/>
        <v/>
      </c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</row>
    <row r="70" spans="1:190" s="292" customFormat="1" ht="32.450000000000003" customHeight="1" x14ac:dyDescent="0.25">
      <c r="A70" s="330"/>
      <c r="B70" s="320"/>
      <c r="C70" s="321"/>
      <c r="D70" s="320"/>
      <c r="E70" s="316" t="s">
        <v>454</v>
      </c>
      <c r="F70" s="437">
        <v>711.1</v>
      </c>
      <c r="G70" s="892">
        <v>177.8</v>
      </c>
      <c r="H70" s="931">
        <v>49.9</v>
      </c>
      <c r="I70" s="503">
        <f>H70/H6</f>
        <v>4.1107683182509054E-4</v>
      </c>
      <c r="J70" s="434">
        <f t="shared" ref="J70" si="136">H70-G70</f>
        <v>-127.9</v>
      </c>
      <c r="K70" s="487">
        <f>H70/G70</f>
        <v>0.28065241844769401</v>
      </c>
      <c r="L70" s="521"/>
      <c r="M70" s="522"/>
      <c r="N70" s="892"/>
      <c r="O70" s="523"/>
      <c r="P70" s="438">
        <f t="shared" si="117"/>
        <v>0</v>
      </c>
      <c r="Q70" s="449"/>
      <c r="R70" s="440">
        <f t="shared" ref="R70" si="137">SUM(F70,L70)</f>
        <v>711.1</v>
      </c>
      <c r="S70" s="437">
        <f t="shared" ref="S70" si="138">SUM(F70,M70)</f>
        <v>711.1</v>
      </c>
      <c r="T70" s="437">
        <f t="shared" ref="T70" si="139">SUM(G70,N70)</f>
        <v>177.8</v>
      </c>
      <c r="U70" s="441">
        <f t="shared" ref="U70" si="140">SUM(H70,O70)</f>
        <v>49.9</v>
      </c>
      <c r="V70" s="437">
        <f t="shared" ref="V70" si="141">U70-T70</f>
        <v>-127.9</v>
      </c>
      <c r="W70" s="442">
        <f t="shared" si="3"/>
        <v>0.28065241844769401</v>
      </c>
      <c r="X70" s="290"/>
      <c r="Y70" s="355"/>
      <c r="Z70" s="253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  <c r="CK70" s="291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91"/>
      <c r="DQ70" s="291"/>
      <c r="DR70" s="291"/>
      <c r="DS70" s="291"/>
      <c r="DT70" s="291"/>
      <c r="DU70" s="291"/>
      <c r="DV70" s="291"/>
      <c r="DW70" s="291"/>
      <c r="DX70" s="291"/>
      <c r="DY70" s="291"/>
      <c r="DZ70" s="291"/>
      <c r="EA70" s="291"/>
      <c r="EB70" s="291"/>
      <c r="EC70" s="291"/>
      <c r="ED70" s="291"/>
      <c r="EE70" s="291"/>
      <c r="EF70" s="291"/>
      <c r="EG70" s="291"/>
      <c r="EH70" s="291"/>
      <c r="EI70" s="291"/>
      <c r="EJ70" s="291"/>
      <c r="EK70" s="291"/>
      <c r="EL70" s="291"/>
      <c r="EM70" s="291"/>
      <c r="EN70" s="291"/>
      <c r="EO70" s="291"/>
      <c r="EP70" s="291"/>
      <c r="EQ70" s="291"/>
      <c r="ER70" s="291"/>
      <c r="ES70" s="291"/>
      <c r="ET70" s="291"/>
      <c r="EU70" s="291"/>
      <c r="EV70" s="291"/>
      <c r="EW70" s="291"/>
      <c r="EX70" s="291"/>
      <c r="EY70" s="291"/>
      <c r="EZ70" s="291"/>
      <c r="FA70" s="291"/>
      <c r="FB70" s="291"/>
      <c r="FC70" s="291"/>
      <c r="FD70" s="291"/>
      <c r="FE70" s="291"/>
      <c r="FF70" s="291"/>
      <c r="FG70" s="291"/>
      <c r="FH70" s="291"/>
      <c r="FI70" s="291"/>
      <c r="FJ70" s="291"/>
      <c r="FK70" s="291"/>
      <c r="FL70" s="291"/>
      <c r="FM70" s="291"/>
      <c r="FN70" s="291"/>
      <c r="FO70" s="291"/>
      <c r="FP70" s="291"/>
      <c r="FQ70" s="291"/>
      <c r="FR70" s="291"/>
      <c r="FS70" s="291"/>
      <c r="FT70" s="291"/>
      <c r="FU70" s="291"/>
      <c r="FV70" s="291"/>
      <c r="FW70" s="291"/>
      <c r="FX70" s="291"/>
      <c r="FY70" s="291"/>
      <c r="FZ70" s="291"/>
      <c r="GA70" s="291"/>
      <c r="GB70" s="291"/>
      <c r="GC70" s="291"/>
      <c r="GD70" s="291"/>
      <c r="GE70" s="291"/>
      <c r="GF70" s="291"/>
      <c r="GG70" s="291"/>
      <c r="GH70" s="291"/>
    </row>
    <row r="71" spans="1:190" s="292" customFormat="1" ht="45" hidden="1" customHeight="1" x14ac:dyDescent="0.25">
      <c r="A71" s="330"/>
      <c r="B71" s="320"/>
      <c r="C71" s="321"/>
      <c r="D71" s="320"/>
      <c r="E71" s="316" t="s">
        <v>404</v>
      </c>
      <c r="F71" s="522">
        <v>888.8</v>
      </c>
      <c r="G71" s="522">
        <v>888.8</v>
      </c>
      <c r="H71" s="523">
        <v>863.7</v>
      </c>
      <c r="I71" s="488">
        <f>H71/H6</f>
        <v>7.1151715360186522E-3</v>
      </c>
      <c r="J71" s="434">
        <f t="shared" ref="J71" si="142">H71-G71</f>
        <v>-25.099999999999909</v>
      </c>
      <c r="K71" s="487">
        <f>H71/G71</f>
        <v>0.97175967596759683</v>
      </c>
      <c r="L71" s="521"/>
      <c r="M71" s="522"/>
      <c r="N71" s="892"/>
      <c r="O71" s="523"/>
      <c r="P71" s="438">
        <f t="shared" ref="P71" si="143">O71-N71</f>
        <v>0</v>
      </c>
      <c r="Q71" s="449"/>
      <c r="R71" s="440">
        <f t="shared" ref="R71" si="144">SUM(F71,L71)</f>
        <v>888.8</v>
      </c>
      <c r="S71" s="437">
        <f t="shared" ref="S71" si="145">SUM(F71,M71)</f>
        <v>888.8</v>
      </c>
      <c r="T71" s="437">
        <f t="shared" ref="T71" si="146">SUM(G71,N71)</f>
        <v>888.8</v>
      </c>
      <c r="U71" s="441">
        <f t="shared" ref="U71" si="147">SUM(H71,O71)</f>
        <v>863.7</v>
      </c>
      <c r="V71" s="437">
        <f t="shared" ref="V71" si="148">U71-T71</f>
        <v>-25.099999999999909</v>
      </c>
      <c r="W71" s="502">
        <f t="shared" si="3"/>
        <v>0.97175967596759683</v>
      </c>
      <c r="X71" s="290"/>
      <c r="Y71" s="355"/>
      <c r="Z71" s="253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291"/>
      <c r="DS71" s="291"/>
      <c r="DT71" s="291"/>
      <c r="DU71" s="291"/>
      <c r="DV71" s="291"/>
      <c r="DW71" s="291"/>
      <c r="DX71" s="291"/>
      <c r="DY71" s="291"/>
      <c r="DZ71" s="291"/>
      <c r="EA71" s="291"/>
      <c r="EB71" s="291"/>
      <c r="EC71" s="291"/>
      <c r="ED71" s="291"/>
      <c r="EE71" s="291"/>
      <c r="EF71" s="291"/>
      <c r="EG71" s="291"/>
      <c r="EH71" s="291"/>
      <c r="EI71" s="291"/>
      <c r="EJ71" s="291"/>
      <c r="EK71" s="291"/>
      <c r="EL71" s="291"/>
      <c r="EM71" s="291"/>
      <c r="EN71" s="291"/>
      <c r="EO71" s="291"/>
      <c r="EP71" s="291"/>
      <c r="EQ71" s="291"/>
      <c r="ER71" s="291"/>
      <c r="ES71" s="291"/>
      <c r="ET71" s="291"/>
      <c r="EU71" s="291"/>
      <c r="EV71" s="291"/>
      <c r="EW71" s="291"/>
      <c r="EX71" s="291"/>
      <c r="EY71" s="291"/>
      <c r="EZ71" s="291"/>
      <c r="FA71" s="291"/>
      <c r="FB71" s="291"/>
      <c r="FC71" s="291"/>
      <c r="FD71" s="291"/>
      <c r="FE71" s="291"/>
      <c r="FF71" s="291"/>
      <c r="FG71" s="291"/>
      <c r="FH71" s="291"/>
      <c r="FI71" s="291"/>
      <c r="FJ71" s="291"/>
      <c r="FK71" s="291"/>
      <c r="FL71" s="291"/>
      <c r="FM71" s="291"/>
      <c r="FN71" s="291"/>
      <c r="FO71" s="291"/>
      <c r="FP71" s="291"/>
      <c r="FQ71" s="291"/>
      <c r="FR71" s="291"/>
      <c r="FS71" s="291"/>
      <c r="FT71" s="291"/>
      <c r="FU71" s="291"/>
      <c r="FV71" s="291"/>
      <c r="FW71" s="291"/>
      <c r="FX71" s="291"/>
      <c r="FY71" s="291"/>
      <c r="FZ71" s="291"/>
      <c r="GA71" s="291"/>
      <c r="GB71" s="291"/>
      <c r="GC71" s="291"/>
      <c r="GD71" s="291"/>
      <c r="GE71" s="291"/>
      <c r="GF71" s="291"/>
      <c r="GG71" s="291"/>
      <c r="GH71" s="291"/>
    </row>
    <row r="72" spans="1:190" s="292" customFormat="1" ht="30" hidden="1" customHeight="1" x14ac:dyDescent="0.25">
      <c r="A72" s="330"/>
      <c r="B72" s="320"/>
      <c r="C72" s="321"/>
      <c r="D72" s="320"/>
      <c r="E72" s="316" t="s">
        <v>405</v>
      </c>
      <c r="F72" s="524"/>
      <c r="G72" s="522"/>
      <c r="H72" s="523"/>
      <c r="I72" s="488">
        <f>H72/H6</f>
        <v>0</v>
      </c>
      <c r="J72" s="434">
        <f t="shared" ref="J72" si="149">H72-G72</f>
        <v>0</v>
      </c>
      <c r="K72" s="487"/>
      <c r="L72" s="521">
        <v>980.2</v>
      </c>
      <c r="M72" s="522">
        <v>980.2</v>
      </c>
      <c r="N72" s="892">
        <v>980.2</v>
      </c>
      <c r="O72" s="523">
        <v>971.8</v>
      </c>
      <c r="P72" s="438">
        <f t="shared" ref="P72" si="150">O72-N72</f>
        <v>-8.4000000000000909</v>
      </c>
      <c r="Q72" s="449">
        <f t="shared" ref="Q72" si="151">O72/N72</f>
        <v>0.99143032034278711</v>
      </c>
      <c r="R72" s="440">
        <f t="shared" ref="R72" si="152">SUM(F72,L72)</f>
        <v>980.2</v>
      </c>
      <c r="S72" s="437">
        <f t="shared" ref="S72" si="153">SUM(F72,M72)</f>
        <v>980.2</v>
      </c>
      <c r="T72" s="437">
        <f t="shared" ref="T72" si="154">SUM(G72,N72)</f>
        <v>980.2</v>
      </c>
      <c r="U72" s="441">
        <f t="shared" ref="U72" si="155">SUM(H72,O72)</f>
        <v>971.8</v>
      </c>
      <c r="V72" s="437">
        <f t="shared" ref="V72" si="156">U72-T72</f>
        <v>-8.4000000000000909</v>
      </c>
      <c r="W72" s="525">
        <f t="shared" si="3"/>
        <v>0.99143032034278711</v>
      </c>
      <c r="X72" s="290"/>
      <c r="Y72" s="355"/>
      <c r="Z72" s="253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  <c r="CK72" s="291"/>
      <c r="CL72" s="291"/>
      <c r="CM72" s="291"/>
      <c r="CN72" s="291"/>
      <c r="CO72" s="291"/>
      <c r="CP72" s="291"/>
      <c r="CQ72" s="291"/>
      <c r="CR72" s="291"/>
      <c r="CS72" s="291"/>
      <c r="CT72" s="291"/>
      <c r="CU72" s="291"/>
      <c r="CV72" s="291"/>
      <c r="CW72" s="291"/>
      <c r="CX72" s="291"/>
      <c r="CY72" s="291"/>
      <c r="CZ72" s="291"/>
      <c r="DA72" s="291"/>
      <c r="DB72" s="291"/>
      <c r="DC72" s="291"/>
      <c r="DD72" s="291"/>
      <c r="DE72" s="291"/>
      <c r="DF72" s="291"/>
      <c r="DG72" s="291"/>
      <c r="DH72" s="291"/>
      <c r="DI72" s="291"/>
      <c r="DJ72" s="291"/>
      <c r="DK72" s="291"/>
      <c r="DL72" s="291"/>
      <c r="DM72" s="291"/>
      <c r="DN72" s="291"/>
      <c r="DO72" s="291"/>
      <c r="DP72" s="291"/>
      <c r="DQ72" s="291"/>
      <c r="DR72" s="291"/>
      <c r="DS72" s="291"/>
      <c r="DT72" s="291"/>
      <c r="DU72" s="291"/>
      <c r="DV72" s="291"/>
      <c r="DW72" s="291"/>
      <c r="DX72" s="291"/>
      <c r="DY72" s="291"/>
      <c r="DZ72" s="291"/>
      <c r="EA72" s="291"/>
      <c r="EB72" s="291"/>
      <c r="EC72" s="291"/>
      <c r="ED72" s="291"/>
      <c r="EE72" s="291"/>
      <c r="EF72" s="291"/>
      <c r="EG72" s="291"/>
      <c r="EH72" s="291"/>
      <c r="EI72" s="291"/>
      <c r="EJ72" s="291"/>
      <c r="EK72" s="291"/>
      <c r="EL72" s="291"/>
      <c r="EM72" s="291"/>
      <c r="EN72" s="291"/>
      <c r="EO72" s="291"/>
      <c r="EP72" s="291"/>
      <c r="EQ72" s="291"/>
      <c r="ER72" s="291"/>
      <c r="ES72" s="291"/>
      <c r="ET72" s="291"/>
      <c r="EU72" s="291"/>
      <c r="EV72" s="291"/>
      <c r="EW72" s="291"/>
      <c r="EX72" s="291"/>
      <c r="EY72" s="291"/>
      <c r="EZ72" s="291"/>
      <c r="FA72" s="291"/>
      <c r="FB72" s="291"/>
      <c r="FC72" s="291"/>
      <c r="FD72" s="291"/>
      <c r="FE72" s="291"/>
      <c r="FF72" s="291"/>
      <c r="FG72" s="291"/>
      <c r="FH72" s="291"/>
      <c r="FI72" s="291"/>
      <c r="FJ72" s="291"/>
      <c r="FK72" s="291"/>
      <c r="FL72" s="291"/>
      <c r="FM72" s="291"/>
      <c r="FN72" s="291"/>
      <c r="FO72" s="291"/>
      <c r="FP72" s="291"/>
      <c r="FQ72" s="291"/>
      <c r="FR72" s="291"/>
      <c r="FS72" s="291"/>
      <c r="FT72" s="291"/>
      <c r="FU72" s="291"/>
      <c r="FV72" s="291"/>
      <c r="FW72" s="291"/>
      <c r="FX72" s="291"/>
      <c r="FY72" s="291"/>
      <c r="FZ72" s="291"/>
      <c r="GA72" s="291"/>
      <c r="GB72" s="291"/>
      <c r="GC72" s="291"/>
      <c r="GD72" s="291"/>
      <c r="GE72" s="291"/>
      <c r="GF72" s="291"/>
      <c r="GG72" s="291"/>
      <c r="GH72" s="291"/>
    </row>
    <row r="73" spans="1:190" s="292" customFormat="1" ht="29.25" hidden="1" customHeight="1" x14ac:dyDescent="0.25">
      <c r="A73" s="330"/>
      <c r="B73" s="320"/>
      <c r="C73" s="321"/>
      <c r="D73" s="320"/>
      <c r="E73" s="316" t="s">
        <v>446</v>
      </c>
      <c r="F73" s="524"/>
      <c r="G73" s="522"/>
      <c r="H73" s="523"/>
      <c r="I73" s="488"/>
      <c r="J73" s="434"/>
      <c r="K73" s="487"/>
      <c r="L73" s="715">
        <v>732</v>
      </c>
      <c r="M73" s="714">
        <v>732</v>
      </c>
      <c r="N73" s="450">
        <v>732</v>
      </c>
      <c r="O73" s="716">
        <v>700</v>
      </c>
      <c r="P73" s="438">
        <f t="shared" ref="P73" si="157">O73-N73</f>
        <v>-32</v>
      </c>
      <c r="Q73" s="449">
        <f t="shared" ref="Q73" si="158">O73/N73</f>
        <v>0.95628415300546443</v>
      </c>
      <c r="R73" s="440">
        <f t="shared" ref="R73" si="159">SUM(F73,L73)</f>
        <v>732</v>
      </c>
      <c r="S73" s="437">
        <f t="shared" ref="S73" si="160">SUM(F73,M73)</f>
        <v>732</v>
      </c>
      <c r="T73" s="437">
        <f t="shared" ref="T73" si="161">SUM(G73,N73)</f>
        <v>732</v>
      </c>
      <c r="U73" s="441">
        <f t="shared" ref="U73" si="162">SUM(H73,O73)</f>
        <v>700</v>
      </c>
      <c r="V73" s="437">
        <f t="shared" ref="V73" si="163">U73-T73</f>
        <v>-32</v>
      </c>
      <c r="W73" s="525">
        <f t="shared" si="3"/>
        <v>0.95628415300546443</v>
      </c>
      <c r="X73" s="290"/>
      <c r="Y73" s="355"/>
      <c r="Z73" s="253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  <c r="EQ73" s="291"/>
      <c r="ER73" s="291"/>
      <c r="ES73" s="291"/>
      <c r="ET73" s="291"/>
      <c r="EU73" s="291"/>
      <c r="EV73" s="291"/>
      <c r="EW73" s="291"/>
      <c r="EX73" s="291"/>
      <c r="EY73" s="291"/>
      <c r="EZ73" s="291"/>
      <c r="FA73" s="291"/>
      <c r="FB73" s="291"/>
      <c r="FC73" s="291"/>
      <c r="FD73" s="291"/>
      <c r="FE73" s="291"/>
      <c r="FF73" s="291"/>
      <c r="FG73" s="291"/>
      <c r="FH73" s="291"/>
      <c r="FI73" s="291"/>
      <c r="FJ73" s="291"/>
      <c r="FK73" s="291"/>
      <c r="FL73" s="291"/>
      <c r="FM73" s="291"/>
      <c r="FN73" s="291"/>
      <c r="FO73" s="291"/>
      <c r="FP73" s="291"/>
      <c r="FQ73" s="291"/>
      <c r="FR73" s="291"/>
      <c r="FS73" s="291"/>
      <c r="FT73" s="291"/>
      <c r="FU73" s="291"/>
      <c r="FV73" s="291"/>
      <c r="FW73" s="291"/>
      <c r="FX73" s="291"/>
      <c r="FY73" s="291"/>
      <c r="FZ73" s="291"/>
      <c r="GA73" s="291"/>
      <c r="GB73" s="291"/>
      <c r="GC73" s="291"/>
      <c r="GD73" s="291"/>
      <c r="GE73" s="291"/>
      <c r="GF73" s="291"/>
      <c r="GG73" s="291"/>
      <c r="GH73" s="291"/>
    </row>
    <row r="74" spans="1:190" s="292" customFormat="1" ht="46.5" hidden="1" customHeight="1" x14ac:dyDescent="0.25">
      <c r="A74" s="330"/>
      <c r="B74" s="320"/>
      <c r="C74" s="321"/>
      <c r="D74" s="320"/>
      <c r="E74" s="316" t="s">
        <v>428</v>
      </c>
      <c r="F74" s="524"/>
      <c r="G74" s="522"/>
      <c r="H74" s="523"/>
      <c r="I74" s="488">
        <f>H74/H6</f>
        <v>0</v>
      </c>
      <c r="J74" s="434">
        <f t="shared" ref="J74" si="164">H74-G74</f>
        <v>0</v>
      </c>
      <c r="K74" s="487"/>
      <c r="L74" s="715">
        <v>300</v>
      </c>
      <c r="M74" s="714">
        <v>300</v>
      </c>
      <c r="N74" s="450">
        <v>300</v>
      </c>
      <c r="O74" s="716">
        <v>300</v>
      </c>
      <c r="P74" s="452">
        <f t="shared" ref="P74" si="165">O74-N74</f>
        <v>0</v>
      </c>
      <c r="Q74" s="526">
        <f t="shared" ref="Q74:Q75" si="166">O74/N74</f>
        <v>1</v>
      </c>
      <c r="R74" s="453">
        <f t="shared" ref="R74" si="167">SUM(F74,L74)</f>
        <v>300</v>
      </c>
      <c r="S74" s="450">
        <f t="shared" ref="S74" si="168">SUM(F74,M74)</f>
        <v>300</v>
      </c>
      <c r="T74" s="450">
        <f t="shared" ref="T74" si="169">SUM(G74,N74)</f>
        <v>300</v>
      </c>
      <c r="U74" s="451">
        <f t="shared" ref="U74" si="170">SUM(H74,O74)</f>
        <v>300</v>
      </c>
      <c r="V74" s="450">
        <f t="shared" ref="V74" si="171">U74-T74</f>
        <v>0</v>
      </c>
      <c r="W74" s="525">
        <f t="shared" si="3"/>
        <v>1</v>
      </c>
      <c r="X74" s="290"/>
      <c r="Y74" s="355"/>
      <c r="Z74" s="253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1"/>
      <c r="EU74" s="291"/>
      <c r="EV74" s="291"/>
      <c r="EW74" s="291"/>
      <c r="EX74" s="291"/>
      <c r="EY74" s="291"/>
      <c r="EZ74" s="291"/>
      <c r="FA74" s="291"/>
      <c r="FB74" s="291"/>
      <c r="FC74" s="291"/>
      <c r="FD74" s="291"/>
      <c r="FE74" s="291"/>
      <c r="FF74" s="291"/>
      <c r="FG74" s="291"/>
      <c r="FH74" s="291"/>
      <c r="FI74" s="291"/>
      <c r="FJ74" s="291"/>
      <c r="FK74" s="291"/>
      <c r="FL74" s="291"/>
      <c r="FM74" s="291"/>
      <c r="FN74" s="291"/>
      <c r="FO74" s="291"/>
      <c r="FP74" s="291"/>
      <c r="FQ74" s="291"/>
      <c r="FR74" s="291"/>
      <c r="FS74" s="291"/>
      <c r="FT74" s="291"/>
      <c r="FU74" s="291"/>
      <c r="FV74" s="291"/>
      <c r="FW74" s="291"/>
      <c r="FX74" s="291"/>
      <c r="FY74" s="291"/>
      <c r="FZ74" s="291"/>
      <c r="GA74" s="291"/>
      <c r="GB74" s="291"/>
      <c r="GC74" s="291"/>
      <c r="GD74" s="291"/>
      <c r="GE74" s="291"/>
      <c r="GF74" s="291"/>
      <c r="GG74" s="291"/>
      <c r="GH74" s="291"/>
    </row>
    <row r="75" spans="1:190" s="18" customFormat="1" ht="63.75" customHeight="1" x14ac:dyDescent="0.25">
      <c r="A75" s="42"/>
      <c r="B75" s="162" t="s">
        <v>42</v>
      </c>
      <c r="C75" s="161">
        <v>1070</v>
      </c>
      <c r="D75" s="162" t="s">
        <v>145</v>
      </c>
      <c r="E75" s="245" t="s">
        <v>138</v>
      </c>
      <c r="F75" s="527">
        <v>489.6</v>
      </c>
      <c r="G75" s="894">
        <v>114.2</v>
      </c>
      <c r="H75" s="490">
        <v>106</v>
      </c>
      <c r="I75" s="424">
        <f>H75/H6</f>
        <v>8.73229342153499E-4</v>
      </c>
      <c r="J75" s="415">
        <f t="shared" si="98"/>
        <v>-8.2000000000000028</v>
      </c>
      <c r="K75" s="528">
        <f t="shared" ref="K75:K86" si="172">H75/G75</f>
        <v>0.92819614711033271</v>
      </c>
      <c r="L75" s="413">
        <v>87.5</v>
      </c>
      <c r="M75" s="414">
        <v>87.5</v>
      </c>
      <c r="N75" s="414">
        <v>43.7</v>
      </c>
      <c r="O75" s="418"/>
      <c r="P75" s="415">
        <f t="shared" si="117"/>
        <v>-43.7</v>
      </c>
      <c r="Q75" s="494">
        <f t="shared" si="166"/>
        <v>0</v>
      </c>
      <c r="R75" s="413">
        <f t="shared" si="4"/>
        <v>577.1</v>
      </c>
      <c r="S75" s="414">
        <f t="shared" si="5"/>
        <v>577.1</v>
      </c>
      <c r="T75" s="415">
        <f t="shared" ref="T75:T86" si="173">SUM(G75,N75)</f>
        <v>157.9</v>
      </c>
      <c r="U75" s="418">
        <f t="shared" si="6"/>
        <v>106</v>
      </c>
      <c r="V75" s="415">
        <f t="shared" si="2"/>
        <v>-51.900000000000006</v>
      </c>
      <c r="W75" s="529">
        <f t="shared" si="3"/>
        <v>0.67131095630145654</v>
      </c>
      <c r="X75" s="23"/>
      <c r="Y75" s="354" t="str">
        <f t="shared" si="0"/>
        <v/>
      </c>
      <c r="Z75" s="169" t="str">
        <f t="shared" si="1"/>
        <v/>
      </c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</row>
    <row r="76" spans="1:190" s="284" customFormat="1" ht="18.75" customHeight="1" x14ac:dyDescent="0.25">
      <c r="A76" s="308"/>
      <c r="B76" s="320"/>
      <c r="C76" s="321"/>
      <c r="D76" s="320"/>
      <c r="E76" s="322" t="s">
        <v>453</v>
      </c>
      <c r="F76" s="530">
        <v>438.8</v>
      </c>
      <c r="G76" s="932">
        <v>99.5</v>
      </c>
      <c r="H76" s="933">
        <v>98</v>
      </c>
      <c r="I76" s="488">
        <f>H76/H6</f>
        <v>8.0732524085889534E-4</v>
      </c>
      <c r="J76" s="434">
        <f>H76-G76</f>
        <v>-1.5</v>
      </c>
      <c r="K76" s="487">
        <f t="shared" si="172"/>
        <v>0.98492462311557794</v>
      </c>
      <c r="L76" s="497"/>
      <c r="M76" s="498"/>
      <c r="N76" s="437"/>
      <c r="O76" s="499"/>
      <c r="P76" s="437"/>
      <c r="Q76" s="435"/>
      <c r="R76" s="440">
        <f>SUM(F76,L76)</f>
        <v>438.8</v>
      </c>
      <c r="S76" s="437">
        <f>SUM(F76,M76)</f>
        <v>438.8</v>
      </c>
      <c r="T76" s="437">
        <f t="shared" si="173"/>
        <v>99.5</v>
      </c>
      <c r="U76" s="441">
        <f>SUM(H76,O76)</f>
        <v>98</v>
      </c>
      <c r="V76" s="437">
        <f>U76-T76</f>
        <v>-1.5</v>
      </c>
      <c r="W76" s="442">
        <f t="shared" si="3"/>
        <v>0.98492462311557794</v>
      </c>
      <c r="X76" s="281"/>
      <c r="Y76" s="355" t="str">
        <f t="shared" si="0"/>
        <v/>
      </c>
      <c r="Z76" s="253" t="str">
        <f t="shared" si="1"/>
        <v/>
      </c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  <c r="EO76" s="283"/>
      <c r="EP76" s="283"/>
      <c r="EQ76" s="283"/>
      <c r="ER76" s="283"/>
      <c r="ES76" s="283"/>
      <c r="ET76" s="283"/>
      <c r="EU76" s="283"/>
      <c r="EV76" s="283"/>
      <c r="EW76" s="283"/>
      <c r="EX76" s="283"/>
      <c r="EY76" s="283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3"/>
      <c r="FQ76" s="283"/>
      <c r="FR76" s="283"/>
      <c r="FS76" s="283"/>
      <c r="FT76" s="283"/>
      <c r="FU76" s="283"/>
      <c r="FV76" s="283"/>
      <c r="FW76" s="283"/>
      <c r="FX76" s="283"/>
      <c r="FY76" s="283"/>
      <c r="FZ76" s="283"/>
      <c r="GA76" s="283"/>
      <c r="GB76" s="283"/>
      <c r="GC76" s="283"/>
      <c r="GD76" s="283"/>
      <c r="GE76" s="283"/>
      <c r="GF76" s="283"/>
      <c r="GG76" s="283"/>
      <c r="GH76" s="283"/>
    </row>
    <row r="77" spans="1:190" s="284" customFormat="1" ht="30" customHeight="1" x14ac:dyDescent="0.25">
      <c r="A77" s="308"/>
      <c r="B77" s="320"/>
      <c r="C77" s="321"/>
      <c r="D77" s="320"/>
      <c r="E77" s="316" t="s">
        <v>454</v>
      </c>
      <c r="F77" s="504"/>
      <c r="G77" s="711"/>
      <c r="H77" s="501"/>
      <c r="I77" s="531">
        <f>H77/H6</f>
        <v>0</v>
      </c>
      <c r="J77" s="434">
        <f>H77-G77</f>
        <v>0</v>
      </c>
      <c r="K77" s="487"/>
      <c r="L77" s="436">
        <v>87.5</v>
      </c>
      <c r="M77" s="437">
        <v>87.5</v>
      </c>
      <c r="N77" s="437">
        <v>43.7</v>
      </c>
      <c r="O77" s="499"/>
      <c r="P77" s="437">
        <f t="shared" ref="P77" si="174">O77-N77</f>
        <v>-43.7</v>
      </c>
      <c r="Q77" s="449"/>
      <c r="R77" s="440">
        <f>SUM(F77,L77)</f>
        <v>87.5</v>
      </c>
      <c r="S77" s="437">
        <f>SUM(F77,M77)</f>
        <v>87.5</v>
      </c>
      <c r="T77" s="437">
        <f t="shared" ref="T77" si="175">SUM(G77,N77)</f>
        <v>43.7</v>
      </c>
      <c r="U77" s="441">
        <f>SUM(H77,O77)</f>
        <v>0</v>
      </c>
      <c r="V77" s="437">
        <f>U77-T77</f>
        <v>-43.7</v>
      </c>
      <c r="W77" s="442">
        <f t="shared" si="3"/>
        <v>0</v>
      </c>
      <c r="X77" s="281"/>
      <c r="Y77" s="355"/>
      <c r="Z77" s="253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  <c r="EO77" s="283"/>
      <c r="EP77" s="283"/>
      <c r="EQ77" s="283"/>
      <c r="ER77" s="283"/>
      <c r="ES77" s="283"/>
      <c r="ET77" s="283"/>
      <c r="EU77" s="283"/>
      <c r="EV77" s="283"/>
      <c r="EW77" s="283"/>
      <c r="EX77" s="283"/>
      <c r="EY77" s="283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3"/>
      <c r="FQ77" s="283"/>
      <c r="FR77" s="283"/>
      <c r="FS77" s="283"/>
      <c r="FT77" s="283"/>
      <c r="FU77" s="283"/>
      <c r="FV77" s="283"/>
      <c r="FW77" s="283"/>
      <c r="FX77" s="283"/>
      <c r="FY77" s="283"/>
      <c r="FZ77" s="283"/>
      <c r="GA77" s="283"/>
      <c r="GB77" s="283"/>
      <c r="GC77" s="283"/>
      <c r="GD77" s="283"/>
      <c r="GE77" s="283"/>
      <c r="GF77" s="283"/>
      <c r="GG77" s="283"/>
      <c r="GH77" s="283"/>
    </row>
    <row r="78" spans="1:190" ht="34.5" customHeight="1" x14ac:dyDescent="0.25">
      <c r="A78" s="42"/>
      <c r="B78" s="28" t="s">
        <v>43</v>
      </c>
      <c r="C78" s="27" t="s">
        <v>141</v>
      </c>
      <c r="D78" s="27" t="s">
        <v>142</v>
      </c>
      <c r="E78" s="126" t="s">
        <v>139</v>
      </c>
      <c r="F78" s="532">
        <v>3808.3</v>
      </c>
      <c r="G78" s="527">
        <v>1133.3</v>
      </c>
      <c r="H78" s="490">
        <v>850.1</v>
      </c>
      <c r="I78" s="410">
        <f>H78/H6</f>
        <v>7.003134563817826E-3</v>
      </c>
      <c r="J78" s="411">
        <f t="shared" si="98"/>
        <v>-283.19999999999993</v>
      </c>
      <c r="K78" s="419">
        <f t="shared" si="172"/>
        <v>0.75011029736168711</v>
      </c>
      <c r="L78" s="413"/>
      <c r="M78" s="414"/>
      <c r="N78" s="414"/>
      <c r="O78" s="418"/>
      <c r="P78" s="415">
        <f>O78-N78</f>
        <v>0</v>
      </c>
      <c r="Q78" s="416"/>
      <c r="R78" s="417">
        <f t="shared" si="4"/>
        <v>3808.3</v>
      </c>
      <c r="S78" s="414">
        <f t="shared" si="5"/>
        <v>3808.3</v>
      </c>
      <c r="T78" s="415">
        <f t="shared" si="173"/>
        <v>1133.3</v>
      </c>
      <c r="U78" s="418">
        <f t="shared" si="6"/>
        <v>850.1</v>
      </c>
      <c r="V78" s="415">
        <f t="shared" si="2"/>
        <v>-283.19999999999993</v>
      </c>
      <c r="W78" s="529">
        <f t="shared" si="3"/>
        <v>0.75011029736168711</v>
      </c>
      <c r="X78" s="14"/>
      <c r="Y78" s="354" t="str">
        <f t="shared" si="0"/>
        <v/>
      </c>
      <c r="Z78" s="169" t="str">
        <f t="shared" si="1"/>
        <v/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190" ht="46.5" customHeight="1" x14ac:dyDescent="0.25">
      <c r="A79" s="42"/>
      <c r="B79" s="28"/>
      <c r="C79" s="27" t="s">
        <v>348</v>
      </c>
      <c r="D79" s="27" t="s">
        <v>142</v>
      </c>
      <c r="E79" s="144" t="s">
        <v>420</v>
      </c>
      <c r="F79" s="532">
        <v>5949.1</v>
      </c>
      <c r="G79" s="527">
        <v>1476.3</v>
      </c>
      <c r="H79" s="490">
        <v>1376.4</v>
      </c>
      <c r="I79" s="410">
        <f>H79/H6</f>
        <v>1.1338800627736567E-2</v>
      </c>
      <c r="J79" s="411">
        <f t="shared" ref="J79" si="176">H79-G79</f>
        <v>-99.899999999999864</v>
      </c>
      <c r="K79" s="419">
        <f t="shared" ref="K79" si="177">H79/G79</f>
        <v>0.93233082706766923</v>
      </c>
      <c r="L79" s="413">
        <v>458.2</v>
      </c>
      <c r="M79" s="414">
        <v>458.9</v>
      </c>
      <c r="N79" s="414">
        <v>269.8</v>
      </c>
      <c r="O79" s="418">
        <v>250.3</v>
      </c>
      <c r="P79" s="415">
        <f>O79-N79</f>
        <v>-19.5</v>
      </c>
      <c r="Q79" s="416">
        <f>O79/N79</f>
        <v>0.92772424017790955</v>
      </c>
      <c r="R79" s="417">
        <f t="shared" ref="R79" si="178">SUM(F79,L79)</f>
        <v>6407.3</v>
      </c>
      <c r="S79" s="414">
        <f t="shared" ref="S79" si="179">SUM(F79,M79)</f>
        <v>6408</v>
      </c>
      <c r="T79" s="415">
        <f t="shared" ref="T79:T80" si="180">SUM(G79,N79)</f>
        <v>1746.1</v>
      </c>
      <c r="U79" s="418">
        <f t="shared" ref="U79" si="181">SUM(H79,O79)</f>
        <v>1626.7</v>
      </c>
      <c r="V79" s="415">
        <f t="shared" ref="V79" si="182">U79-T79</f>
        <v>-119.39999999999986</v>
      </c>
      <c r="W79" s="529">
        <f t="shared" si="3"/>
        <v>0.93161903671038326</v>
      </c>
      <c r="X79" s="14"/>
      <c r="Y79" s="354"/>
      <c r="Z79" s="16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190" s="284" customFormat="1" ht="30" hidden="1" customHeight="1" x14ac:dyDescent="0.25">
      <c r="A80" s="308"/>
      <c r="B80" s="320"/>
      <c r="C80" s="321"/>
      <c r="D80" s="320"/>
      <c r="E80" s="316" t="s">
        <v>446</v>
      </c>
      <c r="F80" s="496"/>
      <c r="G80" s="893"/>
      <c r="H80" s="475"/>
      <c r="I80" s="488"/>
      <c r="J80" s="434">
        <f>H80-G80</f>
        <v>0</v>
      </c>
      <c r="K80" s="487"/>
      <c r="L80" s="436">
        <v>42</v>
      </c>
      <c r="M80" s="437">
        <v>42</v>
      </c>
      <c r="N80" s="437">
        <v>42</v>
      </c>
      <c r="O80" s="441">
        <v>0</v>
      </c>
      <c r="P80" s="437">
        <f t="shared" ref="P80" si="183">O80-N80</f>
        <v>-42</v>
      </c>
      <c r="Q80" s="449">
        <f t="shared" ref="Q80" si="184">O80/N80</f>
        <v>0</v>
      </c>
      <c r="R80" s="440">
        <f>SUM(F80,L80)</f>
        <v>42</v>
      </c>
      <c r="S80" s="437">
        <f>SUM(F80,M80)</f>
        <v>42</v>
      </c>
      <c r="T80" s="437">
        <f t="shared" si="180"/>
        <v>42</v>
      </c>
      <c r="U80" s="441">
        <f>SUM(H80,O80)</f>
        <v>0</v>
      </c>
      <c r="V80" s="437">
        <f>U80-T80</f>
        <v>-42</v>
      </c>
      <c r="W80" s="442">
        <f t="shared" ref="W80" si="185">U80/T80</f>
        <v>0</v>
      </c>
      <c r="X80" s="281"/>
      <c r="Y80" s="355"/>
      <c r="Z80" s="253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  <c r="EO80" s="283"/>
      <c r="EP80" s="283"/>
      <c r="EQ80" s="283"/>
      <c r="ER80" s="283"/>
      <c r="ES80" s="283"/>
      <c r="ET80" s="283"/>
      <c r="EU80" s="283"/>
      <c r="EV80" s="283"/>
      <c r="EW80" s="283"/>
      <c r="EX80" s="283"/>
      <c r="EY80" s="283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3"/>
      <c r="FQ80" s="283"/>
      <c r="FR80" s="283"/>
      <c r="FS80" s="283"/>
      <c r="FT80" s="283"/>
      <c r="FU80" s="283"/>
      <c r="FV80" s="283"/>
      <c r="FW80" s="283"/>
      <c r="FX80" s="283"/>
      <c r="FY80" s="283"/>
      <c r="FZ80" s="283"/>
      <c r="GA80" s="283"/>
      <c r="GB80" s="283"/>
      <c r="GC80" s="283"/>
      <c r="GD80" s="283"/>
      <c r="GE80" s="283"/>
      <c r="GF80" s="283"/>
      <c r="GG80" s="283"/>
      <c r="GH80" s="283"/>
    </row>
    <row r="81" spans="1:190" ht="32.25" hidden="1" customHeight="1" x14ac:dyDescent="0.25">
      <c r="A81" s="42"/>
      <c r="B81" s="28" t="s">
        <v>44</v>
      </c>
      <c r="C81" s="27" t="s">
        <v>332</v>
      </c>
      <c r="D81" s="27" t="s">
        <v>144</v>
      </c>
      <c r="E81" s="126" t="s">
        <v>333</v>
      </c>
      <c r="F81" s="533"/>
      <c r="G81" s="894"/>
      <c r="H81" s="490"/>
      <c r="I81" s="423">
        <f>H81/H6</f>
        <v>0</v>
      </c>
      <c r="J81" s="411">
        <f t="shared" si="98"/>
        <v>0</v>
      </c>
      <c r="K81" s="419" t="e">
        <f t="shared" si="172"/>
        <v>#DIV/0!</v>
      </c>
      <c r="L81" s="413"/>
      <c r="M81" s="414"/>
      <c r="N81" s="414"/>
      <c r="O81" s="418"/>
      <c r="P81" s="415"/>
      <c r="Q81" s="416"/>
      <c r="R81" s="417">
        <f t="shared" si="4"/>
        <v>0</v>
      </c>
      <c r="S81" s="414">
        <f t="shared" si="5"/>
        <v>0</v>
      </c>
      <c r="T81" s="415">
        <f t="shared" si="173"/>
        <v>0</v>
      </c>
      <c r="U81" s="418">
        <f t="shared" si="6"/>
        <v>0</v>
      </c>
      <c r="V81" s="415">
        <f t="shared" si="2"/>
        <v>0</v>
      </c>
      <c r="W81" s="529" t="e">
        <f t="shared" si="3"/>
        <v>#DIV/0!</v>
      </c>
      <c r="X81" s="14"/>
      <c r="Y81" s="354" t="str">
        <f t="shared" si="0"/>
        <v/>
      </c>
      <c r="Z81" s="169" t="str">
        <f t="shared" si="1"/>
        <v/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190" ht="20.25" customHeight="1" x14ac:dyDescent="0.25">
      <c r="A82" s="42"/>
      <c r="B82" s="28" t="s">
        <v>45</v>
      </c>
      <c r="C82" s="27" t="s">
        <v>143</v>
      </c>
      <c r="D82" s="27" t="s">
        <v>140</v>
      </c>
      <c r="E82" s="126" t="s">
        <v>334</v>
      </c>
      <c r="F82" s="533">
        <v>1518.2</v>
      </c>
      <c r="G82" s="894">
        <v>354.5</v>
      </c>
      <c r="H82" s="490">
        <v>319.7</v>
      </c>
      <c r="I82" s="410">
        <f>H82/H6</f>
        <v>2.6336926479856001E-3</v>
      </c>
      <c r="J82" s="411">
        <f t="shared" si="98"/>
        <v>-34.800000000000011</v>
      </c>
      <c r="K82" s="419">
        <f t="shared" si="172"/>
        <v>0.90183356840620588</v>
      </c>
      <c r="L82" s="413"/>
      <c r="M82" s="414"/>
      <c r="N82" s="414"/>
      <c r="O82" s="418"/>
      <c r="P82" s="415">
        <f t="shared" ref="P82:P86" si="186">O82-N82</f>
        <v>0</v>
      </c>
      <c r="Q82" s="416"/>
      <c r="R82" s="417">
        <f t="shared" si="4"/>
        <v>1518.2</v>
      </c>
      <c r="S82" s="414">
        <f t="shared" si="5"/>
        <v>1518.2</v>
      </c>
      <c r="T82" s="415">
        <f t="shared" si="173"/>
        <v>354.5</v>
      </c>
      <c r="U82" s="418">
        <f t="shared" si="6"/>
        <v>319.7</v>
      </c>
      <c r="V82" s="415">
        <f t="shared" si="2"/>
        <v>-34.800000000000011</v>
      </c>
      <c r="W82" s="529">
        <f t="shared" si="3"/>
        <v>0.90183356840620588</v>
      </c>
      <c r="X82" s="14"/>
      <c r="Y82" s="354" t="str">
        <f t="shared" si="0"/>
        <v/>
      </c>
      <c r="Z82" s="169" t="str">
        <f t="shared" si="1"/>
        <v/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190" ht="19.5" customHeight="1" x14ac:dyDescent="0.25">
      <c r="A83" s="42"/>
      <c r="B83" s="28" t="s">
        <v>46</v>
      </c>
      <c r="C83" s="27" t="s">
        <v>335</v>
      </c>
      <c r="D83" s="27" t="s">
        <v>140</v>
      </c>
      <c r="E83" s="126" t="s">
        <v>336</v>
      </c>
      <c r="F83" s="533">
        <v>5909.5</v>
      </c>
      <c r="G83" s="894">
        <v>1901.2</v>
      </c>
      <c r="H83" s="490">
        <v>1566</v>
      </c>
      <c r="I83" s="410">
        <f>H83/H6</f>
        <v>1.2900727828418675E-2</v>
      </c>
      <c r="J83" s="411">
        <f t="shared" ref="J83" si="187">H83-G83</f>
        <v>-335.20000000000005</v>
      </c>
      <c r="K83" s="419">
        <f t="shared" ref="K83" si="188">H83/G83</f>
        <v>0.82369030086261308</v>
      </c>
      <c r="L83" s="413">
        <v>8</v>
      </c>
      <c r="M83" s="414">
        <v>148.19999999999999</v>
      </c>
      <c r="N83" s="414">
        <v>140.1</v>
      </c>
      <c r="O83" s="418">
        <v>140.1</v>
      </c>
      <c r="P83" s="415">
        <f t="shared" ref="P83:P84" si="189">O83-N83</f>
        <v>0</v>
      </c>
      <c r="Q83" s="416">
        <f>O83/N83</f>
        <v>1</v>
      </c>
      <c r="R83" s="417">
        <f t="shared" ref="R83" si="190">SUM(F83,L83)</f>
        <v>5917.5</v>
      </c>
      <c r="S83" s="414">
        <f t="shared" ref="S83" si="191">SUM(F83,M83)</f>
        <v>6057.7</v>
      </c>
      <c r="T83" s="415">
        <f t="shared" ref="T83" si="192">SUM(G83,N83)</f>
        <v>2041.3</v>
      </c>
      <c r="U83" s="418">
        <f t="shared" ref="U83" si="193">SUM(H83,O83)</f>
        <v>1706.1</v>
      </c>
      <c r="V83" s="415">
        <f t="shared" ref="V83" si="194">U83-T83</f>
        <v>-335.20000000000005</v>
      </c>
      <c r="W83" s="419">
        <f t="shared" si="3"/>
        <v>0.83579091755253998</v>
      </c>
      <c r="X83" s="14"/>
      <c r="Y83" s="354" t="str">
        <f t="shared" ref="Y83" si="195">IF(J83&lt;=0,"",IF(J83&gt;0,"НІ"))</f>
        <v/>
      </c>
      <c r="Z83" s="169" t="str">
        <f t="shared" ref="Z83:Z84" si="196">IF(P83&lt;=0,"",IF(P83&gt;0,"НІ"))</f>
        <v/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190" s="284" customFormat="1" ht="32.450000000000003" hidden="1" customHeight="1" x14ac:dyDescent="0.25">
      <c r="A84" s="308"/>
      <c r="B84" s="320"/>
      <c r="C84" s="314"/>
      <c r="D84" s="314"/>
      <c r="E84" s="316" t="s">
        <v>274</v>
      </c>
      <c r="F84" s="530"/>
      <c r="G84" s="895"/>
      <c r="H84" s="475"/>
      <c r="I84" s="488"/>
      <c r="J84" s="434"/>
      <c r="K84" s="487"/>
      <c r="L84" s="883">
        <v>188.9</v>
      </c>
      <c r="M84" s="534">
        <v>188.9</v>
      </c>
      <c r="N84" s="534">
        <v>188.9</v>
      </c>
      <c r="O84" s="884">
        <v>184</v>
      </c>
      <c r="P84" s="534">
        <f t="shared" si="189"/>
        <v>-4.9000000000000057</v>
      </c>
      <c r="Q84" s="435">
        <f t="shared" ref="Q84:Q88" si="197">O84/N84</f>
        <v>0.97406034939121222</v>
      </c>
      <c r="R84" s="440">
        <f t="shared" ref="R84" si="198">SUM(F84,L84)</f>
        <v>188.9</v>
      </c>
      <c r="S84" s="437">
        <f t="shared" ref="S84" si="199">SUM(F84,M84)</f>
        <v>188.9</v>
      </c>
      <c r="T84" s="437">
        <f t="shared" ref="T84" si="200">SUM(G84,N84)</f>
        <v>188.9</v>
      </c>
      <c r="U84" s="441">
        <f t="shared" ref="U84" si="201">SUM(H84,O84)</f>
        <v>184</v>
      </c>
      <c r="V84" s="437">
        <f t="shared" ref="V84" si="202">U84-T84</f>
        <v>-4.9000000000000057</v>
      </c>
      <c r="W84" s="442">
        <f t="shared" si="3"/>
        <v>0.97406034939121222</v>
      </c>
      <c r="X84" s="281"/>
      <c r="Y84" s="355"/>
      <c r="Z84" s="253" t="str">
        <f t="shared" si="196"/>
        <v/>
      </c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  <c r="EO84" s="283"/>
      <c r="EP84" s="283"/>
      <c r="EQ84" s="283"/>
      <c r="ER84" s="283"/>
      <c r="ES84" s="283"/>
      <c r="ET84" s="283"/>
      <c r="EU84" s="283"/>
      <c r="EV84" s="283"/>
      <c r="EW84" s="283"/>
      <c r="EX84" s="283"/>
      <c r="EY84" s="283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3"/>
      <c r="FQ84" s="283"/>
      <c r="FR84" s="283"/>
      <c r="FS84" s="283"/>
      <c r="FT84" s="283"/>
      <c r="FU84" s="283"/>
      <c r="FV84" s="283"/>
      <c r="FW84" s="283"/>
      <c r="FX84" s="283"/>
      <c r="FY84" s="283"/>
      <c r="FZ84" s="283"/>
      <c r="GA84" s="283"/>
      <c r="GB84" s="283"/>
      <c r="GC84" s="283"/>
      <c r="GD84" s="283"/>
      <c r="GE84" s="283"/>
      <c r="GF84" s="283"/>
      <c r="GG84" s="283"/>
      <c r="GH84" s="283"/>
    </row>
    <row r="85" spans="1:190" s="284" customFormat="1" ht="26.45" hidden="1" customHeight="1" x14ac:dyDescent="0.25">
      <c r="A85" s="308"/>
      <c r="B85" s="320"/>
      <c r="C85" s="314"/>
      <c r="D85" s="314"/>
      <c r="E85" s="316" t="s">
        <v>446</v>
      </c>
      <c r="F85" s="530"/>
      <c r="G85" s="895"/>
      <c r="H85" s="475"/>
      <c r="I85" s="488"/>
      <c r="J85" s="434"/>
      <c r="K85" s="487"/>
      <c r="L85" s="883">
        <v>42</v>
      </c>
      <c r="M85" s="534">
        <v>42</v>
      </c>
      <c r="N85" s="534">
        <v>42</v>
      </c>
      <c r="O85" s="884">
        <v>0</v>
      </c>
      <c r="P85" s="534">
        <f t="shared" ref="P85" si="203">O85-N85</f>
        <v>-42</v>
      </c>
      <c r="Q85" s="435">
        <f t="shared" si="197"/>
        <v>0</v>
      </c>
      <c r="R85" s="440">
        <f t="shared" ref="R85" si="204">SUM(F85,L85)</f>
        <v>42</v>
      </c>
      <c r="S85" s="437">
        <f t="shared" ref="S85" si="205">SUM(F85,M85)</f>
        <v>42</v>
      </c>
      <c r="T85" s="437">
        <f t="shared" ref="T85" si="206">SUM(G85,N85)</f>
        <v>42</v>
      </c>
      <c r="U85" s="441">
        <f t="shared" ref="U85" si="207">SUM(H85,O85)</f>
        <v>0</v>
      </c>
      <c r="V85" s="437">
        <f t="shared" ref="V85" si="208">U85-T85</f>
        <v>-42</v>
      </c>
      <c r="W85" s="442">
        <f t="shared" ref="W85" si="209">U85/T85</f>
        <v>0</v>
      </c>
      <c r="X85" s="281"/>
      <c r="Y85" s="355"/>
      <c r="Z85" s="253" t="str">
        <f t="shared" ref="Z85" si="210">IF(P85&lt;=0,"",IF(P85&gt;0,"НІ"))</f>
        <v/>
      </c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  <c r="EO85" s="283"/>
      <c r="EP85" s="283"/>
      <c r="EQ85" s="283"/>
      <c r="ER85" s="283"/>
      <c r="ES85" s="283"/>
      <c r="ET85" s="283"/>
      <c r="EU85" s="283"/>
      <c r="EV85" s="283"/>
      <c r="EW85" s="283"/>
      <c r="EX85" s="283"/>
      <c r="EY85" s="283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3"/>
      <c r="FQ85" s="283"/>
      <c r="FR85" s="283"/>
      <c r="FS85" s="283"/>
      <c r="FT85" s="283"/>
      <c r="FU85" s="283"/>
      <c r="FV85" s="283"/>
      <c r="FW85" s="283"/>
      <c r="FX85" s="283"/>
      <c r="FY85" s="283"/>
      <c r="FZ85" s="283"/>
      <c r="GA85" s="283"/>
      <c r="GB85" s="283"/>
      <c r="GC85" s="283"/>
      <c r="GD85" s="283"/>
      <c r="GE85" s="283"/>
      <c r="GF85" s="283"/>
      <c r="GG85" s="283"/>
      <c r="GH85" s="283"/>
    </row>
    <row r="86" spans="1:190" ht="19.5" customHeight="1" thickBot="1" x14ac:dyDescent="0.3">
      <c r="A86" s="42"/>
      <c r="B86" s="28" t="s">
        <v>46</v>
      </c>
      <c r="C86" s="27" t="s">
        <v>378</v>
      </c>
      <c r="D86" s="27" t="s">
        <v>140</v>
      </c>
      <c r="E86" s="126" t="s">
        <v>379</v>
      </c>
      <c r="F86" s="535">
        <v>10.9</v>
      </c>
      <c r="G86" s="896">
        <v>1.8</v>
      </c>
      <c r="H86" s="490">
        <v>1.8</v>
      </c>
      <c r="I86" s="421">
        <f>H86/H6</f>
        <v>1.4828422791285832E-5</v>
      </c>
      <c r="J86" s="411">
        <f t="shared" si="98"/>
        <v>0</v>
      </c>
      <c r="K86" s="419">
        <f t="shared" si="172"/>
        <v>1</v>
      </c>
      <c r="L86" s="536"/>
      <c r="M86" s="537"/>
      <c r="N86" s="537"/>
      <c r="O86" s="538"/>
      <c r="P86" s="455">
        <f t="shared" si="186"/>
        <v>0</v>
      </c>
      <c r="Q86" s="539"/>
      <c r="R86" s="417">
        <f t="shared" si="4"/>
        <v>10.9</v>
      </c>
      <c r="S86" s="414">
        <f t="shared" si="5"/>
        <v>10.9</v>
      </c>
      <c r="T86" s="415">
        <f t="shared" si="173"/>
        <v>1.8</v>
      </c>
      <c r="U86" s="418">
        <f t="shared" si="6"/>
        <v>1.8</v>
      </c>
      <c r="V86" s="415">
        <f t="shared" si="2"/>
        <v>0</v>
      </c>
      <c r="W86" s="483">
        <f t="shared" si="3"/>
        <v>1</v>
      </c>
      <c r="X86" s="14"/>
      <c r="Y86" s="354" t="str">
        <f t="shared" si="0"/>
        <v/>
      </c>
      <c r="Z86" s="169" t="str">
        <f t="shared" si="1"/>
        <v/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190" s="4" customFormat="1" ht="27" customHeight="1" thickBot="1" x14ac:dyDescent="0.3">
      <c r="A87" s="40">
        <v>3</v>
      </c>
      <c r="B87" s="34" t="s">
        <v>100</v>
      </c>
      <c r="C87" s="34" t="s">
        <v>252</v>
      </c>
      <c r="D87" s="34"/>
      <c r="E87" s="348" t="s">
        <v>101</v>
      </c>
      <c r="F87" s="540">
        <f>SUM(F99,F97,F96,F94,F93,F91,F88)</f>
        <v>67818</v>
      </c>
      <c r="G87" s="541">
        <f t="shared" ref="G87:H87" si="211">SUM(G99,G97,G96,G94,G93,G91,G88)</f>
        <v>15883.1</v>
      </c>
      <c r="H87" s="371">
        <f t="shared" si="211"/>
        <v>13450.800000000001</v>
      </c>
      <c r="I87" s="542">
        <f>H87/H6</f>
        <v>0.11080786071168193</v>
      </c>
      <c r="J87" s="467">
        <f t="shared" si="98"/>
        <v>-2432.2999999999993</v>
      </c>
      <c r="K87" s="395">
        <f t="shared" ref="K87:K96" si="212">H87/G87</f>
        <v>0.8468623883246974</v>
      </c>
      <c r="L87" s="540">
        <f>SUM(L99,L97,L96,L94,L93,L91,L88)</f>
        <v>4730.3</v>
      </c>
      <c r="M87" s="541">
        <f t="shared" ref="M87:O87" si="213">SUM(M99,M97,M96,M94,M93,M91,M88)</f>
        <v>4742.3999999999996</v>
      </c>
      <c r="N87" s="541">
        <f t="shared" si="213"/>
        <v>1025.5</v>
      </c>
      <c r="O87" s="371">
        <f t="shared" si="213"/>
        <v>1025.5</v>
      </c>
      <c r="P87" s="464">
        <f t="shared" ref="P87:P100" si="214">O87-N87</f>
        <v>0</v>
      </c>
      <c r="Q87" s="465">
        <f t="shared" si="197"/>
        <v>1</v>
      </c>
      <c r="R87" s="540">
        <f>SUM(R99,R97,R96,R94,R93,R91,R88)</f>
        <v>72548.3</v>
      </c>
      <c r="S87" s="541">
        <f t="shared" ref="S87:V87" si="215">SUM(S99,S97,S96,S94,S93,S91,S88)</f>
        <v>72560.399999999994</v>
      </c>
      <c r="T87" s="541">
        <f t="shared" si="215"/>
        <v>16908.599999999999</v>
      </c>
      <c r="U87" s="543">
        <f t="shared" si="215"/>
        <v>14476.300000000001</v>
      </c>
      <c r="V87" s="464">
        <f t="shared" si="215"/>
        <v>-2432.2999999999988</v>
      </c>
      <c r="W87" s="395">
        <f t="shared" si="3"/>
        <v>0.85615012478856922</v>
      </c>
      <c r="X87" s="14"/>
      <c r="Y87" s="354" t="str">
        <f t="shared" si="0"/>
        <v/>
      </c>
      <c r="Z87" s="169" t="str">
        <f t="shared" si="1"/>
        <v/>
      </c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</row>
    <row r="88" spans="1:190" ht="27" customHeight="1" x14ac:dyDescent="0.25">
      <c r="A88" s="62"/>
      <c r="B88" s="64" t="s">
        <v>102</v>
      </c>
      <c r="C88" s="152" t="s">
        <v>337</v>
      </c>
      <c r="D88" s="152" t="s">
        <v>146</v>
      </c>
      <c r="E88" s="153" t="s">
        <v>148</v>
      </c>
      <c r="F88" s="544">
        <v>62413</v>
      </c>
      <c r="G88" s="404">
        <v>14375.4</v>
      </c>
      <c r="H88" s="474">
        <v>12329.7</v>
      </c>
      <c r="I88" s="545">
        <f>H88/H6</f>
        <v>0.10157222471650941</v>
      </c>
      <c r="J88" s="411">
        <f t="shared" ref="J88:J182" si="216">H88-G88</f>
        <v>-2045.6999999999989</v>
      </c>
      <c r="K88" s="546">
        <f t="shared" si="212"/>
        <v>0.85769439459075925</v>
      </c>
      <c r="L88" s="402">
        <v>4730.3</v>
      </c>
      <c r="M88" s="404">
        <v>4742.3999999999996</v>
      </c>
      <c r="N88" s="403">
        <v>1025.5</v>
      </c>
      <c r="O88" s="406">
        <v>1025.5</v>
      </c>
      <c r="P88" s="404">
        <f t="shared" si="214"/>
        <v>0</v>
      </c>
      <c r="Q88" s="405">
        <f t="shared" si="197"/>
        <v>1</v>
      </c>
      <c r="R88" s="402">
        <f t="shared" si="4"/>
        <v>67143.3</v>
      </c>
      <c r="S88" s="403">
        <f t="shared" si="5"/>
        <v>67155.399999999994</v>
      </c>
      <c r="T88" s="404">
        <f t="shared" ref="T88:T96" si="217">SUM(G88,N88)</f>
        <v>15400.9</v>
      </c>
      <c r="U88" s="406">
        <f t="shared" si="6"/>
        <v>13355.2</v>
      </c>
      <c r="V88" s="404">
        <f t="shared" si="2"/>
        <v>-2045.6999999999989</v>
      </c>
      <c r="W88" s="407">
        <f t="shared" si="3"/>
        <v>0.86717010044867515</v>
      </c>
      <c r="X88" s="14"/>
      <c r="Y88" s="354" t="str">
        <f t="shared" ref="Y88:Y177" si="218">IF(J88&lt;=0,"",IF(J88&gt;0,"НІ"))</f>
        <v/>
      </c>
      <c r="Z88" s="169" t="str">
        <f t="shared" ref="Z88:Z177" si="219">IF(P88&lt;=0,"",IF(P88&gt;0,"НІ"))</f>
        <v/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190" s="256" customFormat="1" ht="21" customHeight="1" x14ac:dyDescent="0.25">
      <c r="A89" s="308"/>
      <c r="B89" s="311"/>
      <c r="C89" s="314"/>
      <c r="D89" s="314"/>
      <c r="E89" s="331" t="s">
        <v>455</v>
      </c>
      <c r="F89" s="887">
        <v>30211.3</v>
      </c>
      <c r="G89" s="887">
        <v>7552.9</v>
      </c>
      <c r="H89" s="934">
        <v>7552.8</v>
      </c>
      <c r="I89" s="485">
        <f>H89/H6</f>
        <v>6.2220062032235353E-2</v>
      </c>
      <c r="J89" s="434">
        <f t="shared" si="216"/>
        <v>-9.9999999999454303E-2</v>
      </c>
      <c r="K89" s="547">
        <f t="shared" si="212"/>
        <v>0.99998676005243026</v>
      </c>
      <c r="L89" s="497"/>
      <c r="M89" s="498"/>
      <c r="N89" s="437"/>
      <c r="O89" s="499"/>
      <c r="P89" s="437">
        <f t="shared" si="214"/>
        <v>0</v>
      </c>
      <c r="Q89" s="435"/>
      <c r="R89" s="440">
        <f t="shared" si="4"/>
        <v>30211.3</v>
      </c>
      <c r="S89" s="437">
        <f t="shared" si="5"/>
        <v>30211.3</v>
      </c>
      <c r="T89" s="437">
        <f t="shared" si="217"/>
        <v>7552.9</v>
      </c>
      <c r="U89" s="441">
        <f t="shared" si="6"/>
        <v>7552.8</v>
      </c>
      <c r="V89" s="437">
        <f t="shared" si="2"/>
        <v>-9.9999999999454303E-2</v>
      </c>
      <c r="W89" s="442">
        <f t="shared" si="3"/>
        <v>0.99998676005243026</v>
      </c>
      <c r="X89" s="252"/>
      <c r="Y89" s="356" t="str">
        <f t="shared" si="218"/>
        <v/>
      </c>
      <c r="Z89" s="285" t="str">
        <f t="shared" si="219"/>
        <v/>
      </c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  <c r="DL89" s="255"/>
      <c r="DM89" s="255"/>
      <c r="DN89" s="255"/>
      <c r="DO89" s="255"/>
      <c r="DP89" s="255"/>
      <c r="DQ89" s="255"/>
      <c r="DR89" s="255"/>
      <c r="DS89" s="255"/>
      <c r="DT89" s="255"/>
      <c r="DU89" s="255"/>
      <c r="DV89" s="255"/>
      <c r="DW89" s="255"/>
      <c r="DX89" s="255"/>
      <c r="DY89" s="255"/>
      <c r="DZ89" s="255"/>
      <c r="EA89" s="255"/>
      <c r="EB89" s="255"/>
      <c r="EC89" s="255"/>
      <c r="ED89" s="255"/>
      <c r="EE89" s="255"/>
      <c r="EF89" s="255"/>
      <c r="EG89" s="255"/>
      <c r="EH89" s="255"/>
      <c r="EI89" s="255"/>
      <c r="EJ89" s="255"/>
      <c r="EK89" s="255"/>
      <c r="EL89" s="255"/>
      <c r="EM89" s="255"/>
      <c r="EN89" s="255"/>
      <c r="EO89" s="255"/>
      <c r="EP89" s="255"/>
      <c r="EQ89" s="255"/>
      <c r="ER89" s="255"/>
      <c r="ES89" s="255"/>
      <c r="ET89" s="255"/>
      <c r="EU89" s="255"/>
      <c r="EV89" s="255"/>
      <c r="EW89" s="255"/>
      <c r="EX89" s="255"/>
      <c r="EY89" s="255"/>
      <c r="EZ89" s="255"/>
      <c r="FA89" s="255"/>
      <c r="FB89" s="255"/>
      <c r="FC89" s="255"/>
      <c r="FD89" s="255"/>
      <c r="FE89" s="255"/>
      <c r="FF89" s="255"/>
      <c r="FG89" s="255"/>
      <c r="FH89" s="255"/>
      <c r="FI89" s="255"/>
      <c r="FJ89" s="255"/>
      <c r="FK89" s="255"/>
      <c r="FL89" s="255"/>
      <c r="FM89" s="255"/>
      <c r="FN89" s="255"/>
      <c r="FO89" s="255"/>
      <c r="FP89" s="255"/>
      <c r="FQ89" s="255"/>
      <c r="FR89" s="255"/>
      <c r="FS89" s="255"/>
      <c r="FT89" s="255"/>
      <c r="FU89" s="255"/>
      <c r="FV89" s="255"/>
      <c r="FW89" s="255"/>
      <c r="FX89" s="255"/>
      <c r="FY89" s="255"/>
      <c r="FZ89" s="255"/>
      <c r="GA89" s="255"/>
      <c r="GB89" s="255"/>
      <c r="GC89" s="255"/>
      <c r="GD89" s="255"/>
      <c r="GE89" s="255"/>
      <c r="GF89" s="255"/>
      <c r="GG89" s="255"/>
      <c r="GH89" s="255"/>
    </row>
    <row r="90" spans="1:190" s="195" customFormat="1" ht="18.75" hidden="1" customHeight="1" thickBot="1" x14ac:dyDescent="0.3">
      <c r="A90" s="257"/>
      <c r="B90" s="279"/>
      <c r="C90" s="202" t="s">
        <v>151</v>
      </c>
      <c r="D90" s="202"/>
      <c r="E90" s="280" t="s">
        <v>150</v>
      </c>
      <c r="F90" s="777"/>
      <c r="G90" s="778"/>
      <c r="H90" s="508"/>
      <c r="I90" s="414"/>
      <c r="J90" s="414"/>
      <c r="K90" s="547" t="e">
        <f t="shared" si="212"/>
        <v>#DIV/0!</v>
      </c>
      <c r="L90" s="779">
        <f t="shared" ref="L90:Q90" si="220">SUM(L93:L96)</f>
        <v>0</v>
      </c>
      <c r="M90" s="778">
        <f t="shared" si="220"/>
        <v>0</v>
      </c>
      <c r="N90" s="414">
        <f t="shared" si="220"/>
        <v>0</v>
      </c>
      <c r="O90" s="508">
        <f t="shared" si="220"/>
        <v>0</v>
      </c>
      <c r="P90" s="548">
        <f t="shared" si="220"/>
        <v>0</v>
      </c>
      <c r="Q90" s="549">
        <f t="shared" si="220"/>
        <v>0</v>
      </c>
      <c r="R90" s="495">
        <f>SUM(F90,L90)</f>
        <v>0</v>
      </c>
      <c r="S90" s="414">
        <f>SUM(F90,M90)</f>
        <v>0</v>
      </c>
      <c r="T90" s="414">
        <f t="shared" si="217"/>
        <v>0</v>
      </c>
      <c r="U90" s="418">
        <f>SUM(H90,O90)</f>
        <v>0</v>
      </c>
      <c r="V90" s="414">
        <f>U90-T90</f>
        <v>0</v>
      </c>
      <c r="W90" s="550" t="e">
        <f t="shared" si="3"/>
        <v>#DIV/0!</v>
      </c>
      <c r="X90" s="278"/>
      <c r="Y90" s="354" t="str">
        <f t="shared" si="218"/>
        <v/>
      </c>
      <c r="Z90" s="261" t="str">
        <f t="shared" si="219"/>
        <v/>
      </c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5"/>
      <c r="EA90" s="185"/>
      <c r="EB90" s="185"/>
      <c r="EC90" s="185"/>
      <c r="ED90" s="185"/>
      <c r="EE90" s="185"/>
      <c r="EF90" s="185"/>
      <c r="EG90" s="185"/>
      <c r="EH90" s="185"/>
      <c r="EI90" s="185"/>
      <c r="EJ90" s="185"/>
      <c r="EK90" s="185"/>
      <c r="EL90" s="185"/>
      <c r="EM90" s="185"/>
      <c r="EN90" s="185"/>
      <c r="EO90" s="185"/>
      <c r="EP90" s="185"/>
      <c r="EQ90" s="185"/>
      <c r="ER90" s="185"/>
      <c r="ES90" s="185"/>
      <c r="ET90" s="185"/>
      <c r="EU90" s="185"/>
      <c r="EV90" s="185"/>
      <c r="EW90" s="185"/>
      <c r="EX90" s="185"/>
      <c r="EY90" s="185"/>
      <c r="EZ90" s="185"/>
      <c r="FA90" s="185"/>
      <c r="FB90" s="185"/>
      <c r="FC90" s="185"/>
      <c r="FD90" s="185"/>
      <c r="FE90" s="185"/>
      <c r="FF90" s="185"/>
      <c r="FG90" s="185"/>
      <c r="FH90" s="185"/>
      <c r="FI90" s="185"/>
      <c r="FJ90" s="185"/>
      <c r="FK90" s="185"/>
      <c r="FL90" s="185"/>
      <c r="FM90" s="185"/>
      <c r="FN90" s="185"/>
      <c r="FO90" s="185"/>
      <c r="FP90" s="185"/>
      <c r="FQ90" s="185"/>
      <c r="FR90" s="185"/>
      <c r="FS90" s="185"/>
      <c r="FT90" s="185"/>
      <c r="FU90" s="185"/>
      <c r="FV90" s="185"/>
      <c r="FW90" s="185"/>
      <c r="FX90" s="185"/>
      <c r="FY90" s="185"/>
      <c r="FZ90" s="185"/>
      <c r="GA90" s="185"/>
      <c r="GB90" s="185"/>
      <c r="GC90" s="185"/>
      <c r="GD90" s="185"/>
      <c r="GE90" s="185"/>
      <c r="GF90" s="185"/>
      <c r="GG90" s="185"/>
      <c r="GH90" s="185"/>
    </row>
    <row r="91" spans="1:190" s="195" customFormat="1" ht="34.5" hidden="1" customHeight="1" x14ac:dyDescent="0.25">
      <c r="A91" s="257"/>
      <c r="B91" s="279"/>
      <c r="C91" s="202" t="s">
        <v>410</v>
      </c>
      <c r="D91" s="202" t="s">
        <v>411</v>
      </c>
      <c r="E91" s="293" t="s">
        <v>409</v>
      </c>
      <c r="F91" s="777"/>
      <c r="G91" s="777"/>
      <c r="H91" s="508"/>
      <c r="I91" s="551">
        <f>H91/H6</f>
        <v>0</v>
      </c>
      <c r="J91" s="552">
        <f t="shared" ref="J91:J92" si="221">H91-G91</f>
        <v>0</v>
      </c>
      <c r="K91" s="547" t="e">
        <f t="shared" si="212"/>
        <v>#DIV/0!</v>
      </c>
      <c r="L91" s="779"/>
      <c r="M91" s="778"/>
      <c r="N91" s="414"/>
      <c r="O91" s="508"/>
      <c r="P91" s="414">
        <f t="shared" ref="P91:P92" si="222">O91-N91</f>
        <v>0</v>
      </c>
      <c r="Q91" s="492" t="e">
        <f>O91/N91</f>
        <v>#DIV/0!</v>
      </c>
      <c r="R91" s="553">
        <f t="shared" ref="R91:R92" si="223">SUM(F91,L91)</f>
        <v>0</v>
      </c>
      <c r="S91" s="479">
        <f t="shared" ref="S91:S92" si="224">SUM(F91,M91)</f>
        <v>0</v>
      </c>
      <c r="T91" s="479">
        <f t="shared" ref="T91:T92" si="225">SUM(G91,N91)</f>
        <v>0</v>
      </c>
      <c r="U91" s="441">
        <f t="shared" ref="U91:U92" si="226">SUM(H91,O91)</f>
        <v>0</v>
      </c>
      <c r="V91" s="479">
        <f t="shared" ref="V91:V92" si="227">U91-T91</f>
        <v>0</v>
      </c>
      <c r="W91" s="492" t="e">
        <f t="shared" si="3"/>
        <v>#DIV/0!</v>
      </c>
      <c r="X91" s="278"/>
      <c r="Y91" s="354"/>
      <c r="Z91" s="261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5"/>
      <c r="EU91" s="185"/>
      <c r="EV91" s="185"/>
      <c r="EW91" s="185"/>
      <c r="EX91" s="185"/>
      <c r="EY91" s="185"/>
      <c r="EZ91" s="185"/>
      <c r="FA91" s="185"/>
      <c r="FB91" s="185"/>
      <c r="FC91" s="185"/>
      <c r="FD91" s="185"/>
      <c r="FE91" s="185"/>
      <c r="FF91" s="185"/>
      <c r="FG91" s="185"/>
      <c r="FH91" s="185"/>
      <c r="FI91" s="185"/>
      <c r="FJ91" s="185"/>
      <c r="FK91" s="185"/>
      <c r="FL91" s="185"/>
      <c r="FM91" s="185"/>
      <c r="FN91" s="185"/>
      <c r="FO91" s="185"/>
      <c r="FP91" s="185"/>
      <c r="FQ91" s="185"/>
      <c r="FR91" s="185"/>
      <c r="FS91" s="185"/>
      <c r="FT91" s="185"/>
      <c r="FU91" s="185"/>
      <c r="FV91" s="185"/>
      <c r="FW91" s="185"/>
      <c r="FX91" s="185"/>
      <c r="FY91" s="185"/>
      <c r="FZ91" s="185"/>
      <c r="GA91" s="185"/>
      <c r="GB91" s="185"/>
      <c r="GC91" s="185"/>
      <c r="GD91" s="185"/>
      <c r="GE91" s="185"/>
      <c r="GF91" s="185"/>
      <c r="GG91" s="185"/>
      <c r="GH91" s="185"/>
    </row>
    <row r="92" spans="1:190" s="256" customFormat="1" ht="21" hidden="1" customHeight="1" x14ac:dyDescent="0.25">
      <c r="A92" s="308"/>
      <c r="B92" s="311"/>
      <c r="C92" s="314"/>
      <c r="D92" s="314"/>
      <c r="E92" s="331" t="s">
        <v>149</v>
      </c>
      <c r="F92" s="712">
        <v>2670.1</v>
      </c>
      <c r="G92" s="712">
        <v>2670.1</v>
      </c>
      <c r="H92" s="713">
        <v>39.799999999999997</v>
      </c>
      <c r="I92" s="485">
        <f>H92/H6</f>
        <v>3.2787290394065339E-4</v>
      </c>
      <c r="J92" s="434">
        <f t="shared" si="221"/>
        <v>-2630.2999999999997</v>
      </c>
      <c r="K92" s="547">
        <f t="shared" si="212"/>
        <v>1.490580877120707E-2</v>
      </c>
      <c r="L92" s="497"/>
      <c r="M92" s="498"/>
      <c r="N92" s="437"/>
      <c r="O92" s="499"/>
      <c r="P92" s="437">
        <f t="shared" si="222"/>
        <v>0</v>
      </c>
      <c r="Q92" s="435"/>
      <c r="R92" s="440">
        <f t="shared" si="223"/>
        <v>2670.1</v>
      </c>
      <c r="S92" s="437">
        <f t="shared" si="224"/>
        <v>2670.1</v>
      </c>
      <c r="T92" s="437">
        <f t="shared" si="225"/>
        <v>2670.1</v>
      </c>
      <c r="U92" s="441">
        <f t="shared" si="226"/>
        <v>39.799999999999997</v>
      </c>
      <c r="V92" s="437">
        <f t="shared" si="227"/>
        <v>-2630.2999999999997</v>
      </c>
      <c r="W92" s="442">
        <f t="shared" ref="W92" si="228">U92/T92</f>
        <v>1.490580877120707E-2</v>
      </c>
      <c r="X92" s="252"/>
      <c r="Y92" s="356" t="str">
        <f t="shared" ref="Y92" si="229">IF(J92&lt;=0,"",IF(J92&gt;0,"НІ"))</f>
        <v/>
      </c>
      <c r="Z92" s="285" t="str">
        <f t="shared" ref="Z92" si="230">IF(P92&lt;=0,"",IF(P92&gt;0,"НІ"))</f>
        <v/>
      </c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5"/>
      <c r="DG92" s="255"/>
      <c r="DH92" s="255"/>
      <c r="DI92" s="255"/>
      <c r="DJ92" s="255"/>
      <c r="DK92" s="255"/>
      <c r="DL92" s="255"/>
      <c r="DM92" s="255"/>
      <c r="DN92" s="255"/>
      <c r="DO92" s="255"/>
      <c r="DP92" s="255"/>
      <c r="DQ92" s="255"/>
      <c r="DR92" s="255"/>
      <c r="DS92" s="255"/>
      <c r="DT92" s="255"/>
      <c r="DU92" s="255"/>
      <c r="DV92" s="255"/>
      <c r="DW92" s="255"/>
      <c r="DX92" s="255"/>
      <c r="DY92" s="255"/>
      <c r="DZ92" s="255"/>
      <c r="EA92" s="255"/>
      <c r="EB92" s="255"/>
      <c r="EC92" s="255"/>
      <c r="ED92" s="255"/>
      <c r="EE92" s="255"/>
      <c r="EF92" s="255"/>
      <c r="EG92" s="255"/>
      <c r="EH92" s="255"/>
      <c r="EI92" s="255"/>
      <c r="EJ92" s="255"/>
      <c r="EK92" s="255"/>
      <c r="EL92" s="255"/>
      <c r="EM92" s="255"/>
      <c r="EN92" s="255"/>
      <c r="EO92" s="255"/>
      <c r="EP92" s="255"/>
      <c r="EQ92" s="255"/>
      <c r="ER92" s="255"/>
      <c r="ES92" s="255"/>
      <c r="ET92" s="255"/>
      <c r="EU92" s="255"/>
      <c r="EV92" s="255"/>
      <c r="EW92" s="255"/>
      <c r="EX92" s="255"/>
      <c r="EY92" s="255"/>
      <c r="EZ92" s="255"/>
      <c r="FA92" s="255"/>
      <c r="FB92" s="255"/>
      <c r="FC92" s="255"/>
      <c r="FD92" s="255"/>
      <c r="FE92" s="255"/>
      <c r="FF92" s="255"/>
      <c r="FG92" s="255"/>
      <c r="FH92" s="255"/>
      <c r="FI92" s="255"/>
      <c r="FJ92" s="255"/>
      <c r="FK92" s="255"/>
      <c r="FL92" s="255"/>
      <c r="FM92" s="255"/>
      <c r="FN92" s="255"/>
      <c r="FO92" s="255"/>
      <c r="FP92" s="255"/>
      <c r="FQ92" s="255"/>
      <c r="FR92" s="255"/>
      <c r="FS92" s="255"/>
      <c r="FT92" s="255"/>
      <c r="FU92" s="255"/>
      <c r="FV92" s="255"/>
      <c r="FW92" s="255"/>
      <c r="FX92" s="255"/>
      <c r="FY92" s="255"/>
      <c r="FZ92" s="255"/>
      <c r="GA92" s="255"/>
      <c r="GB92" s="255"/>
      <c r="GC92" s="255"/>
      <c r="GD92" s="255"/>
      <c r="GE92" s="255"/>
      <c r="GF92" s="255"/>
      <c r="GG92" s="255"/>
      <c r="GH92" s="255"/>
    </row>
    <row r="93" spans="1:190" s="195" customFormat="1" ht="24.75" customHeight="1" x14ac:dyDescent="0.25">
      <c r="A93" s="257"/>
      <c r="B93" s="279" t="s">
        <v>104</v>
      </c>
      <c r="C93" s="279" t="s">
        <v>338</v>
      </c>
      <c r="D93" s="279" t="s">
        <v>147</v>
      </c>
      <c r="E93" s="294" t="s">
        <v>108</v>
      </c>
      <c r="F93" s="493">
        <v>102.9</v>
      </c>
      <c r="G93" s="897">
        <v>25.8</v>
      </c>
      <c r="H93" s="508"/>
      <c r="I93" s="554">
        <f>H93/H6</f>
        <v>0</v>
      </c>
      <c r="J93" s="473">
        <f t="shared" si="216"/>
        <v>-25.8</v>
      </c>
      <c r="K93" s="547">
        <f t="shared" si="212"/>
        <v>0</v>
      </c>
      <c r="L93" s="779"/>
      <c r="M93" s="778"/>
      <c r="N93" s="414"/>
      <c r="O93" s="508"/>
      <c r="P93" s="414">
        <f t="shared" si="214"/>
        <v>0</v>
      </c>
      <c r="Q93" s="494"/>
      <c r="R93" s="495">
        <f t="shared" si="4"/>
        <v>102.9</v>
      </c>
      <c r="S93" s="414">
        <f t="shared" si="5"/>
        <v>102.9</v>
      </c>
      <c r="T93" s="414">
        <f t="shared" si="217"/>
        <v>25.8</v>
      </c>
      <c r="U93" s="418">
        <f t="shared" si="6"/>
        <v>0</v>
      </c>
      <c r="V93" s="414">
        <f t="shared" si="2"/>
        <v>-25.8</v>
      </c>
      <c r="W93" s="419">
        <f t="shared" si="3"/>
        <v>0</v>
      </c>
      <c r="X93" s="278"/>
      <c r="Y93" s="354" t="str">
        <f t="shared" si="218"/>
        <v/>
      </c>
      <c r="Z93" s="261" t="str">
        <f t="shared" si="219"/>
        <v/>
      </c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5"/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85"/>
      <c r="EL93" s="185"/>
      <c r="EM93" s="185"/>
      <c r="EN93" s="185"/>
      <c r="EO93" s="185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5"/>
      <c r="FC93" s="185"/>
      <c r="FD93" s="185"/>
      <c r="FE93" s="185"/>
      <c r="FF93" s="185"/>
      <c r="FG93" s="185"/>
      <c r="FH93" s="185"/>
      <c r="FI93" s="185"/>
      <c r="FJ93" s="185"/>
      <c r="FK93" s="185"/>
      <c r="FL93" s="185"/>
      <c r="FM93" s="185"/>
      <c r="FN93" s="185"/>
      <c r="FO93" s="185"/>
      <c r="FP93" s="185"/>
      <c r="FQ93" s="185"/>
      <c r="FR93" s="185"/>
      <c r="FS93" s="185"/>
      <c r="FT93" s="185"/>
      <c r="FU93" s="185"/>
      <c r="FV93" s="185"/>
      <c r="FW93" s="185"/>
      <c r="FX93" s="185"/>
      <c r="FY93" s="185"/>
      <c r="FZ93" s="185"/>
      <c r="GA93" s="185"/>
      <c r="GB93" s="185"/>
      <c r="GC93" s="185"/>
      <c r="GD93" s="185"/>
      <c r="GE93" s="185"/>
      <c r="GF93" s="185"/>
      <c r="GG93" s="185"/>
      <c r="GH93" s="185"/>
    </row>
    <row r="94" spans="1:190" s="195" customFormat="1" ht="33" customHeight="1" x14ac:dyDescent="0.25">
      <c r="A94" s="257"/>
      <c r="B94" s="279" t="s">
        <v>105</v>
      </c>
      <c r="C94" s="279" t="s">
        <v>339</v>
      </c>
      <c r="D94" s="279" t="s">
        <v>147</v>
      </c>
      <c r="E94" s="294" t="s">
        <v>340</v>
      </c>
      <c r="F94" s="493">
        <v>1307.8</v>
      </c>
      <c r="G94" s="897">
        <v>327</v>
      </c>
      <c r="H94" s="418">
        <v>301.7</v>
      </c>
      <c r="I94" s="554">
        <f>H94/H6</f>
        <v>2.4854084200727419E-3</v>
      </c>
      <c r="J94" s="473">
        <f t="shared" si="216"/>
        <v>-25.300000000000011</v>
      </c>
      <c r="K94" s="555">
        <f t="shared" si="212"/>
        <v>0.92262996941896025</v>
      </c>
      <c r="L94" s="779"/>
      <c r="M94" s="778"/>
      <c r="N94" s="414"/>
      <c r="O94" s="508"/>
      <c r="P94" s="414">
        <f t="shared" si="214"/>
        <v>0</v>
      </c>
      <c r="Q94" s="494"/>
      <c r="R94" s="495">
        <f t="shared" si="4"/>
        <v>1307.8</v>
      </c>
      <c r="S94" s="414">
        <f t="shared" si="5"/>
        <v>1307.8</v>
      </c>
      <c r="T94" s="414">
        <f t="shared" si="217"/>
        <v>327</v>
      </c>
      <c r="U94" s="418">
        <f t="shared" si="6"/>
        <v>301.7</v>
      </c>
      <c r="V94" s="414">
        <f t="shared" si="2"/>
        <v>-25.300000000000011</v>
      </c>
      <c r="W94" s="492">
        <f t="shared" si="3"/>
        <v>0.92262996941896025</v>
      </c>
      <c r="X94" s="278"/>
      <c r="Y94" s="354" t="str">
        <f t="shared" si="218"/>
        <v/>
      </c>
      <c r="Z94" s="261" t="str">
        <f t="shared" si="219"/>
        <v/>
      </c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5"/>
      <c r="DT94" s="185"/>
      <c r="DU94" s="185"/>
      <c r="DV94" s="185"/>
      <c r="DW94" s="185"/>
      <c r="DX94" s="185"/>
      <c r="DY94" s="185"/>
      <c r="DZ94" s="185"/>
      <c r="EA94" s="185"/>
      <c r="EB94" s="185"/>
      <c r="EC94" s="185"/>
      <c r="ED94" s="185"/>
      <c r="EE94" s="185"/>
      <c r="EF94" s="185"/>
      <c r="EG94" s="185"/>
      <c r="EH94" s="185"/>
      <c r="EI94" s="185"/>
      <c r="EJ94" s="185"/>
      <c r="EK94" s="185"/>
      <c r="EL94" s="185"/>
      <c r="EM94" s="185"/>
      <c r="EN94" s="185"/>
      <c r="EO94" s="185"/>
      <c r="EP94" s="185"/>
      <c r="EQ94" s="185"/>
      <c r="ER94" s="185"/>
      <c r="ES94" s="185"/>
      <c r="ET94" s="185"/>
      <c r="EU94" s="185"/>
      <c r="EV94" s="185"/>
      <c r="EW94" s="185"/>
      <c r="EX94" s="185"/>
      <c r="EY94" s="185"/>
      <c r="EZ94" s="185"/>
      <c r="FA94" s="185"/>
      <c r="FB94" s="185"/>
      <c r="FC94" s="185"/>
      <c r="FD94" s="185"/>
      <c r="FE94" s="185"/>
      <c r="FF94" s="185"/>
      <c r="FG94" s="185"/>
      <c r="FH94" s="185"/>
      <c r="FI94" s="185"/>
      <c r="FJ94" s="185"/>
      <c r="FK94" s="185"/>
      <c r="FL94" s="185"/>
      <c r="FM94" s="185"/>
      <c r="FN94" s="185"/>
      <c r="FO94" s="185"/>
      <c r="FP94" s="185"/>
      <c r="FQ94" s="185"/>
      <c r="FR94" s="185"/>
      <c r="FS94" s="185"/>
      <c r="FT94" s="185"/>
      <c r="FU94" s="185"/>
      <c r="FV94" s="185"/>
      <c r="FW94" s="185"/>
      <c r="FX94" s="185"/>
      <c r="FY94" s="185"/>
      <c r="FZ94" s="185"/>
      <c r="GA94" s="185"/>
      <c r="GB94" s="185"/>
      <c r="GC94" s="185"/>
      <c r="GD94" s="185"/>
      <c r="GE94" s="185"/>
      <c r="GF94" s="185"/>
      <c r="GG94" s="185"/>
      <c r="GH94" s="185"/>
    </row>
    <row r="95" spans="1:190" s="284" customFormat="1" ht="41.25" customHeight="1" x14ac:dyDescent="0.25">
      <c r="A95" s="308"/>
      <c r="B95" s="311"/>
      <c r="C95" s="311"/>
      <c r="D95" s="311"/>
      <c r="E95" s="332" t="s">
        <v>456</v>
      </c>
      <c r="F95" s="935">
        <v>828</v>
      </c>
      <c r="G95" s="437">
        <v>207</v>
      </c>
      <c r="H95" s="936">
        <v>205</v>
      </c>
      <c r="I95" s="485">
        <f>H95/H6</f>
        <v>1.6887925956742197E-3</v>
      </c>
      <c r="J95" s="434">
        <f t="shared" si="216"/>
        <v>-2</v>
      </c>
      <c r="K95" s="547">
        <f t="shared" si="212"/>
        <v>0.99033816425120769</v>
      </c>
      <c r="L95" s="497"/>
      <c r="M95" s="498"/>
      <c r="N95" s="437"/>
      <c r="O95" s="499"/>
      <c r="P95" s="437"/>
      <c r="Q95" s="435"/>
      <c r="R95" s="436">
        <f t="shared" si="4"/>
        <v>828</v>
      </c>
      <c r="S95" s="437">
        <f t="shared" si="5"/>
        <v>828</v>
      </c>
      <c r="T95" s="437">
        <f t="shared" si="217"/>
        <v>207</v>
      </c>
      <c r="U95" s="441">
        <f t="shared" ref="U95" si="231">SUM(H95,O95)</f>
        <v>205</v>
      </c>
      <c r="V95" s="437">
        <f t="shared" ref="V95" si="232">U95-T95</f>
        <v>-2</v>
      </c>
      <c r="W95" s="442">
        <f t="shared" si="3"/>
        <v>0.99033816425120769</v>
      </c>
      <c r="X95" s="281"/>
      <c r="Y95" s="356" t="str">
        <f t="shared" si="218"/>
        <v/>
      </c>
      <c r="Z95" s="285" t="str">
        <f t="shared" si="219"/>
        <v/>
      </c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  <c r="EO95" s="283"/>
      <c r="EP95" s="283"/>
      <c r="EQ95" s="283"/>
      <c r="ER95" s="283"/>
      <c r="ES95" s="283"/>
      <c r="ET95" s="283"/>
      <c r="EU95" s="283"/>
      <c r="EV95" s="283"/>
      <c r="EW95" s="283"/>
      <c r="EX95" s="283"/>
      <c r="EY95" s="283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3"/>
      <c r="FQ95" s="283"/>
      <c r="FR95" s="283"/>
      <c r="FS95" s="283"/>
      <c r="FT95" s="283"/>
      <c r="FU95" s="283"/>
      <c r="FV95" s="283"/>
      <c r="FW95" s="283"/>
      <c r="FX95" s="283"/>
      <c r="FY95" s="283"/>
      <c r="FZ95" s="283"/>
      <c r="GA95" s="283"/>
      <c r="GB95" s="283"/>
      <c r="GC95" s="283"/>
      <c r="GD95" s="283"/>
      <c r="GE95" s="283"/>
      <c r="GF95" s="283"/>
      <c r="GG95" s="283"/>
      <c r="GH95" s="283"/>
    </row>
    <row r="96" spans="1:190" s="195" customFormat="1" ht="24.75" customHeight="1" x14ac:dyDescent="0.25">
      <c r="A96" s="257"/>
      <c r="B96" s="295" t="s">
        <v>106</v>
      </c>
      <c r="C96" s="279" t="s">
        <v>341</v>
      </c>
      <c r="D96" s="279" t="s">
        <v>147</v>
      </c>
      <c r="E96" s="296" t="s">
        <v>107</v>
      </c>
      <c r="F96" s="493">
        <v>1381.4</v>
      </c>
      <c r="G96" s="897">
        <v>345.3</v>
      </c>
      <c r="H96" s="418">
        <v>218.6</v>
      </c>
      <c r="I96" s="554">
        <f>H96/H6</f>
        <v>1.8008295678750459E-3</v>
      </c>
      <c r="J96" s="473">
        <f t="shared" si="216"/>
        <v>-126.70000000000002</v>
      </c>
      <c r="K96" s="555">
        <f t="shared" si="212"/>
        <v>0.63307269041413261</v>
      </c>
      <c r="L96" s="779"/>
      <c r="M96" s="778"/>
      <c r="N96" s="414"/>
      <c r="O96" s="853"/>
      <c r="P96" s="473">
        <f t="shared" si="214"/>
        <v>0</v>
      </c>
      <c r="Q96" s="555"/>
      <c r="R96" s="495">
        <f t="shared" si="4"/>
        <v>1381.4</v>
      </c>
      <c r="S96" s="473">
        <f t="shared" si="5"/>
        <v>1381.4</v>
      </c>
      <c r="T96" s="473">
        <f t="shared" si="217"/>
        <v>345.3</v>
      </c>
      <c r="U96" s="474">
        <f t="shared" si="6"/>
        <v>218.6</v>
      </c>
      <c r="V96" s="473">
        <f t="shared" si="2"/>
        <v>-126.70000000000002</v>
      </c>
      <c r="W96" s="492">
        <f t="shared" si="3"/>
        <v>0.63307269041413261</v>
      </c>
      <c r="X96" s="278"/>
      <c r="Y96" s="354" t="str">
        <f t="shared" si="218"/>
        <v/>
      </c>
      <c r="Z96" s="261" t="str">
        <f t="shared" si="219"/>
        <v/>
      </c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5"/>
      <c r="CY96" s="185"/>
      <c r="CZ96" s="185"/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  <c r="DL96" s="185"/>
      <c r="DM96" s="185"/>
      <c r="DN96" s="185"/>
      <c r="DO96" s="185"/>
      <c r="DP96" s="185"/>
      <c r="DQ96" s="185"/>
      <c r="DR96" s="185"/>
      <c r="DS96" s="185"/>
      <c r="DT96" s="185"/>
      <c r="DU96" s="185"/>
      <c r="DV96" s="185"/>
      <c r="DW96" s="185"/>
      <c r="DX96" s="185"/>
      <c r="DY96" s="185"/>
      <c r="DZ96" s="185"/>
      <c r="EA96" s="185"/>
      <c r="EB96" s="185"/>
      <c r="EC96" s="185"/>
      <c r="ED96" s="185"/>
      <c r="EE96" s="185"/>
      <c r="EF96" s="185"/>
      <c r="EG96" s="185"/>
      <c r="EH96" s="185"/>
      <c r="EI96" s="185"/>
      <c r="EJ96" s="185"/>
      <c r="EK96" s="185"/>
      <c r="EL96" s="185"/>
      <c r="EM96" s="185"/>
      <c r="EN96" s="185"/>
      <c r="EO96" s="185"/>
      <c r="EP96" s="185"/>
      <c r="EQ96" s="185"/>
      <c r="ER96" s="185"/>
      <c r="ES96" s="185"/>
      <c r="ET96" s="185"/>
      <c r="EU96" s="185"/>
      <c r="EV96" s="185"/>
      <c r="EW96" s="185"/>
      <c r="EX96" s="185"/>
      <c r="EY96" s="185"/>
      <c r="EZ96" s="185"/>
      <c r="FA96" s="185"/>
      <c r="FB96" s="185"/>
      <c r="FC96" s="185"/>
      <c r="FD96" s="185"/>
      <c r="FE96" s="185"/>
      <c r="FF96" s="185"/>
      <c r="FG96" s="185"/>
      <c r="FH96" s="185"/>
      <c r="FI96" s="185"/>
      <c r="FJ96" s="185"/>
      <c r="FK96" s="185"/>
      <c r="FL96" s="185"/>
      <c r="FM96" s="185"/>
      <c r="FN96" s="185"/>
      <c r="FO96" s="185"/>
      <c r="FP96" s="185"/>
      <c r="FQ96" s="185"/>
      <c r="FR96" s="185"/>
      <c r="FS96" s="185"/>
      <c r="FT96" s="185"/>
      <c r="FU96" s="185"/>
      <c r="FV96" s="185"/>
      <c r="FW96" s="185"/>
      <c r="FX96" s="185"/>
      <c r="FY96" s="185"/>
      <c r="FZ96" s="185"/>
      <c r="GA96" s="185"/>
      <c r="GB96" s="185"/>
      <c r="GC96" s="185"/>
      <c r="GD96" s="185"/>
      <c r="GE96" s="185"/>
      <c r="GF96" s="185"/>
      <c r="GG96" s="185"/>
      <c r="GH96" s="185"/>
    </row>
    <row r="97" spans="1:190" s="195" customFormat="1" ht="30.75" customHeight="1" x14ac:dyDescent="0.25">
      <c r="A97" s="257"/>
      <c r="B97" s="295"/>
      <c r="C97" s="279" t="s">
        <v>362</v>
      </c>
      <c r="D97" s="295" t="s">
        <v>147</v>
      </c>
      <c r="E97" s="297" t="s">
        <v>361</v>
      </c>
      <c r="F97" s="556">
        <v>208.4</v>
      </c>
      <c r="G97" s="414">
        <v>208.4</v>
      </c>
      <c r="H97" s="418">
        <v>208.3</v>
      </c>
      <c r="I97" s="554">
        <f>H97/H6</f>
        <v>1.7159780374582439E-3</v>
      </c>
      <c r="J97" s="473">
        <f t="shared" ref="J97" si="233">H97-G97</f>
        <v>-9.9999999999994316E-2</v>
      </c>
      <c r="K97" s="555">
        <f t="shared" ref="K97" si="234">H97/G97</f>
        <v>0.99952015355086377</v>
      </c>
      <c r="L97" s="779"/>
      <c r="M97" s="778"/>
      <c r="N97" s="414"/>
      <c r="O97" s="508"/>
      <c r="P97" s="473">
        <f t="shared" ref="P97" si="235">O97-N97</f>
        <v>0</v>
      </c>
      <c r="Q97" s="555"/>
      <c r="R97" s="495">
        <f t="shared" ref="R97" si="236">SUM(F97,L97)</f>
        <v>208.4</v>
      </c>
      <c r="S97" s="473">
        <f t="shared" ref="S97" si="237">SUM(F97,M97)</f>
        <v>208.4</v>
      </c>
      <c r="T97" s="473">
        <f t="shared" ref="T97" si="238">SUM(G97,N97)</f>
        <v>208.4</v>
      </c>
      <c r="U97" s="474">
        <f t="shared" ref="U97" si="239">SUM(H97,O97)</f>
        <v>208.3</v>
      </c>
      <c r="V97" s="473">
        <f t="shared" ref="V97" si="240">U97-T97</f>
        <v>-9.9999999999994316E-2</v>
      </c>
      <c r="W97" s="492">
        <f t="shared" si="3"/>
        <v>0.99952015355086377</v>
      </c>
      <c r="X97" s="278"/>
      <c r="Y97" s="354"/>
      <c r="Z97" s="261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5"/>
      <c r="EM97" s="185"/>
      <c r="EN97" s="185"/>
      <c r="EO97" s="185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5"/>
      <c r="FC97" s="185"/>
      <c r="FD97" s="185"/>
      <c r="FE97" s="185"/>
      <c r="FF97" s="185"/>
      <c r="FG97" s="185"/>
      <c r="FH97" s="185"/>
      <c r="FI97" s="185"/>
      <c r="FJ97" s="185"/>
      <c r="FK97" s="185"/>
      <c r="FL97" s="185"/>
      <c r="FM97" s="185"/>
      <c r="FN97" s="185"/>
      <c r="FO97" s="185"/>
      <c r="FP97" s="185"/>
      <c r="FQ97" s="185"/>
      <c r="FR97" s="185"/>
      <c r="FS97" s="185"/>
      <c r="FT97" s="185"/>
      <c r="FU97" s="185"/>
      <c r="FV97" s="185"/>
      <c r="FW97" s="185"/>
      <c r="FX97" s="185"/>
      <c r="FY97" s="185"/>
      <c r="FZ97" s="185"/>
      <c r="GA97" s="185"/>
      <c r="GB97" s="185"/>
      <c r="GC97" s="185"/>
      <c r="GD97" s="185"/>
      <c r="GE97" s="185"/>
      <c r="GF97" s="185"/>
      <c r="GG97" s="185"/>
      <c r="GH97" s="185"/>
    </row>
    <row r="98" spans="1:190" s="284" customFormat="1" ht="43.9" customHeight="1" x14ac:dyDescent="0.25">
      <c r="A98" s="333"/>
      <c r="B98" s="334"/>
      <c r="C98" s="334"/>
      <c r="D98" s="311"/>
      <c r="E98" s="332" t="s">
        <v>457</v>
      </c>
      <c r="F98" s="935">
        <v>208.4</v>
      </c>
      <c r="G98" s="437">
        <v>208.4</v>
      </c>
      <c r="H98" s="441">
        <v>208.3</v>
      </c>
      <c r="I98" s="485">
        <f>H98/H6</f>
        <v>1.7159780374582439E-3</v>
      </c>
      <c r="J98" s="434">
        <f t="shared" ref="J98" si="241">H98-G98</f>
        <v>-9.9999999999994316E-2</v>
      </c>
      <c r="K98" s="547">
        <f t="shared" ref="K98" si="242">H98/G98</f>
        <v>0.99952015355086377</v>
      </c>
      <c r="L98" s="854"/>
      <c r="M98" s="855"/>
      <c r="N98" s="557"/>
      <c r="O98" s="499"/>
      <c r="P98" s="434">
        <f t="shared" ref="P98" si="243">O98-N98</f>
        <v>0</v>
      </c>
      <c r="Q98" s="547"/>
      <c r="R98" s="440">
        <f t="shared" ref="R98" si="244">SUM(F98,L98)</f>
        <v>208.4</v>
      </c>
      <c r="S98" s="434">
        <f t="shared" ref="S98" si="245">SUM(F98,M98)</f>
        <v>208.4</v>
      </c>
      <c r="T98" s="434">
        <f t="shared" ref="T98" si="246">SUM(G98,N98)</f>
        <v>208.4</v>
      </c>
      <c r="U98" s="558">
        <f t="shared" ref="U98" si="247">SUM(H98,O98)</f>
        <v>208.3</v>
      </c>
      <c r="V98" s="434">
        <f t="shared" ref="V98" si="248">U98-T98</f>
        <v>-9.9999999999994316E-2</v>
      </c>
      <c r="W98" s="442">
        <f t="shared" si="3"/>
        <v>0.99952015355086377</v>
      </c>
      <c r="X98" s="281"/>
      <c r="Y98" s="355"/>
      <c r="Z98" s="253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  <c r="EO98" s="283"/>
      <c r="EP98" s="283"/>
      <c r="EQ98" s="283"/>
      <c r="ER98" s="283"/>
      <c r="ES98" s="283"/>
      <c r="ET98" s="283"/>
      <c r="EU98" s="283"/>
      <c r="EV98" s="283"/>
      <c r="EW98" s="283"/>
      <c r="EX98" s="283"/>
      <c r="EY98" s="283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3"/>
      <c r="FQ98" s="283"/>
      <c r="FR98" s="283"/>
      <c r="FS98" s="283"/>
      <c r="FT98" s="283"/>
      <c r="FU98" s="283"/>
      <c r="FV98" s="283"/>
      <c r="FW98" s="283"/>
      <c r="FX98" s="283"/>
      <c r="FY98" s="283"/>
      <c r="FZ98" s="283"/>
      <c r="GA98" s="283"/>
      <c r="GB98" s="283"/>
      <c r="GC98" s="283"/>
      <c r="GD98" s="283"/>
      <c r="GE98" s="283"/>
      <c r="GF98" s="283"/>
      <c r="GG98" s="283"/>
      <c r="GH98" s="283"/>
    </row>
    <row r="99" spans="1:190" ht="21.75" customHeight="1" thickBot="1" x14ac:dyDescent="0.3">
      <c r="A99" s="42"/>
      <c r="B99" s="26" t="s">
        <v>103</v>
      </c>
      <c r="C99" s="69" t="s">
        <v>342</v>
      </c>
      <c r="D99" s="69" t="s">
        <v>147</v>
      </c>
      <c r="E99" s="163" t="s">
        <v>343</v>
      </c>
      <c r="F99" s="536">
        <v>2404.5</v>
      </c>
      <c r="G99" s="559">
        <v>601.20000000000005</v>
      </c>
      <c r="H99" s="418">
        <v>392.5</v>
      </c>
      <c r="I99" s="545">
        <f>H99/H6</f>
        <v>3.2334199697664941E-3</v>
      </c>
      <c r="J99" s="411">
        <f>H99-G99</f>
        <v>-208.70000000000005</v>
      </c>
      <c r="K99" s="546">
        <f>H99/G99</f>
        <v>0.65286094477711243</v>
      </c>
      <c r="L99" s="768"/>
      <c r="M99" s="778"/>
      <c r="N99" s="415"/>
      <c r="O99" s="508"/>
      <c r="P99" s="415">
        <f>O99-N99</f>
        <v>0</v>
      </c>
      <c r="Q99" s="416"/>
      <c r="R99" s="417">
        <f>SUM(F99,L99)</f>
        <v>2404.5</v>
      </c>
      <c r="S99" s="473">
        <f t="shared" ref="S99:U99" si="249">SUM(F99,M99)</f>
        <v>2404.5</v>
      </c>
      <c r="T99" s="425">
        <f t="shared" si="249"/>
        <v>601.20000000000005</v>
      </c>
      <c r="U99" s="474">
        <f t="shared" si="249"/>
        <v>392.5</v>
      </c>
      <c r="V99" s="425">
        <f>U99-T99</f>
        <v>-208.70000000000005</v>
      </c>
      <c r="W99" s="483">
        <f t="shared" si="3"/>
        <v>0.65286094477711243</v>
      </c>
      <c r="X99" s="14"/>
      <c r="Y99" s="354" t="str">
        <f t="shared" si="218"/>
        <v/>
      </c>
      <c r="Z99" s="169" t="str">
        <f t="shared" si="219"/>
        <v/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190" s="133" customFormat="1" ht="27" customHeight="1" thickBot="1" x14ac:dyDescent="0.3">
      <c r="A100" s="40">
        <v>4</v>
      </c>
      <c r="B100" s="33" t="s">
        <v>22</v>
      </c>
      <c r="C100" s="33" t="s">
        <v>253</v>
      </c>
      <c r="D100" s="33"/>
      <c r="E100" s="349" t="s">
        <v>344</v>
      </c>
      <c r="F100" s="382">
        <f>SUM(F101:F102,F104:F105)</f>
        <v>7217.7</v>
      </c>
      <c r="G100" s="560">
        <f t="shared" ref="G100:H100" si="250">SUM(G101:G102,G104:G105)</f>
        <v>1829.9</v>
      </c>
      <c r="H100" s="371">
        <f t="shared" si="250"/>
        <v>1417.8</v>
      </c>
      <c r="I100" s="466">
        <f>H100/H6</f>
        <v>1.167985435193614E-2</v>
      </c>
      <c r="J100" s="467">
        <f t="shared" ref="J100" si="251">H100-G100</f>
        <v>-412.10000000000014</v>
      </c>
      <c r="K100" s="561">
        <f>H100/G100</f>
        <v>0.77479643696376843</v>
      </c>
      <c r="L100" s="382">
        <f>SUM(L101:L102,L104:L105)</f>
        <v>445.6</v>
      </c>
      <c r="M100" s="560">
        <f t="shared" ref="M100" si="252">SUM(M101:M102,M104:M105)</f>
        <v>526.09999999999991</v>
      </c>
      <c r="N100" s="379">
        <f t="shared" ref="N100:O100" si="253">SUM(N101:N102,N104:N105)</f>
        <v>137.70000000000002</v>
      </c>
      <c r="O100" s="371">
        <f t="shared" si="253"/>
        <v>75</v>
      </c>
      <c r="P100" s="464">
        <f t="shared" si="214"/>
        <v>-62.700000000000017</v>
      </c>
      <c r="Q100" s="465">
        <f>O100/N100</f>
        <v>0.5446623093681916</v>
      </c>
      <c r="R100" s="382">
        <f>SUM(R101:R102,R104:R105)</f>
        <v>7663.3</v>
      </c>
      <c r="S100" s="560">
        <f t="shared" ref="S100" si="254">SUM(S101:S102,S104:S105)</f>
        <v>7743.8</v>
      </c>
      <c r="T100" s="379">
        <f t="shared" ref="T100" si="255">SUM(T101:T102,T104:T105)</f>
        <v>1967.6</v>
      </c>
      <c r="U100" s="371">
        <f t="shared" ref="U100" si="256">SUM(U101:U102,U104:U105)</f>
        <v>1492.8</v>
      </c>
      <c r="V100" s="464">
        <f>SUM(V101,V102,V104,V105)</f>
        <v>-474.80000000000007</v>
      </c>
      <c r="W100" s="395">
        <f t="shared" si="3"/>
        <v>0.75869079081114044</v>
      </c>
      <c r="X100" s="23"/>
      <c r="Y100" s="354" t="str">
        <f t="shared" si="218"/>
        <v/>
      </c>
      <c r="Z100" s="169" t="str">
        <f t="shared" si="219"/>
        <v/>
      </c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</row>
    <row r="101" spans="1:190" ht="24.75" customHeight="1" x14ac:dyDescent="0.25">
      <c r="A101" s="41"/>
      <c r="B101" s="30" t="s">
        <v>47</v>
      </c>
      <c r="C101" s="27" t="s">
        <v>346</v>
      </c>
      <c r="D101" s="27" t="s">
        <v>153</v>
      </c>
      <c r="E101" s="127" t="s">
        <v>345</v>
      </c>
      <c r="F101" s="402">
        <v>3123.8</v>
      </c>
      <c r="G101" s="562">
        <v>845.6</v>
      </c>
      <c r="H101" s="474">
        <v>690.4</v>
      </c>
      <c r="I101" s="545">
        <f>H101/H6</f>
        <v>5.6875239417242991E-3</v>
      </c>
      <c r="J101" s="411">
        <f t="shared" si="216"/>
        <v>-155.20000000000005</v>
      </c>
      <c r="K101" s="563">
        <f>H101/G101</f>
        <v>0.81646168401135288</v>
      </c>
      <c r="L101" s="562">
        <v>182.4</v>
      </c>
      <c r="M101" s="473">
        <v>229.2</v>
      </c>
      <c r="N101" s="473">
        <v>81.7</v>
      </c>
      <c r="O101" s="474">
        <v>47.1</v>
      </c>
      <c r="P101" s="425">
        <f t="shared" ref="P101:P106" si="257">O101-N101</f>
        <v>-34.6</v>
      </c>
      <c r="Q101" s="430">
        <f t="shared" ref="Q101:Q104" si="258">O101/N101</f>
        <v>0.57649938800489597</v>
      </c>
      <c r="R101" s="417">
        <f t="shared" si="4"/>
        <v>3306.2000000000003</v>
      </c>
      <c r="S101" s="473">
        <f t="shared" si="5"/>
        <v>3353</v>
      </c>
      <c r="T101" s="425">
        <f>SUM(G101,N101)</f>
        <v>927.30000000000007</v>
      </c>
      <c r="U101" s="474">
        <f t="shared" si="6"/>
        <v>737.5</v>
      </c>
      <c r="V101" s="425">
        <f t="shared" si="2"/>
        <v>-189.80000000000007</v>
      </c>
      <c r="W101" s="407">
        <f t="shared" si="3"/>
        <v>0.79531974549768136</v>
      </c>
      <c r="X101" s="14"/>
      <c r="Y101" s="354" t="str">
        <f t="shared" si="218"/>
        <v/>
      </c>
      <c r="Z101" s="169" t="str">
        <f t="shared" si="219"/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190" ht="31.5" customHeight="1" x14ac:dyDescent="0.25">
      <c r="A102" s="42"/>
      <c r="B102" s="26" t="s">
        <v>64</v>
      </c>
      <c r="C102" s="202" t="s">
        <v>152</v>
      </c>
      <c r="D102" s="27" t="s">
        <v>154</v>
      </c>
      <c r="E102" s="123" t="s">
        <v>347</v>
      </c>
      <c r="F102" s="413">
        <v>1688.8</v>
      </c>
      <c r="G102" s="443">
        <v>492.7</v>
      </c>
      <c r="H102" s="418">
        <v>356.2</v>
      </c>
      <c r="I102" s="410">
        <f>H102/H6</f>
        <v>2.9343801101422294E-3</v>
      </c>
      <c r="J102" s="411">
        <f t="shared" si="216"/>
        <v>-136.5</v>
      </c>
      <c r="K102" s="419">
        <f>H102/G102</f>
        <v>0.72295514511873349</v>
      </c>
      <c r="L102" s="443">
        <v>116.8</v>
      </c>
      <c r="M102" s="415">
        <v>128.19999999999999</v>
      </c>
      <c r="N102" s="415">
        <v>38.1</v>
      </c>
      <c r="O102" s="418">
        <v>23.4</v>
      </c>
      <c r="P102" s="415">
        <f t="shared" si="257"/>
        <v>-14.700000000000003</v>
      </c>
      <c r="Q102" s="416">
        <f t="shared" si="258"/>
        <v>0.6141732283464566</v>
      </c>
      <c r="R102" s="417">
        <f t="shared" ref="R102:R202" si="259">SUM(F102,L102)</f>
        <v>1805.6</v>
      </c>
      <c r="S102" s="414">
        <f t="shared" ref="S102:S202" si="260">SUM(F102,M102)</f>
        <v>1817</v>
      </c>
      <c r="T102" s="415">
        <f t="shared" ref="T102:T202" si="261">SUM(G102,N102)</f>
        <v>530.79999999999995</v>
      </c>
      <c r="U102" s="418">
        <f t="shared" ref="U102:U202" si="262">SUM(H102,O102)</f>
        <v>379.59999999999997</v>
      </c>
      <c r="V102" s="415">
        <f t="shared" ref="V102:V202" si="263">U102-T102</f>
        <v>-151.19999999999999</v>
      </c>
      <c r="W102" s="419">
        <f t="shared" ref="W102:W169" si="264">U102/T102</f>
        <v>0.71514694800301426</v>
      </c>
      <c r="X102" s="14"/>
      <c r="Y102" s="354" t="str">
        <f t="shared" si="218"/>
        <v/>
      </c>
      <c r="Z102" s="169" t="str">
        <f t="shared" si="219"/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190" s="177" customFormat="1" ht="31.5" hidden="1" customHeight="1" x14ac:dyDescent="0.25">
      <c r="A103" s="308"/>
      <c r="B103" s="311"/>
      <c r="C103" s="314"/>
      <c r="D103" s="314"/>
      <c r="E103" s="318" t="s">
        <v>432</v>
      </c>
      <c r="F103" s="436">
        <v>91.6</v>
      </c>
      <c r="G103" s="887">
        <v>91.6</v>
      </c>
      <c r="H103" s="441">
        <v>91.6</v>
      </c>
      <c r="I103" s="488">
        <f>H103/H6</f>
        <v>7.5460195982321226E-4</v>
      </c>
      <c r="J103" s="434">
        <f t="shared" ref="J103" si="265">H103-G103</f>
        <v>0</v>
      </c>
      <c r="K103" s="487">
        <f>H103/G103</f>
        <v>1</v>
      </c>
      <c r="L103" s="887"/>
      <c r="M103" s="437"/>
      <c r="N103" s="437"/>
      <c r="O103" s="441"/>
      <c r="P103" s="437"/>
      <c r="Q103" s="435"/>
      <c r="R103" s="440">
        <f t="shared" ref="R103" si="266">SUM(F103,L103)</f>
        <v>91.6</v>
      </c>
      <c r="S103" s="437">
        <f t="shared" ref="S103" si="267">SUM(F103,M103)</f>
        <v>91.6</v>
      </c>
      <c r="T103" s="437">
        <f t="shared" ref="T103" si="268">SUM(G103,N103)</f>
        <v>91.6</v>
      </c>
      <c r="U103" s="441">
        <f t="shared" ref="U103" si="269">SUM(H103,O103)</f>
        <v>91.6</v>
      </c>
      <c r="V103" s="437">
        <f t="shared" ref="V103" si="270">U103-T103</f>
        <v>0</v>
      </c>
      <c r="W103" s="487">
        <f t="shared" ref="W103" si="271">U103/T103</f>
        <v>1</v>
      </c>
      <c r="X103" s="172"/>
      <c r="Y103" s="355"/>
      <c r="Z103" s="173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5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75"/>
      <c r="FW103" s="175"/>
      <c r="FX103" s="175"/>
      <c r="FY103" s="175"/>
      <c r="FZ103" s="175"/>
      <c r="GA103" s="175"/>
      <c r="GB103" s="175"/>
      <c r="GC103" s="175"/>
      <c r="GD103" s="175"/>
      <c r="GE103" s="175"/>
      <c r="GF103" s="175"/>
      <c r="GG103" s="175"/>
      <c r="GH103" s="175"/>
    </row>
    <row r="104" spans="1:190" ht="31.5" customHeight="1" x14ac:dyDescent="0.25">
      <c r="A104" s="42"/>
      <c r="B104" s="26" t="s">
        <v>48</v>
      </c>
      <c r="C104" s="27" t="s">
        <v>349</v>
      </c>
      <c r="D104" s="27" t="s">
        <v>155</v>
      </c>
      <c r="E104" s="127" t="s">
        <v>350</v>
      </c>
      <c r="F104" s="413">
        <v>1544.9</v>
      </c>
      <c r="G104" s="443">
        <v>411.6</v>
      </c>
      <c r="H104" s="418">
        <v>347.8</v>
      </c>
      <c r="I104" s="410">
        <f>H104/H6</f>
        <v>2.8651808037828959E-3</v>
      </c>
      <c r="J104" s="411">
        <f t="shared" si="216"/>
        <v>-63.800000000000011</v>
      </c>
      <c r="K104" s="419">
        <f t="shared" ref="K104:K116" si="272">H104/G104</f>
        <v>0.84499514091350825</v>
      </c>
      <c r="L104" s="443">
        <v>146.4</v>
      </c>
      <c r="M104" s="414">
        <v>168.7</v>
      </c>
      <c r="N104" s="415">
        <v>17.899999999999999</v>
      </c>
      <c r="O104" s="418">
        <v>4.5</v>
      </c>
      <c r="P104" s="415">
        <f t="shared" si="257"/>
        <v>-13.399999999999999</v>
      </c>
      <c r="Q104" s="416">
        <f t="shared" si="258"/>
        <v>0.25139664804469275</v>
      </c>
      <c r="R104" s="417">
        <f t="shared" si="259"/>
        <v>1691.3000000000002</v>
      </c>
      <c r="S104" s="414">
        <f t="shared" si="260"/>
        <v>1713.6000000000001</v>
      </c>
      <c r="T104" s="415">
        <f t="shared" si="261"/>
        <v>429.5</v>
      </c>
      <c r="U104" s="418">
        <f t="shared" si="262"/>
        <v>352.3</v>
      </c>
      <c r="V104" s="415">
        <f t="shared" si="263"/>
        <v>-77.199999999999989</v>
      </c>
      <c r="W104" s="419">
        <f t="shared" si="264"/>
        <v>0.82025611175785795</v>
      </c>
      <c r="X104" s="14"/>
      <c r="Y104" s="354" t="str">
        <f t="shared" si="218"/>
        <v/>
      </c>
      <c r="Z104" s="169" t="str">
        <f t="shared" si="219"/>
        <v/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190" ht="24.75" customHeight="1" thickBot="1" x14ac:dyDescent="0.3">
      <c r="A105" s="43"/>
      <c r="B105" s="31" t="s">
        <v>49</v>
      </c>
      <c r="C105" s="27" t="s">
        <v>351</v>
      </c>
      <c r="D105" s="27" t="s">
        <v>155</v>
      </c>
      <c r="E105" s="128" t="s">
        <v>352</v>
      </c>
      <c r="F105" s="564">
        <v>860.2</v>
      </c>
      <c r="G105" s="455">
        <v>80</v>
      </c>
      <c r="H105" s="565">
        <v>23.4</v>
      </c>
      <c r="I105" s="729">
        <f>H105/H6</f>
        <v>1.9276949628671579E-4</v>
      </c>
      <c r="J105" s="566">
        <f t="shared" si="216"/>
        <v>-56.6</v>
      </c>
      <c r="K105" s="529">
        <f t="shared" si="272"/>
        <v>0.29249999999999998</v>
      </c>
      <c r="L105" s="856"/>
      <c r="M105" s="857"/>
      <c r="N105" s="454"/>
      <c r="O105" s="785"/>
      <c r="P105" s="454">
        <f t="shared" si="257"/>
        <v>0</v>
      </c>
      <c r="Q105" s="567"/>
      <c r="R105" s="536">
        <f t="shared" si="259"/>
        <v>860.2</v>
      </c>
      <c r="S105" s="537">
        <f t="shared" si="260"/>
        <v>860.2</v>
      </c>
      <c r="T105" s="455">
        <f t="shared" si="261"/>
        <v>80</v>
      </c>
      <c r="U105" s="538">
        <f t="shared" si="262"/>
        <v>23.4</v>
      </c>
      <c r="V105" s="455">
        <f t="shared" si="263"/>
        <v>-56.6</v>
      </c>
      <c r="W105" s="483">
        <f t="shared" si="264"/>
        <v>0.29249999999999998</v>
      </c>
      <c r="X105" s="14"/>
      <c r="Y105" s="354" t="str">
        <f t="shared" si="218"/>
        <v/>
      </c>
      <c r="Z105" s="169" t="str">
        <f t="shared" si="219"/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190" s="7" customFormat="1" ht="26.25" customHeight="1" thickBot="1" x14ac:dyDescent="0.3">
      <c r="A106" s="40">
        <v>5</v>
      </c>
      <c r="B106" s="34" t="s">
        <v>23</v>
      </c>
      <c r="C106" s="34" t="s">
        <v>255</v>
      </c>
      <c r="D106" s="34"/>
      <c r="E106" s="350" t="s">
        <v>75</v>
      </c>
      <c r="F106" s="463">
        <f>SUM(F108,F109,F111)</f>
        <v>2602.6000000000004</v>
      </c>
      <c r="G106" s="560">
        <f>SUM(G108,G109,G111)</f>
        <v>764.3</v>
      </c>
      <c r="H106" s="371">
        <f>SUM(H108,H109,H111)</f>
        <v>521</v>
      </c>
      <c r="I106" s="542">
        <f>H106/H6</f>
        <v>4.2920045968110661E-3</v>
      </c>
      <c r="J106" s="467">
        <f t="shared" si="216"/>
        <v>-243.29999999999995</v>
      </c>
      <c r="K106" s="568">
        <f t="shared" si="272"/>
        <v>0.68166950150464478</v>
      </c>
      <c r="L106" s="463">
        <f>SUM(L108,L109,L111)</f>
        <v>41.4</v>
      </c>
      <c r="M106" s="379">
        <f>SUM(M108,M109,M111)</f>
        <v>41.4</v>
      </c>
      <c r="N106" s="464">
        <f>SUM(N108,N109,N111)</f>
        <v>0</v>
      </c>
      <c r="O106" s="371">
        <f>SUM(O108,O109,O111)</f>
        <v>0</v>
      </c>
      <c r="P106" s="464">
        <f t="shared" si="257"/>
        <v>0</v>
      </c>
      <c r="Q106" s="465"/>
      <c r="R106" s="540">
        <f>SUM(R108,R109,R111)</f>
        <v>2644</v>
      </c>
      <c r="S106" s="569">
        <f>SUM(S108,S109,S111)</f>
        <v>2644</v>
      </c>
      <c r="T106" s="541">
        <f>SUM(T108,T109,T111)</f>
        <v>764.3</v>
      </c>
      <c r="U106" s="543">
        <f>SUM(U108,U109,U111)</f>
        <v>521</v>
      </c>
      <c r="V106" s="464">
        <f>SUM(V108,V109,V111)</f>
        <v>-243.29999999999995</v>
      </c>
      <c r="W106" s="395">
        <f t="shared" si="264"/>
        <v>0.68166950150464478</v>
      </c>
      <c r="X106" s="14"/>
      <c r="Y106" s="354" t="str">
        <f t="shared" si="218"/>
        <v/>
      </c>
      <c r="Z106" s="169" t="str">
        <f t="shared" si="219"/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1:190" ht="22.5" hidden="1" customHeight="1" thickBot="1" x14ac:dyDescent="0.3">
      <c r="A107" s="41"/>
      <c r="B107" s="30" t="s">
        <v>60</v>
      </c>
      <c r="C107" s="69" t="s">
        <v>156</v>
      </c>
      <c r="D107" s="69"/>
      <c r="E107" s="129" t="s">
        <v>157</v>
      </c>
      <c r="F107" s="786"/>
      <c r="G107" s="787"/>
      <c r="H107" s="776"/>
      <c r="I107" s="545">
        <f>H107/H6</f>
        <v>0</v>
      </c>
      <c r="J107" s="411">
        <f t="shared" si="216"/>
        <v>0</v>
      </c>
      <c r="K107" s="546" t="e">
        <f t="shared" si="272"/>
        <v>#DIV/0!</v>
      </c>
      <c r="L107" s="786"/>
      <c r="M107" s="850"/>
      <c r="N107" s="425"/>
      <c r="O107" s="776"/>
      <c r="P107" s="425"/>
      <c r="Q107" s="430"/>
      <c r="R107" s="417">
        <f>SUM(F107,L107)</f>
        <v>0</v>
      </c>
      <c r="S107" s="414">
        <f t="shared" ref="S107:U110" si="273">SUM(F107,M107)</f>
        <v>0</v>
      </c>
      <c r="T107" s="415">
        <f t="shared" si="273"/>
        <v>0</v>
      </c>
      <c r="U107" s="418">
        <f t="shared" si="273"/>
        <v>0</v>
      </c>
      <c r="V107" s="415">
        <f>U107-T107</f>
        <v>0</v>
      </c>
      <c r="W107" s="395" t="e">
        <f t="shared" si="264"/>
        <v>#DIV/0!</v>
      </c>
      <c r="X107" s="14"/>
      <c r="Y107" s="354" t="str">
        <f t="shared" si="218"/>
        <v/>
      </c>
      <c r="Z107" s="169" t="str">
        <f t="shared" si="219"/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190" ht="29.25" customHeight="1" x14ac:dyDescent="0.25">
      <c r="A108" s="43"/>
      <c r="B108" s="30" t="s">
        <v>60</v>
      </c>
      <c r="C108" s="69" t="s">
        <v>158</v>
      </c>
      <c r="D108" s="69" t="s">
        <v>159</v>
      </c>
      <c r="E108" s="124" t="s">
        <v>160</v>
      </c>
      <c r="F108" s="570">
        <v>248.4</v>
      </c>
      <c r="G108" s="443">
        <v>103.6</v>
      </c>
      <c r="H108" s="418">
        <v>80.2</v>
      </c>
      <c r="I108" s="384">
        <f>H108/H6</f>
        <v>6.6068861547840206E-4</v>
      </c>
      <c r="J108" s="456">
        <f t="shared" si="216"/>
        <v>-23.399999999999991</v>
      </c>
      <c r="K108" s="419">
        <f t="shared" si="272"/>
        <v>0.77413127413127425</v>
      </c>
      <c r="L108" s="768"/>
      <c r="M108" s="778"/>
      <c r="N108" s="415"/>
      <c r="O108" s="508"/>
      <c r="P108" s="415"/>
      <c r="Q108" s="416"/>
      <c r="R108" s="413">
        <f>SUM(F108,L108)</f>
        <v>248.4</v>
      </c>
      <c r="S108" s="414">
        <f t="shared" si="273"/>
        <v>248.4</v>
      </c>
      <c r="T108" s="415">
        <f t="shared" si="273"/>
        <v>103.6</v>
      </c>
      <c r="U108" s="418">
        <f t="shared" si="273"/>
        <v>80.2</v>
      </c>
      <c r="V108" s="415">
        <f>U108-T108</f>
        <v>-23.399999999999991</v>
      </c>
      <c r="W108" s="419">
        <f t="shared" si="264"/>
        <v>0.77413127413127425</v>
      </c>
      <c r="X108" s="14"/>
      <c r="Y108" s="354" t="str">
        <f t="shared" si="218"/>
        <v/>
      </c>
      <c r="Z108" s="169" t="str">
        <f t="shared" si="219"/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190" ht="29.25" customHeight="1" x14ac:dyDescent="0.25">
      <c r="A109" s="42"/>
      <c r="B109" s="30" t="s">
        <v>60</v>
      </c>
      <c r="C109" s="69" t="s">
        <v>161</v>
      </c>
      <c r="D109" s="69" t="s">
        <v>159</v>
      </c>
      <c r="E109" s="124" t="s">
        <v>162</v>
      </c>
      <c r="F109" s="571">
        <v>132.30000000000001</v>
      </c>
      <c r="G109" s="443">
        <v>95.4</v>
      </c>
      <c r="H109" s="418">
        <v>25.5</v>
      </c>
      <c r="I109" s="729">
        <f>H109/H6</f>
        <v>2.1006932287654929E-4</v>
      </c>
      <c r="J109" s="456">
        <f t="shared" si="216"/>
        <v>-69.900000000000006</v>
      </c>
      <c r="K109" s="419">
        <f t="shared" si="272"/>
        <v>0.26729559748427673</v>
      </c>
      <c r="L109" s="768"/>
      <c r="M109" s="778"/>
      <c r="N109" s="415"/>
      <c r="O109" s="508"/>
      <c r="P109" s="415"/>
      <c r="Q109" s="416"/>
      <c r="R109" s="413">
        <f>SUM(F109,L109)</f>
        <v>132.30000000000001</v>
      </c>
      <c r="S109" s="414">
        <f t="shared" si="273"/>
        <v>132.30000000000001</v>
      </c>
      <c r="T109" s="415">
        <f t="shared" si="273"/>
        <v>95.4</v>
      </c>
      <c r="U109" s="418">
        <f t="shared" si="273"/>
        <v>25.5</v>
      </c>
      <c r="V109" s="415">
        <f>U109-T109</f>
        <v>-69.900000000000006</v>
      </c>
      <c r="W109" s="419">
        <f t="shared" si="264"/>
        <v>0.26729559748427673</v>
      </c>
      <c r="X109" s="14"/>
      <c r="Y109" s="354" t="str">
        <f t="shared" si="218"/>
        <v/>
      </c>
      <c r="Z109" s="169" t="str">
        <f t="shared" si="219"/>
        <v/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190" ht="21" hidden="1" customHeight="1" thickBot="1" x14ac:dyDescent="0.3">
      <c r="A110" s="44"/>
      <c r="B110" s="26"/>
      <c r="C110" s="27" t="s">
        <v>163</v>
      </c>
      <c r="D110" s="27"/>
      <c r="E110" s="127" t="s">
        <v>164</v>
      </c>
      <c r="F110" s="413"/>
      <c r="G110" s="415"/>
      <c r="H110" s="418"/>
      <c r="I110" s="415"/>
      <c r="J110" s="425"/>
      <c r="K110" s="415">
        <f t="shared" ref="K110:Q110" si="274">SUM(K111)</f>
        <v>0.73465416592959498</v>
      </c>
      <c r="L110" s="770"/>
      <c r="M110" s="778"/>
      <c r="N110" s="415">
        <f t="shared" si="274"/>
        <v>0</v>
      </c>
      <c r="O110" s="508">
        <f t="shared" si="274"/>
        <v>0</v>
      </c>
      <c r="P110" s="415">
        <f t="shared" si="274"/>
        <v>0</v>
      </c>
      <c r="Q110" s="572">
        <f t="shared" si="274"/>
        <v>0</v>
      </c>
      <c r="R110" s="573">
        <f>SUM(F110,L110)</f>
        <v>0</v>
      </c>
      <c r="S110" s="574">
        <f t="shared" si="273"/>
        <v>0</v>
      </c>
      <c r="T110" s="575">
        <f t="shared" si="273"/>
        <v>0</v>
      </c>
      <c r="U110" s="576">
        <f t="shared" si="273"/>
        <v>0</v>
      </c>
      <c r="V110" s="575">
        <f>U110-T110</f>
        <v>0</v>
      </c>
      <c r="W110" s="419" t="e">
        <f t="shared" si="264"/>
        <v>#DIV/0!</v>
      </c>
      <c r="X110" s="14"/>
      <c r="Y110" s="354" t="str">
        <f t="shared" si="218"/>
        <v/>
      </c>
      <c r="Z110" s="169" t="str">
        <f t="shared" si="219"/>
        <v/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190" s="70" customFormat="1" ht="33" customHeight="1" thickBot="1" x14ac:dyDescent="0.3">
      <c r="A111" s="46"/>
      <c r="B111" s="151" t="s">
        <v>40</v>
      </c>
      <c r="C111" s="208" t="s">
        <v>165</v>
      </c>
      <c r="D111" s="208" t="s">
        <v>159</v>
      </c>
      <c r="E111" s="209" t="s">
        <v>166</v>
      </c>
      <c r="F111" s="564">
        <v>2221.9</v>
      </c>
      <c r="G111" s="455">
        <v>565.29999999999995</v>
      </c>
      <c r="H111" s="538">
        <v>415.3</v>
      </c>
      <c r="I111" s="577">
        <f>H111/H6</f>
        <v>3.4212466584561145E-3</v>
      </c>
      <c r="J111" s="566">
        <f t="shared" si="216"/>
        <v>-149.99999999999994</v>
      </c>
      <c r="K111" s="578">
        <f t="shared" si="272"/>
        <v>0.73465416592959498</v>
      </c>
      <c r="L111" s="536">
        <v>41.4</v>
      </c>
      <c r="M111" s="537">
        <v>41.4</v>
      </c>
      <c r="N111" s="537"/>
      <c r="O111" s="538"/>
      <c r="P111" s="455">
        <f>O111-N111</f>
        <v>0</v>
      </c>
      <c r="Q111" s="539"/>
      <c r="R111" s="573">
        <f t="shared" si="259"/>
        <v>2263.3000000000002</v>
      </c>
      <c r="S111" s="574">
        <f t="shared" si="260"/>
        <v>2263.3000000000002</v>
      </c>
      <c r="T111" s="575">
        <f t="shared" si="261"/>
        <v>565.29999999999995</v>
      </c>
      <c r="U111" s="576">
        <f t="shared" si="262"/>
        <v>415.3</v>
      </c>
      <c r="V111" s="575">
        <f t="shared" si="263"/>
        <v>-149.99999999999994</v>
      </c>
      <c r="W111" s="419">
        <f t="shared" si="264"/>
        <v>0.73465416592959498</v>
      </c>
      <c r="X111" s="14"/>
      <c r="Y111" s="354" t="str">
        <f t="shared" si="218"/>
        <v/>
      </c>
      <c r="Z111" s="169" t="str">
        <f t="shared" si="219"/>
        <v/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</row>
    <row r="112" spans="1:190" s="7" customFormat="1" ht="66.75" customHeight="1" thickBot="1" x14ac:dyDescent="0.3">
      <c r="A112" s="40">
        <v>6</v>
      </c>
      <c r="B112" s="34" t="s">
        <v>24</v>
      </c>
      <c r="C112" s="34" t="s">
        <v>353</v>
      </c>
      <c r="D112" s="34" t="s">
        <v>132</v>
      </c>
      <c r="E112" s="130" t="s">
        <v>273</v>
      </c>
      <c r="F112" s="540">
        <v>32174.5</v>
      </c>
      <c r="G112" s="464">
        <v>8588.7999999999993</v>
      </c>
      <c r="H112" s="371">
        <v>7734.2</v>
      </c>
      <c r="I112" s="542">
        <f>H112/H6</f>
        <v>6.3714437529090492E-2</v>
      </c>
      <c r="J112" s="467">
        <f t="shared" si="216"/>
        <v>-854.59999999999945</v>
      </c>
      <c r="K112" s="395">
        <f t="shared" si="272"/>
        <v>0.90049832339791358</v>
      </c>
      <c r="L112" s="560">
        <v>90.5</v>
      </c>
      <c r="M112" s="464">
        <v>94.9</v>
      </c>
      <c r="N112" s="464">
        <v>4.3</v>
      </c>
      <c r="O112" s="371">
        <v>4.3</v>
      </c>
      <c r="P112" s="464">
        <f>O112-N112</f>
        <v>0</v>
      </c>
      <c r="Q112" s="465"/>
      <c r="R112" s="463">
        <f t="shared" si="259"/>
        <v>32265</v>
      </c>
      <c r="S112" s="379">
        <f t="shared" si="260"/>
        <v>32269.4</v>
      </c>
      <c r="T112" s="464">
        <f t="shared" si="261"/>
        <v>8593.0999999999985</v>
      </c>
      <c r="U112" s="371">
        <f t="shared" si="262"/>
        <v>7738.5</v>
      </c>
      <c r="V112" s="464">
        <f t="shared" si="263"/>
        <v>-854.59999999999854</v>
      </c>
      <c r="W112" s="395">
        <f t="shared" si="264"/>
        <v>0.90054811418463665</v>
      </c>
      <c r="X112" s="14"/>
      <c r="Y112" s="354" t="str">
        <f t="shared" si="218"/>
        <v/>
      </c>
      <c r="Z112" s="169" t="str">
        <f t="shared" si="219"/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</row>
    <row r="113" spans="1:190" s="21" customFormat="1" ht="44.25" customHeight="1" thickBot="1" x14ac:dyDescent="0.3">
      <c r="A113" s="40">
        <v>7</v>
      </c>
      <c r="B113" s="34" t="s">
        <v>24</v>
      </c>
      <c r="C113" s="34" t="s">
        <v>354</v>
      </c>
      <c r="D113" s="34" t="s">
        <v>132</v>
      </c>
      <c r="E113" s="130" t="s">
        <v>355</v>
      </c>
      <c r="F113" s="540">
        <v>27718.2</v>
      </c>
      <c r="G113" s="464">
        <v>7259.1</v>
      </c>
      <c r="H113" s="371">
        <v>5943.4</v>
      </c>
      <c r="I113" s="542">
        <f>H113/H6</f>
        <v>4.8961804454293448E-2</v>
      </c>
      <c r="J113" s="467">
        <f>H113-G113</f>
        <v>-1315.7000000000007</v>
      </c>
      <c r="K113" s="395">
        <f>H113/G113</f>
        <v>0.81875163587772581</v>
      </c>
      <c r="L113" s="560">
        <v>214.3</v>
      </c>
      <c r="M113" s="464">
        <v>214.3</v>
      </c>
      <c r="N113" s="464">
        <v>127.4</v>
      </c>
      <c r="O113" s="371">
        <v>7.2</v>
      </c>
      <c r="P113" s="464">
        <f>O113-N113</f>
        <v>-120.2</v>
      </c>
      <c r="Q113" s="465">
        <f t="shared" ref="Q113" si="275">O113/N113</f>
        <v>5.6514913657770796E-2</v>
      </c>
      <c r="R113" s="463">
        <f>SUM(F113,L113)</f>
        <v>27932.5</v>
      </c>
      <c r="S113" s="379">
        <f t="shared" ref="S113:U113" si="276">SUM(F113,M113)</f>
        <v>27932.5</v>
      </c>
      <c r="T113" s="464">
        <f t="shared" si="276"/>
        <v>7386.5</v>
      </c>
      <c r="U113" s="371">
        <f t="shared" si="276"/>
        <v>5950.5999999999995</v>
      </c>
      <c r="V113" s="464">
        <f>U113-T113</f>
        <v>-1435.9000000000005</v>
      </c>
      <c r="W113" s="395">
        <f t="shared" si="264"/>
        <v>0.8056048196033303</v>
      </c>
      <c r="X113" s="14"/>
      <c r="Y113" s="354" t="str">
        <f t="shared" si="218"/>
        <v/>
      </c>
      <c r="Z113" s="169" t="str">
        <f t="shared" si="219"/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</row>
    <row r="114" spans="1:190" s="21" customFormat="1" ht="24" hidden="1" customHeight="1" thickBot="1" x14ac:dyDescent="0.3">
      <c r="A114" s="40">
        <v>8</v>
      </c>
      <c r="B114" s="34" t="s">
        <v>24</v>
      </c>
      <c r="C114" s="34" t="s">
        <v>131</v>
      </c>
      <c r="D114" s="33" t="s">
        <v>198</v>
      </c>
      <c r="E114" s="130" t="s">
        <v>424</v>
      </c>
      <c r="F114" s="775"/>
      <c r="G114" s="772"/>
      <c r="H114" s="758"/>
      <c r="I114" s="542">
        <f>H114/H6</f>
        <v>0</v>
      </c>
      <c r="J114" s="467">
        <f>H114-G114</f>
        <v>0</v>
      </c>
      <c r="K114" s="395" t="e">
        <f>H114/G114</f>
        <v>#DIV/0!</v>
      </c>
      <c r="L114" s="782"/>
      <c r="M114" s="772"/>
      <c r="N114" s="464"/>
      <c r="O114" s="758"/>
      <c r="P114" s="464">
        <f>O114-N114</f>
        <v>0</v>
      </c>
      <c r="Q114" s="465"/>
      <c r="R114" s="463">
        <f>SUM(F114,L114)</f>
        <v>0</v>
      </c>
      <c r="S114" s="379">
        <f t="shared" ref="S114" si="277">SUM(F114,M114)</f>
        <v>0</v>
      </c>
      <c r="T114" s="464">
        <f t="shared" ref="T114" si="278">SUM(G114,N114)</f>
        <v>0</v>
      </c>
      <c r="U114" s="371">
        <f t="shared" ref="U114" si="279">SUM(H114,O114)</f>
        <v>0</v>
      </c>
      <c r="V114" s="464">
        <f>U114-T114</f>
        <v>0</v>
      </c>
      <c r="W114" s="395" t="e">
        <f t="shared" ref="W114" si="280">U114/T114</f>
        <v>#DIV/0!</v>
      </c>
      <c r="X114" s="14"/>
      <c r="Y114" s="354" t="str">
        <f t="shared" ref="Y114" si="281">IF(J114&lt;=0,"",IF(J114&gt;0,"НІ"))</f>
        <v/>
      </c>
      <c r="Z114" s="169" t="str">
        <f t="shared" ref="Z114" si="282">IF(P114&lt;=0,"",IF(P114&gt;0,"НІ"))</f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</row>
    <row r="115" spans="1:190" s="21" customFormat="1" ht="24" customHeight="1" thickBot="1" x14ac:dyDescent="0.3">
      <c r="A115" s="40">
        <v>8</v>
      </c>
      <c r="B115" s="34" t="s">
        <v>51</v>
      </c>
      <c r="C115" s="34" t="s">
        <v>254</v>
      </c>
      <c r="D115" s="34"/>
      <c r="E115" s="351" t="s">
        <v>176</v>
      </c>
      <c r="F115" s="540">
        <f>SUM(F137,F136,F135,F133,F130,F125,F124,F122,F121,F116,F117,F118,F119,F120,F126,F127,F128,F134,F129)</f>
        <v>30476.3</v>
      </c>
      <c r="G115" s="541">
        <f t="shared" ref="G115:H115" si="283">SUM(G137,G136,G135,G133,G130,G125,G124,G122,G121,G116,G117,G118,G119,G120,G126,G127,G128,G134,G129)</f>
        <v>12921.3</v>
      </c>
      <c r="H115" s="371">
        <f t="shared" si="283"/>
        <v>11768.099999999999</v>
      </c>
      <c r="I115" s="568">
        <f>H115/H6</f>
        <v>9.6945756805628211E-2</v>
      </c>
      <c r="J115" s="579">
        <f>H115-G115</f>
        <v>-1153.2000000000007</v>
      </c>
      <c r="K115" s="395">
        <f t="shared" si="272"/>
        <v>0.91075201411622664</v>
      </c>
      <c r="L115" s="540">
        <f>SUM(L137,L136,L135,L133,L130,L125,L124,L122,L121,L116,L117,L118,L119,L120,L126,L127,L128,L134,L129)</f>
        <v>8834.2000000000007</v>
      </c>
      <c r="M115" s="541">
        <f t="shared" ref="M115" si="284">SUM(M137,M136,M135,M133,M130,M125,M124,M122,M121,M116,M117,M118,M119,M120,M126,M127,M128,M134,M129)</f>
        <v>8834.2000000000007</v>
      </c>
      <c r="N115" s="464">
        <f t="shared" ref="N115:O115" si="285">SUM(N137,N136,N135,N133,N130,N125,N124,N122,N121,N116,N117,N118,N119,N120,N126,N127,N128,N134,N129)</f>
        <v>2748.6</v>
      </c>
      <c r="O115" s="371">
        <f t="shared" si="285"/>
        <v>161.4</v>
      </c>
      <c r="P115" s="464">
        <f>O115-N115</f>
        <v>-2587.1999999999998</v>
      </c>
      <c r="Q115" s="465">
        <f t="shared" ref="Q115" si="286">O115/N115</f>
        <v>5.8720803318052829E-2</v>
      </c>
      <c r="R115" s="540">
        <f>SUM(R137,R136,R135,R133,R130,R125,R124,R122,R121,R116,R117,R118,R119,R120,R126,R127,R128,R134,R129)</f>
        <v>39310.5</v>
      </c>
      <c r="S115" s="541">
        <f t="shared" ref="S115" si="287">SUM(S137,S136,S135,S133,S130,S125,S124,S122,S121,S116,S117,S118,S119,S120,S126,S127,S128,S134,S129)</f>
        <v>39310.5</v>
      </c>
      <c r="T115" s="464">
        <f t="shared" ref="T115" si="288">SUM(T137,T136,T135,T133,T130,T125,T124,T122,T121,T116,T117,T118,T119,T120,T126,T127,T128,T134,T129)</f>
        <v>15669.900000000001</v>
      </c>
      <c r="U115" s="371">
        <f t="shared" ref="U115" si="289">SUM(U137,U136,U135,U133,U130,U125,U124,U122,U121,U116,U117,U118,U119,U120,U126,U127,U128,U134,U129)</f>
        <v>11929.5</v>
      </c>
      <c r="V115" s="464">
        <f>U115-T115</f>
        <v>-3740.4000000000015</v>
      </c>
      <c r="W115" s="395">
        <f t="shared" si="264"/>
        <v>0.76130032737924291</v>
      </c>
      <c r="X115" s="14"/>
      <c r="Y115" s="354" t="str">
        <f t="shared" si="218"/>
        <v/>
      </c>
      <c r="Z115" s="169" t="str">
        <f t="shared" si="219"/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</row>
    <row r="116" spans="1:190" ht="33" hidden="1" customHeight="1" thickBot="1" x14ac:dyDescent="0.3">
      <c r="A116" s="62"/>
      <c r="B116" s="64" t="s">
        <v>72</v>
      </c>
      <c r="C116" s="152" t="s">
        <v>173</v>
      </c>
      <c r="D116" s="152" t="s">
        <v>168</v>
      </c>
      <c r="E116" s="153" t="s">
        <v>174</v>
      </c>
      <c r="F116" s="786"/>
      <c r="G116" s="787"/>
      <c r="H116" s="776"/>
      <c r="I116" s="545">
        <f>H116/H6</f>
        <v>0</v>
      </c>
      <c r="J116" s="411">
        <f t="shared" si="216"/>
        <v>0</v>
      </c>
      <c r="K116" s="419" t="e">
        <f t="shared" si="272"/>
        <v>#DIV/0!</v>
      </c>
      <c r="L116" s="784"/>
      <c r="M116" s="850"/>
      <c r="N116" s="425"/>
      <c r="O116" s="776"/>
      <c r="P116" s="425">
        <f t="shared" ref="P116:P131" si="290">O116-N116</f>
        <v>0</v>
      </c>
      <c r="Q116" s="430"/>
      <c r="R116" s="417">
        <f t="shared" si="259"/>
        <v>0</v>
      </c>
      <c r="S116" s="473">
        <f t="shared" si="260"/>
        <v>0</v>
      </c>
      <c r="T116" s="425">
        <f t="shared" si="261"/>
        <v>0</v>
      </c>
      <c r="U116" s="474">
        <f t="shared" si="262"/>
        <v>0</v>
      </c>
      <c r="V116" s="425">
        <f t="shared" si="263"/>
        <v>0</v>
      </c>
      <c r="W116" s="395" t="e">
        <f t="shared" si="264"/>
        <v>#DIV/0!</v>
      </c>
      <c r="X116" s="14"/>
      <c r="Y116" s="354" t="str">
        <f t="shared" si="218"/>
        <v/>
      </c>
      <c r="Z116" s="169" t="str">
        <f t="shared" si="219"/>
        <v/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190" ht="17.45" customHeight="1" thickBot="1" x14ac:dyDescent="0.3">
      <c r="A117" s="62"/>
      <c r="B117" s="221"/>
      <c r="C117" s="152" t="s">
        <v>384</v>
      </c>
      <c r="D117" s="152" t="s">
        <v>170</v>
      </c>
      <c r="E117" s="153" t="s">
        <v>385</v>
      </c>
      <c r="F117" s="417"/>
      <c r="G117" s="425"/>
      <c r="H117" s="474"/>
      <c r="I117" s="545">
        <f>H117/H6</f>
        <v>0</v>
      </c>
      <c r="J117" s="411">
        <f t="shared" ref="J117:J120" si="291">H117-G117</f>
        <v>0</v>
      </c>
      <c r="K117" s="419"/>
      <c r="L117" s="562">
        <v>8115.2</v>
      </c>
      <c r="M117" s="473">
        <v>8115.2</v>
      </c>
      <c r="N117" s="425">
        <v>2029.6</v>
      </c>
      <c r="O117" s="474">
        <v>161.4</v>
      </c>
      <c r="P117" s="415">
        <f t="shared" si="290"/>
        <v>-1868.1999999999998</v>
      </c>
      <c r="Q117" s="416">
        <f t="shared" ref="Q117" si="292">O117/N117</f>
        <v>7.9523058730784399E-2</v>
      </c>
      <c r="R117" s="417">
        <f t="shared" si="259"/>
        <v>8115.2</v>
      </c>
      <c r="S117" s="473">
        <f t="shared" si="260"/>
        <v>8115.2</v>
      </c>
      <c r="T117" s="425">
        <f t="shared" si="261"/>
        <v>2029.6</v>
      </c>
      <c r="U117" s="474">
        <f t="shared" si="262"/>
        <v>161.4</v>
      </c>
      <c r="V117" s="425">
        <f t="shared" si="263"/>
        <v>-1868.1999999999998</v>
      </c>
      <c r="W117" s="419">
        <f t="shared" si="264"/>
        <v>7.9523058730784399E-2</v>
      </c>
      <c r="X117" s="14"/>
      <c r="Y117" s="354"/>
      <c r="Z117" s="16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190" ht="30" hidden="1" customHeight="1" thickBot="1" x14ac:dyDescent="0.3">
      <c r="A118" s="44"/>
      <c r="B118" s="302"/>
      <c r="C118" s="215" t="s">
        <v>413</v>
      </c>
      <c r="D118" s="215" t="s">
        <v>170</v>
      </c>
      <c r="E118" s="303" t="s">
        <v>412</v>
      </c>
      <c r="F118" s="417"/>
      <c r="G118" s="425"/>
      <c r="H118" s="474"/>
      <c r="I118" s="580">
        <f>H118/H6</f>
        <v>0</v>
      </c>
      <c r="J118" s="411">
        <f t="shared" ref="J118" si="293">H118-G118</f>
        <v>0</v>
      </c>
      <c r="K118" s="419" t="e">
        <f t="shared" ref="K118" si="294">H118/G118</f>
        <v>#DIV/0!</v>
      </c>
      <c r="L118" s="784"/>
      <c r="M118" s="850"/>
      <c r="N118" s="425"/>
      <c r="O118" s="776"/>
      <c r="P118" s="415">
        <f t="shared" ref="P118" si="295">O118-N118</f>
        <v>0</v>
      </c>
      <c r="Q118" s="416" t="e">
        <f t="shared" ref="Q118:Q120" si="296">O118/N118</f>
        <v>#DIV/0!</v>
      </c>
      <c r="R118" s="417">
        <f t="shared" ref="R118" si="297">SUM(F118,L118)</f>
        <v>0</v>
      </c>
      <c r="S118" s="473">
        <f t="shared" ref="S118" si="298">SUM(F118,M118)</f>
        <v>0</v>
      </c>
      <c r="T118" s="425">
        <f t="shared" ref="T118" si="299">SUM(G118,N118)</f>
        <v>0</v>
      </c>
      <c r="U118" s="474">
        <f t="shared" ref="U118" si="300">SUM(H118,O118)</f>
        <v>0</v>
      </c>
      <c r="V118" s="425">
        <f t="shared" ref="V118" si="301">U118-T118</f>
        <v>0</v>
      </c>
      <c r="W118" s="419" t="e">
        <f t="shared" si="264"/>
        <v>#DIV/0!</v>
      </c>
      <c r="X118" s="14"/>
      <c r="Y118" s="354"/>
      <c r="Z118" s="16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190" ht="18" customHeight="1" thickBot="1" x14ac:dyDescent="0.3">
      <c r="A119" s="42"/>
      <c r="B119" s="221" t="s">
        <v>72</v>
      </c>
      <c r="C119" s="69" t="s">
        <v>380</v>
      </c>
      <c r="D119" s="218" t="s">
        <v>170</v>
      </c>
      <c r="E119" s="217" t="s">
        <v>381</v>
      </c>
      <c r="F119" s="417">
        <v>400</v>
      </c>
      <c r="G119" s="425">
        <v>400</v>
      </c>
      <c r="H119" s="474"/>
      <c r="I119" s="545">
        <f>H119/H6</f>
        <v>0</v>
      </c>
      <c r="J119" s="411">
        <f t="shared" si="291"/>
        <v>-400</v>
      </c>
      <c r="K119" s="419">
        <f t="shared" ref="K119" si="302">H119/G119</f>
        <v>0</v>
      </c>
      <c r="L119" s="562">
        <v>400</v>
      </c>
      <c r="M119" s="473">
        <v>400</v>
      </c>
      <c r="N119" s="425">
        <v>400</v>
      </c>
      <c r="O119" s="474"/>
      <c r="P119" s="415">
        <f t="shared" si="290"/>
        <v>-400</v>
      </c>
      <c r="Q119" s="416">
        <f t="shared" si="296"/>
        <v>0</v>
      </c>
      <c r="R119" s="417">
        <f t="shared" ref="R119" si="303">SUM(F119,L119)</f>
        <v>800</v>
      </c>
      <c r="S119" s="473">
        <f t="shared" ref="S119" si="304">SUM(F119,M119)</f>
        <v>800</v>
      </c>
      <c r="T119" s="425">
        <f t="shared" ref="T119" si="305">SUM(G119,N119)</f>
        <v>800</v>
      </c>
      <c r="U119" s="474">
        <f t="shared" ref="U119" si="306">SUM(H119,O119)</f>
        <v>0</v>
      </c>
      <c r="V119" s="425">
        <f t="shared" ref="V119" si="307">U119-T119</f>
        <v>-800</v>
      </c>
      <c r="W119" s="419">
        <f t="shared" si="264"/>
        <v>0</v>
      </c>
      <c r="X119" s="14"/>
      <c r="Y119" s="354" t="str">
        <f t="shared" ref="Y119" si="308">IF(J119&lt;=0,"",IF(J119&gt;0,"НІ"))</f>
        <v/>
      </c>
      <c r="Z119" s="169" t="str">
        <f t="shared" ref="Z119" si="309">IF(P119&lt;=0,"",IF(P119&gt;0,"НІ"))</f>
        <v/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1:190" ht="18" customHeight="1" thickBot="1" x14ac:dyDescent="0.3">
      <c r="A120" s="41"/>
      <c r="B120" s="221" t="s">
        <v>72</v>
      </c>
      <c r="C120" s="215" t="s">
        <v>382</v>
      </c>
      <c r="D120" s="69" t="s">
        <v>170</v>
      </c>
      <c r="E120" s="216" t="s">
        <v>383</v>
      </c>
      <c r="F120" s="417">
        <v>0</v>
      </c>
      <c r="G120" s="425"/>
      <c r="H120" s="474"/>
      <c r="I120" s="545">
        <f>H120/H6</f>
        <v>0</v>
      </c>
      <c r="J120" s="411">
        <f t="shared" si="291"/>
        <v>0</v>
      </c>
      <c r="K120" s="419"/>
      <c r="L120" s="562">
        <v>319</v>
      </c>
      <c r="M120" s="473">
        <v>319</v>
      </c>
      <c r="N120" s="425">
        <v>319</v>
      </c>
      <c r="O120" s="474"/>
      <c r="P120" s="425">
        <f t="shared" ref="P120" si="310">O120-N120</f>
        <v>-319</v>
      </c>
      <c r="Q120" s="416">
        <f t="shared" si="296"/>
        <v>0</v>
      </c>
      <c r="R120" s="417">
        <f t="shared" ref="R120" si="311">SUM(F120,L120)</f>
        <v>319</v>
      </c>
      <c r="S120" s="473">
        <f t="shared" ref="S120" si="312">SUM(F120,M120)</f>
        <v>319</v>
      </c>
      <c r="T120" s="425">
        <f t="shared" ref="T120" si="313">SUM(G120,N120)</f>
        <v>319</v>
      </c>
      <c r="U120" s="474">
        <f t="shared" ref="U120" si="314">SUM(H120,O120)</f>
        <v>0</v>
      </c>
      <c r="V120" s="425">
        <f t="shared" ref="V120" si="315">U120-T120</f>
        <v>-319</v>
      </c>
      <c r="W120" s="419">
        <f t="shared" si="264"/>
        <v>0</v>
      </c>
      <c r="X120" s="14"/>
      <c r="Y120" s="354" t="str">
        <f t="shared" ref="Y120" si="316">IF(J120&lt;=0,"",IF(J120&gt;0,"НІ"))</f>
        <v/>
      </c>
      <c r="Z120" s="169" t="str">
        <f t="shared" ref="Z120" si="317">IF(P120&lt;=0,"",IF(P120&gt;0,"НІ"))</f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1:190" ht="21.75" hidden="1" customHeight="1" thickBot="1" x14ac:dyDescent="0.3">
      <c r="A121" s="42"/>
      <c r="B121" s="222" t="s">
        <v>25</v>
      </c>
      <c r="C121" s="69" t="s">
        <v>167</v>
      </c>
      <c r="D121" s="69" t="s">
        <v>168</v>
      </c>
      <c r="E121" s="154" t="s">
        <v>169</v>
      </c>
      <c r="F121" s="413"/>
      <c r="G121" s="415"/>
      <c r="H121" s="418"/>
      <c r="I121" s="410"/>
      <c r="J121" s="411">
        <f t="shared" si="216"/>
        <v>0</v>
      </c>
      <c r="K121" s="581"/>
      <c r="L121" s="784"/>
      <c r="M121" s="850"/>
      <c r="N121" s="415"/>
      <c r="O121" s="508"/>
      <c r="P121" s="415">
        <f>O121-N121</f>
        <v>0</v>
      </c>
      <c r="Q121" s="416" t="e">
        <f t="shared" ref="Q121:Q123" si="318">O121/N121</f>
        <v>#DIV/0!</v>
      </c>
      <c r="R121" s="417">
        <f t="shared" si="259"/>
        <v>0</v>
      </c>
      <c r="S121" s="414">
        <f t="shared" si="260"/>
        <v>0</v>
      </c>
      <c r="T121" s="415">
        <f t="shared" si="261"/>
        <v>0</v>
      </c>
      <c r="U121" s="418">
        <f t="shared" si="262"/>
        <v>0</v>
      </c>
      <c r="V121" s="415">
        <f t="shared" si="263"/>
        <v>0</v>
      </c>
      <c r="W121" s="483" t="e">
        <f t="shared" si="264"/>
        <v>#DIV/0!</v>
      </c>
      <c r="X121" s="14"/>
      <c r="Y121" s="354" t="str">
        <f t="shared" si="218"/>
        <v/>
      </c>
      <c r="Z121" s="169" t="str">
        <f t="shared" si="219"/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1:190" ht="20.25" hidden="1" customHeight="1" thickBot="1" x14ac:dyDescent="0.3">
      <c r="A122" s="42"/>
      <c r="B122" s="222"/>
      <c r="C122" s="26" t="s">
        <v>276</v>
      </c>
      <c r="D122" s="26" t="s">
        <v>168</v>
      </c>
      <c r="E122" s="154" t="s">
        <v>283</v>
      </c>
      <c r="F122" s="413"/>
      <c r="G122" s="415"/>
      <c r="H122" s="418"/>
      <c r="I122" s="410"/>
      <c r="J122" s="411"/>
      <c r="K122" s="581"/>
      <c r="L122" s="769"/>
      <c r="M122" s="778"/>
      <c r="N122" s="415"/>
      <c r="O122" s="508"/>
      <c r="P122" s="415">
        <f>O122-N122</f>
        <v>0</v>
      </c>
      <c r="Q122" s="416" t="e">
        <f t="shared" si="318"/>
        <v>#DIV/0!</v>
      </c>
      <c r="R122" s="417">
        <f t="shared" si="259"/>
        <v>0</v>
      </c>
      <c r="S122" s="414">
        <f t="shared" ref="S122" si="319">SUM(F122,M122)</f>
        <v>0</v>
      </c>
      <c r="T122" s="415">
        <f t="shared" ref="T122" si="320">SUM(G122,N122)</f>
        <v>0</v>
      </c>
      <c r="U122" s="418">
        <f t="shared" ref="U122" si="321">SUM(H122,O122)</f>
        <v>0</v>
      </c>
      <c r="V122" s="415">
        <f t="shared" ref="V122" si="322">U122-T122</f>
        <v>0</v>
      </c>
      <c r="W122" s="582" t="e">
        <f t="shared" si="264"/>
        <v>#DIV/0!</v>
      </c>
      <c r="X122" s="14"/>
      <c r="Y122" s="354" t="str">
        <f t="shared" si="218"/>
        <v/>
      </c>
      <c r="Z122" s="169" t="str">
        <f t="shared" si="219"/>
        <v/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1:190" s="177" customFormat="1" ht="43.5" hidden="1" customHeight="1" thickBot="1" x14ac:dyDescent="0.3">
      <c r="A123" s="178"/>
      <c r="B123" s="223"/>
      <c r="C123" s="168"/>
      <c r="D123" s="168"/>
      <c r="E123" s="171" t="s">
        <v>296</v>
      </c>
      <c r="F123" s="583"/>
      <c r="G123" s="480"/>
      <c r="H123" s="441"/>
      <c r="I123" s="584"/>
      <c r="J123" s="585"/>
      <c r="K123" s="586"/>
      <c r="L123" s="789"/>
      <c r="M123" s="851"/>
      <c r="N123" s="480"/>
      <c r="O123" s="499"/>
      <c r="P123" s="480">
        <f>O123-N123</f>
        <v>0</v>
      </c>
      <c r="Q123" s="481" t="e">
        <f t="shared" si="318"/>
        <v>#DIV/0!</v>
      </c>
      <c r="R123" s="482">
        <f t="shared" ref="R123" si="323">SUM(F123,L123)</f>
        <v>0</v>
      </c>
      <c r="S123" s="479">
        <f t="shared" ref="S123" si="324">SUM(F123,M123)</f>
        <v>0</v>
      </c>
      <c r="T123" s="480">
        <f t="shared" ref="T123" si="325">SUM(G123,N123)</f>
        <v>0</v>
      </c>
      <c r="U123" s="441">
        <f t="shared" ref="U123" si="326">SUM(H123,O123)</f>
        <v>0</v>
      </c>
      <c r="V123" s="480">
        <f t="shared" ref="V123" si="327">U123-T123</f>
        <v>0</v>
      </c>
      <c r="W123" s="582" t="e">
        <f t="shared" si="264"/>
        <v>#DIV/0!</v>
      </c>
      <c r="X123" s="172"/>
      <c r="Y123" s="355"/>
      <c r="Z123" s="173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5"/>
      <c r="EZ123" s="175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75"/>
      <c r="FL123" s="175"/>
      <c r="FM123" s="175"/>
      <c r="FN123" s="175"/>
      <c r="FO123" s="175"/>
      <c r="FP123" s="175"/>
      <c r="FQ123" s="175"/>
      <c r="FR123" s="175"/>
      <c r="FS123" s="175"/>
      <c r="FT123" s="175"/>
      <c r="FU123" s="175"/>
      <c r="FV123" s="175"/>
      <c r="FW123" s="175"/>
      <c r="FX123" s="175"/>
      <c r="FY123" s="175"/>
      <c r="FZ123" s="175"/>
      <c r="GA123" s="175"/>
      <c r="GB123" s="175"/>
      <c r="GC123" s="175"/>
      <c r="GD123" s="175"/>
      <c r="GE123" s="175"/>
      <c r="GF123" s="175"/>
      <c r="GG123" s="175"/>
      <c r="GH123" s="175"/>
    </row>
    <row r="124" spans="1:190" ht="21" hidden="1" customHeight="1" thickBot="1" x14ac:dyDescent="0.3">
      <c r="A124" s="42"/>
      <c r="B124" s="222" t="s">
        <v>54</v>
      </c>
      <c r="C124" s="26" t="s">
        <v>277</v>
      </c>
      <c r="D124" s="26" t="s">
        <v>170</v>
      </c>
      <c r="E124" s="78" t="s">
        <v>278</v>
      </c>
      <c r="F124" s="415"/>
      <c r="G124" s="415"/>
      <c r="H124" s="418"/>
      <c r="I124" s="410">
        <f>H124/H6</f>
        <v>0</v>
      </c>
      <c r="J124" s="411">
        <f t="shared" si="216"/>
        <v>0</v>
      </c>
      <c r="K124" s="419" t="e">
        <f t="shared" ref="K124:K126" si="328">H124/G124</f>
        <v>#DIV/0!</v>
      </c>
      <c r="L124" s="769"/>
      <c r="M124" s="778"/>
      <c r="N124" s="415"/>
      <c r="O124" s="508"/>
      <c r="P124" s="415">
        <f t="shared" si="290"/>
        <v>0</v>
      </c>
      <c r="Q124" s="416" t="e">
        <f t="shared" ref="Q124:Q132" si="329">O124/N124</f>
        <v>#DIV/0!</v>
      </c>
      <c r="R124" s="417">
        <f t="shared" si="259"/>
        <v>0</v>
      </c>
      <c r="S124" s="414">
        <f t="shared" si="260"/>
        <v>0</v>
      </c>
      <c r="T124" s="415">
        <f t="shared" si="261"/>
        <v>0</v>
      </c>
      <c r="U124" s="418">
        <f t="shared" si="262"/>
        <v>0</v>
      </c>
      <c r="V124" s="415">
        <f t="shared" si="263"/>
        <v>0</v>
      </c>
      <c r="W124" s="582" t="e">
        <f t="shared" si="264"/>
        <v>#DIV/0!</v>
      </c>
      <c r="X124" s="14"/>
      <c r="Y124" s="354" t="str">
        <f t="shared" si="218"/>
        <v/>
      </c>
      <c r="Z124" s="169" t="str">
        <f t="shared" si="219"/>
        <v/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1:190" s="18" customFormat="1" ht="32.450000000000003" hidden="1" customHeight="1" thickBot="1" x14ac:dyDescent="0.3">
      <c r="A125" s="42"/>
      <c r="B125" s="224" t="s">
        <v>54</v>
      </c>
      <c r="C125" s="147" t="s">
        <v>269</v>
      </c>
      <c r="D125" s="147" t="s">
        <v>170</v>
      </c>
      <c r="E125" s="155" t="s">
        <v>268</v>
      </c>
      <c r="F125" s="415"/>
      <c r="G125" s="415"/>
      <c r="H125" s="418"/>
      <c r="I125" s="410">
        <f>H125/H6</f>
        <v>0</v>
      </c>
      <c r="J125" s="411">
        <f t="shared" ref="J125:J129" si="330">H125-G125</f>
        <v>0</v>
      </c>
      <c r="K125" s="419" t="e">
        <f t="shared" si="328"/>
        <v>#DIV/0!</v>
      </c>
      <c r="L125" s="784"/>
      <c r="M125" s="850"/>
      <c r="N125" s="415"/>
      <c r="O125" s="508"/>
      <c r="P125" s="415">
        <f>O125-N125</f>
        <v>0</v>
      </c>
      <c r="Q125" s="416" t="e">
        <f>O125/N125</f>
        <v>#DIV/0!</v>
      </c>
      <c r="R125" s="417">
        <f t="shared" ref="R125:R129" si="331">SUM(F125,L125)</f>
        <v>0</v>
      </c>
      <c r="S125" s="414">
        <f t="shared" ref="S125:S129" si="332">SUM(F125,M125)</f>
        <v>0</v>
      </c>
      <c r="T125" s="415">
        <f t="shared" ref="T125:T129" si="333">SUM(G125,N125)</f>
        <v>0</v>
      </c>
      <c r="U125" s="418">
        <f t="shared" ref="U125:U129" si="334">SUM(H125,O125)</f>
        <v>0</v>
      </c>
      <c r="V125" s="415">
        <f t="shared" ref="V125:V129" si="335">U125-T125</f>
        <v>0</v>
      </c>
      <c r="W125" s="484" t="e">
        <f t="shared" si="264"/>
        <v>#DIV/0!</v>
      </c>
      <c r="X125" s="23"/>
      <c r="Y125" s="354" t="str">
        <f t="shared" si="218"/>
        <v/>
      </c>
      <c r="Z125" s="169" t="str">
        <f t="shared" si="219"/>
        <v/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</row>
    <row r="126" spans="1:190" ht="27.75" hidden="1" customHeight="1" thickBot="1" x14ac:dyDescent="0.3">
      <c r="A126" s="41"/>
      <c r="B126" s="221" t="s">
        <v>72</v>
      </c>
      <c r="C126" s="215" t="s">
        <v>399</v>
      </c>
      <c r="D126" s="69" t="s">
        <v>170</v>
      </c>
      <c r="E126" s="216" t="s">
        <v>172</v>
      </c>
      <c r="F126" s="417"/>
      <c r="G126" s="425"/>
      <c r="H126" s="474"/>
      <c r="I126" s="545">
        <f>H126/H6</f>
        <v>0</v>
      </c>
      <c r="J126" s="411">
        <f t="shared" si="330"/>
        <v>0</v>
      </c>
      <c r="K126" s="419" t="e">
        <f t="shared" si="328"/>
        <v>#DIV/0!</v>
      </c>
      <c r="L126" s="784"/>
      <c r="M126" s="850"/>
      <c r="N126" s="425"/>
      <c r="O126" s="776"/>
      <c r="P126" s="415">
        <f t="shared" ref="P126:P129" si="336">O126-N126</f>
        <v>0</v>
      </c>
      <c r="Q126" s="416"/>
      <c r="R126" s="417">
        <f t="shared" si="331"/>
        <v>0</v>
      </c>
      <c r="S126" s="473">
        <f t="shared" si="332"/>
        <v>0</v>
      </c>
      <c r="T126" s="425">
        <f t="shared" si="333"/>
        <v>0</v>
      </c>
      <c r="U126" s="474">
        <f t="shared" si="334"/>
        <v>0</v>
      </c>
      <c r="V126" s="425">
        <f t="shared" si="335"/>
        <v>0</v>
      </c>
      <c r="W126" s="419" t="e">
        <f t="shared" si="264"/>
        <v>#DIV/0!</v>
      </c>
      <c r="X126" s="14"/>
      <c r="Y126" s="354" t="str">
        <f t="shared" si="218"/>
        <v/>
      </c>
      <c r="Z126" s="169" t="str">
        <f t="shared" si="219"/>
        <v/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190" ht="43.9" customHeight="1" x14ac:dyDescent="0.25">
      <c r="A127" s="41"/>
      <c r="B127" s="221" t="s">
        <v>72</v>
      </c>
      <c r="C127" s="215" t="s">
        <v>434</v>
      </c>
      <c r="D127" s="69" t="s">
        <v>170</v>
      </c>
      <c r="E127" s="250" t="s">
        <v>435</v>
      </c>
      <c r="F127" s="417">
        <v>15076.3</v>
      </c>
      <c r="G127" s="425">
        <v>7632.1</v>
      </c>
      <c r="H127" s="474">
        <v>7061.2</v>
      </c>
      <c r="I127" s="545">
        <f>H127/H6</f>
        <v>5.8170255007681949E-2</v>
      </c>
      <c r="J127" s="411">
        <f t="shared" ref="J127" si="337">H127-G127</f>
        <v>-570.90000000000055</v>
      </c>
      <c r="K127" s="419">
        <f t="shared" ref="K127" si="338">H127/G127</f>
        <v>0.92519752099684227</v>
      </c>
      <c r="L127" s="784"/>
      <c r="M127" s="850"/>
      <c r="N127" s="425"/>
      <c r="O127" s="776"/>
      <c r="P127" s="415">
        <f t="shared" ref="P127" si="339">O127-N127</f>
        <v>0</v>
      </c>
      <c r="Q127" s="416"/>
      <c r="R127" s="417">
        <f t="shared" ref="R127" si="340">SUM(F127,L127)</f>
        <v>15076.3</v>
      </c>
      <c r="S127" s="473">
        <f t="shared" ref="S127" si="341">SUM(F127,M127)</f>
        <v>15076.3</v>
      </c>
      <c r="T127" s="425">
        <f t="shared" ref="T127" si="342">SUM(G127,N127)</f>
        <v>7632.1</v>
      </c>
      <c r="U127" s="474">
        <f t="shared" ref="U127" si="343">SUM(H127,O127)</f>
        <v>7061.2</v>
      </c>
      <c r="V127" s="425">
        <f t="shared" ref="V127" si="344">U127-T127</f>
        <v>-570.90000000000055</v>
      </c>
      <c r="W127" s="419">
        <f t="shared" ref="W127" si="345">U127/T127</f>
        <v>0.92519752099684227</v>
      </c>
      <c r="X127" s="14"/>
      <c r="Y127" s="354" t="str">
        <f t="shared" ref="Y127" si="346">IF(J127&lt;=0,"",IF(J127&gt;0,"НІ"))</f>
        <v/>
      </c>
      <c r="Z127" s="169" t="str">
        <f t="shared" ref="Z127" si="347">IF(P127&lt;=0,"",IF(P127&gt;0,"НІ"))</f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1:190" ht="21.75" customHeight="1" thickBot="1" x14ac:dyDescent="0.3">
      <c r="A128" s="42"/>
      <c r="B128" s="222" t="s">
        <v>26</v>
      </c>
      <c r="C128" s="69" t="s">
        <v>356</v>
      </c>
      <c r="D128" s="69" t="s">
        <v>170</v>
      </c>
      <c r="E128" s="156" t="s">
        <v>357</v>
      </c>
      <c r="F128" s="422">
        <v>15000</v>
      </c>
      <c r="G128" s="891">
        <v>4889.2</v>
      </c>
      <c r="H128" s="409">
        <v>4706.8999999999996</v>
      </c>
      <c r="I128" s="384">
        <f>H128/H6</f>
        <v>3.8775501797946269E-2</v>
      </c>
      <c r="J128" s="456">
        <f t="shared" si="330"/>
        <v>-182.30000000000018</v>
      </c>
      <c r="K128" s="419">
        <f>H128/G128</f>
        <v>0.96271373639859281</v>
      </c>
      <c r="L128" s="768"/>
      <c r="M128" s="770"/>
      <c r="N128" s="415"/>
      <c r="O128" s="508"/>
      <c r="P128" s="415">
        <f t="shared" si="336"/>
        <v>0</v>
      </c>
      <c r="Q128" s="416"/>
      <c r="R128" s="413">
        <f t="shared" si="331"/>
        <v>15000</v>
      </c>
      <c r="S128" s="414">
        <f t="shared" si="332"/>
        <v>15000</v>
      </c>
      <c r="T128" s="415">
        <f t="shared" si="333"/>
        <v>4889.2</v>
      </c>
      <c r="U128" s="418">
        <f t="shared" si="334"/>
        <v>4706.8999999999996</v>
      </c>
      <c r="V128" s="415">
        <f t="shared" si="335"/>
        <v>-182.30000000000018</v>
      </c>
      <c r="W128" s="419">
        <f t="shared" si="264"/>
        <v>0.96271373639859281</v>
      </c>
      <c r="X128" s="14"/>
      <c r="Y128" s="354" t="str">
        <f t="shared" ref="Y128:Y129" si="348">IF(J128&lt;=0,"",IF(J128&gt;0,"НІ"))</f>
        <v/>
      </c>
      <c r="Z128" s="169" t="str">
        <f t="shared" ref="Z128:Z129" si="349">IF(P128&lt;=0,"",IF(P128&gt;0,"НІ"))</f>
        <v/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1:190" ht="76.150000000000006" hidden="1" customHeight="1" x14ac:dyDescent="0.25">
      <c r="A129" s="42"/>
      <c r="B129" s="222" t="s">
        <v>26</v>
      </c>
      <c r="C129" s="69" t="s">
        <v>386</v>
      </c>
      <c r="D129" s="69" t="s">
        <v>262</v>
      </c>
      <c r="E129" s="156" t="s">
        <v>259</v>
      </c>
      <c r="F129" s="766"/>
      <c r="G129" s="891"/>
      <c r="H129" s="790"/>
      <c r="I129" s="410">
        <f>H129/H6</f>
        <v>0</v>
      </c>
      <c r="J129" s="456">
        <f t="shared" si="330"/>
        <v>0</v>
      </c>
      <c r="K129" s="420" t="e">
        <f>H129/G129</f>
        <v>#DIV/0!</v>
      </c>
      <c r="L129" s="768"/>
      <c r="M129" s="778"/>
      <c r="N129" s="393"/>
      <c r="O129" s="853"/>
      <c r="P129" s="415">
        <f t="shared" si="336"/>
        <v>0</v>
      </c>
      <c r="Q129" s="416"/>
      <c r="R129" s="413">
        <f t="shared" si="331"/>
        <v>0</v>
      </c>
      <c r="S129" s="414">
        <f t="shared" si="332"/>
        <v>0</v>
      </c>
      <c r="T129" s="415">
        <f t="shared" si="333"/>
        <v>0</v>
      </c>
      <c r="U129" s="565">
        <f t="shared" si="334"/>
        <v>0</v>
      </c>
      <c r="V129" s="415">
        <f t="shared" si="335"/>
        <v>0</v>
      </c>
      <c r="W129" s="419" t="e">
        <f t="shared" si="264"/>
        <v>#DIV/0!</v>
      </c>
      <c r="X129" s="14"/>
      <c r="Y129" s="354" t="str">
        <f t="shared" si="348"/>
        <v/>
      </c>
      <c r="Z129" s="169" t="str">
        <f t="shared" si="349"/>
        <v/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1:190" ht="31.5" hidden="1" customHeight="1" thickBot="1" x14ac:dyDescent="0.3">
      <c r="A130" s="42"/>
      <c r="B130" s="222" t="s">
        <v>26</v>
      </c>
      <c r="C130" s="69" t="s">
        <v>415</v>
      </c>
      <c r="D130" s="69" t="s">
        <v>168</v>
      </c>
      <c r="E130" s="156" t="s">
        <v>416</v>
      </c>
      <c r="F130" s="766"/>
      <c r="G130" s="898"/>
      <c r="H130" s="791"/>
      <c r="I130" s="589">
        <f>H130/H6</f>
        <v>0</v>
      </c>
      <c r="J130" s="590">
        <f t="shared" si="216"/>
        <v>0</v>
      </c>
      <c r="K130" s="591"/>
      <c r="L130" s="858"/>
      <c r="M130" s="859"/>
      <c r="N130" s="455"/>
      <c r="O130" s="788"/>
      <c r="P130" s="415">
        <f t="shared" si="290"/>
        <v>0</v>
      </c>
      <c r="Q130" s="416" t="e">
        <f>O130/N130</f>
        <v>#DIV/0!</v>
      </c>
      <c r="R130" s="573">
        <f t="shared" si="259"/>
        <v>0</v>
      </c>
      <c r="S130" s="574">
        <f t="shared" si="260"/>
        <v>0</v>
      </c>
      <c r="T130" s="575">
        <f t="shared" si="261"/>
        <v>0</v>
      </c>
      <c r="U130" s="538">
        <f t="shared" si="262"/>
        <v>0</v>
      </c>
      <c r="V130" s="575">
        <f t="shared" si="263"/>
        <v>0</v>
      </c>
      <c r="W130" s="483" t="e">
        <f t="shared" si="264"/>
        <v>#DIV/0!</v>
      </c>
      <c r="X130" s="14"/>
      <c r="Y130" s="354" t="str">
        <f t="shared" si="218"/>
        <v/>
      </c>
      <c r="Z130" s="169" t="str">
        <f t="shared" si="219"/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1:190" s="56" customFormat="1" ht="18.75" hidden="1" customHeight="1" thickBot="1" x14ac:dyDescent="0.3">
      <c r="A131" s="42"/>
      <c r="B131" s="222"/>
      <c r="C131" s="26"/>
      <c r="D131" s="26"/>
      <c r="E131" s="78" t="s">
        <v>175</v>
      </c>
      <c r="F131" s="763"/>
      <c r="G131" s="899"/>
      <c r="H131" s="793"/>
      <c r="I131" s="545">
        <f>H131/H6</f>
        <v>0</v>
      </c>
      <c r="J131" s="411">
        <f>H131-G131</f>
        <v>0</v>
      </c>
      <c r="K131" s="563"/>
      <c r="L131" s="784"/>
      <c r="M131" s="850"/>
      <c r="N131" s="425"/>
      <c r="O131" s="776"/>
      <c r="P131" s="415">
        <f t="shared" si="290"/>
        <v>0</v>
      </c>
      <c r="Q131" s="430"/>
      <c r="R131" s="417">
        <f t="shared" si="259"/>
        <v>0</v>
      </c>
      <c r="S131" s="473">
        <f t="shared" si="260"/>
        <v>0</v>
      </c>
      <c r="T131" s="425">
        <f t="shared" si="261"/>
        <v>0</v>
      </c>
      <c r="U131" s="474">
        <f t="shared" si="262"/>
        <v>0</v>
      </c>
      <c r="V131" s="425">
        <f t="shared" si="263"/>
        <v>0</v>
      </c>
      <c r="W131" s="395" t="e">
        <f t="shared" si="264"/>
        <v>#DIV/0!</v>
      </c>
      <c r="X131" s="53"/>
      <c r="Y131" s="354" t="str">
        <f t="shared" si="218"/>
        <v/>
      </c>
      <c r="Z131" s="169" t="str">
        <f t="shared" si="219"/>
        <v/>
      </c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</row>
    <row r="132" spans="1:190" ht="18.75" hidden="1" customHeight="1" thickBot="1" x14ac:dyDescent="0.3">
      <c r="A132" s="42"/>
      <c r="B132" s="222"/>
      <c r="C132" s="26"/>
      <c r="D132" s="26"/>
      <c r="E132" s="84" t="s">
        <v>80</v>
      </c>
      <c r="F132" s="763"/>
      <c r="G132" s="891"/>
      <c r="H132" s="765"/>
      <c r="I132" s="410"/>
      <c r="J132" s="411">
        <f t="shared" si="216"/>
        <v>0</v>
      </c>
      <c r="K132" s="581"/>
      <c r="L132" s="769"/>
      <c r="M132" s="778"/>
      <c r="N132" s="415"/>
      <c r="O132" s="508"/>
      <c r="P132" s="415">
        <f t="shared" ref="P132:P137" si="350">O132-N132</f>
        <v>0</v>
      </c>
      <c r="Q132" s="416" t="e">
        <f t="shared" si="329"/>
        <v>#DIV/0!</v>
      </c>
      <c r="R132" s="417">
        <f t="shared" si="259"/>
        <v>0</v>
      </c>
      <c r="S132" s="414">
        <f t="shared" si="260"/>
        <v>0</v>
      </c>
      <c r="T132" s="415">
        <f t="shared" si="261"/>
        <v>0</v>
      </c>
      <c r="U132" s="418">
        <f t="shared" si="262"/>
        <v>0</v>
      </c>
      <c r="V132" s="415">
        <f t="shared" si="263"/>
        <v>0</v>
      </c>
      <c r="W132" s="395" t="e">
        <f t="shared" si="264"/>
        <v>#DIV/0!</v>
      </c>
      <c r="X132" s="14"/>
      <c r="Y132" s="354" t="str">
        <f t="shared" si="218"/>
        <v/>
      </c>
      <c r="Z132" s="169" t="str">
        <f t="shared" si="219"/>
        <v/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1:190" s="5" customFormat="1" ht="34.5" hidden="1" customHeight="1" thickBot="1" x14ac:dyDescent="0.3">
      <c r="A133" s="42"/>
      <c r="B133" s="222" t="s">
        <v>114</v>
      </c>
      <c r="C133" s="69" t="s">
        <v>171</v>
      </c>
      <c r="D133" s="69" t="s">
        <v>170</v>
      </c>
      <c r="E133" s="156" t="s">
        <v>172</v>
      </c>
      <c r="F133" s="763"/>
      <c r="G133" s="891"/>
      <c r="H133" s="765"/>
      <c r="I133" s="410">
        <f>H133/H6</f>
        <v>0</v>
      </c>
      <c r="J133" s="456">
        <f t="shared" si="216"/>
        <v>0</v>
      </c>
      <c r="K133" s="419"/>
      <c r="L133" s="769"/>
      <c r="M133" s="778"/>
      <c r="N133" s="415"/>
      <c r="O133" s="508"/>
      <c r="P133" s="415">
        <f t="shared" si="350"/>
        <v>0</v>
      </c>
      <c r="Q133" s="416"/>
      <c r="R133" s="413">
        <f t="shared" si="259"/>
        <v>0</v>
      </c>
      <c r="S133" s="414">
        <f t="shared" si="260"/>
        <v>0</v>
      </c>
      <c r="T133" s="415">
        <f t="shared" si="261"/>
        <v>0</v>
      </c>
      <c r="U133" s="418">
        <f t="shared" si="262"/>
        <v>0</v>
      </c>
      <c r="V133" s="415">
        <f t="shared" si="263"/>
        <v>0</v>
      </c>
      <c r="W133" s="395" t="e">
        <f t="shared" si="264"/>
        <v>#DIV/0!</v>
      </c>
      <c r="X133" s="14"/>
      <c r="Y133" s="354" t="str">
        <f t="shared" si="218"/>
        <v/>
      </c>
      <c r="Z133" s="169" t="str">
        <f t="shared" si="219"/>
        <v/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</row>
    <row r="134" spans="1:190" s="5" customFormat="1" ht="21.75" hidden="1" customHeight="1" thickBot="1" x14ac:dyDescent="0.3">
      <c r="A134" s="42"/>
      <c r="B134" s="222" t="s">
        <v>114</v>
      </c>
      <c r="C134" s="69" t="s">
        <v>286</v>
      </c>
      <c r="D134" s="69" t="s">
        <v>170</v>
      </c>
      <c r="E134" s="143" t="s">
        <v>287</v>
      </c>
      <c r="F134" s="763"/>
      <c r="G134" s="891"/>
      <c r="H134" s="765"/>
      <c r="I134" s="410">
        <f>H134/H6</f>
        <v>0</v>
      </c>
      <c r="J134" s="456">
        <f t="shared" ref="J134" si="351">H134-G134</f>
        <v>0</v>
      </c>
      <c r="K134" s="419"/>
      <c r="L134" s="769"/>
      <c r="M134" s="778"/>
      <c r="N134" s="415"/>
      <c r="O134" s="508"/>
      <c r="P134" s="415">
        <f t="shared" ref="P134" si="352">O134-N134</f>
        <v>0</v>
      </c>
      <c r="Q134" s="416"/>
      <c r="R134" s="413">
        <f t="shared" ref="R134" si="353">SUM(F134,L134)</f>
        <v>0</v>
      </c>
      <c r="S134" s="414">
        <f t="shared" ref="S134" si="354">SUM(F134,M134)</f>
        <v>0</v>
      </c>
      <c r="T134" s="415">
        <f t="shared" ref="T134" si="355">SUM(G134,N134)</f>
        <v>0</v>
      </c>
      <c r="U134" s="418">
        <f t="shared" ref="U134" si="356">SUM(H134,O134)</f>
        <v>0</v>
      </c>
      <c r="V134" s="415">
        <f t="shared" ref="V134" si="357">U134-T134</f>
        <v>0</v>
      </c>
      <c r="W134" s="395" t="e">
        <f t="shared" si="264"/>
        <v>#DIV/0!</v>
      </c>
      <c r="X134" s="14"/>
      <c r="Y134" s="354" t="str">
        <f t="shared" ref="Y134" si="358">IF(J134&lt;=0,"",IF(J134&gt;0,"НІ"))</f>
        <v/>
      </c>
      <c r="Z134" s="169" t="str">
        <f t="shared" ref="Z134" si="359">IF(P134&lt;=0,"",IF(P134&gt;0,"НІ"))</f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1:190" ht="51" hidden="1" customHeight="1" thickBot="1" x14ac:dyDescent="0.3">
      <c r="A135" s="42"/>
      <c r="B135" s="222" t="s">
        <v>27</v>
      </c>
      <c r="C135" s="26" t="s">
        <v>270</v>
      </c>
      <c r="D135" s="26" t="s">
        <v>170</v>
      </c>
      <c r="E135" s="150" t="s">
        <v>271</v>
      </c>
      <c r="F135" s="768"/>
      <c r="G135" s="415"/>
      <c r="H135" s="765"/>
      <c r="I135" s="410">
        <f>H135/H6</f>
        <v>0</v>
      </c>
      <c r="J135" s="456">
        <f t="shared" ref="J135" si="360">H135-G135</f>
        <v>0</v>
      </c>
      <c r="K135" s="419"/>
      <c r="L135" s="769"/>
      <c r="M135" s="778"/>
      <c r="N135" s="415"/>
      <c r="O135" s="508"/>
      <c r="P135" s="415">
        <f t="shared" ref="P135" si="361">O135-N135</f>
        <v>0</v>
      </c>
      <c r="Q135" s="416"/>
      <c r="R135" s="413">
        <f t="shared" ref="R135" si="362">SUM(F135,L135)</f>
        <v>0</v>
      </c>
      <c r="S135" s="414">
        <f t="shared" ref="S135" si="363">SUM(F135,M135)</f>
        <v>0</v>
      </c>
      <c r="T135" s="415">
        <f t="shared" ref="T135" si="364">SUM(G135,N135)</f>
        <v>0</v>
      </c>
      <c r="U135" s="418">
        <f t="shared" ref="U135" si="365">SUM(H135,O135)</f>
        <v>0</v>
      </c>
      <c r="V135" s="415">
        <f t="shared" ref="V135" si="366">U135-T135</f>
        <v>0</v>
      </c>
      <c r="W135" s="395" t="e">
        <f t="shared" si="264"/>
        <v>#DIV/0!</v>
      </c>
      <c r="X135" s="14"/>
      <c r="Y135" s="354" t="str">
        <f t="shared" si="218"/>
        <v/>
      </c>
      <c r="Z135" s="169" t="str">
        <f t="shared" si="219"/>
        <v/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1:190" ht="77.25" hidden="1" customHeight="1" thickBot="1" x14ac:dyDescent="0.3">
      <c r="A136" s="42"/>
      <c r="B136" s="222" t="s">
        <v>261</v>
      </c>
      <c r="C136" s="26" t="s">
        <v>260</v>
      </c>
      <c r="D136" s="26" t="s">
        <v>262</v>
      </c>
      <c r="E136" s="157" t="s">
        <v>259</v>
      </c>
      <c r="F136" s="768"/>
      <c r="G136" s="415"/>
      <c r="H136" s="765"/>
      <c r="I136" s="410">
        <f>H136/H6</f>
        <v>0</v>
      </c>
      <c r="J136" s="456">
        <f t="shared" si="216"/>
        <v>0</v>
      </c>
      <c r="K136" s="419"/>
      <c r="L136" s="769"/>
      <c r="M136" s="778"/>
      <c r="N136" s="415"/>
      <c r="O136" s="765"/>
      <c r="P136" s="415">
        <f t="shared" si="350"/>
        <v>0</v>
      </c>
      <c r="Q136" s="416"/>
      <c r="R136" s="413">
        <f t="shared" si="259"/>
        <v>0</v>
      </c>
      <c r="S136" s="414">
        <f t="shared" si="260"/>
        <v>0</v>
      </c>
      <c r="T136" s="415">
        <f t="shared" si="261"/>
        <v>0</v>
      </c>
      <c r="U136" s="418">
        <f t="shared" si="262"/>
        <v>0</v>
      </c>
      <c r="V136" s="415">
        <f t="shared" si="263"/>
        <v>0</v>
      </c>
      <c r="W136" s="395" t="e">
        <f t="shared" si="264"/>
        <v>#DIV/0!</v>
      </c>
      <c r="X136" s="14"/>
      <c r="Y136" s="354" t="str">
        <f t="shared" si="218"/>
        <v/>
      </c>
      <c r="Z136" s="169" t="str">
        <f t="shared" si="219"/>
        <v/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1:190" ht="135.75" hidden="1" customHeight="1" thickBot="1" x14ac:dyDescent="0.3">
      <c r="A137" s="44"/>
      <c r="B137" s="225" t="s">
        <v>28</v>
      </c>
      <c r="C137" s="39" t="s">
        <v>275</v>
      </c>
      <c r="D137" s="39" t="s">
        <v>262</v>
      </c>
      <c r="E137" s="160" t="s">
        <v>279</v>
      </c>
      <c r="F137" s="794"/>
      <c r="G137" s="900"/>
      <c r="H137" s="790"/>
      <c r="I137" s="593">
        <f>H137/H6</f>
        <v>0</v>
      </c>
      <c r="J137" s="594">
        <f t="shared" si="216"/>
        <v>0</v>
      </c>
      <c r="K137" s="420"/>
      <c r="L137" s="860"/>
      <c r="M137" s="860"/>
      <c r="N137" s="595"/>
      <c r="O137" s="790"/>
      <c r="P137" s="393">
        <f t="shared" si="350"/>
        <v>0</v>
      </c>
      <c r="Q137" s="416" t="e">
        <f t="shared" ref="Q137:Q151" si="367">O137/N137</f>
        <v>#DIV/0!</v>
      </c>
      <c r="R137" s="391">
        <f t="shared" si="259"/>
        <v>0</v>
      </c>
      <c r="S137" s="392">
        <f t="shared" si="260"/>
        <v>0</v>
      </c>
      <c r="T137" s="393">
        <f t="shared" si="261"/>
        <v>0</v>
      </c>
      <c r="U137" s="394">
        <f t="shared" si="262"/>
        <v>0</v>
      </c>
      <c r="V137" s="393">
        <f t="shared" si="263"/>
        <v>0</v>
      </c>
      <c r="W137" s="395" t="e">
        <f t="shared" si="264"/>
        <v>#DIV/0!</v>
      </c>
      <c r="X137" s="14"/>
      <c r="Y137" s="354" t="str">
        <f t="shared" si="218"/>
        <v/>
      </c>
      <c r="Z137" s="169" t="str">
        <f t="shared" si="219"/>
        <v/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1:190" s="50" customFormat="1" ht="27.75" hidden="1" customHeight="1" thickBot="1" x14ac:dyDescent="0.3">
      <c r="A138" s="46">
        <v>9</v>
      </c>
      <c r="B138" s="226">
        <v>150101</v>
      </c>
      <c r="C138" s="91" t="s">
        <v>177</v>
      </c>
      <c r="D138" s="104" t="s">
        <v>178</v>
      </c>
      <c r="E138" s="158" t="s">
        <v>179</v>
      </c>
      <c r="F138" s="796"/>
      <c r="G138" s="901"/>
      <c r="H138" s="797">
        <v>0</v>
      </c>
      <c r="I138" s="596"/>
      <c r="J138" s="566">
        <f t="shared" si="216"/>
        <v>0</v>
      </c>
      <c r="K138" s="597"/>
      <c r="L138" s="861">
        <f>SUM(L139:L155)</f>
        <v>0</v>
      </c>
      <c r="M138" s="862">
        <f>SUM(M139:M155)</f>
        <v>0</v>
      </c>
      <c r="N138" s="598">
        <f>SUM(N139:N155)</f>
        <v>0</v>
      </c>
      <c r="O138" s="864">
        <f>SUM(O139:O155)</f>
        <v>0</v>
      </c>
      <c r="P138" s="598">
        <f t="shared" ref="P138:P188" si="368">O138-N138</f>
        <v>0</v>
      </c>
      <c r="Q138" s="600" t="e">
        <f t="shared" si="367"/>
        <v>#DIV/0!</v>
      </c>
      <c r="R138" s="601">
        <f t="shared" si="259"/>
        <v>0</v>
      </c>
      <c r="S138" s="363">
        <f t="shared" si="260"/>
        <v>0</v>
      </c>
      <c r="T138" s="598">
        <f t="shared" si="261"/>
        <v>0</v>
      </c>
      <c r="U138" s="599">
        <f t="shared" si="262"/>
        <v>0</v>
      </c>
      <c r="V138" s="598">
        <f t="shared" si="263"/>
        <v>0</v>
      </c>
      <c r="W138" s="395" t="e">
        <f t="shared" si="264"/>
        <v>#DIV/0!</v>
      </c>
      <c r="X138" s="23"/>
      <c r="Y138" s="354" t="str">
        <f t="shared" si="218"/>
        <v/>
      </c>
      <c r="Z138" s="169" t="str">
        <f t="shared" si="219"/>
        <v/>
      </c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</row>
    <row r="139" spans="1:190" ht="28.5" hidden="1" customHeight="1" thickBot="1" x14ac:dyDescent="0.3">
      <c r="A139" s="41"/>
      <c r="B139" s="227"/>
      <c r="C139" s="35"/>
      <c r="D139" s="35"/>
      <c r="E139" s="132" t="s">
        <v>87</v>
      </c>
      <c r="F139" s="798"/>
      <c r="G139" s="902"/>
      <c r="H139" s="799"/>
      <c r="I139" s="602"/>
      <c r="J139" s="411">
        <f t="shared" si="216"/>
        <v>0</v>
      </c>
      <c r="K139" s="603"/>
      <c r="L139" s="784"/>
      <c r="M139" s="850"/>
      <c r="N139" s="425"/>
      <c r="O139" s="776"/>
      <c r="P139" s="425">
        <f t="shared" si="368"/>
        <v>0</v>
      </c>
      <c r="Q139" s="430" t="e">
        <f t="shared" si="367"/>
        <v>#DIV/0!</v>
      </c>
      <c r="R139" s="417">
        <f t="shared" si="259"/>
        <v>0</v>
      </c>
      <c r="S139" s="473">
        <f t="shared" si="260"/>
        <v>0</v>
      </c>
      <c r="T139" s="425">
        <f t="shared" si="261"/>
        <v>0</v>
      </c>
      <c r="U139" s="474">
        <f t="shared" si="262"/>
        <v>0</v>
      </c>
      <c r="V139" s="425">
        <f t="shared" si="263"/>
        <v>0</v>
      </c>
      <c r="W139" s="395" t="e">
        <f t="shared" si="264"/>
        <v>#DIV/0!</v>
      </c>
      <c r="X139" s="14"/>
      <c r="Y139" s="354" t="str">
        <f t="shared" si="218"/>
        <v/>
      </c>
      <c r="Z139" s="169" t="str">
        <f t="shared" si="219"/>
        <v/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1:190" s="3" customFormat="1" ht="28.5" hidden="1" customHeight="1" thickBot="1" x14ac:dyDescent="0.3">
      <c r="A140" s="42"/>
      <c r="B140" s="228"/>
      <c r="C140" s="25"/>
      <c r="D140" s="25"/>
      <c r="E140" s="131" t="s">
        <v>86</v>
      </c>
      <c r="F140" s="800"/>
      <c r="G140" s="903"/>
      <c r="H140" s="801"/>
      <c r="I140" s="604"/>
      <c r="J140" s="411">
        <f t="shared" si="216"/>
        <v>0</v>
      </c>
      <c r="K140" s="581"/>
      <c r="L140" s="769"/>
      <c r="M140" s="778"/>
      <c r="N140" s="415"/>
      <c r="O140" s="508"/>
      <c r="P140" s="415">
        <f t="shared" si="368"/>
        <v>0</v>
      </c>
      <c r="Q140" s="416" t="e">
        <f t="shared" si="367"/>
        <v>#DIV/0!</v>
      </c>
      <c r="R140" s="417">
        <f t="shared" si="259"/>
        <v>0</v>
      </c>
      <c r="S140" s="414">
        <f t="shared" si="260"/>
        <v>0</v>
      </c>
      <c r="T140" s="415">
        <f t="shared" si="261"/>
        <v>0</v>
      </c>
      <c r="U140" s="418">
        <f t="shared" si="262"/>
        <v>0</v>
      </c>
      <c r="V140" s="415">
        <f t="shared" si="263"/>
        <v>0</v>
      </c>
      <c r="W140" s="395" t="e">
        <f t="shared" si="264"/>
        <v>#DIV/0!</v>
      </c>
      <c r="X140" s="14"/>
      <c r="Y140" s="354" t="str">
        <f t="shared" si="218"/>
        <v/>
      </c>
      <c r="Z140" s="169" t="str">
        <f t="shared" si="219"/>
        <v/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1:190" s="3" customFormat="1" ht="28.5" hidden="1" customHeight="1" thickBot="1" x14ac:dyDescent="0.3">
      <c r="A141" s="42"/>
      <c r="B141" s="228"/>
      <c r="C141" s="25"/>
      <c r="D141" s="25"/>
      <c r="E141" s="121" t="s">
        <v>112</v>
      </c>
      <c r="F141" s="800"/>
      <c r="G141" s="903"/>
      <c r="H141" s="801"/>
      <c r="I141" s="604"/>
      <c r="J141" s="456">
        <f t="shared" si="216"/>
        <v>0</v>
      </c>
      <c r="K141" s="581"/>
      <c r="L141" s="769"/>
      <c r="M141" s="778"/>
      <c r="N141" s="415"/>
      <c r="O141" s="508"/>
      <c r="P141" s="415">
        <f>O141-N141</f>
        <v>0</v>
      </c>
      <c r="Q141" s="416" t="e">
        <f>O141/N141</f>
        <v>#DIV/0!</v>
      </c>
      <c r="R141" s="413">
        <f t="shared" si="259"/>
        <v>0</v>
      </c>
      <c r="S141" s="414">
        <f t="shared" si="260"/>
        <v>0</v>
      </c>
      <c r="T141" s="415">
        <f t="shared" si="261"/>
        <v>0</v>
      </c>
      <c r="U141" s="418">
        <f t="shared" si="262"/>
        <v>0</v>
      </c>
      <c r="V141" s="415">
        <f t="shared" si="263"/>
        <v>0</v>
      </c>
      <c r="W141" s="395" t="e">
        <f t="shared" si="264"/>
        <v>#DIV/0!</v>
      </c>
      <c r="X141" s="14"/>
      <c r="Y141" s="354" t="str">
        <f t="shared" si="218"/>
        <v/>
      </c>
      <c r="Z141" s="169" t="str">
        <f t="shared" si="219"/>
        <v/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1:190" s="22" customFormat="1" ht="28.5" hidden="1" customHeight="1" thickBot="1" x14ac:dyDescent="0.3">
      <c r="A142" s="43"/>
      <c r="B142" s="229"/>
      <c r="C142" s="36"/>
      <c r="D142" s="36"/>
      <c r="E142" s="119" t="s">
        <v>117</v>
      </c>
      <c r="F142" s="802"/>
      <c r="G142" s="904"/>
      <c r="H142" s="803"/>
      <c r="I142" s="605"/>
      <c r="J142" s="385">
        <f t="shared" si="216"/>
        <v>0</v>
      </c>
      <c r="K142" s="606"/>
      <c r="L142" s="769"/>
      <c r="M142" s="778"/>
      <c r="N142" s="415"/>
      <c r="O142" s="508"/>
      <c r="P142" s="415">
        <f t="shared" si="368"/>
        <v>0</v>
      </c>
      <c r="Q142" s="416" t="e">
        <f t="shared" si="367"/>
        <v>#DIV/0!</v>
      </c>
      <c r="R142" s="417">
        <f t="shared" si="259"/>
        <v>0</v>
      </c>
      <c r="S142" s="473">
        <f t="shared" si="260"/>
        <v>0</v>
      </c>
      <c r="T142" s="425">
        <f t="shared" si="261"/>
        <v>0</v>
      </c>
      <c r="U142" s="474">
        <f t="shared" si="262"/>
        <v>0</v>
      </c>
      <c r="V142" s="425">
        <f t="shared" si="263"/>
        <v>0</v>
      </c>
      <c r="W142" s="395" t="e">
        <f t="shared" si="264"/>
        <v>#DIV/0!</v>
      </c>
      <c r="X142" s="14"/>
      <c r="Y142" s="354" t="str">
        <f t="shared" si="218"/>
        <v/>
      </c>
      <c r="Z142" s="169" t="str">
        <f t="shared" si="219"/>
        <v/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1:190" s="22" customFormat="1" ht="44.25" hidden="1" customHeight="1" thickBot="1" x14ac:dyDescent="0.3">
      <c r="A143" s="41"/>
      <c r="B143" s="227"/>
      <c r="C143" s="35"/>
      <c r="D143" s="35"/>
      <c r="E143" s="78" t="s">
        <v>307</v>
      </c>
      <c r="F143" s="798"/>
      <c r="G143" s="902"/>
      <c r="H143" s="799"/>
      <c r="I143" s="602"/>
      <c r="J143" s="411"/>
      <c r="K143" s="603"/>
      <c r="L143" s="769"/>
      <c r="M143" s="778"/>
      <c r="N143" s="415"/>
      <c r="O143" s="508"/>
      <c r="P143" s="415">
        <f>O143-N143</f>
        <v>0</v>
      </c>
      <c r="Q143" s="416" t="e">
        <f t="shared" si="367"/>
        <v>#DIV/0!</v>
      </c>
      <c r="R143" s="607">
        <f t="shared" ref="R143" si="369">SUM(F143,L143)</f>
        <v>0</v>
      </c>
      <c r="S143" s="414">
        <f t="shared" ref="S143" si="370">SUM(F143,M143)</f>
        <v>0</v>
      </c>
      <c r="T143" s="415">
        <f t="shared" ref="T143" si="371">SUM(G143,N143)</f>
        <v>0</v>
      </c>
      <c r="U143" s="565">
        <f t="shared" ref="U143" si="372">SUM(H143,O143)</f>
        <v>0</v>
      </c>
      <c r="V143" s="415">
        <f t="shared" ref="V143" si="373">U143-T143</f>
        <v>0</v>
      </c>
      <c r="W143" s="395" t="e">
        <f t="shared" si="264"/>
        <v>#DIV/0!</v>
      </c>
      <c r="X143" s="14"/>
      <c r="Y143" s="354"/>
      <c r="Z143" s="16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1:190" s="22" customFormat="1" ht="31.5" hidden="1" customHeight="1" thickBot="1" x14ac:dyDescent="0.3">
      <c r="A144" s="41"/>
      <c r="B144" s="227"/>
      <c r="C144" s="35"/>
      <c r="D144" s="35"/>
      <c r="E144" s="170" t="s">
        <v>297</v>
      </c>
      <c r="F144" s="798"/>
      <c r="G144" s="902"/>
      <c r="H144" s="799"/>
      <c r="I144" s="602"/>
      <c r="J144" s="411"/>
      <c r="K144" s="603"/>
      <c r="L144" s="769"/>
      <c r="M144" s="778"/>
      <c r="N144" s="415"/>
      <c r="O144" s="508"/>
      <c r="P144" s="415">
        <f>O144-N144</f>
        <v>0</v>
      </c>
      <c r="Q144" s="416" t="e">
        <f t="shared" ref="Q144" si="374">O144/N144</f>
        <v>#DIV/0!</v>
      </c>
      <c r="R144" s="607">
        <f t="shared" ref="R144" si="375">SUM(F144,L144)</f>
        <v>0</v>
      </c>
      <c r="S144" s="414">
        <f t="shared" ref="S144" si="376">SUM(F144,M144)</f>
        <v>0</v>
      </c>
      <c r="T144" s="415">
        <f t="shared" ref="T144" si="377">SUM(G144,N144)</f>
        <v>0</v>
      </c>
      <c r="U144" s="565">
        <f t="shared" ref="U144" si="378">SUM(H144,O144)</f>
        <v>0</v>
      </c>
      <c r="V144" s="415">
        <f t="shared" ref="V144" si="379">U144-T144</f>
        <v>0</v>
      </c>
      <c r="W144" s="395" t="e">
        <f t="shared" si="264"/>
        <v>#DIV/0!</v>
      </c>
      <c r="X144" s="14"/>
      <c r="Y144" s="354"/>
      <c r="Z144" s="16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1:190" s="3" customFormat="1" ht="21" hidden="1" customHeight="1" thickBot="1" x14ac:dyDescent="0.3">
      <c r="A145" s="41"/>
      <c r="B145" s="227"/>
      <c r="C145" s="35"/>
      <c r="D145" s="35"/>
      <c r="E145" s="132" t="s">
        <v>293</v>
      </c>
      <c r="F145" s="798"/>
      <c r="G145" s="902"/>
      <c r="H145" s="799"/>
      <c r="I145" s="602"/>
      <c r="J145" s="411">
        <f t="shared" si="216"/>
        <v>0</v>
      </c>
      <c r="K145" s="603"/>
      <c r="L145" s="769"/>
      <c r="M145" s="778"/>
      <c r="N145" s="415"/>
      <c r="O145" s="508"/>
      <c r="P145" s="415">
        <f>O145-N145</f>
        <v>0</v>
      </c>
      <c r="Q145" s="416" t="e">
        <f t="shared" si="367"/>
        <v>#DIV/0!</v>
      </c>
      <c r="R145" s="413">
        <f>SUM(F145,L145)</f>
        <v>0</v>
      </c>
      <c r="S145" s="473">
        <f>SUM(F145,M145)</f>
        <v>0</v>
      </c>
      <c r="T145" s="425">
        <f t="shared" si="261"/>
        <v>0</v>
      </c>
      <c r="U145" s="418">
        <f t="shared" si="262"/>
        <v>0</v>
      </c>
      <c r="V145" s="425">
        <f t="shared" si="263"/>
        <v>0</v>
      </c>
      <c r="W145" s="395" t="e">
        <f t="shared" si="264"/>
        <v>#DIV/0!</v>
      </c>
      <c r="X145" s="14"/>
      <c r="Y145" s="354" t="str">
        <f t="shared" si="218"/>
        <v/>
      </c>
      <c r="Z145" s="169" t="str">
        <f t="shared" si="219"/>
        <v/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1:190" ht="18.75" hidden="1" customHeight="1" thickBot="1" x14ac:dyDescent="0.3">
      <c r="A146" s="41"/>
      <c r="B146" s="227"/>
      <c r="C146" s="35"/>
      <c r="D146" s="35"/>
      <c r="E146" s="77" t="s">
        <v>125</v>
      </c>
      <c r="F146" s="804"/>
      <c r="G146" s="902"/>
      <c r="H146" s="799"/>
      <c r="I146" s="602"/>
      <c r="J146" s="411">
        <f t="shared" si="216"/>
        <v>0</v>
      </c>
      <c r="K146" s="603"/>
      <c r="L146" s="784"/>
      <c r="M146" s="850"/>
      <c r="N146" s="425"/>
      <c r="O146" s="776"/>
      <c r="P146" s="425">
        <f t="shared" si="368"/>
        <v>0</v>
      </c>
      <c r="Q146" s="430" t="e">
        <f t="shared" si="367"/>
        <v>#DIV/0!</v>
      </c>
      <c r="R146" s="417">
        <f t="shared" si="259"/>
        <v>0</v>
      </c>
      <c r="S146" s="473">
        <f t="shared" si="260"/>
        <v>0</v>
      </c>
      <c r="T146" s="425">
        <f t="shared" si="261"/>
        <v>0</v>
      </c>
      <c r="U146" s="474">
        <f t="shared" si="262"/>
        <v>0</v>
      </c>
      <c r="V146" s="425">
        <f t="shared" si="263"/>
        <v>0</v>
      </c>
      <c r="W146" s="395" t="e">
        <f t="shared" si="264"/>
        <v>#DIV/0!</v>
      </c>
      <c r="X146" s="14"/>
      <c r="Y146" s="354" t="str">
        <f t="shared" si="218"/>
        <v/>
      </c>
      <c r="Z146" s="169" t="str">
        <f t="shared" si="219"/>
        <v/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1:190" ht="30" hidden="1" customHeight="1" thickBot="1" x14ac:dyDescent="0.3">
      <c r="A147" s="42"/>
      <c r="B147" s="228"/>
      <c r="C147" s="25"/>
      <c r="D147" s="25"/>
      <c r="E147" s="105" t="s">
        <v>118</v>
      </c>
      <c r="F147" s="805"/>
      <c r="G147" s="903"/>
      <c r="H147" s="801"/>
      <c r="I147" s="604"/>
      <c r="J147" s="411">
        <f t="shared" si="216"/>
        <v>0</v>
      </c>
      <c r="K147" s="581"/>
      <c r="L147" s="769"/>
      <c r="M147" s="778"/>
      <c r="N147" s="415"/>
      <c r="O147" s="508"/>
      <c r="P147" s="415">
        <f t="shared" si="368"/>
        <v>0</v>
      </c>
      <c r="Q147" s="416" t="e">
        <f t="shared" si="367"/>
        <v>#DIV/0!</v>
      </c>
      <c r="R147" s="417">
        <f t="shared" si="259"/>
        <v>0</v>
      </c>
      <c r="S147" s="414">
        <f t="shared" si="260"/>
        <v>0</v>
      </c>
      <c r="T147" s="415">
        <f t="shared" si="261"/>
        <v>0</v>
      </c>
      <c r="U147" s="418">
        <f t="shared" si="262"/>
        <v>0</v>
      </c>
      <c r="V147" s="415">
        <f t="shared" si="263"/>
        <v>0</v>
      </c>
      <c r="W147" s="395" t="e">
        <f t="shared" si="264"/>
        <v>#DIV/0!</v>
      </c>
      <c r="X147" s="14"/>
      <c r="Y147" s="354" t="str">
        <f t="shared" si="218"/>
        <v/>
      </c>
      <c r="Z147" s="169" t="str">
        <f t="shared" si="219"/>
        <v/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1:190" ht="8.25" hidden="1" customHeight="1" thickBot="1" x14ac:dyDescent="0.3">
      <c r="A148" s="42"/>
      <c r="B148" s="228"/>
      <c r="C148" s="25"/>
      <c r="D148" s="25"/>
      <c r="E148" s="84" t="s">
        <v>73</v>
      </c>
      <c r="F148" s="805"/>
      <c r="G148" s="903"/>
      <c r="H148" s="801"/>
      <c r="I148" s="604"/>
      <c r="J148" s="411">
        <f t="shared" si="216"/>
        <v>0</v>
      </c>
      <c r="K148" s="581"/>
      <c r="L148" s="769"/>
      <c r="M148" s="778"/>
      <c r="N148" s="415"/>
      <c r="O148" s="508"/>
      <c r="P148" s="415">
        <f t="shared" si="368"/>
        <v>0</v>
      </c>
      <c r="Q148" s="416" t="e">
        <f t="shared" si="367"/>
        <v>#DIV/0!</v>
      </c>
      <c r="R148" s="417">
        <f t="shared" si="259"/>
        <v>0</v>
      </c>
      <c r="S148" s="414">
        <f t="shared" si="260"/>
        <v>0</v>
      </c>
      <c r="T148" s="415">
        <f t="shared" si="261"/>
        <v>0</v>
      </c>
      <c r="U148" s="418">
        <f t="shared" si="262"/>
        <v>0</v>
      </c>
      <c r="V148" s="415">
        <f t="shared" si="263"/>
        <v>0</v>
      </c>
      <c r="W148" s="395" t="e">
        <f t="shared" si="264"/>
        <v>#DIV/0!</v>
      </c>
      <c r="X148" s="14"/>
      <c r="Y148" s="354" t="str">
        <f t="shared" si="218"/>
        <v/>
      </c>
      <c r="Z148" s="169" t="str">
        <f t="shared" si="219"/>
        <v/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1:190" ht="18.75" hidden="1" customHeight="1" thickBot="1" x14ac:dyDescent="0.3">
      <c r="A149" s="42"/>
      <c r="B149" s="228"/>
      <c r="C149" s="25"/>
      <c r="D149" s="25"/>
      <c r="E149" s="84" t="s">
        <v>123</v>
      </c>
      <c r="F149" s="805"/>
      <c r="G149" s="903"/>
      <c r="H149" s="801"/>
      <c r="I149" s="604"/>
      <c r="J149" s="456">
        <f t="shared" si="216"/>
        <v>0</v>
      </c>
      <c r="K149" s="581"/>
      <c r="L149" s="769"/>
      <c r="M149" s="778"/>
      <c r="N149" s="415"/>
      <c r="O149" s="508"/>
      <c r="P149" s="415">
        <f t="shared" si="368"/>
        <v>0</v>
      </c>
      <c r="Q149" s="416" t="e">
        <f t="shared" si="367"/>
        <v>#DIV/0!</v>
      </c>
      <c r="R149" s="413">
        <f t="shared" si="259"/>
        <v>0</v>
      </c>
      <c r="S149" s="414">
        <f t="shared" si="260"/>
        <v>0</v>
      </c>
      <c r="T149" s="415">
        <f t="shared" si="261"/>
        <v>0</v>
      </c>
      <c r="U149" s="418">
        <f t="shared" si="262"/>
        <v>0</v>
      </c>
      <c r="V149" s="415">
        <f t="shared" si="263"/>
        <v>0</v>
      </c>
      <c r="W149" s="395" t="e">
        <f t="shared" si="264"/>
        <v>#DIV/0!</v>
      </c>
      <c r="X149" s="14"/>
      <c r="Y149" s="354" t="str">
        <f t="shared" si="218"/>
        <v/>
      </c>
      <c r="Z149" s="169" t="str">
        <f t="shared" si="219"/>
        <v/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1:190" ht="21" hidden="1" customHeight="1" thickBot="1" x14ac:dyDescent="0.3">
      <c r="A150" s="42"/>
      <c r="B150" s="228"/>
      <c r="C150" s="25"/>
      <c r="D150" s="25"/>
      <c r="E150" s="105" t="s">
        <v>294</v>
      </c>
      <c r="F150" s="805"/>
      <c r="G150" s="903"/>
      <c r="H150" s="801"/>
      <c r="I150" s="604"/>
      <c r="J150" s="411">
        <f t="shared" si="216"/>
        <v>0</v>
      </c>
      <c r="K150" s="581"/>
      <c r="L150" s="769"/>
      <c r="M150" s="777"/>
      <c r="N150" s="443"/>
      <c r="O150" s="508"/>
      <c r="P150" s="415">
        <f t="shared" si="368"/>
        <v>0</v>
      </c>
      <c r="Q150" s="416" t="e">
        <f t="shared" si="367"/>
        <v>#DIV/0!</v>
      </c>
      <c r="R150" s="417">
        <f t="shared" si="259"/>
        <v>0</v>
      </c>
      <c r="S150" s="473">
        <f t="shared" si="260"/>
        <v>0</v>
      </c>
      <c r="T150" s="425">
        <f t="shared" si="261"/>
        <v>0</v>
      </c>
      <c r="U150" s="474">
        <f t="shared" si="262"/>
        <v>0</v>
      </c>
      <c r="V150" s="425">
        <f t="shared" si="263"/>
        <v>0</v>
      </c>
      <c r="W150" s="395" t="e">
        <f t="shared" si="264"/>
        <v>#DIV/0!</v>
      </c>
      <c r="X150" s="14"/>
      <c r="Y150" s="354" t="str">
        <f t="shared" si="218"/>
        <v/>
      </c>
      <c r="Z150" s="169" t="str">
        <f t="shared" si="219"/>
        <v/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1:190" ht="21" hidden="1" customHeight="1" thickBot="1" x14ac:dyDescent="0.3">
      <c r="A151" s="42"/>
      <c r="B151" s="228"/>
      <c r="C151" s="25"/>
      <c r="D151" s="25"/>
      <c r="E151" s="105" t="s">
        <v>295</v>
      </c>
      <c r="F151" s="805"/>
      <c r="G151" s="903"/>
      <c r="H151" s="801"/>
      <c r="I151" s="604"/>
      <c r="J151" s="411">
        <f t="shared" si="216"/>
        <v>0</v>
      </c>
      <c r="K151" s="581"/>
      <c r="L151" s="769"/>
      <c r="M151" s="777"/>
      <c r="N151" s="443"/>
      <c r="O151" s="508"/>
      <c r="P151" s="415">
        <f>O151-N151</f>
        <v>0</v>
      </c>
      <c r="Q151" s="416" t="e">
        <f t="shared" si="367"/>
        <v>#DIV/0!</v>
      </c>
      <c r="R151" s="417">
        <f t="shared" si="259"/>
        <v>0</v>
      </c>
      <c r="S151" s="414">
        <f t="shared" si="260"/>
        <v>0</v>
      </c>
      <c r="T151" s="415">
        <f t="shared" si="261"/>
        <v>0</v>
      </c>
      <c r="U151" s="418">
        <f t="shared" si="262"/>
        <v>0</v>
      </c>
      <c r="V151" s="415">
        <f t="shared" si="263"/>
        <v>0</v>
      </c>
      <c r="W151" s="395" t="e">
        <f t="shared" si="264"/>
        <v>#DIV/0!</v>
      </c>
      <c r="X151" s="14"/>
      <c r="Y151" s="354" t="str">
        <f t="shared" si="218"/>
        <v/>
      </c>
      <c r="Z151" s="169" t="str">
        <f t="shared" si="219"/>
        <v/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1:190" ht="29.25" hidden="1" customHeight="1" thickBot="1" x14ac:dyDescent="0.3">
      <c r="A152" s="42"/>
      <c r="B152" s="228"/>
      <c r="C152" s="25"/>
      <c r="D152" s="25"/>
      <c r="E152" s="105" t="s">
        <v>124</v>
      </c>
      <c r="F152" s="805"/>
      <c r="G152" s="903"/>
      <c r="H152" s="801"/>
      <c r="I152" s="604"/>
      <c r="J152" s="411">
        <f t="shared" si="216"/>
        <v>0</v>
      </c>
      <c r="K152" s="581"/>
      <c r="L152" s="769"/>
      <c r="M152" s="778"/>
      <c r="N152" s="415"/>
      <c r="O152" s="508"/>
      <c r="P152" s="415">
        <f>O152-N152</f>
        <v>0</v>
      </c>
      <c r="Q152" s="416" t="e">
        <f>O152/N152</f>
        <v>#DIV/0!</v>
      </c>
      <c r="R152" s="417">
        <f t="shared" si="259"/>
        <v>0</v>
      </c>
      <c r="S152" s="414">
        <f t="shared" si="260"/>
        <v>0</v>
      </c>
      <c r="T152" s="415">
        <f t="shared" si="261"/>
        <v>0</v>
      </c>
      <c r="U152" s="418">
        <f t="shared" si="262"/>
        <v>0</v>
      </c>
      <c r="V152" s="415">
        <f t="shared" si="263"/>
        <v>0</v>
      </c>
      <c r="W152" s="395" t="e">
        <f t="shared" si="264"/>
        <v>#DIV/0!</v>
      </c>
      <c r="X152" s="14"/>
      <c r="Y152" s="354" t="str">
        <f t="shared" si="218"/>
        <v/>
      </c>
      <c r="Z152" s="169" t="str">
        <f t="shared" si="219"/>
        <v/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1:190" ht="32.25" hidden="1" customHeight="1" thickBot="1" x14ac:dyDescent="0.3">
      <c r="A153" s="43"/>
      <c r="B153" s="229"/>
      <c r="C153" s="36"/>
      <c r="D153" s="36"/>
      <c r="E153" s="105" t="s">
        <v>311</v>
      </c>
      <c r="F153" s="806"/>
      <c r="G153" s="904"/>
      <c r="H153" s="803"/>
      <c r="I153" s="605"/>
      <c r="J153" s="456"/>
      <c r="K153" s="606"/>
      <c r="L153" s="856"/>
      <c r="M153" s="857"/>
      <c r="N153" s="454"/>
      <c r="O153" s="508"/>
      <c r="P153" s="454">
        <f>O153-N153</f>
        <v>0</v>
      </c>
      <c r="Q153" s="567" t="e">
        <f>O153/N153</f>
        <v>#DIV/0!</v>
      </c>
      <c r="R153" s="413">
        <f t="shared" si="259"/>
        <v>0</v>
      </c>
      <c r="S153" s="414">
        <f t="shared" si="260"/>
        <v>0</v>
      </c>
      <c r="T153" s="415">
        <f t="shared" si="261"/>
        <v>0</v>
      </c>
      <c r="U153" s="418">
        <f>SUM(H153,O153)</f>
        <v>0</v>
      </c>
      <c r="V153" s="415">
        <f>U153-T153</f>
        <v>0</v>
      </c>
      <c r="W153" s="395" t="e">
        <f t="shared" si="264"/>
        <v>#DIV/0!</v>
      </c>
      <c r="X153" s="14"/>
      <c r="Y153" s="354" t="str">
        <f t="shared" si="218"/>
        <v/>
      </c>
      <c r="Z153" s="169" t="str">
        <f t="shared" si="219"/>
        <v/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1:190" ht="21" hidden="1" customHeight="1" thickBot="1" x14ac:dyDescent="0.3">
      <c r="A154" s="43"/>
      <c r="B154" s="229"/>
      <c r="C154" s="36"/>
      <c r="D154" s="36"/>
      <c r="E154" s="188" t="s">
        <v>312</v>
      </c>
      <c r="F154" s="806"/>
      <c r="G154" s="904"/>
      <c r="H154" s="803"/>
      <c r="I154" s="605"/>
      <c r="J154" s="456"/>
      <c r="K154" s="606"/>
      <c r="L154" s="856"/>
      <c r="M154" s="857"/>
      <c r="N154" s="454"/>
      <c r="O154" s="785"/>
      <c r="P154" s="454">
        <f>O154-N154</f>
        <v>0</v>
      </c>
      <c r="Q154" s="567" t="e">
        <f>O154/N154</f>
        <v>#DIV/0!</v>
      </c>
      <c r="R154" s="391">
        <f t="shared" si="259"/>
        <v>0</v>
      </c>
      <c r="S154" s="414">
        <f t="shared" si="260"/>
        <v>0</v>
      </c>
      <c r="T154" s="415">
        <f t="shared" si="261"/>
        <v>0</v>
      </c>
      <c r="U154" s="394">
        <v>728.8</v>
      </c>
      <c r="V154" s="415">
        <f>U154-T154</f>
        <v>728.8</v>
      </c>
      <c r="W154" s="395" t="e">
        <f t="shared" si="264"/>
        <v>#DIV/0!</v>
      </c>
      <c r="X154" s="14"/>
      <c r="Y154" s="354"/>
      <c r="Z154" s="169" t="str">
        <f t="shared" si="219"/>
        <v/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1:190" ht="45.75" hidden="1" customHeight="1" thickBot="1" x14ac:dyDescent="0.3">
      <c r="A155" s="43"/>
      <c r="B155" s="229"/>
      <c r="C155" s="36"/>
      <c r="D155" s="36"/>
      <c r="E155" s="76" t="s">
        <v>308</v>
      </c>
      <c r="F155" s="806"/>
      <c r="G155" s="904"/>
      <c r="H155" s="803"/>
      <c r="I155" s="605"/>
      <c r="J155" s="590">
        <f t="shared" si="216"/>
        <v>0</v>
      </c>
      <c r="K155" s="597"/>
      <c r="L155" s="781"/>
      <c r="M155" s="852"/>
      <c r="N155" s="455"/>
      <c r="O155" s="788"/>
      <c r="P155" s="455">
        <f t="shared" si="368"/>
        <v>0</v>
      </c>
      <c r="Q155" s="539" t="e">
        <f>O155/N155</f>
        <v>#DIV/0!</v>
      </c>
      <c r="R155" s="536">
        <f t="shared" si="259"/>
        <v>0</v>
      </c>
      <c r="S155" s="574">
        <f t="shared" si="260"/>
        <v>0</v>
      </c>
      <c r="T155" s="575">
        <f t="shared" si="261"/>
        <v>0</v>
      </c>
      <c r="U155" s="538">
        <f>SUM(H155,O155)</f>
        <v>0</v>
      </c>
      <c r="V155" s="575">
        <f>U155-T155</f>
        <v>0</v>
      </c>
      <c r="W155" s="395" t="e">
        <f t="shared" si="264"/>
        <v>#DIV/0!</v>
      </c>
      <c r="X155" s="14"/>
      <c r="Y155" s="354" t="str">
        <f t="shared" si="218"/>
        <v/>
      </c>
      <c r="Z155" s="169" t="str">
        <f t="shared" si="219"/>
        <v/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1:190" ht="41.25" hidden="1" customHeight="1" thickBot="1" x14ac:dyDescent="0.3">
      <c r="A156" s="49">
        <v>9</v>
      </c>
      <c r="B156" s="230">
        <v>150118</v>
      </c>
      <c r="C156" s="100"/>
      <c r="D156" s="100"/>
      <c r="E156" s="101" t="s">
        <v>91</v>
      </c>
      <c r="F156" s="807"/>
      <c r="G156" s="905"/>
      <c r="H156" s="808"/>
      <c r="I156" s="608"/>
      <c r="J156" s="594">
        <f t="shared" si="216"/>
        <v>0</v>
      </c>
      <c r="K156" s="609"/>
      <c r="L156" s="865"/>
      <c r="M156" s="866"/>
      <c r="N156" s="389"/>
      <c r="O156" s="867"/>
      <c r="P156" s="389">
        <f>O156-N156</f>
        <v>0</v>
      </c>
      <c r="Q156" s="613" t="e">
        <f>O156/N156</f>
        <v>#DIV/0!</v>
      </c>
      <c r="R156" s="391">
        <f t="shared" si="259"/>
        <v>0</v>
      </c>
      <c r="S156" s="392">
        <f t="shared" si="260"/>
        <v>0</v>
      </c>
      <c r="T156" s="393">
        <f t="shared" si="261"/>
        <v>0</v>
      </c>
      <c r="U156" s="394">
        <f>SUM(H156,O156)</f>
        <v>0</v>
      </c>
      <c r="V156" s="393">
        <f>U156-T156</f>
        <v>0</v>
      </c>
      <c r="W156" s="395" t="e">
        <f t="shared" si="264"/>
        <v>#DIV/0!</v>
      </c>
      <c r="X156" s="14"/>
      <c r="Y156" s="354" t="str">
        <f t="shared" si="218"/>
        <v/>
      </c>
      <c r="Z156" s="169" t="str">
        <f t="shared" si="219"/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1:190" ht="27" hidden="1" customHeight="1" thickBot="1" x14ac:dyDescent="0.3">
      <c r="A157" s="40">
        <v>10</v>
      </c>
      <c r="B157" s="231">
        <v>160101</v>
      </c>
      <c r="C157" s="203" t="s">
        <v>180</v>
      </c>
      <c r="D157" s="106" t="s">
        <v>181</v>
      </c>
      <c r="E157" s="107" t="s">
        <v>182</v>
      </c>
      <c r="F157" s="809"/>
      <c r="G157" s="615"/>
      <c r="H157" s="811"/>
      <c r="I157" s="542">
        <f>H157/H6</f>
        <v>0</v>
      </c>
      <c r="J157" s="467">
        <f t="shared" si="216"/>
        <v>0</v>
      </c>
      <c r="K157" s="395"/>
      <c r="L157" s="782"/>
      <c r="M157" s="849"/>
      <c r="N157" s="464"/>
      <c r="O157" s="758"/>
      <c r="P157" s="464">
        <f t="shared" si="368"/>
        <v>0</v>
      </c>
      <c r="Q157" s="465"/>
      <c r="R157" s="463">
        <f t="shared" si="259"/>
        <v>0</v>
      </c>
      <c r="S157" s="379">
        <f t="shared" si="260"/>
        <v>0</v>
      </c>
      <c r="T157" s="464">
        <f t="shared" si="261"/>
        <v>0</v>
      </c>
      <c r="U157" s="617">
        <f>SUM(H157,O157)</f>
        <v>0</v>
      </c>
      <c r="V157" s="618">
        <f>U157-T157</f>
        <v>0</v>
      </c>
      <c r="W157" s="395" t="e">
        <f t="shared" si="264"/>
        <v>#DIV/0!</v>
      </c>
      <c r="X157" s="14"/>
      <c r="Y157" s="354" t="str">
        <f t="shared" si="218"/>
        <v/>
      </c>
      <c r="Z157" s="169" t="str">
        <f t="shared" si="219"/>
        <v/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1:190" ht="33" hidden="1" customHeight="1" thickBot="1" x14ac:dyDescent="0.3">
      <c r="A158" s="40">
        <v>10</v>
      </c>
      <c r="B158" s="232" t="s">
        <v>29</v>
      </c>
      <c r="C158" s="204"/>
      <c r="D158" s="34"/>
      <c r="E158" s="75" t="s">
        <v>68</v>
      </c>
      <c r="F158" s="782"/>
      <c r="G158" s="464"/>
      <c r="H158" s="758"/>
      <c r="I158" s="542">
        <f>H158/H6</f>
        <v>0</v>
      </c>
      <c r="J158" s="579">
        <f t="shared" si="216"/>
        <v>0</v>
      </c>
      <c r="K158" s="395"/>
      <c r="L158" s="782"/>
      <c r="M158" s="849"/>
      <c r="N158" s="464"/>
      <c r="O158" s="758"/>
      <c r="P158" s="464">
        <f t="shared" si="368"/>
        <v>0</v>
      </c>
      <c r="Q158" s="465"/>
      <c r="R158" s="463">
        <f t="shared" si="259"/>
        <v>0</v>
      </c>
      <c r="S158" s="379">
        <f t="shared" si="260"/>
        <v>0</v>
      </c>
      <c r="T158" s="464">
        <f t="shared" si="261"/>
        <v>0</v>
      </c>
      <c r="U158" s="371">
        <f t="shared" si="262"/>
        <v>0</v>
      </c>
      <c r="V158" s="464">
        <f t="shared" si="263"/>
        <v>0</v>
      </c>
      <c r="W158" s="395" t="e">
        <f t="shared" si="264"/>
        <v>#DIV/0!</v>
      </c>
      <c r="X158" s="14"/>
      <c r="Y158" s="354" t="str">
        <f t="shared" si="218"/>
        <v/>
      </c>
      <c r="Z158" s="169" t="str">
        <f t="shared" si="219"/>
        <v/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190" s="4" customFormat="1" ht="25.5" hidden="1" customHeight="1" thickBot="1" x14ac:dyDescent="0.3">
      <c r="A159" s="40">
        <v>11</v>
      </c>
      <c r="B159" s="231">
        <v>170703</v>
      </c>
      <c r="C159" s="203" t="s">
        <v>183</v>
      </c>
      <c r="D159" s="92" t="s">
        <v>184</v>
      </c>
      <c r="E159" s="93" t="s">
        <v>185</v>
      </c>
      <c r="F159" s="812"/>
      <c r="G159" s="620"/>
      <c r="H159" s="813"/>
      <c r="I159" s="542">
        <f>H159/H6</f>
        <v>0</v>
      </c>
      <c r="J159" s="467">
        <f t="shared" si="216"/>
        <v>0</v>
      </c>
      <c r="K159" s="395"/>
      <c r="L159" s="782"/>
      <c r="M159" s="849"/>
      <c r="N159" s="464"/>
      <c r="O159" s="758"/>
      <c r="P159" s="464">
        <f t="shared" si="368"/>
        <v>0</v>
      </c>
      <c r="Q159" s="465" t="e">
        <f>O159/N159</f>
        <v>#DIV/0!</v>
      </c>
      <c r="R159" s="463">
        <f t="shared" si="259"/>
        <v>0</v>
      </c>
      <c r="S159" s="379">
        <f t="shared" si="260"/>
        <v>0</v>
      </c>
      <c r="T159" s="464">
        <f t="shared" si="261"/>
        <v>0</v>
      </c>
      <c r="U159" s="371">
        <f t="shared" si="262"/>
        <v>0</v>
      </c>
      <c r="V159" s="464">
        <f t="shared" si="263"/>
        <v>0</v>
      </c>
      <c r="W159" s="395" t="e">
        <f t="shared" si="264"/>
        <v>#DIV/0!</v>
      </c>
      <c r="X159" s="24"/>
      <c r="Y159" s="354" t="str">
        <f t="shared" si="218"/>
        <v/>
      </c>
      <c r="Z159" s="169" t="str">
        <f t="shared" si="219"/>
        <v/>
      </c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</row>
    <row r="160" spans="1:190" s="18" customFormat="1" ht="30.75" hidden="1" customHeight="1" thickBot="1" x14ac:dyDescent="0.3">
      <c r="A160" s="41"/>
      <c r="B160" s="233"/>
      <c r="C160" s="205"/>
      <c r="D160" s="37"/>
      <c r="E160" s="77" t="s">
        <v>88</v>
      </c>
      <c r="F160" s="814"/>
      <c r="G160" s="906"/>
      <c r="H160" s="815"/>
      <c r="I160" s="623"/>
      <c r="J160" s="624">
        <f t="shared" si="216"/>
        <v>0</v>
      </c>
      <c r="K160" s="603"/>
      <c r="L160" s="868"/>
      <c r="M160" s="850"/>
      <c r="N160" s="425"/>
      <c r="O160" s="776"/>
      <c r="P160" s="425">
        <f t="shared" si="368"/>
        <v>0</v>
      </c>
      <c r="Q160" s="430" t="e">
        <f>O160/N160</f>
        <v>#DIV/0!</v>
      </c>
      <c r="R160" s="625">
        <f t="shared" si="259"/>
        <v>0</v>
      </c>
      <c r="S160" s="626">
        <f t="shared" si="260"/>
        <v>0</v>
      </c>
      <c r="T160" s="627">
        <f t="shared" si="261"/>
        <v>0</v>
      </c>
      <c r="U160" s="628">
        <f t="shared" si="262"/>
        <v>0</v>
      </c>
      <c r="V160" s="627">
        <f t="shared" si="263"/>
        <v>0</v>
      </c>
      <c r="W160" s="395" t="e">
        <f t="shared" si="264"/>
        <v>#DIV/0!</v>
      </c>
      <c r="X160" s="23"/>
      <c r="Y160" s="354" t="str">
        <f t="shared" si="218"/>
        <v/>
      </c>
      <c r="Z160" s="169" t="str">
        <f t="shared" si="219"/>
        <v/>
      </c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</row>
    <row r="161" spans="1:190" ht="31.5" hidden="1" customHeight="1" thickBot="1" x14ac:dyDescent="0.3">
      <c r="A161" s="42"/>
      <c r="B161" s="234"/>
      <c r="C161" s="206"/>
      <c r="D161" s="29"/>
      <c r="E161" s="78" t="s">
        <v>79</v>
      </c>
      <c r="F161" s="816"/>
      <c r="G161" s="907"/>
      <c r="H161" s="817"/>
      <c r="I161" s="604"/>
      <c r="J161" s="624">
        <f t="shared" si="216"/>
        <v>0</v>
      </c>
      <c r="K161" s="581"/>
      <c r="L161" s="769"/>
      <c r="M161" s="778"/>
      <c r="N161" s="415"/>
      <c r="O161" s="508"/>
      <c r="P161" s="415">
        <f>O161-N161</f>
        <v>0</v>
      </c>
      <c r="Q161" s="416" t="e">
        <f>O161/N161</f>
        <v>#DIV/0!</v>
      </c>
      <c r="R161" s="625">
        <f t="shared" si="259"/>
        <v>0</v>
      </c>
      <c r="S161" s="629">
        <f t="shared" si="260"/>
        <v>0</v>
      </c>
      <c r="T161" s="630">
        <f t="shared" si="261"/>
        <v>0</v>
      </c>
      <c r="U161" s="631">
        <f t="shared" si="262"/>
        <v>0</v>
      </c>
      <c r="V161" s="630">
        <f t="shared" si="263"/>
        <v>0</v>
      </c>
      <c r="W161" s="395" t="e">
        <f t="shared" si="264"/>
        <v>#DIV/0!</v>
      </c>
      <c r="X161" s="14"/>
      <c r="Y161" s="354" t="str">
        <f t="shared" si="218"/>
        <v/>
      </c>
      <c r="Z161" s="169" t="str">
        <f t="shared" si="219"/>
        <v/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190" s="4" customFormat="1" ht="27" hidden="1" customHeight="1" thickBot="1" x14ac:dyDescent="0.3">
      <c r="A162" s="42">
        <v>14</v>
      </c>
      <c r="B162" s="234">
        <v>180000</v>
      </c>
      <c r="C162" s="206"/>
      <c r="D162" s="29"/>
      <c r="E162" s="89" t="s">
        <v>94</v>
      </c>
      <c r="F162" s="816"/>
      <c r="G162" s="907"/>
      <c r="H162" s="817"/>
      <c r="I162" s="604"/>
      <c r="J162" s="624">
        <f t="shared" si="216"/>
        <v>0</v>
      </c>
      <c r="K162" s="581"/>
      <c r="L162" s="869"/>
      <c r="M162" s="870"/>
      <c r="N162" s="630"/>
      <c r="O162" s="801"/>
      <c r="P162" s="630"/>
      <c r="Q162" s="632"/>
      <c r="R162" s="625">
        <f t="shared" si="259"/>
        <v>0</v>
      </c>
      <c r="S162" s="629">
        <f t="shared" si="260"/>
        <v>0</v>
      </c>
      <c r="T162" s="630">
        <f t="shared" si="261"/>
        <v>0</v>
      </c>
      <c r="U162" s="631">
        <f t="shared" si="262"/>
        <v>0</v>
      </c>
      <c r="V162" s="630">
        <f t="shared" si="263"/>
        <v>0</v>
      </c>
      <c r="W162" s="395" t="e">
        <f t="shared" si="264"/>
        <v>#DIV/0!</v>
      </c>
      <c r="X162" s="24"/>
      <c r="Y162" s="354" t="str">
        <f t="shared" si="218"/>
        <v/>
      </c>
      <c r="Z162" s="169" t="str">
        <f t="shared" si="219"/>
        <v/>
      </c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</row>
    <row r="163" spans="1:190" s="21" customFormat="1" ht="24.75" hidden="1" customHeight="1" thickBot="1" x14ac:dyDescent="0.3">
      <c r="A163" s="46">
        <v>12</v>
      </c>
      <c r="B163" s="86">
        <v>180107</v>
      </c>
      <c r="C163" s="207" t="s">
        <v>188</v>
      </c>
      <c r="D163" s="201" t="s">
        <v>189</v>
      </c>
      <c r="E163" s="94" t="s">
        <v>190</v>
      </c>
      <c r="F163" s="818"/>
      <c r="G163" s="908"/>
      <c r="H163" s="819"/>
      <c r="I163" s="596">
        <f>H163/H6</f>
        <v>0</v>
      </c>
      <c r="J163" s="579">
        <f t="shared" si="216"/>
        <v>0</v>
      </c>
      <c r="K163" s="395"/>
      <c r="L163" s="861"/>
      <c r="M163" s="862"/>
      <c r="N163" s="598"/>
      <c r="O163" s="819"/>
      <c r="P163" s="464">
        <f t="shared" si="368"/>
        <v>0</v>
      </c>
      <c r="Q163" s="465" t="e">
        <f>O163/N163</f>
        <v>#DIV/0!</v>
      </c>
      <c r="R163" s="633">
        <f t="shared" si="259"/>
        <v>0</v>
      </c>
      <c r="S163" s="363">
        <f t="shared" si="260"/>
        <v>0</v>
      </c>
      <c r="T163" s="598">
        <f t="shared" si="261"/>
        <v>0</v>
      </c>
      <c r="U163" s="599">
        <f t="shared" si="262"/>
        <v>0</v>
      </c>
      <c r="V163" s="598">
        <f t="shared" si="263"/>
        <v>0</v>
      </c>
      <c r="W163" s="395" t="e">
        <f t="shared" si="264"/>
        <v>#DIV/0!</v>
      </c>
      <c r="X163" s="14"/>
      <c r="Y163" s="354" t="str">
        <f t="shared" si="218"/>
        <v/>
      </c>
      <c r="Z163" s="169" t="str">
        <f t="shared" si="219"/>
        <v/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</row>
    <row r="164" spans="1:190" ht="27" hidden="1" customHeight="1" thickBot="1" x14ac:dyDescent="0.3">
      <c r="A164" s="44"/>
      <c r="B164" s="720"/>
      <c r="C164" s="87"/>
      <c r="D164" s="87"/>
      <c r="E164" s="88" t="s">
        <v>61</v>
      </c>
      <c r="F164" s="820"/>
      <c r="G164" s="909"/>
      <c r="H164" s="821"/>
      <c r="I164" s="721">
        <f>H164/H6</f>
        <v>0</v>
      </c>
      <c r="J164" s="697">
        <f t="shared" si="216"/>
        <v>0</v>
      </c>
      <c r="K164" s="609"/>
      <c r="L164" s="865"/>
      <c r="M164" s="866"/>
      <c r="N164" s="389"/>
      <c r="O164" s="824"/>
      <c r="P164" s="389"/>
      <c r="Q164" s="613"/>
      <c r="R164" s="689">
        <f t="shared" si="259"/>
        <v>0</v>
      </c>
      <c r="S164" s="611">
        <f t="shared" si="260"/>
        <v>0</v>
      </c>
      <c r="T164" s="389">
        <f t="shared" si="261"/>
        <v>0</v>
      </c>
      <c r="U164" s="612">
        <f t="shared" si="262"/>
        <v>0</v>
      </c>
      <c r="V164" s="389">
        <f t="shared" si="263"/>
        <v>0</v>
      </c>
      <c r="W164" s="462" t="e">
        <f t="shared" si="264"/>
        <v>#DIV/0!</v>
      </c>
      <c r="X164" s="14"/>
      <c r="Y164" s="354" t="str">
        <f t="shared" si="218"/>
        <v/>
      </c>
      <c r="Z164" s="169" t="str">
        <f t="shared" si="219"/>
        <v/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190" s="21" customFormat="1" ht="23.25" customHeight="1" thickBot="1" x14ac:dyDescent="0.3">
      <c r="A165" s="40">
        <v>9</v>
      </c>
      <c r="B165" s="231">
        <v>180404</v>
      </c>
      <c r="C165" s="92" t="s">
        <v>180</v>
      </c>
      <c r="D165" s="92" t="s">
        <v>387</v>
      </c>
      <c r="E165" s="108" t="s">
        <v>388</v>
      </c>
      <c r="F165" s="634"/>
      <c r="G165" s="620"/>
      <c r="H165" s="813"/>
      <c r="I165" s="542">
        <f>H165/H6</f>
        <v>0</v>
      </c>
      <c r="J165" s="467">
        <f t="shared" ref="J165" si="380">H165-G165</f>
        <v>0</v>
      </c>
      <c r="K165" s="395"/>
      <c r="L165" s="560">
        <v>490.5</v>
      </c>
      <c r="M165" s="379">
        <v>490.5</v>
      </c>
      <c r="N165" s="464">
        <v>320.5</v>
      </c>
      <c r="O165" s="621"/>
      <c r="P165" s="464">
        <f t="shared" ref="P165" si="381">O165-N165</f>
        <v>-320.5</v>
      </c>
      <c r="Q165" s="636">
        <f t="shared" ref="Q165" si="382">O165/N165</f>
        <v>0</v>
      </c>
      <c r="R165" s="463">
        <f t="shared" ref="R165" si="383">SUM(F165,L165)</f>
        <v>490.5</v>
      </c>
      <c r="S165" s="379">
        <f t="shared" ref="S165" si="384">SUM(F165,M165)</f>
        <v>490.5</v>
      </c>
      <c r="T165" s="464">
        <f t="shared" ref="T165" si="385">SUM(G165,N165)</f>
        <v>320.5</v>
      </c>
      <c r="U165" s="371">
        <f t="shared" ref="U165" si="386">SUM(H165,O165)</f>
        <v>0</v>
      </c>
      <c r="V165" s="464">
        <f t="shared" ref="V165" si="387">U165-T165</f>
        <v>-320.5</v>
      </c>
      <c r="W165" s="419">
        <f t="shared" si="264"/>
        <v>0</v>
      </c>
      <c r="X165" s="14"/>
      <c r="Y165" s="354" t="str">
        <f t="shared" ref="Y165" si="388">IF(J165&lt;=0,"",IF(J165&gt;0,"НІ"))</f>
        <v/>
      </c>
      <c r="Z165" s="169" t="str">
        <f t="shared" ref="Z165" si="389">IF(P165&lt;=0,"",IF(P165&gt;0,"НІ"))</f>
        <v/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</row>
    <row r="166" spans="1:190" s="21" customFormat="1" ht="23.25" customHeight="1" thickBot="1" x14ac:dyDescent="0.3">
      <c r="A166" s="46">
        <v>10</v>
      </c>
      <c r="B166" s="86">
        <v>180404</v>
      </c>
      <c r="C166" s="92" t="s">
        <v>425</v>
      </c>
      <c r="D166" s="92" t="s">
        <v>387</v>
      </c>
      <c r="E166" s="108" t="s">
        <v>426</v>
      </c>
      <c r="F166" s="634"/>
      <c r="G166" s="908"/>
      <c r="H166" s="819"/>
      <c r="I166" s="596">
        <f>H166/H6</f>
        <v>0</v>
      </c>
      <c r="J166" s="635">
        <f t="shared" ref="J166" si="390">H166-G166</f>
        <v>0</v>
      </c>
      <c r="K166" s="597"/>
      <c r="L166" s="888">
        <v>114</v>
      </c>
      <c r="M166" s="363">
        <v>114</v>
      </c>
      <c r="N166" s="598">
        <v>114</v>
      </c>
      <c r="O166" s="889"/>
      <c r="P166" s="464">
        <f t="shared" ref="P166" si="391">O166-N166</f>
        <v>-114</v>
      </c>
      <c r="Q166" s="539">
        <f>O166/N166</f>
        <v>0</v>
      </c>
      <c r="R166" s="601">
        <f t="shared" ref="R166" si="392">SUM(F166,L166)</f>
        <v>114</v>
      </c>
      <c r="S166" s="363">
        <f t="shared" ref="S166" si="393">SUM(F166,M166)</f>
        <v>114</v>
      </c>
      <c r="T166" s="598">
        <f t="shared" ref="T166" si="394">SUM(G166,N166)</f>
        <v>114</v>
      </c>
      <c r="U166" s="599">
        <f t="shared" ref="U166" si="395">SUM(H166,O166)</f>
        <v>0</v>
      </c>
      <c r="V166" s="598">
        <f t="shared" ref="V166" si="396">U166-T166</f>
        <v>-114</v>
      </c>
      <c r="W166" s="419">
        <f t="shared" si="264"/>
        <v>0</v>
      </c>
      <c r="X166" s="14"/>
      <c r="Y166" s="354"/>
      <c r="Z166" s="16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</row>
    <row r="167" spans="1:190" s="21" customFormat="1" ht="27.6" customHeight="1" thickBot="1" x14ac:dyDescent="0.3">
      <c r="A167" s="46">
        <v>11</v>
      </c>
      <c r="B167" s="86">
        <v>180404</v>
      </c>
      <c r="C167" s="92" t="s">
        <v>389</v>
      </c>
      <c r="D167" s="92" t="s">
        <v>387</v>
      </c>
      <c r="E167" s="108" t="s">
        <v>477</v>
      </c>
      <c r="F167" s="634"/>
      <c r="G167" s="908"/>
      <c r="H167" s="819"/>
      <c r="I167" s="596">
        <f>H167/H6</f>
        <v>0</v>
      </c>
      <c r="J167" s="635">
        <f t="shared" ref="J167:J168" si="397">H167-G167</f>
        <v>0</v>
      </c>
      <c r="K167" s="597"/>
      <c r="L167" s="861"/>
      <c r="M167" s="363">
        <v>96.6</v>
      </c>
      <c r="N167" s="598">
        <v>96.6</v>
      </c>
      <c r="O167" s="889">
        <v>96.6</v>
      </c>
      <c r="P167" s="464">
        <f t="shared" ref="P167:P168" si="398">O167-N167</f>
        <v>0</v>
      </c>
      <c r="Q167" s="539">
        <f>O167/N167</f>
        <v>1</v>
      </c>
      <c r="R167" s="601">
        <f t="shared" ref="R167:R168" si="399">SUM(F167,L167)</f>
        <v>0</v>
      </c>
      <c r="S167" s="363">
        <f t="shared" ref="S167:S168" si="400">SUM(F167,M167)</f>
        <v>96.6</v>
      </c>
      <c r="T167" s="598">
        <f t="shared" ref="T167:T168" si="401">SUM(G167,N167)</f>
        <v>96.6</v>
      </c>
      <c r="U167" s="599">
        <f t="shared" ref="U167:U168" si="402">SUM(H167,O167)</f>
        <v>96.6</v>
      </c>
      <c r="V167" s="598">
        <f t="shared" ref="V167:V168" si="403">U167-T167</f>
        <v>0</v>
      </c>
      <c r="W167" s="395">
        <f t="shared" si="264"/>
        <v>1</v>
      </c>
      <c r="X167" s="14"/>
      <c r="Y167" s="354" t="str">
        <f t="shared" ref="Y167:Y168" si="404">IF(J167&lt;=0,"",IF(J167&gt;0,"НІ"))</f>
        <v/>
      </c>
      <c r="Z167" s="169" t="str">
        <f t="shared" ref="Z167:Z168" si="405">IF(P167&lt;=0,"",IF(P167&gt;0,"НІ"))</f>
        <v/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</row>
    <row r="168" spans="1:190" s="21" customFormat="1" ht="34.15" customHeight="1" thickBot="1" x14ac:dyDescent="0.3">
      <c r="A168" s="46">
        <v>12</v>
      </c>
      <c r="B168" s="86">
        <v>180404</v>
      </c>
      <c r="C168" s="92" t="s">
        <v>417</v>
      </c>
      <c r="D168" s="92" t="s">
        <v>387</v>
      </c>
      <c r="E168" s="108" t="s">
        <v>418</v>
      </c>
      <c r="F168" s="634"/>
      <c r="G168" s="908"/>
      <c r="H168" s="819"/>
      <c r="I168" s="596">
        <f>H168/H6</f>
        <v>0</v>
      </c>
      <c r="J168" s="635">
        <f t="shared" si="397"/>
        <v>0</v>
      </c>
      <c r="K168" s="597"/>
      <c r="L168" s="888">
        <v>479.8</v>
      </c>
      <c r="M168" s="598">
        <v>479.8</v>
      </c>
      <c r="N168" s="598"/>
      <c r="O168" s="889"/>
      <c r="P168" s="464">
        <f t="shared" si="398"/>
        <v>0</v>
      </c>
      <c r="Q168" s="465"/>
      <c r="R168" s="601">
        <f t="shared" si="399"/>
        <v>479.8</v>
      </c>
      <c r="S168" s="363">
        <f t="shared" si="400"/>
        <v>479.8</v>
      </c>
      <c r="T168" s="598">
        <f t="shared" si="401"/>
        <v>0</v>
      </c>
      <c r="U168" s="599">
        <f t="shared" si="402"/>
        <v>0</v>
      </c>
      <c r="V168" s="598">
        <f t="shared" si="403"/>
        <v>0</v>
      </c>
      <c r="W168" s="419"/>
      <c r="X168" s="14"/>
      <c r="Y168" s="354" t="str">
        <f t="shared" si="404"/>
        <v/>
      </c>
      <c r="Z168" s="169" t="str">
        <f t="shared" si="405"/>
        <v/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</row>
    <row r="169" spans="1:190" s="21" customFormat="1" ht="34.15" hidden="1" customHeight="1" thickBot="1" x14ac:dyDescent="0.3">
      <c r="A169" s="46">
        <v>14</v>
      </c>
      <c r="B169" s="86">
        <v>180404</v>
      </c>
      <c r="C169" s="92" t="s">
        <v>402</v>
      </c>
      <c r="D169" s="92" t="s">
        <v>178</v>
      </c>
      <c r="E169" s="108" t="s">
        <v>403</v>
      </c>
      <c r="F169" s="634"/>
      <c r="G169" s="908"/>
      <c r="H169" s="819"/>
      <c r="I169" s="596">
        <f>H169/H6</f>
        <v>0</v>
      </c>
      <c r="J169" s="635">
        <f t="shared" ref="J169:J171" si="406">H169-G169</f>
        <v>0</v>
      </c>
      <c r="K169" s="597"/>
      <c r="L169" s="861"/>
      <c r="M169" s="863"/>
      <c r="N169" s="598"/>
      <c r="O169" s="819"/>
      <c r="P169" s="464">
        <f t="shared" ref="P169:P171" si="407">O169-N169</f>
        <v>0</v>
      </c>
      <c r="Q169" s="465" t="e">
        <f t="shared" ref="Q169:Q170" si="408">O169/N169</f>
        <v>#DIV/0!</v>
      </c>
      <c r="R169" s="601">
        <f t="shared" ref="R169:R171" si="409">SUM(F169,L169)</f>
        <v>0</v>
      </c>
      <c r="S169" s="363">
        <f t="shared" ref="S169:S171" si="410">SUM(F169,M169)</f>
        <v>0</v>
      </c>
      <c r="T169" s="598">
        <f t="shared" ref="T169:T171" si="411">SUM(G169,N169)</f>
        <v>0</v>
      </c>
      <c r="U169" s="599">
        <f t="shared" ref="U169:U171" si="412">SUM(H169,O169)</f>
        <v>0</v>
      </c>
      <c r="V169" s="598">
        <f t="shared" ref="V169:V171" si="413">U169-T169</f>
        <v>0</v>
      </c>
      <c r="W169" s="395" t="e">
        <f t="shared" si="264"/>
        <v>#DIV/0!</v>
      </c>
      <c r="X169" s="14"/>
      <c r="Y169" s="354" t="str">
        <f t="shared" ref="Y169" si="414">IF(J169&lt;=0,"",IF(J169&gt;0,"НІ"))</f>
        <v/>
      </c>
      <c r="Z169" s="169" t="str">
        <f t="shared" ref="Z169" si="415">IF(P169&lt;=0,"",IF(P169&gt;0,"НІ"))</f>
        <v/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</row>
    <row r="170" spans="1:190" s="298" customFormat="1" ht="36" hidden="1" customHeight="1" thickBot="1" x14ac:dyDescent="0.3">
      <c r="A170" s="335"/>
      <c r="B170" s="336"/>
      <c r="C170" s="337"/>
      <c r="D170" s="337"/>
      <c r="E170" s="338" t="s">
        <v>406</v>
      </c>
      <c r="F170" s="637"/>
      <c r="G170" s="638"/>
      <c r="H170" s="719"/>
      <c r="I170" s="640">
        <f>H170/H6</f>
        <v>0</v>
      </c>
      <c r="J170" s="638">
        <f t="shared" si="406"/>
        <v>0</v>
      </c>
      <c r="K170" s="641"/>
      <c r="L170" s="717">
        <v>937.7</v>
      </c>
      <c r="M170" s="718">
        <v>937.7</v>
      </c>
      <c r="N170" s="638">
        <v>937.7</v>
      </c>
      <c r="O170" s="719">
        <v>0</v>
      </c>
      <c r="P170" s="638">
        <f t="shared" si="407"/>
        <v>-937.7</v>
      </c>
      <c r="Q170" s="641">
        <f t="shared" si="408"/>
        <v>0</v>
      </c>
      <c r="R170" s="637">
        <f t="shared" si="409"/>
        <v>937.7</v>
      </c>
      <c r="S170" s="638">
        <f t="shared" si="410"/>
        <v>937.7</v>
      </c>
      <c r="T170" s="638">
        <f t="shared" si="411"/>
        <v>937.7</v>
      </c>
      <c r="U170" s="639">
        <f t="shared" si="412"/>
        <v>0</v>
      </c>
      <c r="V170" s="638">
        <f t="shared" si="413"/>
        <v>-937.7</v>
      </c>
      <c r="W170" s="374">
        <f t="shared" ref="W170:W226" si="416">U170/T170</f>
        <v>0</v>
      </c>
      <c r="X170" s="281"/>
      <c r="Y170" s="355"/>
      <c r="Z170" s="253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  <c r="EO170" s="283"/>
      <c r="EP170" s="283"/>
      <c r="EQ170" s="283"/>
      <c r="ER170" s="283"/>
      <c r="ES170" s="283"/>
      <c r="ET170" s="283"/>
      <c r="EU170" s="283"/>
      <c r="EV170" s="283"/>
      <c r="EW170" s="283"/>
      <c r="EX170" s="283"/>
      <c r="EY170" s="283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3"/>
      <c r="FQ170" s="283"/>
      <c r="FR170" s="283"/>
      <c r="FS170" s="283"/>
      <c r="FT170" s="283"/>
      <c r="FU170" s="283"/>
      <c r="FV170" s="283"/>
      <c r="FW170" s="283"/>
      <c r="FX170" s="283"/>
      <c r="FY170" s="283"/>
      <c r="FZ170" s="283"/>
      <c r="GA170" s="283"/>
      <c r="GB170" s="283"/>
      <c r="GC170" s="283"/>
      <c r="GD170" s="283"/>
      <c r="GE170" s="283"/>
      <c r="GF170" s="283"/>
      <c r="GG170" s="283"/>
      <c r="GH170" s="283"/>
    </row>
    <row r="171" spans="1:190" s="21" customFormat="1" ht="34.15" hidden="1" customHeight="1" thickBot="1" x14ac:dyDescent="0.3">
      <c r="A171" s="58">
        <v>15</v>
      </c>
      <c r="B171" s="219"/>
      <c r="C171" s="248" t="s">
        <v>442</v>
      </c>
      <c r="D171" s="248" t="s">
        <v>184</v>
      </c>
      <c r="E171" s="246" t="s">
        <v>443</v>
      </c>
      <c r="F171" s="642"/>
      <c r="G171" s="910"/>
      <c r="H171" s="822"/>
      <c r="I171" s="644"/>
      <c r="J171" s="579">
        <f t="shared" si="406"/>
        <v>0</v>
      </c>
      <c r="K171" s="457"/>
      <c r="L171" s="871"/>
      <c r="M171" s="757"/>
      <c r="N171" s="367"/>
      <c r="O171" s="822"/>
      <c r="P171" s="367">
        <f t="shared" si="407"/>
        <v>0</v>
      </c>
      <c r="Q171" s="465"/>
      <c r="R171" s="633">
        <f t="shared" si="409"/>
        <v>0</v>
      </c>
      <c r="S171" s="360">
        <f t="shared" si="410"/>
        <v>0</v>
      </c>
      <c r="T171" s="367">
        <f t="shared" si="411"/>
        <v>0</v>
      </c>
      <c r="U171" s="361">
        <f t="shared" si="412"/>
        <v>0</v>
      </c>
      <c r="V171" s="367">
        <f t="shared" si="413"/>
        <v>0</v>
      </c>
      <c r="W171" s="395"/>
      <c r="X171" s="14"/>
      <c r="Y171" s="354"/>
      <c r="Z171" s="16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</row>
    <row r="172" spans="1:190" s="21" customFormat="1" ht="34.15" customHeight="1" thickBot="1" x14ac:dyDescent="0.3">
      <c r="A172" s="58">
        <v>13</v>
      </c>
      <c r="B172" s="219"/>
      <c r="C172" s="248" t="s">
        <v>400</v>
      </c>
      <c r="D172" s="248" t="s">
        <v>184</v>
      </c>
      <c r="E172" s="246" t="s">
        <v>401</v>
      </c>
      <c r="F172" s="642">
        <v>2000</v>
      </c>
      <c r="G172" s="910">
        <v>421</v>
      </c>
      <c r="H172" s="643">
        <v>126.4</v>
      </c>
      <c r="I172" s="644">
        <f>H172/H6</f>
        <v>1.0412848004547385E-3</v>
      </c>
      <c r="J172" s="579">
        <f t="shared" ref="J172" si="417">H172-G172</f>
        <v>-294.60000000000002</v>
      </c>
      <c r="K172" s="457">
        <f>H172/G172</f>
        <v>0.30023752969121142</v>
      </c>
      <c r="L172" s="871"/>
      <c r="M172" s="360">
        <v>14.6</v>
      </c>
      <c r="N172" s="367">
        <v>14.6</v>
      </c>
      <c r="O172" s="643">
        <v>14.6</v>
      </c>
      <c r="P172" s="367">
        <f t="shared" ref="P172" si="418">O172-N172</f>
        <v>0</v>
      </c>
      <c r="Q172" s="539">
        <f>O172/N172</f>
        <v>1</v>
      </c>
      <c r="R172" s="633">
        <f t="shared" ref="R172" si="419">SUM(F172,L172)</f>
        <v>2000</v>
      </c>
      <c r="S172" s="360">
        <f t="shared" ref="S172" si="420">SUM(F172,M172)</f>
        <v>2014.6</v>
      </c>
      <c r="T172" s="367">
        <f t="shared" ref="T172" si="421">SUM(G172,N172)</f>
        <v>435.6</v>
      </c>
      <c r="U172" s="361">
        <f t="shared" ref="U172" si="422">SUM(H172,O172)</f>
        <v>141</v>
      </c>
      <c r="V172" s="367">
        <f t="shared" ref="V172" si="423">U172-T172</f>
        <v>-294.60000000000002</v>
      </c>
      <c r="W172" s="395">
        <f t="shared" si="416"/>
        <v>0.32369146005509641</v>
      </c>
      <c r="X172" s="14"/>
      <c r="Y172" s="354"/>
      <c r="Z172" s="16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1:190" s="21" customFormat="1" ht="23.25" customHeight="1" thickBot="1" x14ac:dyDescent="0.3">
      <c r="A173" s="46">
        <v>14</v>
      </c>
      <c r="B173" s="86">
        <v>180404</v>
      </c>
      <c r="C173" s="92" t="s">
        <v>358</v>
      </c>
      <c r="D173" s="92" t="s">
        <v>187</v>
      </c>
      <c r="E173" s="108" t="s">
        <v>191</v>
      </c>
      <c r="F173" s="634">
        <v>100</v>
      </c>
      <c r="G173" s="908">
        <v>78.5</v>
      </c>
      <c r="H173" s="889">
        <v>0.2</v>
      </c>
      <c r="I173" s="928">
        <f>H173/H6</f>
        <v>1.6476025323650926E-6</v>
      </c>
      <c r="J173" s="635">
        <f t="shared" si="216"/>
        <v>-78.3</v>
      </c>
      <c r="K173" s="597">
        <f>H173/G173</f>
        <v>2.547770700636943E-3</v>
      </c>
      <c r="L173" s="888"/>
      <c r="M173" s="363">
        <v>77.5</v>
      </c>
      <c r="N173" s="363">
        <v>49</v>
      </c>
      <c r="O173" s="889">
        <v>49</v>
      </c>
      <c r="P173" s="464">
        <f t="shared" si="368"/>
        <v>0</v>
      </c>
      <c r="Q173" s="539">
        <f t="shared" ref="Q173" si="424">O173/N173</f>
        <v>1</v>
      </c>
      <c r="R173" s="601">
        <f t="shared" si="259"/>
        <v>100</v>
      </c>
      <c r="S173" s="363">
        <f t="shared" si="260"/>
        <v>177.5</v>
      </c>
      <c r="T173" s="598">
        <f t="shared" si="261"/>
        <v>127.5</v>
      </c>
      <c r="U173" s="599">
        <f t="shared" si="262"/>
        <v>49.2</v>
      </c>
      <c r="V173" s="598">
        <f t="shared" si="263"/>
        <v>-78.3</v>
      </c>
      <c r="W173" s="395">
        <f t="shared" si="416"/>
        <v>0.38588235294117651</v>
      </c>
      <c r="X173" s="14"/>
      <c r="Y173" s="354" t="str">
        <f t="shared" si="218"/>
        <v/>
      </c>
      <c r="Z173" s="169" t="str">
        <f t="shared" si="219"/>
        <v/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</row>
    <row r="174" spans="1:190" s="18" customFormat="1" ht="21.75" hidden="1" customHeight="1" thickBot="1" x14ac:dyDescent="0.3">
      <c r="A174" s="40">
        <v>14</v>
      </c>
      <c r="B174" s="85">
        <v>180409</v>
      </c>
      <c r="C174" s="92" t="s">
        <v>359</v>
      </c>
      <c r="D174" s="96" t="s">
        <v>178</v>
      </c>
      <c r="E174" s="109" t="s">
        <v>192</v>
      </c>
      <c r="F174" s="619"/>
      <c r="G174" s="620"/>
      <c r="H174" s="813"/>
      <c r="I174" s="648"/>
      <c r="J174" s="649">
        <f t="shared" si="216"/>
        <v>0</v>
      </c>
      <c r="K174" s="568"/>
      <c r="L174" s="771"/>
      <c r="M174" s="849"/>
      <c r="N174" s="464"/>
      <c r="O174" s="758"/>
      <c r="P174" s="464">
        <f>SUM(P175:P178)</f>
        <v>0</v>
      </c>
      <c r="Q174" s="465" t="e">
        <f t="shared" ref="Q174:Q208" si="425">O174/N174</f>
        <v>#DIV/0!</v>
      </c>
      <c r="R174" s="463">
        <f t="shared" si="259"/>
        <v>0</v>
      </c>
      <c r="S174" s="379">
        <f t="shared" si="260"/>
        <v>0</v>
      </c>
      <c r="T174" s="464">
        <f t="shared" si="261"/>
        <v>0</v>
      </c>
      <c r="U174" s="371">
        <f t="shared" si="262"/>
        <v>0</v>
      </c>
      <c r="V174" s="464">
        <f t="shared" si="263"/>
        <v>0</v>
      </c>
      <c r="W174" s="395" t="e">
        <f t="shared" si="416"/>
        <v>#DIV/0!</v>
      </c>
      <c r="X174" s="23"/>
      <c r="Y174" s="354" t="str">
        <f t="shared" si="218"/>
        <v/>
      </c>
      <c r="Z174" s="169" t="str">
        <f t="shared" si="219"/>
        <v/>
      </c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</row>
    <row r="175" spans="1:190" ht="18" hidden="1" customHeight="1" thickBot="1" x14ac:dyDescent="0.3">
      <c r="A175" s="41"/>
      <c r="B175" s="235"/>
      <c r="C175" s="47"/>
      <c r="D175" s="47"/>
      <c r="E175" s="77" t="s">
        <v>119</v>
      </c>
      <c r="F175" s="622"/>
      <c r="G175" s="906"/>
      <c r="H175" s="815"/>
      <c r="I175" s="602"/>
      <c r="J175" s="411">
        <f t="shared" si="216"/>
        <v>0</v>
      </c>
      <c r="K175" s="650"/>
      <c r="L175" s="783"/>
      <c r="M175" s="847"/>
      <c r="N175" s="651"/>
      <c r="O175" s="873"/>
      <c r="P175" s="404">
        <f t="shared" si="368"/>
        <v>0</v>
      </c>
      <c r="Q175" s="405" t="e">
        <f t="shared" si="425"/>
        <v>#DIV/0!</v>
      </c>
      <c r="R175" s="652">
        <f t="shared" si="259"/>
        <v>0</v>
      </c>
      <c r="S175" s="383">
        <f t="shared" si="260"/>
        <v>0</v>
      </c>
      <c r="T175" s="653">
        <f t="shared" si="261"/>
        <v>0</v>
      </c>
      <c r="U175" s="654">
        <f t="shared" si="262"/>
        <v>0</v>
      </c>
      <c r="V175" s="653">
        <f t="shared" si="263"/>
        <v>0</v>
      </c>
      <c r="W175" s="395" t="e">
        <f t="shared" si="416"/>
        <v>#DIV/0!</v>
      </c>
      <c r="X175" s="14"/>
      <c r="Y175" s="354" t="str">
        <f t="shared" si="218"/>
        <v/>
      </c>
      <c r="Z175" s="169" t="str">
        <f t="shared" si="219"/>
        <v/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1:190" ht="21" hidden="1" customHeight="1" thickBot="1" x14ac:dyDescent="0.3">
      <c r="A176" s="42"/>
      <c r="B176" s="236"/>
      <c r="C176" s="61"/>
      <c r="D176" s="29"/>
      <c r="E176" s="84" t="s">
        <v>193</v>
      </c>
      <c r="F176" s="655"/>
      <c r="G176" s="907"/>
      <c r="H176" s="817"/>
      <c r="I176" s="604"/>
      <c r="J176" s="385">
        <f t="shared" si="216"/>
        <v>0</v>
      </c>
      <c r="K176" s="656"/>
      <c r="L176" s="768"/>
      <c r="M176" s="778"/>
      <c r="N176" s="443"/>
      <c r="O176" s="874"/>
      <c r="P176" s="415">
        <f t="shared" si="368"/>
        <v>0</v>
      </c>
      <c r="Q176" s="567" t="e">
        <f t="shared" si="425"/>
        <v>#DIV/0!</v>
      </c>
      <c r="R176" s="657">
        <f t="shared" si="259"/>
        <v>0</v>
      </c>
      <c r="S176" s="629">
        <f t="shared" si="260"/>
        <v>0</v>
      </c>
      <c r="T176" s="630">
        <f t="shared" si="261"/>
        <v>0</v>
      </c>
      <c r="U176" s="631">
        <f t="shared" si="262"/>
        <v>0</v>
      </c>
      <c r="V176" s="630">
        <f t="shared" si="263"/>
        <v>0</v>
      </c>
      <c r="W176" s="395" t="e">
        <f t="shared" si="416"/>
        <v>#DIV/0!</v>
      </c>
      <c r="X176" s="14"/>
      <c r="Y176" s="354" t="str">
        <f t="shared" si="218"/>
        <v/>
      </c>
      <c r="Z176" s="169" t="str">
        <f t="shared" si="219"/>
        <v/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1:190" ht="20.25" hidden="1" customHeight="1" thickBot="1" x14ac:dyDescent="0.3">
      <c r="A177" s="41"/>
      <c r="B177" s="234"/>
      <c r="C177" s="29"/>
      <c r="D177" s="47"/>
      <c r="E177" s="77" t="s">
        <v>116</v>
      </c>
      <c r="F177" s="622"/>
      <c r="G177" s="906"/>
      <c r="H177" s="815"/>
      <c r="I177" s="602"/>
      <c r="J177" s="456">
        <f t="shared" si="216"/>
        <v>0</v>
      </c>
      <c r="K177" s="650"/>
      <c r="L177" s="780"/>
      <c r="M177" s="852"/>
      <c r="N177" s="658"/>
      <c r="O177" s="875"/>
      <c r="P177" s="575">
        <f t="shared" si="368"/>
        <v>0</v>
      </c>
      <c r="Q177" s="539" t="e">
        <f t="shared" si="425"/>
        <v>#DIV/0!</v>
      </c>
      <c r="R177" s="601">
        <f t="shared" si="259"/>
        <v>0</v>
      </c>
      <c r="S177" s="360">
        <f t="shared" si="260"/>
        <v>0</v>
      </c>
      <c r="T177" s="367">
        <f t="shared" si="261"/>
        <v>0</v>
      </c>
      <c r="U177" s="361">
        <f t="shared" si="262"/>
        <v>0</v>
      </c>
      <c r="V177" s="367">
        <f t="shared" si="263"/>
        <v>0</v>
      </c>
      <c r="W177" s="395" t="e">
        <f t="shared" si="416"/>
        <v>#DIV/0!</v>
      </c>
      <c r="X177" s="14"/>
      <c r="Y177" s="354" t="str">
        <f t="shared" si="218"/>
        <v/>
      </c>
      <c r="Z177" s="169" t="str">
        <f t="shared" si="219"/>
        <v/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190" ht="21.75" hidden="1" customHeight="1" thickBot="1" x14ac:dyDescent="0.3">
      <c r="A178" s="43"/>
      <c r="B178" s="236"/>
      <c r="C178" s="61"/>
      <c r="D178" s="61"/>
      <c r="E178" s="79" t="s">
        <v>66</v>
      </c>
      <c r="F178" s="659"/>
      <c r="G178" s="911"/>
      <c r="H178" s="823"/>
      <c r="I178" s="605"/>
      <c r="J178" s="566">
        <f t="shared" si="216"/>
        <v>0</v>
      </c>
      <c r="K178" s="660"/>
      <c r="L178" s="858"/>
      <c r="M178" s="859"/>
      <c r="N178" s="393"/>
      <c r="O178" s="821"/>
      <c r="P178" s="575">
        <f t="shared" si="368"/>
        <v>0</v>
      </c>
      <c r="Q178" s="661" t="e">
        <f t="shared" si="425"/>
        <v>#DIV/0!</v>
      </c>
      <c r="R178" s="633">
        <f t="shared" si="259"/>
        <v>0</v>
      </c>
      <c r="S178" s="360">
        <f t="shared" si="260"/>
        <v>0</v>
      </c>
      <c r="T178" s="367">
        <f t="shared" si="261"/>
        <v>0</v>
      </c>
      <c r="U178" s="361">
        <f t="shared" si="262"/>
        <v>0</v>
      </c>
      <c r="V178" s="367">
        <f t="shared" si="263"/>
        <v>0</v>
      </c>
      <c r="W178" s="395" t="e">
        <f t="shared" si="416"/>
        <v>#DIV/0!</v>
      </c>
      <c r="X178" s="14"/>
      <c r="Y178" s="354" t="str">
        <f t="shared" ref="Y178:Y229" si="426">IF(J178&lt;=0,"",IF(J178&gt;0,"НІ"))</f>
        <v/>
      </c>
      <c r="Z178" s="169" t="str">
        <f t="shared" ref="Z178:Z229" si="427">IF(P178&lt;=0,"",IF(P178&gt;0,"НІ"))</f>
        <v/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190" s="48" customFormat="1" ht="22.5" hidden="1" customHeight="1" thickBot="1" x14ac:dyDescent="0.3">
      <c r="A179" s="40">
        <v>15</v>
      </c>
      <c r="B179" s="231">
        <v>180410</v>
      </c>
      <c r="C179" s="92" t="s">
        <v>186</v>
      </c>
      <c r="D179" s="92" t="s">
        <v>187</v>
      </c>
      <c r="E179" s="108" t="s">
        <v>120</v>
      </c>
      <c r="F179" s="619"/>
      <c r="G179" s="620"/>
      <c r="H179" s="813"/>
      <c r="I179" s="662"/>
      <c r="J179" s="467"/>
      <c r="K179" s="395"/>
      <c r="L179" s="876"/>
      <c r="M179" s="757"/>
      <c r="N179" s="464"/>
      <c r="O179" s="813"/>
      <c r="P179" s="367">
        <f t="shared" si="368"/>
        <v>0</v>
      </c>
      <c r="Q179" s="465" t="e">
        <f t="shared" si="425"/>
        <v>#DIV/0!</v>
      </c>
      <c r="R179" s="633">
        <f>SUM(F179,L179)</f>
        <v>0</v>
      </c>
      <c r="S179" s="360">
        <f>SUM(F179,M179)</f>
        <v>0</v>
      </c>
      <c r="T179" s="367">
        <f>SUM(G179,N179)</f>
        <v>0</v>
      </c>
      <c r="U179" s="361">
        <f>SUM(H179,O179)</f>
        <v>0</v>
      </c>
      <c r="V179" s="367">
        <f>U179-T179</f>
        <v>0</v>
      </c>
      <c r="W179" s="395" t="e">
        <f t="shared" si="416"/>
        <v>#DIV/0!</v>
      </c>
      <c r="X179" s="24"/>
      <c r="Y179" s="354" t="str">
        <f t="shared" si="426"/>
        <v/>
      </c>
      <c r="Z179" s="169" t="str">
        <f t="shared" si="427"/>
        <v/>
      </c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</row>
    <row r="180" spans="1:190" ht="32.25" hidden="1" customHeight="1" thickBot="1" x14ac:dyDescent="0.3">
      <c r="A180" s="58">
        <v>16</v>
      </c>
      <c r="B180" s="237" t="s">
        <v>39</v>
      </c>
      <c r="C180" s="57" t="s">
        <v>197</v>
      </c>
      <c r="D180" s="57" t="s">
        <v>196</v>
      </c>
      <c r="E180" s="80" t="s">
        <v>82</v>
      </c>
      <c r="F180" s="663"/>
      <c r="G180" s="910"/>
      <c r="H180" s="822"/>
      <c r="I180" s="644">
        <f>H180/H6</f>
        <v>0</v>
      </c>
      <c r="J180" s="579">
        <f t="shared" si="216"/>
        <v>0</v>
      </c>
      <c r="K180" s="664" t="e">
        <f t="shared" ref="K180:K186" si="428">H180/G180</f>
        <v>#DIV/0!</v>
      </c>
      <c r="L180" s="876"/>
      <c r="M180" s="757"/>
      <c r="N180" s="367"/>
      <c r="O180" s="822"/>
      <c r="P180" s="367">
        <f>O180-N180</f>
        <v>0</v>
      </c>
      <c r="Q180" s="468"/>
      <c r="R180" s="633">
        <f t="shared" si="259"/>
        <v>0</v>
      </c>
      <c r="S180" s="360">
        <f t="shared" si="260"/>
        <v>0</v>
      </c>
      <c r="T180" s="367">
        <f t="shared" si="261"/>
        <v>0</v>
      </c>
      <c r="U180" s="361">
        <f t="shared" si="262"/>
        <v>0</v>
      </c>
      <c r="V180" s="367">
        <f t="shared" si="263"/>
        <v>0</v>
      </c>
      <c r="W180" s="395" t="e">
        <f t="shared" si="416"/>
        <v>#DIV/0!</v>
      </c>
      <c r="X180" s="14"/>
      <c r="Y180" s="354" t="str">
        <f t="shared" si="426"/>
        <v/>
      </c>
      <c r="Z180" s="169" t="str">
        <f t="shared" si="427"/>
        <v/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190" s="56" customFormat="1" ht="24.75" hidden="1" customHeight="1" thickBot="1" x14ac:dyDescent="0.3">
      <c r="A181" s="44"/>
      <c r="B181" s="238"/>
      <c r="C181" s="99"/>
      <c r="D181" s="99"/>
      <c r="E181" s="88" t="s">
        <v>126</v>
      </c>
      <c r="F181" s="665"/>
      <c r="G181" s="912"/>
      <c r="H181" s="824"/>
      <c r="I181" s="666">
        <f>H181/H6</f>
        <v>0</v>
      </c>
      <c r="J181" s="649">
        <f t="shared" si="216"/>
        <v>0</v>
      </c>
      <c r="K181" s="582" t="e">
        <f t="shared" si="428"/>
        <v>#DIV/0!</v>
      </c>
      <c r="L181" s="865"/>
      <c r="M181" s="866"/>
      <c r="N181" s="389"/>
      <c r="O181" s="824"/>
      <c r="P181" s="389"/>
      <c r="Q181" s="613"/>
      <c r="R181" s="667">
        <f t="shared" si="259"/>
        <v>0</v>
      </c>
      <c r="S181" s="360">
        <f t="shared" si="260"/>
        <v>0</v>
      </c>
      <c r="T181" s="367">
        <f>SUM(G181,N181)</f>
        <v>0</v>
      </c>
      <c r="U181" s="361">
        <f>SUM(H181,O181)</f>
        <v>0</v>
      </c>
      <c r="V181" s="367">
        <f>U181-T181</f>
        <v>0</v>
      </c>
      <c r="W181" s="395" t="e">
        <f t="shared" si="416"/>
        <v>#DIV/0!</v>
      </c>
      <c r="X181" s="53"/>
      <c r="Y181" s="354" t="str">
        <f t="shared" si="426"/>
        <v/>
      </c>
      <c r="Z181" s="169" t="str">
        <f t="shared" si="427"/>
        <v/>
      </c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</row>
    <row r="182" spans="1:190" ht="25.5" hidden="1" customHeight="1" thickBot="1" x14ac:dyDescent="0.3">
      <c r="A182" s="40">
        <v>17</v>
      </c>
      <c r="B182" s="232" t="s">
        <v>85</v>
      </c>
      <c r="C182" s="34"/>
      <c r="D182" s="34"/>
      <c r="E182" s="73" t="s">
        <v>115</v>
      </c>
      <c r="F182" s="619"/>
      <c r="G182" s="620"/>
      <c r="H182" s="813"/>
      <c r="I182" s="542">
        <f>H182/H6</f>
        <v>0</v>
      </c>
      <c r="J182" s="467">
        <f t="shared" si="216"/>
        <v>0</v>
      </c>
      <c r="K182" s="395" t="e">
        <f t="shared" si="428"/>
        <v>#DIV/0!</v>
      </c>
      <c r="L182" s="782"/>
      <c r="M182" s="849"/>
      <c r="N182" s="464"/>
      <c r="O182" s="811"/>
      <c r="P182" s="464">
        <f>O182-N182</f>
        <v>0</v>
      </c>
      <c r="Q182" s="465"/>
      <c r="R182" s="463">
        <f t="shared" si="259"/>
        <v>0</v>
      </c>
      <c r="S182" s="379">
        <f t="shared" si="260"/>
        <v>0</v>
      </c>
      <c r="T182" s="464">
        <f t="shared" si="261"/>
        <v>0</v>
      </c>
      <c r="U182" s="371">
        <f t="shared" si="262"/>
        <v>0</v>
      </c>
      <c r="V182" s="464">
        <f t="shared" si="263"/>
        <v>0</v>
      </c>
      <c r="W182" s="395" t="e">
        <f t="shared" si="416"/>
        <v>#DIV/0!</v>
      </c>
      <c r="X182" s="14"/>
      <c r="Y182" s="354" t="str">
        <f t="shared" si="426"/>
        <v/>
      </c>
      <c r="Z182" s="169" t="str">
        <f t="shared" si="427"/>
        <v/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190" s="56" customFormat="1" ht="27" hidden="1" customHeight="1" thickBot="1" x14ac:dyDescent="0.3">
      <c r="A183" s="40"/>
      <c r="B183" s="232"/>
      <c r="C183" s="99"/>
      <c r="D183" s="99"/>
      <c r="E183" s="88" t="s">
        <v>127</v>
      </c>
      <c r="F183" s="668"/>
      <c r="G183" s="913"/>
      <c r="H183" s="825"/>
      <c r="I183" s="666">
        <f>H183/H6</f>
        <v>0</v>
      </c>
      <c r="J183" s="649">
        <f>H183-G183</f>
        <v>0</v>
      </c>
      <c r="K183" s="582" t="e">
        <f t="shared" si="428"/>
        <v>#DIV/0!</v>
      </c>
      <c r="L183" s="782"/>
      <c r="M183" s="849"/>
      <c r="N183" s="464"/>
      <c r="O183" s="811"/>
      <c r="P183" s="464"/>
      <c r="Q183" s="465"/>
      <c r="R183" s="633">
        <f t="shared" si="259"/>
        <v>0</v>
      </c>
      <c r="S183" s="360">
        <f t="shared" si="260"/>
        <v>0</v>
      </c>
      <c r="T183" s="464">
        <f>SUM(G183,N183)</f>
        <v>0</v>
      </c>
      <c r="U183" s="371">
        <f>SUM(H183,O183)</f>
        <v>0</v>
      </c>
      <c r="V183" s="464">
        <f>U183-T183</f>
        <v>0</v>
      </c>
      <c r="W183" s="395" t="e">
        <f t="shared" si="416"/>
        <v>#DIV/0!</v>
      </c>
      <c r="X183" s="53"/>
      <c r="Y183" s="354" t="str">
        <f t="shared" si="426"/>
        <v/>
      </c>
      <c r="Z183" s="169" t="str">
        <f t="shared" si="427"/>
        <v/>
      </c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</row>
    <row r="184" spans="1:190" ht="32.25" hidden="1" customHeight="1" thickBot="1" x14ac:dyDescent="0.3">
      <c r="A184" s="58">
        <v>17</v>
      </c>
      <c r="B184" s="237" t="s">
        <v>39</v>
      </c>
      <c r="C184" s="57" t="s">
        <v>290</v>
      </c>
      <c r="D184" s="57" t="s">
        <v>289</v>
      </c>
      <c r="E184" s="80" t="s">
        <v>288</v>
      </c>
      <c r="F184" s="663"/>
      <c r="G184" s="910"/>
      <c r="H184" s="822"/>
      <c r="I184" s="644">
        <f>H184/H6</f>
        <v>0</v>
      </c>
      <c r="J184" s="579">
        <f t="shared" ref="J184:J185" si="429">H184-G184</f>
        <v>0</v>
      </c>
      <c r="K184" s="395" t="e">
        <f t="shared" si="428"/>
        <v>#DIV/0!</v>
      </c>
      <c r="L184" s="871"/>
      <c r="M184" s="757"/>
      <c r="N184" s="367"/>
      <c r="O184" s="822"/>
      <c r="P184" s="367">
        <f>O184-N184</f>
        <v>0</v>
      </c>
      <c r="Q184" s="539" t="e">
        <f t="shared" si="425"/>
        <v>#DIV/0!</v>
      </c>
      <c r="R184" s="633">
        <f t="shared" ref="R184" si="430">SUM(F184,L184)</f>
        <v>0</v>
      </c>
      <c r="S184" s="360">
        <f t="shared" ref="S184" si="431">SUM(F184,M184)</f>
        <v>0</v>
      </c>
      <c r="T184" s="367">
        <f t="shared" ref="T184" si="432">SUM(G184,N184)</f>
        <v>0</v>
      </c>
      <c r="U184" s="361">
        <f t="shared" ref="U184" si="433">SUM(H184,O184)</f>
        <v>0</v>
      </c>
      <c r="V184" s="367">
        <f t="shared" ref="V184:V185" si="434">U184-T184</f>
        <v>0</v>
      </c>
      <c r="W184" s="395" t="e">
        <f t="shared" si="416"/>
        <v>#DIV/0!</v>
      </c>
      <c r="X184" s="14"/>
      <c r="Y184" s="354" t="str">
        <f t="shared" ref="Y184" si="435">IF(J184&lt;=0,"",IF(J184&gt;0,"НІ"))</f>
        <v/>
      </c>
      <c r="Z184" s="169" t="str">
        <f t="shared" ref="Z184" si="436">IF(P184&lt;=0,"",IF(P184&gt;0,"НІ"))</f>
        <v/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190" s="177" customFormat="1" ht="31.5" hidden="1" customHeight="1" thickBot="1" x14ac:dyDescent="0.3">
      <c r="A185" s="184"/>
      <c r="B185" s="239"/>
      <c r="C185" s="179"/>
      <c r="D185" s="179"/>
      <c r="E185" s="183" t="s">
        <v>291</v>
      </c>
      <c r="F185" s="669"/>
      <c r="G185" s="914"/>
      <c r="H185" s="826"/>
      <c r="I185" s="670">
        <f>H185/H6</f>
        <v>0</v>
      </c>
      <c r="J185" s="671">
        <f t="shared" si="429"/>
        <v>0</v>
      </c>
      <c r="K185" s="672" t="e">
        <f t="shared" si="428"/>
        <v>#DIV/0!</v>
      </c>
      <c r="L185" s="877"/>
      <c r="M185" s="878"/>
      <c r="N185" s="673"/>
      <c r="O185" s="879"/>
      <c r="P185" s="673">
        <f>O185-N185</f>
        <v>0</v>
      </c>
      <c r="Q185" s="674" t="e">
        <f t="shared" si="425"/>
        <v>#DIV/0!</v>
      </c>
      <c r="R185" s="675">
        <f t="shared" ref="R185" si="437">SUM(F185,L185)</f>
        <v>0</v>
      </c>
      <c r="S185" s="676">
        <f t="shared" ref="S185" si="438">SUM(F185,M185)</f>
        <v>0</v>
      </c>
      <c r="T185" s="677">
        <f t="shared" ref="T185" si="439">SUM(G185,N185)</f>
        <v>0</v>
      </c>
      <c r="U185" s="678">
        <f t="shared" ref="U185" si="440">SUM(H185,O185)</f>
        <v>0</v>
      </c>
      <c r="V185" s="673">
        <f t="shared" si="434"/>
        <v>0</v>
      </c>
      <c r="W185" s="395" t="e">
        <f t="shared" si="416"/>
        <v>#DIV/0!</v>
      </c>
      <c r="X185" s="172"/>
      <c r="Y185" s="357"/>
      <c r="Z185" s="182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  <c r="DN185" s="175"/>
      <c r="DO185" s="175"/>
      <c r="DP185" s="175"/>
      <c r="DQ185" s="175"/>
      <c r="DR185" s="175"/>
      <c r="DS185" s="175"/>
      <c r="DT185" s="175"/>
      <c r="DU185" s="175"/>
      <c r="DV185" s="175"/>
      <c r="DW185" s="175"/>
      <c r="DX185" s="175"/>
      <c r="DY185" s="175"/>
      <c r="DZ185" s="175"/>
      <c r="EA185" s="175"/>
      <c r="EB185" s="175"/>
      <c r="EC185" s="175"/>
      <c r="ED185" s="175"/>
      <c r="EE185" s="175"/>
      <c r="EF185" s="175"/>
      <c r="EG185" s="175"/>
      <c r="EH185" s="175"/>
      <c r="EI185" s="175"/>
      <c r="EJ185" s="175"/>
      <c r="EK185" s="175"/>
      <c r="EL185" s="175"/>
      <c r="EM185" s="175"/>
      <c r="EN185" s="175"/>
      <c r="EO185" s="175"/>
      <c r="EP185" s="175"/>
      <c r="EQ185" s="175"/>
      <c r="ER185" s="175"/>
      <c r="ES185" s="175"/>
      <c r="ET185" s="175"/>
      <c r="EU185" s="175"/>
      <c r="EV185" s="175"/>
      <c r="EW185" s="175"/>
      <c r="EX185" s="175"/>
      <c r="EY185" s="175"/>
      <c r="EZ185" s="175"/>
      <c r="FA185" s="175"/>
      <c r="FB185" s="175"/>
      <c r="FC185" s="175"/>
      <c r="FD185" s="175"/>
      <c r="FE185" s="175"/>
      <c r="FF185" s="175"/>
      <c r="FG185" s="175"/>
      <c r="FH185" s="175"/>
      <c r="FI185" s="175"/>
      <c r="FJ185" s="175"/>
      <c r="FK185" s="175"/>
      <c r="FL185" s="175"/>
      <c r="FM185" s="175"/>
      <c r="FN185" s="175"/>
      <c r="FO185" s="175"/>
      <c r="FP185" s="175"/>
      <c r="FQ185" s="175"/>
      <c r="FR185" s="175"/>
      <c r="FS185" s="175"/>
      <c r="FT185" s="175"/>
      <c r="FU185" s="175"/>
      <c r="FV185" s="175"/>
      <c r="FW185" s="175"/>
      <c r="FX185" s="175"/>
      <c r="FY185" s="175"/>
      <c r="FZ185" s="175"/>
      <c r="GA185" s="175"/>
      <c r="GB185" s="175"/>
      <c r="GC185" s="175"/>
      <c r="GD185" s="175"/>
      <c r="GE185" s="175"/>
      <c r="GF185" s="175"/>
      <c r="GG185" s="175"/>
      <c r="GH185" s="175"/>
    </row>
    <row r="186" spans="1:190" ht="33.75" hidden="1" customHeight="1" thickBot="1" x14ac:dyDescent="0.3">
      <c r="A186" s="44">
        <v>18</v>
      </c>
      <c r="B186" s="240" t="s">
        <v>110</v>
      </c>
      <c r="C186" s="95" t="s">
        <v>194</v>
      </c>
      <c r="D186" s="95" t="s">
        <v>195</v>
      </c>
      <c r="E186" s="110" t="s">
        <v>111</v>
      </c>
      <c r="F186" s="679"/>
      <c r="G186" s="910"/>
      <c r="H186" s="822"/>
      <c r="I186" s="644">
        <f>H186/H6</f>
        <v>0</v>
      </c>
      <c r="J186" s="579">
        <f t="shared" ref="J186:J216" si="441">H186-G186</f>
        <v>0</v>
      </c>
      <c r="K186" s="457" t="e">
        <f t="shared" si="428"/>
        <v>#DIV/0!</v>
      </c>
      <c r="L186" s="880"/>
      <c r="M186" s="862"/>
      <c r="N186" s="598"/>
      <c r="O186" s="797"/>
      <c r="P186" s="598">
        <f t="shared" si="368"/>
        <v>0</v>
      </c>
      <c r="Q186" s="468"/>
      <c r="R186" s="633">
        <f>SUM(F186,L186)</f>
        <v>0</v>
      </c>
      <c r="S186" s="360">
        <f>SUM(F186,M186)</f>
        <v>0</v>
      </c>
      <c r="T186" s="367">
        <f>SUM(G186,N186)</f>
        <v>0</v>
      </c>
      <c r="U186" s="361">
        <f>SUM(H186,O186)</f>
        <v>0</v>
      </c>
      <c r="V186" s="598">
        <f>U186-T186</f>
        <v>0</v>
      </c>
      <c r="W186" s="395" t="e">
        <f t="shared" si="416"/>
        <v>#DIV/0!</v>
      </c>
      <c r="X186" s="14"/>
      <c r="Y186" s="354" t="str">
        <f t="shared" si="426"/>
        <v/>
      </c>
      <c r="Z186" s="169" t="str">
        <f t="shared" si="427"/>
        <v/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1:190" ht="28.5" hidden="1" customHeight="1" thickBot="1" x14ac:dyDescent="0.3">
      <c r="A187" s="40">
        <v>19</v>
      </c>
      <c r="B187" s="232" t="s">
        <v>30</v>
      </c>
      <c r="C187" s="92" t="s">
        <v>199</v>
      </c>
      <c r="D187" s="92" t="s">
        <v>200</v>
      </c>
      <c r="E187" s="75" t="s">
        <v>63</v>
      </c>
      <c r="F187" s="614"/>
      <c r="G187" s="615"/>
      <c r="H187" s="811"/>
      <c r="I187" s="542">
        <f>H187/H6</f>
        <v>0</v>
      </c>
      <c r="J187" s="649">
        <f t="shared" si="441"/>
        <v>0</v>
      </c>
      <c r="K187" s="395"/>
      <c r="L187" s="782"/>
      <c r="M187" s="849"/>
      <c r="N187" s="464"/>
      <c r="O187" s="811"/>
      <c r="P187" s="464">
        <f t="shared" si="368"/>
        <v>0</v>
      </c>
      <c r="Q187" s="465" t="e">
        <f t="shared" si="425"/>
        <v>#DIV/0!</v>
      </c>
      <c r="R187" s="463">
        <f t="shared" si="259"/>
        <v>0</v>
      </c>
      <c r="S187" s="379">
        <f t="shared" si="260"/>
        <v>0</v>
      </c>
      <c r="T187" s="464">
        <f t="shared" si="261"/>
        <v>0</v>
      </c>
      <c r="U187" s="371">
        <f t="shared" si="262"/>
        <v>0</v>
      </c>
      <c r="V187" s="464">
        <f t="shared" si="263"/>
        <v>0</v>
      </c>
      <c r="W187" s="395" t="e">
        <f t="shared" si="416"/>
        <v>#DIV/0!</v>
      </c>
      <c r="X187" s="14"/>
      <c r="Y187" s="354" t="str">
        <f t="shared" si="426"/>
        <v/>
      </c>
      <c r="Z187" s="169" t="str">
        <f t="shared" si="427"/>
        <v/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190" ht="31.5" hidden="1" customHeight="1" thickBot="1" x14ac:dyDescent="0.3">
      <c r="A188" s="40">
        <v>20</v>
      </c>
      <c r="B188" s="232" t="s">
        <v>31</v>
      </c>
      <c r="C188" s="92" t="s">
        <v>201</v>
      </c>
      <c r="D188" s="96" t="s">
        <v>202</v>
      </c>
      <c r="E188" s="148" t="s">
        <v>32</v>
      </c>
      <c r="F188" s="680"/>
      <c r="G188" s="618"/>
      <c r="H188" s="811"/>
      <c r="I188" s="542">
        <f>H188/H6</f>
        <v>0</v>
      </c>
      <c r="J188" s="590">
        <f t="shared" si="441"/>
        <v>0</v>
      </c>
      <c r="K188" s="395"/>
      <c r="L188" s="782"/>
      <c r="M188" s="849"/>
      <c r="N188" s="464"/>
      <c r="O188" s="811"/>
      <c r="P188" s="464">
        <f t="shared" si="368"/>
        <v>0</v>
      </c>
      <c r="Q188" s="465" t="e">
        <f t="shared" ref="Q188:Q191" si="442">O188/N188</f>
        <v>#DIV/0!</v>
      </c>
      <c r="R188" s="463">
        <f t="shared" si="259"/>
        <v>0</v>
      </c>
      <c r="S188" s="379">
        <f t="shared" si="260"/>
        <v>0</v>
      </c>
      <c r="T188" s="464">
        <f t="shared" si="261"/>
        <v>0</v>
      </c>
      <c r="U188" s="371">
        <f t="shared" si="262"/>
        <v>0</v>
      </c>
      <c r="V188" s="464">
        <f t="shared" si="263"/>
        <v>0</v>
      </c>
      <c r="W188" s="395" t="e">
        <f t="shared" si="416"/>
        <v>#DIV/0!</v>
      </c>
      <c r="X188" s="14"/>
      <c r="Y188" s="354" t="str">
        <f t="shared" si="426"/>
        <v/>
      </c>
      <c r="Z188" s="169" t="str">
        <f t="shared" si="427"/>
        <v/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190" s="21" customFormat="1" ht="23.25" hidden="1" customHeight="1" thickBot="1" x14ac:dyDescent="0.3">
      <c r="A189" s="46">
        <v>18</v>
      </c>
      <c r="B189" s="86">
        <v>180404</v>
      </c>
      <c r="C189" s="92" t="s">
        <v>390</v>
      </c>
      <c r="D189" s="92" t="s">
        <v>189</v>
      </c>
      <c r="E189" s="108" t="s">
        <v>190</v>
      </c>
      <c r="F189" s="634"/>
      <c r="G189" s="908"/>
      <c r="H189" s="819"/>
      <c r="I189" s="596">
        <f>H189/H6</f>
        <v>0</v>
      </c>
      <c r="J189" s="635">
        <f t="shared" si="441"/>
        <v>0</v>
      </c>
      <c r="K189" s="597"/>
      <c r="L189" s="861"/>
      <c r="M189" s="863"/>
      <c r="N189" s="598"/>
      <c r="O189" s="819"/>
      <c r="P189" s="464">
        <f t="shared" ref="P189:P200" si="443">O189-N189</f>
        <v>0</v>
      </c>
      <c r="Q189" s="600" t="e">
        <f t="shared" si="442"/>
        <v>#DIV/0!</v>
      </c>
      <c r="R189" s="601">
        <f t="shared" ref="R189" si="444">SUM(F189,L189)</f>
        <v>0</v>
      </c>
      <c r="S189" s="363">
        <f t="shared" ref="S189" si="445">SUM(F189,M189)</f>
        <v>0</v>
      </c>
      <c r="T189" s="598">
        <f t="shared" ref="T189" si="446">SUM(G189,N189)</f>
        <v>0</v>
      </c>
      <c r="U189" s="599">
        <f t="shared" ref="U189" si="447">SUM(H189,O189)</f>
        <v>0</v>
      </c>
      <c r="V189" s="598">
        <f t="shared" ref="V189" si="448">U189-T189</f>
        <v>0</v>
      </c>
      <c r="W189" s="395" t="e">
        <f t="shared" si="416"/>
        <v>#DIV/0!</v>
      </c>
      <c r="X189" s="14"/>
      <c r="Y189" s="354" t="str">
        <f t="shared" si="426"/>
        <v/>
      </c>
      <c r="Z189" s="169" t="str">
        <f t="shared" si="427"/>
        <v/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</row>
    <row r="190" spans="1:190" s="3" customFormat="1" ht="29.45" hidden="1" customHeight="1" thickBot="1" x14ac:dyDescent="0.3">
      <c r="A190" s="58">
        <v>19</v>
      </c>
      <c r="B190" s="219"/>
      <c r="C190" s="220" t="s">
        <v>391</v>
      </c>
      <c r="D190" s="92" t="s">
        <v>178</v>
      </c>
      <c r="E190" s="108" t="s">
        <v>392</v>
      </c>
      <c r="F190" s="681"/>
      <c r="G190" s="910"/>
      <c r="H190" s="822"/>
      <c r="I190" s="647">
        <f>H190/H6</f>
        <v>0</v>
      </c>
      <c r="J190" s="635">
        <f t="shared" ref="J190:J193" si="449">H190-G190</f>
        <v>0</v>
      </c>
      <c r="K190" s="597" t="e">
        <f t="shared" ref="K190:K191" si="450">H190/G190</f>
        <v>#DIV/0!</v>
      </c>
      <c r="L190" s="871"/>
      <c r="M190" s="757"/>
      <c r="N190" s="367"/>
      <c r="O190" s="822"/>
      <c r="P190" s="464">
        <f t="shared" si="443"/>
        <v>0</v>
      </c>
      <c r="Q190" s="539"/>
      <c r="R190" s="601">
        <f t="shared" ref="R190:R195" si="451">SUM(F190,L190)</f>
        <v>0</v>
      </c>
      <c r="S190" s="363">
        <f t="shared" ref="S190:S195" si="452">SUM(F190,M190)</f>
        <v>0</v>
      </c>
      <c r="T190" s="598">
        <f t="shared" ref="T190:T195" si="453">SUM(G190,N190)</f>
        <v>0</v>
      </c>
      <c r="U190" s="599">
        <f t="shared" ref="U190:U195" si="454">SUM(H190,O190)</f>
        <v>0</v>
      </c>
      <c r="V190" s="598">
        <f t="shared" ref="V190:V195" si="455">U190-T190</f>
        <v>0</v>
      </c>
      <c r="W190" s="395" t="e">
        <f t="shared" si="416"/>
        <v>#DIV/0!</v>
      </c>
      <c r="X190" s="14"/>
      <c r="Y190" s="354"/>
      <c r="Z190" s="16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190" s="3" customFormat="1" ht="29.45" hidden="1" customHeight="1" thickBot="1" x14ac:dyDescent="0.3">
      <c r="A191" s="58">
        <v>20</v>
      </c>
      <c r="B191" s="219"/>
      <c r="C191" s="220" t="s">
        <v>393</v>
      </c>
      <c r="D191" s="92" t="s">
        <v>196</v>
      </c>
      <c r="E191" s="108" t="s">
        <v>394</v>
      </c>
      <c r="F191" s="681"/>
      <c r="G191" s="910"/>
      <c r="H191" s="822"/>
      <c r="I191" s="596">
        <f>H191/H6</f>
        <v>0</v>
      </c>
      <c r="J191" s="635">
        <f t="shared" si="449"/>
        <v>0</v>
      </c>
      <c r="K191" s="597" t="e">
        <f t="shared" si="450"/>
        <v>#DIV/0!</v>
      </c>
      <c r="L191" s="871"/>
      <c r="M191" s="872"/>
      <c r="N191" s="367"/>
      <c r="O191" s="822"/>
      <c r="P191" s="464">
        <f t="shared" si="443"/>
        <v>0</v>
      </c>
      <c r="Q191" s="600" t="e">
        <f t="shared" si="442"/>
        <v>#DIV/0!</v>
      </c>
      <c r="R191" s="601">
        <f t="shared" si="451"/>
        <v>0</v>
      </c>
      <c r="S191" s="363">
        <f t="shared" si="452"/>
        <v>0</v>
      </c>
      <c r="T191" s="598">
        <f t="shared" si="453"/>
        <v>0</v>
      </c>
      <c r="U191" s="599">
        <f t="shared" si="454"/>
        <v>0</v>
      </c>
      <c r="V191" s="598">
        <f t="shared" si="455"/>
        <v>0</v>
      </c>
      <c r="W191" s="395" t="e">
        <f t="shared" si="416"/>
        <v>#DIV/0!</v>
      </c>
      <c r="X191" s="14"/>
      <c r="Y191" s="354"/>
      <c r="Z191" s="16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1:190" s="292" customFormat="1" ht="30" hidden="1" customHeight="1" x14ac:dyDescent="0.25">
      <c r="A192" s="330"/>
      <c r="B192" s="320"/>
      <c r="C192" s="339"/>
      <c r="D192" s="340"/>
      <c r="E192" s="341" t="s">
        <v>427</v>
      </c>
      <c r="F192" s="881">
        <v>199.9</v>
      </c>
      <c r="G192" s="450">
        <v>199.9</v>
      </c>
      <c r="H192" s="523">
        <v>199.9</v>
      </c>
      <c r="I192" s="503">
        <f>H192/H6</f>
        <v>1.6467787310989099E-3</v>
      </c>
      <c r="J192" s="434">
        <f t="shared" si="449"/>
        <v>0</v>
      </c>
      <c r="K192" s="487">
        <f>H192/G192</f>
        <v>1</v>
      </c>
      <c r="L192" s="524"/>
      <c r="M192" s="522"/>
      <c r="N192" s="892"/>
      <c r="O192" s="523"/>
      <c r="P192" s="682">
        <f t="shared" si="443"/>
        <v>0</v>
      </c>
      <c r="Q192" s="449"/>
      <c r="R192" s="440">
        <f t="shared" si="451"/>
        <v>199.9</v>
      </c>
      <c r="S192" s="437">
        <f t="shared" si="452"/>
        <v>199.9</v>
      </c>
      <c r="T192" s="437">
        <f t="shared" si="453"/>
        <v>199.9</v>
      </c>
      <c r="U192" s="441">
        <f t="shared" si="454"/>
        <v>199.9</v>
      </c>
      <c r="V192" s="437">
        <f t="shared" si="455"/>
        <v>0</v>
      </c>
      <c r="W192" s="683">
        <f t="shared" si="416"/>
        <v>1</v>
      </c>
      <c r="X192" s="290"/>
      <c r="Y192" s="355"/>
      <c r="Z192" s="253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  <c r="AK192" s="291"/>
      <c r="AL192" s="291"/>
      <c r="AM192" s="291"/>
      <c r="AN192" s="291"/>
      <c r="AO192" s="291"/>
      <c r="AP192" s="291"/>
      <c r="AQ192" s="291"/>
      <c r="AR192" s="291"/>
      <c r="AS192" s="291"/>
      <c r="AT192" s="291"/>
      <c r="AU192" s="291"/>
      <c r="AV192" s="291"/>
      <c r="AW192" s="291"/>
      <c r="AX192" s="291"/>
      <c r="AY192" s="291"/>
      <c r="AZ192" s="291"/>
      <c r="BA192" s="291"/>
      <c r="BB192" s="291"/>
      <c r="BC192" s="291"/>
      <c r="BD192" s="291"/>
      <c r="BE192" s="291"/>
      <c r="BF192" s="291"/>
      <c r="BG192" s="291"/>
      <c r="BH192" s="291"/>
      <c r="BI192" s="291"/>
      <c r="BJ192" s="291"/>
      <c r="BK192" s="291"/>
      <c r="BL192" s="291"/>
      <c r="BM192" s="291"/>
      <c r="BN192" s="291"/>
      <c r="BO192" s="291"/>
      <c r="BP192" s="291"/>
      <c r="BQ192" s="291"/>
      <c r="BR192" s="291"/>
      <c r="BS192" s="291"/>
      <c r="BT192" s="291"/>
      <c r="BU192" s="291"/>
      <c r="BV192" s="291"/>
      <c r="BW192" s="291"/>
      <c r="BX192" s="291"/>
      <c r="BY192" s="291"/>
      <c r="BZ192" s="291"/>
      <c r="CA192" s="291"/>
      <c r="CB192" s="291"/>
      <c r="CC192" s="291"/>
      <c r="CD192" s="291"/>
      <c r="CE192" s="291"/>
      <c r="CF192" s="291"/>
      <c r="CG192" s="291"/>
      <c r="CH192" s="291"/>
      <c r="CI192" s="291"/>
      <c r="CJ192" s="291"/>
      <c r="CK192" s="291"/>
      <c r="CL192" s="291"/>
      <c r="CM192" s="291"/>
      <c r="CN192" s="291"/>
      <c r="CO192" s="291"/>
      <c r="CP192" s="291"/>
      <c r="CQ192" s="291"/>
      <c r="CR192" s="291"/>
      <c r="CS192" s="291"/>
      <c r="CT192" s="291"/>
      <c r="CU192" s="291"/>
      <c r="CV192" s="291"/>
      <c r="CW192" s="291"/>
      <c r="CX192" s="291"/>
      <c r="CY192" s="291"/>
      <c r="CZ192" s="291"/>
      <c r="DA192" s="291"/>
      <c r="DB192" s="291"/>
      <c r="DC192" s="291"/>
      <c r="DD192" s="291"/>
      <c r="DE192" s="291"/>
      <c r="DF192" s="291"/>
      <c r="DG192" s="291"/>
      <c r="DH192" s="291"/>
      <c r="DI192" s="291"/>
      <c r="DJ192" s="291"/>
      <c r="DK192" s="291"/>
      <c r="DL192" s="291"/>
      <c r="DM192" s="291"/>
      <c r="DN192" s="291"/>
      <c r="DO192" s="291"/>
      <c r="DP192" s="291"/>
      <c r="DQ192" s="291"/>
      <c r="DR192" s="291"/>
      <c r="DS192" s="291"/>
      <c r="DT192" s="291"/>
      <c r="DU192" s="291"/>
      <c r="DV192" s="291"/>
      <c r="DW192" s="291"/>
      <c r="DX192" s="291"/>
      <c r="DY192" s="291"/>
      <c r="DZ192" s="291"/>
      <c r="EA192" s="291"/>
      <c r="EB192" s="291"/>
      <c r="EC192" s="291"/>
      <c r="ED192" s="291"/>
      <c r="EE192" s="291"/>
      <c r="EF192" s="291"/>
      <c r="EG192" s="291"/>
      <c r="EH192" s="291"/>
      <c r="EI192" s="291"/>
      <c r="EJ192" s="291"/>
      <c r="EK192" s="291"/>
      <c r="EL192" s="291"/>
      <c r="EM192" s="291"/>
      <c r="EN192" s="291"/>
      <c r="EO192" s="291"/>
      <c r="EP192" s="291"/>
      <c r="EQ192" s="291"/>
      <c r="ER192" s="291"/>
      <c r="ES192" s="291"/>
      <c r="ET192" s="291"/>
      <c r="EU192" s="291"/>
      <c r="EV192" s="291"/>
      <c r="EW192" s="291"/>
      <c r="EX192" s="291"/>
      <c r="EY192" s="291"/>
      <c r="EZ192" s="291"/>
      <c r="FA192" s="291"/>
      <c r="FB192" s="291"/>
      <c r="FC192" s="291"/>
      <c r="FD192" s="291"/>
      <c r="FE192" s="291"/>
      <c r="FF192" s="291"/>
      <c r="FG192" s="291"/>
      <c r="FH192" s="291"/>
      <c r="FI192" s="291"/>
      <c r="FJ192" s="291"/>
      <c r="FK192" s="291"/>
      <c r="FL192" s="291"/>
      <c r="FM192" s="291"/>
      <c r="FN192" s="291"/>
      <c r="FO192" s="291"/>
      <c r="FP192" s="291"/>
      <c r="FQ192" s="291"/>
      <c r="FR192" s="291"/>
      <c r="FS192" s="291"/>
      <c r="FT192" s="291"/>
      <c r="FU192" s="291"/>
      <c r="FV192" s="291"/>
      <c r="FW192" s="291"/>
      <c r="FX192" s="291"/>
      <c r="FY192" s="291"/>
      <c r="FZ192" s="291"/>
      <c r="GA192" s="291"/>
      <c r="GB192" s="291"/>
      <c r="GC192" s="291"/>
      <c r="GD192" s="291"/>
      <c r="GE192" s="291"/>
      <c r="GF192" s="291"/>
      <c r="GG192" s="291"/>
      <c r="GH192" s="291"/>
    </row>
    <row r="193" spans="1:190" s="292" customFormat="1" ht="50.25" hidden="1" customHeight="1" x14ac:dyDescent="0.25">
      <c r="A193" s="342"/>
      <c r="B193" s="343"/>
      <c r="C193" s="344"/>
      <c r="D193" s="340"/>
      <c r="E193" s="316" t="s">
        <v>433</v>
      </c>
      <c r="F193" s="882">
        <v>198.2</v>
      </c>
      <c r="G193" s="450">
        <v>198.2</v>
      </c>
      <c r="H193" s="523">
        <v>198.2</v>
      </c>
      <c r="I193" s="503">
        <f>H193/H6</f>
        <v>1.6327741095738064E-3</v>
      </c>
      <c r="J193" s="557">
        <f t="shared" si="449"/>
        <v>0</v>
      </c>
      <c r="K193" s="487">
        <f>H193/G193</f>
        <v>1</v>
      </c>
      <c r="L193" s="715">
        <v>1533</v>
      </c>
      <c r="M193" s="714">
        <v>1533</v>
      </c>
      <c r="N193" s="450">
        <v>1533</v>
      </c>
      <c r="O193" s="523">
        <v>1532.1</v>
      </c>
      <c r="P193" s="437">
        <f t="shared" ref="P193" si="456">O193-N193</f>
        <v>-0.90000000000009095</v>
      </c>
      <c r="Q193" s="487">
        <f t="shared" ref="Q193" si="457">O193/N193</f>
        <v>0.99941291585127201</v>
      </c>
      <c r="R193" s="440">
        <f t="shared" ref="R193" si="458">SUM(F193,L193)</f>
        <v>1731.2</v>
      </c>
      <c r="S193" s="437">
        <f t="shared" ref="S193" si="459">SUM(F193,M193)</f>
        <v>1731.2</v>
      </c>
      <c r="T193" s="437">
        <f t="shared" ref="T193" si="460">SUM(G193,N193)</f>
        <v>1731.2</v>
      </c>
      <c r="U193" s="441">
        <f t="shared" ref="U193" si="461">SUM(H193,O193)</f>
        <v>1730.3</v>
      </c>
      <c r="V193" s="437">
        <f t="shared" ref="V193" si="462">U193-T193</f>
        <v>-0.90000000000009095</v>
      </c>
      <c r="W193" s="486">
        <f t="shared" ref="W193" si="463">U193/T193</f>
        <v>0.9994801293900184</v>
      </c>
      <c r="X193" s="290"/>
      <c r="Y193" s="355"/>
      <c r="Z193" s="253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1"/>
      <c r="AX193" s="291"/>
      <c r="AY193" s="291"/>
      <c r="AZ193" s="291"/>
      <c r="BA193" s="291"/>
      <c r="BB193" s="291"/>
      <c r="BC193" s="291"/>
      <c r="BD193" s="291"/>
      <c r="BE193" s="291"/>
      <c r="BF193" s="291"/>
      <c r="BG193" s="291"/>
      <c r="BH193" s="291"/>
      <c r="BI193" s="291"/>
      <c r="BJ193" s="291"/>
      <c r="BK193" s="291"/>
      <c r="BL193" s="291"/>
      <c r="BM193" s="291"/>
      <c r="BN193" s="291"/>
      <c r="BO193" s="291"/>
      <c r="BP193" s="291"/>
      <c r="BQ193" s="291"/>
      <c r="BR193" s="291"/>
      <c r="BS193" s="291"/>
      <c r="BT193" s="291"/>
      <c r="BU193" s="291"/>
      <c r="BV193" s="291"/>
      <c r="BW193" s="291"/>
      <c r="BX193" s="291"/>
      <c r="BY193" s="291"/>
      <c r="BZ193" s="291"/>
      <c r="CA193" s="291"/>
      <c r="CB193" s="291"/>
      <c r="CC193" s="291"/>
      <c r="CD193" s="291"/>
      <c r="CE193" s="291"/>
      <c r="CF193" s="291"/>
      <c r="CG193" s="291"/>
      <c r="CH193" s="291"/>
      <c r="CI193" s="291"/>
      <c r="CJ193" s="291"/>
      <c r="CK193" s="291"/>
      <c r="CL193" s="291"/>
      <c r="CM193" s="291"/>
      <c r="CN193" s="291"/>
      <c r="CO193" s="291"/>
      <c r="CP193" s="291"/>
      <c r="CQ193" s="291"/>
      <c r="CR193" s="291"/>
      <c r="CS193" s="291"/>
      <c r="CT193" s="291"/>
      <c r="CU193" s="291"/>
      <c r="CV193" s="291"/>
      <c r="CW193" s="291"/>
      <c r="CX193" s="291"/>
      <c r="CY193" s="291"/>
      <c r="CZ193" s="291"/>
      <c r="DA193" s="291"/>
      <c r="DB193" s="291"/>
      <c r="DC193" s="291"/>
      <c r="DD193" s="291"/>
      <c r="DE193" s="291"/>
      <c r="DF193" s="291"/>
      <c r="DG193" s="291"/>
      <c r="DH193" s="291"/>
      <c r="DI193" s="291"/>
      <c r="DJ193" s="291"/>
      <c r="DK193" s="291"/>
      <c r="DL193" s="291"/>
      <c r="DM193" s="291"/>
      <c r="DN193" s="291"/>
      <c r="DO193" s="291"/>
      <c r="DP193" s="291"/>
      <c r="DQ193" s="291"/>
      <c r="DR193" s="291"/>
      <c r="DS193" s="291"/>
      <c r="DT193" s="291"/>
      <c r="DU193" s="291"/>
      <c r="DV193" s="291"/>
      <c r="DW193" s="291"/>
      <c r="DX193" s="291"/>
      <c r="DY193" s="291"/>
      <c r="DZ193" s="291"/>
      <c r="EA193" s="291"/>
      <c r="EB193" s="291"/>
      <c r="EC193" s="291"/>
      <c r="ED193" s="291"/>
      <c r="EE193" s="291"/>
      <c r="EF193" s="291"/>
      <c r="EG193" s="291"/>
      <c r="EH193" s="291"/>
      <c r="EI193" s="291"/>
      <c r="EJ193" s="291"/>
      <c r="EK193" s="291"/>
      <c r="EL193" s="291"/>
      <c r="EM193" s="291"/>
      <c r="EN193" s="291"/>
      <c r="EO193" s="291"/>
      <c r="EP193" s="291"/>
      <c r="EQ193" s="291"/>
      <c r="ER193" s="291"/>
      <c r="ES193" s="291"/>
      <c r="ET193" s="291"/>
      <c r="EU193" s="291"/>
      <c r="EV193" s="291"/>
      <c r="EW193" s="291"/>
      <c r="EX193" s="291"/>
      <c r="EY193" s="291"/>
      <c r="EZ193" s="291"/>
      <c r="FA193" s="291"/>
      <c r="FB193" s="291"/>
      <c r="FC193" s="291"/>
      <c r="FD193" s="291"/>
      <c r="FE193" s="291"/>
      <c r="FF193" s="291"/>
      <c r="FG193" s="291"/>
      <c r="FH193" s="291"/>
      <c r="FI193" s="291"/>
      <c r="FJ193" s="291"/>
      <c r="FK193" s="291"/>
      <c r="FL193" s="291"/>
      <c r="FM193" s="291"/>
      <c r="FN193" s="291"/>
      <c r="FO193" s="291"/>
      <c r="FP193" s="291"/>
      <c r="FQ193" s="291"/>
      <c r="FR193" s="291"/>
      <c r="FS193" s="291"/>
      <c r="FT193" s="291"/>
      <c r="FU193" s="291"/>
      <c r="FV193" s="291"/>
      <c r="FW193" s="291"/>
      <c r="FX193" s="291"/>
      <c r="FY193" s="291"/>
      <c r="FZ193" s="291"/>
      <c r="GA193" s="291"/>
      <c r="GB193" s="291"/>
      <c r="GC193" s="291"/>
      <c r="GD193" s="291"/>
      <c r="GE193" s="291"/>
      <c r="GF193" s="291"/>
      <c r="GG193" s="291"/>
      <c r="GH193" s="291"/>
    </row>
    <row r="194" spans="1:190" s="3" customFormat="1" ht="29.45" customHeight="1" thickBot="1" x14ac:dyDescent="0.3">
      <c r="A194" s="46">
        <v>15</v>
      </c>
      <c r="B194" s="219"/>
      <c r="C194" s="247" t="s">
        <v>451</v>
      </c>
      <c r="D194" s="91" t="s">
        <v>202</v>
      </c>
      <c r="E194" s="246" t="s">
        <v>452</v>
      </c>
      <c r="F194" s="679"/>
      <c r="G194" s="910"/>
      <c r="H194" s="822"/>
      <c r="I194" s="596">
        <f>H194/H6</f>
        <v>0</v>
      </c>
      <c r="J194" s="635">
        <f t="shared" ref="J194:J195" si="464">H194-G194</f>
        <v>0</v>
      </c>
      <c r="K194" s="597"/>
      <c r="L194" s="645">
        <v>140</v>
      </c>
      <c r="M194" s="360">
        <v>140</v>
      </c>
      <c r="N194" s="367">
        <v>34.700000000000003</v>
      </c>
      <c r="O194" s="643"/>
      <c r="P194" s="367">
        <f t="shared" si="443"/>
        <v>-34.700000000000003</v>
      </c>
      <c r="Q194" s="539">
        <f>O194/N194</f>
        <v>0</v>
      </c>
      <c r="R194" s="601">
        <f t="shared" si="451"/>
        <v>140</v>
      </c>
      <c r="S194" s="363">
        <f t="shared" si="452"/>
        <v>140</v>
      </c>
      <c r="T194" s="598">
        <f t="shared" si="453"/>
        <v>34.700000000000003</v>
      </c>
      <c r="U194" s="599">
        <f t="shared" si="454"/>
        <v>0</v>
      </c>
      <c r="V194" s="598">
        <f t="shared" si="455"/>
        <v>-34.700000000000003</v>
      </c>
      <c r="W194" s="395">
        <f t="shared" si="416"/>
        <v>0</v>
      </c>
      <c r="X194" s="14"/>
      <c r="Y194" s="354"/>
      <c r="Z194" s="16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1:190" s="3" customFormat="1" ht="24.75" customHeight="1" thickBot="1" x14ac:dyDescent="0.3">
      <c r="A195" s="58">
        <v>16</v>
      </c>
      <c r="B195" s="219"/>
      <c r="C195" s="220" t="s">
        <v>203</v>
      </c>
      <c r="D195" s="92" t="s">
        <v>130</v>
      </c>
      <c r="E195" s="108" t="s">
        <v>395</v>
      </c>
      <c r="F195" s="684">
        <v>118.7</v>
      </c>
      <c r="G195" s="910">
        <v>33.9</v>
      </c>
      <c r="H195" s="643">
        <v>33.9</v>
      </c>
      <c r="I195" s="647">
        <f>H195/H6</f>
        <v>2.7926862923588318E-4</v>
      </c>
      <c r="J195" s="635">
        <f t="shared" si="464"/>
        <v>0</v>
      </c>
      <c r="K195" s="597">
        <f>H195/G195</f>
        <v>1</v>
      </c>
      <c r="L195" s="871"/>
      <c r="M195" s="757"/>
      <c r="N195" s="367"/>
      <c r="O195" s="822"/>
      <c r="P195" s="367">
        <f t="shared" si="443"/>
        <v>0</v>
      </c>
      <c r="Q195" s="539"/>
      <c r="R195" s="601">
        <f t="shared" si="451"/>
        <v>118.7</v>
      </c>
      <c r="S195" s="363">
        <f t="shared" si="452"/>
        <v>118.7</v>
      </c>
      <c r="T195" s="598">
        <f t="shared" si="453"/>
        <v>33.9</v>
      </c>
      <c r="U195" s="599">
        <f t="shared" si="454"/>
        <v>33.9</v>
      </c>
      <c r="V195" s="598">
        <f t="shared" si="455"/>
        <v>0</v>
      </c>
      <c r="W195" s="395">
        <f t="shared" si="416"/>
        <v>1</v>
      </c>
      <c r="X195" s="14"/>
      <c r="Y195" s="354"/>
      <c r="Z195" s="16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1:190" ht="24.75" customHeight="1" thickBot="1" x14ac:dyDescent="0.3">
      <c r="A196" s="40">
        <v>17</v>
      </c>
      <c r="B196" s="34" t="s">
        <v>33</v>
      </c>
      <c r="C196" s="97" t="s">
        <v>360</v>
      </c>
      <c r="D196" s="97" t="s">
        <v>198</v>
      </c>
      <c r="E196" s="98" t="s">
        <v>34</v>
      </c>
      <c r="F196" s="685">
        <v>500.8</v>
      </c>
      <c r="G196" s="615">
        <v>125.4</v>
      </c>
      <c r="H196" s="811"/>
      <c r="I196" s="542">
        <f>H196/H6</f>
        <v>0</v>
      </c>
      <c r="J196" s="467">
        <f t="shared" si="441"/>
        <v>-125.4</v>
      </c>
      <c r="K196" s="597">
        <f>H196/G196</f>
        <v>0</v>
      </c>
      <c r="L196" s="782"/>
      <c r="M196" s="849"/>
      <c r="N196" s="464"/>
      <c r="O196" s="811"/>
      <c r="P196" s="367">
        <f t="shared" si="443"/>
        <v>0</v>
      </c>
      <c r="Q196" s="465"/>
      <c r="R196" s="633">
        <f t="shared" si="259"/>
        <v>500.8</v>
      </c>
      <c r="S196" s="360">
        <f t="shared" si="260"/>
        <v>500.8</v>
      </c>
      <c r="T196" s="367">
        <f t="shared" si="261"/>
        <v>125.4</v>
      </c>
      <c r="U196" s="361">
        <f t="shared" si="262"/>
        <v>0</v>
      </c>
      <c r="V196" s="367">
        <f t="shared" si="263"/>
        <v>-125.4</v>
      </c>
      <c r="W196" s="395">
        <f t="shared" si="416"/>
        <v>0</v>
      </c>
      <c r="X196" s="14"/>
      <c r="Y196" s="354" t="str">
        <f t="shared" si="426"/>
        <v/>
      </c>
      <c r="Z196" s="169" t="str">
        <f t="shared" si="427"/>
        <v/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1:190" s="3" customFormat="1" ht="30" hidden="1" customHeight="1" thickBot="1" x14ac:dyDescent="0.3">
      <c r="A197" s="40">
        <v>19</v>
      </c>
      <c r="B197" s="34" t="s">
        <v>69</v>
      </c>
      <c r="C197" s="34"/>
      <c r="D197" s="34"/>
      <c r="E197" s="74" t="s">
        <v>70</v>
      </c>
      <c r="F197" s="614"/>
      <c r="G197" s="615"/>
      <c r="H197" s="811"/>
      <c r="I197" s="542">
        <f>H197/H6</f>
        <v>0</v>
      </c>
      <c r="J197" s="411">
        <f t="shared" si="441"/>
        <v>0</v>
      </c>
      <c r="K197" s="395"/>
      <c r="L197" s="782"/>
      <c r="M197" s="849"/>
      <c r="N197" s="464"/>
      <c r="O197" s="811"/>
      <c r="P197" s="367">
        <f t="shared" si="443"/>
        <v>0</v>
      </c>
      <c r="Q197" s="465"/>
      <c r="R197" s="625">
        <f t="shared" si="259"/>
        <v>0</v>
      </c>
      <c r="S197" s="626">
        <f t="shared" si="260"/>
        <v>0</v>
      </c>
      <c r="T197" s="627">
        <f t="shared" si="261"/>
        <v>0</v>
      </c>
      <c r="U197" s="628">
        <f t="shared" si="262"/>
        <v>0</v>
      </c>
      <c r="V197" s="627">
        <f t="shared" si="263"/>
        <v>0</v>
      </c>
      <c r="W197" s="395" t="e">
        <f t="shared" si="416"/>
        <v>#DIV/0!</v>
      </c>
      <c r="X197" s="14"/>
      <c r="Y197" s="354" t="str">
        <f t="shared" si="426"/>
        <v/>
      </c>
      <c r="Z197" s="169" t="str">
        <f t="shared" si="427"/>
        <v/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1:190" s="3" customFormat="1" ht="23.25" customHeight="1" thickBot="1" x14ac:dyDescent="0.3">
      <c r="A198" s="40">
        <v>18</v>
      </c>
      <c r="B198" s="34" t="s">
        <v>35</v>
      </c>
      <c r="C198" s="97" t="s">
        <v>199</v>
      </c>
      <c r="D198" s="97" t="s">
        <v>131</v>
      </c>
      <c r="E198" s="74" t="s">
        <v>121</v>
      </c>
      <c r="F198" s="685">
        <v>56409</v>
      </c>
      <c r="G198" s="615">
        <v>14102.4</v>
      </c>
      <c r="H198" s="616">
        <v>14102.4</v>
      </c>
      <c r="I198" s="542">
        <f>H198/H6</f>
        <v>0.1161757497621274</v>
      </c>
      <c r="J198" s="566">
        <f t="shared" ref="J198" si="465">H198-G198</f>
        <v>0</v>
      </c>
      <c r="K198" s="395">
        <f>H198/G198</f>
        <v>1</v>
      </c>
      <c r="L198" s="782"/>
      <c r="M198" s="849"/>
      <c r="N198" s="464"/>
      <c r="O198" s="811"/>
      <c r="P198" s="367">
        <f t="shared" si="443"/>
        <v>0</v>
      </c>
      <c r="Q198" s="465"/>
      <c r="R198" s="601">
        <f t="shared" ref="R198" si="466">SUM(F198,L198)</f>
        <v>56409</v>
      </c>
      <c r="S198" s="363">
        <f t="shared" ref="S198" si="467">SUM(F198,M198)</f>
        <v>56409</v>
      </c>
      <c r="T198" s="598">
        <f t="shared" ref="T198" si="468">SUM(G198,N198)</f>
        <v>14102.4</v>
      </c>
      <c r="U198" s="599">
        <f t="shared" ref="U198" si="469">SUM(H198,O198)</f>
        <v>14102.4</v>
      </c>
      <c r="V198" s="598">
        <f t="shared" ref="V198" si="470">U198-T198</f>
        <v>0</v>
      </c>
      <c r="W198" s="395">
        <f t="shared" si="416"/>
        <v>1</v>
      </c>
      <c r="X198" s="14"/>
      <c r="Y198" s="354" t="str">
        <f t="shared" ref="Y198" si="471">IF(J198&lt;=0,"",IF(J198&gt;0,"НІ"))</f>
        <v/>
      </c>
      <c r="Z198" s="169" t="str">
        <f t="shared" ref="Z198" si="472">IF(P198&lt;=0,"",IF(P198&gt;0,"НІ"))</f>
        <v/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1:190" s="3" customFormat="1" ht="23.25" hidden="1" customHeight="1" thickBot="1" x14ac:dyDescent="0.3">
      <c r="A199" s="40">
        <v>25</v>
      </c>
      <c r="B199" s="34" t="s">
        <v>35</v>
      </c>
      <c r="C199" s="97" t="s">
        <v>436</v>
      </c>
      <c r="D199" s="97" t="s">
        <v>131</v>
      </c>
      <c r="E199" s="300" t="s">
        <v>437</v>
      </c>
      <c r="F199" s="685"/>
      <c r="G199" s="810"/>
      <c r="H199" s="811"/>
      <c r="I199" s="542">
        <f>H199/H6</f>
        <v>0</v>
      </c>
      <c r="J199" s="635">
        <f t="shared" ref="J199" si="473">H199-G199</f>
        <v>0</v>
      </c>
      <c r="K199" s="395" t="e">
        <f t="shared" ref="K199" si="474">H199/G199</f>
        <v>#DIV/0!</v>
      </c>
      <c r="L199" s="782"/>
      <c r="M199" s="849"/>
      <c r="N199" s="464"/>
      <c r="O199" s="811"/>
      <c r="P199" s="367">
        <f t="shared" ref="P199" si="475">O199-N199</f>
        <v>0</v>
      </c>
      <c r="Q199" s="465"/>
      <c r="R199" s="601">
        <f t="shared" ref="R199" si="476">SUM(F199,L199)</f>
        <v>0</v>
      </c>
      <c r="S199" s="363">
        <f t="shared" ref="S199" si="477">SUM(F199,M199)</f>
        <v>0</v>
      </c>
      <c r="T199" s="598">
        <f t="shared" ref="T199" si="478">SUM(G199,N199)</f>
        <v>0</v>
      </c>
      <c r="U199" s="599">
        <f t="shared" ref="U199" si="479">SUM(H199,O199)</f>
        <v>0</v>
      </c>
      <c r="V199" s="598">
        <f t="shared" ref="V199" si="480">U199-T199</f>
        <v>0</v>
      </c>
      <c r="W199" s="395" t="e">
        <f t="shared" ref="W199" si="481">U199/T199</f>
        <v>#DIV/0!</v>
      </c>
      <c r="X199" s="14"/>
      <c r="Y199" s="354" t="str">
        <f t="shared" ref="Y199" si="482">IF(J199&lt;=0,"",IF(J199&gt;0,"НІ"))</f>
        <v/>
      </c>
      <c r="Z199" s="169" t="str">
        <f t="shared" ref="Z199" si="483">IF(P199&lt;=0,"",IF(P199&gt;0,"НІ"))</f>
        <v/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1:190" s="3" customFormat="1" ht="23.25" customHeight="1" thickBot="1" x14ac:dyDescent="0.3">
      <c r="A200" s="40">
        <v>19</v>
      </c>
      <c r="B200" s="34" t="s">
        <v>35</v>
      </c>
      <c r="C200" s="97" t="s">
        <v>396</v>
      </c>
      <c r="D200" s="97" t="s">
        <v>131</v>
      </c>
      <c r="E200" s="74" t="s">
        <v>397</v>
      </c>
      <c r="F200" s="685">
        <v>494.9</v>
      </c>
      <c r="G200" s="810"/>
      <c r="H200" s="811"/>
      <c r="I200" s="542">
        <f>H200/H6</f>
        <v>0</v>
      </c>
      <c r="J200" s="635">
        <f t="shared" si="441"/>
        <v>0</v>
      </c>
      <c r="K200" s="395"/>
      <c r="L200" s="782"/>
      <c r="M200" s="772"/>
      <c r="N200" s="464"/>
      <c r="O200" s="811"/>
      <c r="P200" s="367">
        <f t="shared" si="443"/>
        <v>0</v>
      </c>
      <c r="Q200" s="465"/>
      <c r="R200" s="601">
        <f t="shared" si="259"/>
        <v>494.9</v>
      </c>
      <c r="S200" s="363">
        <f t="shared" si="260"/>
        <v>494.9</v>
      </c>
      <c r="T200" s="598">
        <f t="shared" si="261"/>
        <v>0</v>
      </c>
      <c r="U200" s="599">
        <f t="shared" si="262"/>
        <v>0</v>
      </c>
      <c r="V200" s="598">
        <f t="shared" si="263"/>
        <v>0</v>
      </c>
      <c r="W200" s="395"/>
      <c r="X200" s="14"/>
      <c r="Y200" s="354" t="str">
        <f t="shared" si="426"/>
        <v/>
      </c>
      <c r="Z200" s="169" t="str">
        <f t="shared" si="427"/>
        <v/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1:190" s="3" customFormat="1" ht="21" hidden="1" customHeight="1" thickBot="1" x14ac:dyDescent="0.3">
      <c r="A201" s="40">
        <v>18</v>
      </c>
      <c r="B201" s="34" t="s">
        <v>38</v>
      </c>
      <c r="C201" s="34"/>
      <c r="D201" s="34"/>
      <c r="E201" s="74" t="s">
        <v>59</v>
      </c>
      <c r="F201" s="809"/>
      <c r="G201" s="810"/>
      <c r="H201" s="811"/>
      <c r="I201" s="542">
        <f>H201/H6</f>
        <v>0</v>
      </c>
      <c r="J201" s="411">
        <f t="shared" si="441"/>
        <v>0</v>
      </c>
      <c r="K201" s="395"/>
      <c r="L201" s="560"/>
      <c r="M201" s="379"/>
      <c r="N201" s="464"/>
      <c r="O201" s="616"/>
      <c r="P201" s="464"/>
      <c r="Q201" s="465" t="e">
        <f t="shared" si="425"/>
        <v>#DIV/0!</v>
      </c>
      <c r="R201" s="625">
        <f t="shared" si="259"/>
        <v>0</v>
      </c>
      <c r="S201" s="626">
        <f t="shared" si="260"/>
        <v>0</v>
      </c>
      <c r="T201" s="627">
        <f t="shared" si="261"/>
        <v>0</v>
      </c>
      <c r="U201" s="628">
        <f t="shared" si="262"/>
        <v>0</v>
      </c>
      <c r="V201" s="627">
        <f t="shared" si="263"/>
        <v>0</v>
      </c>
      <c r="W201" s="395" t="e">
        <f t="shared" si="416"/>
        <v>#DIV/0!</v>
      </c>
      <c r="X201" s="14"/>
      <c r="Y201" s="354" t="str">
        <f t="shared" si="426"/>
        <v/>
      </c>
      <c r="Z201" s="169" t="str">
        <f t="shared" si="427"/>
        <v/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1:190" s="3" customFormat="1" ht="26.25" hidden="1" customHeight="1" thickBot="1" x14ac:dyDescent="0.3">
      <c r="A202" s="40"/>
      <c r="B202" s="32"/>
      <c r="C202" s="32"/>
      <c r="D202" s="32"/>
      <c r="E202" s="81" t="s">
        <v>58</v>
      </c>
      <c r="F202" s="827"/>
      <c r="G202" s="828"/>
      <c r="H202" s="829"/>
      <c r="I202" s="666">
        <f>H202/H6</f>
        <v>0</v>
      </c>
      <c r="J202" s="411">
        <f t="shared" si="441"/>
        <v>0</v>
      </c>
      <c r="K202" s="395"/>
      <c r="L202" s="680"/>
      <c r="M202" s="687"/>
      <c r="N202" s="618"/>
      <c r="O202" s="686"/>
      <c r="P202" s="618"/>
      <c r="Q202" s="465" t="e">
        <f t="shared" si="425"/>
        <v>#DIV/0!</v>
      </c>
      <c r="R202" s="625">
        <f t="shared" si="259"/>
        <v>0</v>
      </c>
      <c r="S202" s="629">
        <f t="shared" si="260"/>
        <v>0</v>
      </c>
      <c r="T202" s="630">
        <f t="shared" si="261"/>
        <v>0</v>
      </c>
      <c r="U202" s="631">
        <f t="shared" si="262"/>
        <v>0</v>
      </c>
      <c r="V202" s="630">
        <f t="shared" si="263"/>
        <v>0</v>
      </c>
      <c r="W202" s="395" t="e">
        <f t="shared" si="416"/>
        <v>#DIV/0!</v>
      </c>
      <c r="X202" s="14"/>
      <c r="Y202" s="354" t="str">
        <f t="shared" si="426"/>
        <v/>
      </c>
      <c r="Z202" s="169" t="str">
        <f t="shared" si="427"/>
        <v/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1:190" s="6" customFormat="1" ht="42.75" hidden="1" customHeight="1" thickBot="1" x14ac:dyDescent="0.3">
      <c r="A203" s="40">
        <v>18</v>
      </c>
      <c r="B203" s="34" t="s">
        <v>92</v>
      </c>
      <c r="C203" s="34"/>
      <c r="D203" s="34"/>
      <c r="E203" s="74" t="s">
        <v>249</v>
      </c>
      <c r="F203" s="809"/>
      <c r="G203" s="810"/>
      <c r="H203" s="811"/>
      <c r="I203" s="542">
        <f>H203/H6</f>
        <v>0</v>
      </c>
      <c r="J203" s="411">
        <f t="shared" si="441"/>
        <v>0</v>
      </c>
      <c r="K203" s="395" t="e">
        <f t="shared" ref="K203:K214" si="484">H203/G203</f>
        <v>#DIV/0!</v>
      </c>
      <c r="L203" s="560"/>
      <c r="M203" s="379"/>
      <c r="N203" s="464"/>
      <c r="O203" s="616"/>
      <c r="P203" s="464">
        <f>O203-N203</f>
        <v>0</v>
      </c>
      <c r="Q203" s="465" t="e">
        <f t="shared" si="425"/>
        <v>#DIV/0!</v>
      </c>
      <c r="R203" s="625">
        <f t="shared" ref="R203:R229" si="485">SUM(F203,L203)</f>
        <v>0</v>
      </c>
      <c r="S203" s="629">
        <f t="shared" ref="S203:S229" si="486">SUM(F203,M203)</f>
        <v>0</v>
      </c>
      <c r="T203" s="630">
        <f t="shared" ref="T203:T229" si="487">SUM(G203,N203)</f>
        <v>0</v>
      </c>
      <c r="U203" s="631">
        <f t="shared" ref="U203:U229" si="488">SUM(H203,O203)</f>
        <v>0</v>
      </c>
      <c r="V203" s="630">
        <f t="shared" ref="V203:V229" si="489">U203-T203</f>
        <v>0</v>
      </c>
      <c r="W203" s="395" t="e">
        <f t="shared" si="416"/>
        <v>#DIV/0!</v>
      </c>
      <c r="X203" s="24"/>
      <c r="Y203" s="354" t="str">
        <f t="shared" si="426"/>
        <v/>
      </c>
      <c r="Z203" s="169" t="str">
        <f t="shared" si="427"/>
        <v/>
      </c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1:190" s="3" customFormat="1" ht="33" hidden="1" customHeight="1" thickBot="1" x14ac:dyDescent="0.3">
      <c r="A204" s="40">
        <v>17</v>
      </c>
      <c r="B204" s="34" t="s">
        <v>53</v>
      </c>
      <c r="C204" s="34"/>
      <c r="D204" s="34"/>
      <c r="E204" s="74" t="s">
        <v>78</v>
      </c>
      <c r="F204" s="809">
        <f>SUM(F205:F206)</f>
        <v>0</v>
      </c>
      <c r="G204" s="810">
        <f>SUM(G205:G206)</f>
        <v>0</v>
      </c>
      <c r="H204" s="811">
        <f>SUM(H205:H206)</f>
        <v>0</v>
      </c>
      <c r="I204" s="542" t="e">
        <f>H204/#REF!</f>
        <v>#REF!</v>
      </c>
      <c r="J204" s="411">
        <f t="shared" si="441"/>
        <v>0</v>
      </c>
      <c r="K204" s="395"/>
      <c r="L204" s="614">
        <f>SUM(L205:L206)</f>
        <v>0</v>
      </c>
      <c r="M204" s="688">
        <f>SUM(M205:M206)</f>
        <v>0</v>
      </c>
      <c r="N204" s="615">
        <f>SUM(N205:N206)</f>
        <v>0</v>
      </c>
      <c r="O204" s="616">
        <f>SUM(O205:O206)</f>
        <v>0</v>
      </c>
      <c r="P204" s="464">
        <f>O204-N204</f>
        <v>0</v>
      </c>
      <c r="Q204" s="465" t="e">
        <f t="shared" si="425"/>
        <v>#DIV/0!</v>
      </c>
      <c r="R204" s="625">
        <f t="shared" si="485"/>
        <v>0</v>
      </c>
      <c r="S204" s="629">
        <f t="shared" si="486"/>
        <v>0</v>
      </c>
      <c r="T204" s="630">
        <f t="shared" si="487"/>
        <v>0</v>
      </c>
      <c r="U204" s="631">
        <f t="shared" si="488"/>
        <v>0</v>
      </c>
      <c r="V204" s="630">
        <f t="shared" si="489"/>
        <v>0</v>
      </c>
      <c r="W204" s="395" t="e">
        <f t="shared" si="416"/>
        <v>#DIV/0!</v>
      </c>
      <c r="X204" s="14"/>
      <c r="Y204" s="354" t="str">
        <f t="shared" si="426"/>
        <v/>
      </c>
      <c r="Z204" s="169" t="str">
        <f t="shared" si="427"/>
        <v/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1:190" s="112" customFormat="1" ht="24.75" hidden="1" customHeight="1" thickBot="1" x14ac:dyDescent="0.3">
      <c r="A205" s="40"/>
      <c r="B205" s="32"/>
      <c r="C205" s="32"/>
      <c r="D205" s="32"/>
      <c r="E205" s="81" t="s">
        <v>56</v>
      </c>
      <c r="F205" s="827"/>
      <c r="G205" s="828"/>
      <c r="H205" s="829">
        <v>0</v>
      </c>
      <c r="I205" s="542" t="e">
        <f>H205/#REF!</f>
        <v>#REF!</v>
      </c>
      <c r="J205" s="411">
        <f t="shared" si="441"/>
        <v>0</v>
      </c>
      <c r="K205" s="395"/>
      <c r="L205" s="680"/>
      <c r="M205" s="687"/>
      <c r="N205" s="618"/>
      <c r="O205" s="686"/>
      <c r="P205" s="618">
        <f>O205-N205</f>
        <v>0</v>
      </c>
      <c r="Q205" s="465" t="e">
        <f t="shared" si="425"/>
        <v>#DIV/0!</v>
      </c>
      <c r="R205" s="625">
        <f t="shared" si="485"/>
        <v>0</v>
      </c>
      <c r="S205" s="629">
        <f t="shared" si="486"/>
        <v>0</v>
      </c>
      <c r="T205" s="630">
        <f t="shared" si="487"/>
        <v>0</v>
      </c>
      <c r="U205" s="631">
        <f t="shared" si="488"/>
        <v>0</v>
      </c>
      <c r="V205" s="630">
        <f t="shared" si="489"/>
        <v>0</v>
      </c>
      <c r="W205" s="395" t="e">
        <f t="shared" si="416"/>
        <v>#DIV/0!</v>
      </c>
      <c r="X205" s="14"/>
      <c r="Y205" s="354" t="str">
        <f t="shared" si="426"/>
        <v/>
      </c>
      <c r="Z205" s="169" t="str">
        <f t="shared" si="427"/>
        <v/>
      </c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</row>
    <row r="206" spans="1:190" s="112" customFormat="1" ht="29.25" hidden="1" customHeight="1" thickBot="1" x14ac:dyDescent="0.3">
      <c r="A206" s="40"/>
      <c r="B206" s="32"/>
      <c r="C206" s="32"/>
      <c r="D206" s="32"/>
      <c r="E206" s="81" t="s">
        <v>71</v>
      </c>
      <c r="F206" s="827"/>
      <c r="G206" s="828"/>
      <c r="H206" s="829"/>
      <c r="I206" s="542" t="e">
        <f>H206/#REF!</f>
        <v>#REF!</v>
      </c>
      <c r="J206" s="411">
        <f t="shared" si="441"/>
        <v>0</v>
      </c>
      <c r="K206" s="395"/>
      <c r="L206" s="680"/>
      <c r="M206" s="687"/>
      <c r="N206" s="618"/>
      <c r="O206" s="686"/>
      <c r="P206" s="618"/>
      <c r="Q206" s="465" t="e">
        <f t="shared" si="425"/>
        <v>#DIV/0!</v>
      </c>
      <c r="R206" s="625">
        <f t="shared" si="485"/>
        <v>0</v>
      </c>
      <c r="S206" s="629">
        <f t="shared" si="486"/>
        <v>0</v>
      </c>
      <c r="T206" s="630">
        <f t="shared" si="487"/>
        <v>0</v>
      </c>
      <c r="U206" s="631">
        <f t="shared" si="488"/>
        <v>0</v>
      </c>
      <c r="V206" s="630">
        <f t="shared" si="489"/>
        <v>0</v>
      </c>
      <c r="W206" s="395" t="e">
        <f t="shared" si="416"/>
        <v>#DIV/0!</v>
      </c>
      <c r="X206" s="14"/>
      <c r="Y206" s="354" t="str">
        <f t="shared" si="426"/>
        <v/>
      </c>
      <c r="Z206" s="169" t="str">
        <f t="shared" si="427"/>
        <v/>
      </c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</row>
    <row r="207" spans="1:190" s="114" customFormat="1" ht="43.5" hidden="1" customHeight="1" thickBot="1" x14ac:dyDescent="0.3">
      <c r="A207" s="40">
        <v>22</v>
      </c>
      <c r="B207" s="34" t="s">
        <v>93</v>
      </c>
      <c r="C207" s="34"/>
      <c r="D207" s="34"/>
      <c r="E207" s="74" t="s">
        <v>250</v>
      </c>
      <c r="F207" s="809"/>
      <c r="G207" s="810"/>
      <c r="H207" s="811"/>
      <c r="I207" s="542">
        <f>H207/H6</f>
        <v>0</v>
      </c>
      <c r="J207" s="411">
        <f t="shared" si="441"/>
        <v>0</v>
      </c>
      <c r="K207" s="395"/>
      <c r="L207" s="560"/>
      <c r="M207" s="379"/>
      <c r="N207" s="464"/>
      <c r="O207" s="616"/>
      <c r="P207" s="464"/>
      <c r="Q207" s="465" t="e">
        <f t="shared" si="425"/>
        <v>#DIV/0!</v>
      </c>
      <c r="R207" s="625">
        <f t="shared" si="485"/>
        <v>0</v>
      </c>
      <c r="S207" s="629">
        <f t="shared" si="486"/>
        <v>0</v>
      </c>
      <c r="T207" s="630">
        <f t="shared" si="487"/>
        <v>0</v>
      </c>
      <c r="U207" s="631">
        <f t="shared" si="488"/>
        <v>0</v>
      </c>
      <c r="V207" s="630">
        <f t="shared" si="489"/>
        <v>0</v>
      </c>
      <c r="W207" s="395" t="e">
        <f t="shared" si="416"/>
        <v>#DIV/0!</v>
      </c>
      <c r="X207" s="24"/>
      <c r="Y207" s="354" t="str">
        <f t="shared" si="426"/>
        <v/>
      </c>
      <c r="Z207" s="169" t="str">
        <f t="shared" si="427"/>
        <v/>
      </c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</row>
    <row r="208" spans="1:190" s="112" customFormat="1" ht="29.25" hidden="1" customHeight="1" thickBot="1" x14ac:dyDescent="0.3">
      <c r="A208" s="40">
        <v>23</v>
      </c>
      <c r="B208" s="34" t="s">
        <v>62</v>
      </c>
      <c r="C208" s="34"/>
      <c r="D208" s="34"/>
      <c r="E208" s="73" t="s">
        <v>257</v>
      </c>
      <c r="F208" s="809">
        <f>SUM(F209)</f>
        <v>0</v>
      </c>
      <c r="G208" s="810">
        <f>SUM(G209)</f>
        <v>0</v>
      </c>
      <c r="H208" s="811">
        <f>SUM(H209)</f>
        <v>0</v>
      </c>
      <c r="I208" s="542">
        <f>H208/H6</f>
        <v>0</v>
      </c>
      <c r="J208" s="566">
        <f t="shared" si="441"/>
        <v>0</v>
      </c>
      <c r="K208" s="395"/>
      <c r="L208" s="560"/>
      <c r="M208" s="379"/>
      <c r="N208" s="464"/>
      <c r="O208" s="616"/>
      <c r="P208" s="464">
        <f>O208-N208</f>
        <v>0</v>
      </c>
      <c r="Q208" s="465" t="e">
        <f t="shared" si="425"/>
        <v>#DIV/0!</v>
      </c>
      <c r="R208" s="625">
        <f t="shared" si="485"/>
        <v>0</v>
      </c>
      <c r="S208" s="629">
        <f t="shared" si="486"/>
        <v>0</v>
      </c>
      <c r="T208" s="630">
        <f t="shared" si="487"/>
        <v>0</v>
      </c>
      <c r="U208" s="631">
        <f t="shared" si="488"/>
        <v>0</v>
      </c>
      <c r="V208" s="630">
        <f t="shared" si="489"/>
        <v>0</v>
      </c>
      <c r="W208" s="395" t="e">
        <f t="shared" si="416"/>
        <v>#DIV/0!</v>
      </c>
      <c r="X208" s="14"/>
      <c r="Y208" s="354" t="str">
        <f t="shared" si="426"/>
        <v/>
      </c>
      <c r="Z208" s="169" t="str">
        <f t="shared" si="427"/>
        <v/>
      </c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</row>
    <row r="209" spans="1:190" s="112" customFormat="1" ht="32.25" hidden="1" customHeight="1" thickBot="1" x14ac:dyDescent="0.3">
      <c r="A209" s="44"/>
      <c r="B209" s="39"/>
      <c r="C209" s="39"/>
      <c r="D209" s="39"/>
      <c r="E209" s="82" t="s">
        <v>98</v>
      </c>
      <c r="F209" s="830"/>
      <c r="G209" s="795"/>
      <c r="H209" s="790"/>
      <c r="I209" s="593">
        <f>H209/H6</f>
        <v>0</v>
      </c>
      <c r="J209" s="411">
        <f t="shared" si="441"/>
        <v>0</v>
      </c>
      <c r="K209" s="609" t="e">
        <f t="shared" si="484"/>
        <v>#DIV/0!</v>
      </c>
      <c r="L209" s="595"/>
      <c r="M209" s="392"/>
      <c r="N209" s="393"/>
      <c r="O209" s="587"/>
      <c r="P209" s="393"/>
      <c r="Q209" s="661"/>
      <c r="R209" s="689">
        <f t="shared" si="485"/>
        <v>0</v>
      </c>
      <c r="S209" s="690">
        <f t="shared" si="486"/>
        <v>0</v>
      </c>
      <c r="T209" s="691">
        <f t="shared" si="487"/>
        <v>0</v>
      </c>
      <c r="U209" s="692">
        <f t="shared" si="488"/>
        <v>0</v>
      </c>
      <c r="V209" s="691">
        <f t="shared" si="489"/>
        <v>0</v>
      </c>
      <c r="W209" s="395" t="e">
        <f t="shared" si="416"/>
        <v>#DIV/0!</v>
      </c>
      <c r="X209" s="14"/>
      <c r="Y209" s="354" t="str">
        <f t="shared" si="426"/>
        <v/>
      </c>
      <c r="Z209" s="169" t="str">
        <f t="shared" si="427"/>
        <v/>
      </c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</row>
    <row r="210" spans="1:190" s="115" customFormat="1" ht="21.75" hidden="1" customHeight="1" thickBot="1" x14ac:dyDescent="0.3">
      <c r="A210" s="40">
        <v>23</v>
      </c>
      <c r="B210" s="33" t="s">
        <v>36</v>
      </c>
      <c r="C210" s="92" t="s">
        <v>203</v>
      </c>
      <c r="D210" s="96" t="s">
        <v>198</v>
      </c>
      <c r="E210" s="73" t="s">
        <v>57</v>
      </c>
      <c r="F210" s="809"/>
      <c r="G210" s="809">
        <f>SUM(G211:G218)</f>
        <v>0</v>
      </c>
      <c r="H210" s="811">
        <f>SUM(H211:H218)</f>
        <v>0</v>
      </c>
      <c r="I210" s="644">
        <f>H210/H6</f>
        <v>0</v>
      </c>
      <c r="J210" s="635">
        <f t="shared" si="441"/>
        <v>0</v>
      </c>
      <c r="K210" s="395" t="e">
        <f t="shared" si="484"/>
        <v>#DIV/0!</v>
      </c>
      <c r="L210" s="615">
        <f>SUM(L211:L218)</f>
        <v>0</v>
      </c>
      <c r="M210" s="688">
        <f>SUM(M211:M218)</f>
        <v>0</v>
      </c>
      <c r="N210" s="615">
        <f>SUM(N211:N218)</f>
        <v>0</v>
      </c>
      <c r="O210" s="616">
        <f>SUM(O211:O218)</f>
        <v>0</v>
      </c>
      <c r="P210" s="464">
        <f>O210-N210</f>
        <v>0</v>
      </c>
      <c r="Q210" s="465" t="e">
        <f>O210/N210</f>
        <v>#DIV/0!</v>
      </c>
      <c r="R210" s="693">
        <f>SUM(R211:R218)</f>
        <v>0</v>
      </c>
      <c r="S210" s="688">
        <f>SUM(S211:S218)</f>
        <v>0</v>
      </c>
      <c r="T210" s="615">
        <f>SUM(T211:T218)</f>
        <v>0</v>
      </c>
      <c r="U210" s="616">
        <f>SUM(U211:U218)</f>
        <v>0</v>
      </c>
      <c r="V210" s="464">
        <f t="shared" si="489"/>
        <v>0</v>
      </c>
      <c r="W210" s="395" t="e">
        <f t="shared" si="416"/>
        <v>#DIV/0!</v>
      </c>
      <c r="X210" s="23"/>
      <c r="Y210" s="354" t="str">
        <f t="shared" si="426"/>
        <v/>
      </c>
      <c r="Z210" s="169" t="str">
        <f t="shared" si="427"/>
        <v/>
      </c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</row>
    <row r="211" spans="1:190" s="3" customFormat="1" ht="23.25" hidden="1" customHeight="1" thickBot="1" x14ac:dyDescent="0.3">
      <c r="A211" s="62"/>
      <c r="B211" s="64"/>
      <c r="C211" s="64"/>
      <c r="D211" s="64"/>
      <c r="E211" s="102" t="s">
        <v>76</v>
      </c>
      <c r="F211" s="831"/>
      <c r="G211" s="792"/>
      <c r="H211" s="793"/>
      <c r="I211" s="545">
        <f>H211/H6</f>
        <v>0</v>
      </c>
      <c r="J211" s="411">
        <f t="shared" si="441"/>
        <v>0</v>
      </c>
      <c r="K211" s="563" t="e">
        <f t="shared" si="484"/>
        <v>#DIV/0!</v>
      </c>
      <c r="L211" s="562"/>
      <c r="M211" s="473"/>
      <c r="N211" s="425"/>
      <c r="O211" s="592"/>
      <c r="P211" s="627"/>
      <c r="Q211" s="694"/>
      <c r="R211" s="417">
        <f t="shared" si="485"/>
        <v>0</v>
      </c>
      <c r="S211" s="473">
        <f t="shared" si="486"/>
        <v>0</v>
      </c>
      <c r="T211" s="425">
        <f t="shared" si="487"/>
        <v>0</v>
      </c>
      <c r="U211" s="474">
        <f t="shared" si="488"/>
        <v>0</v>
      </c>
      <c r="V211" s="425">
        <f t="shared" si="489"/>
        <v>0</v>
      </c>
      <c r="W211" s="395" t="e">
        <f t="shared" si="416"/>
        <v>#DIV/0!</v>
      </c>
      <c r="X211" s="14"/>
      <c r="Y211" s="354" t="str">
        <f t="shared" si="426"/>
        <v/>
      </c>
      <c r="Z211" s="169" t="str">
        <f t="shared" si="427"/>
        <v/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 spans="1:190" s="3" customFormat="1" ht="18" hidden="1" customHeight="1" thickBot="1" x14ac:dyDescent="0.3">
      <c r="A212" s="42"/>
      <c r="B212" s="26"/>
      <c r="C212" s="26"/>
      <c r="D212" s="26"/>
      <c r="E212" s="78" t="s">
        <v>113</v>
      </c>
      <c r="F212" s="764"/>
      <c r="G212" s="767"/>
      <c r="H212" s="765"/>
      <c r="I212" s="410">
        <f>H212/H6</f>
        <v>0</v>
      </c>
      <c r="J212" s="411">
        <f t="shared" si="441"/>
        <v>0</v>
      </c>
      <c r="K212" s="419" t="e">
        <f t="shared" si="484"/>
        <v>#DIV/0!</v>
      </c>
      <c r="L212" s="443"/>
      <c r="M212" s="414"/>
      <c r="N212" s="415"/>
      <c r="O212" s="409"/>
      <c r="P212" s="630"/>
      <c r="Q212" s="632"/>
      <c r="R212" s="417">
        <f t="shared" si="485"/>
        <v>0</v>
      </c>
      <c r="S212" s="414">
        <f t="shared" si="486"/>
        <v>0</v>
      </c>
      <c r="T212" s="415">
        <f t="shared" si="487"/>
        <v>0</v>
      </c>
      <c r="U212" s="418">
        <f t="shared" si="488"/>
        <v>0</v>
      </c>
      <c r="V212" s="415">
        <f t="shared" si="489"/>
        <v>0</v>
      </c>
      <c r="W212" s="395" t="e">
        <f t="shared" si="416"/>
        <v>#DIV/0!</v>
      </c>
      <c r="X212" s="14"/>
      <c r="Y212" s="354" t="str">
        <f t="shared" si="426"/>
        <v/>
      </c>
      <c r="Z212" s="169" t="str">
        <f t="shared" si="427"/>
        <v/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 spans="1:190" s="3" customFormat="1" ht="24" hidden="1" customHeight="1" thickBot="1" x14ac:dyDescent="0.3">
      <c r="A213" s="42"/>
      <c r="B213" s="26"/>
      <c r="C213" s="26"/>
      <c r="D213" s="26"/>
      <c r="E213" s="78" t="s">
        <v>81</v>
      </c>
      <c r="F213" s="764"/>
      <c r="G213" s="767"/>
      <c r="H213" s="765"/>
      <c r="I213" s="410">
        <f>H213/H6</f>
        <v>0</v>
      </c>
      <c r="J213" s="411">
        <f t="shared" si="441"/>
        <v>0</v>
      </c>
      <c r="K213" s="419" t="e">
        <f t="shared" si="484"/>
        <v>#DIV/0!</v>
      </c>
      <c r="L213" s="443"/>
      <c r="M213" s="414"/>
      <c r="N213" s="415"/>
      <c r="O213" s="409"/>
      <c r="P213" s="630"/>
      <c r="Q213" s="632"/>
      <c r="R213" s="417">
        <f t="shared" si="485"/>
        <v>0</v>
      </c>
      <c r="S213" s="414">
        <f t="shared" si="486"/>
        <v>0</v>
      </c>
      <c r="T213" s="415">
        <f t="shared" si="487"/>
        <v>0</v>
      </c>
      <c r="U213" s="418">
        <f t="shared" si="488"/>
        <v>0</v>
      </c>
      <c r="V213" s="415">
        <f t="shared" si="489"/>
        <v>0</v>
      </c>
      <c r="W213" s="395" t="e">
        <f t="shared" si="416"/>
        <v>#DIV/0!</v>
      </c>
      <c r="X213" s="14"/>
      <c r="Y213" s="354" t="str">
        <f t="shared" si="426"/>
        <v/>
      </c>
      <c r="Z213" s="169" t="str">
        <f t="shared" si="427"/>
        <v/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 spans="1:190" s="3" customFormat="1" ht="31.5" hidden="1" customHeight="1" thickBot="1" x14ac:dyDescent="0.3">
      <c r="A214" s="42"/>
      <c r="B214" s="26"/>
      <c r="C214" s="26"/>
      <c r="D214" s="26"/>
      <c r="E214" s="78" t="s">
        <v>99</v>
      </c>
      <c r="F214" s="764"/>
      <c r="G214" s="767"/>
      <c r="H214" s="765"/>
      <c r="I214" s="410">
        <f>H214/H6</f>
        <v>0</v>
      </c>
      <c r="J214" s="411">
        <f t="shared" si="441"/>
        <v>0</v>
      </c>
      <c r="K214" s="419" t="e">
        <f t="shared" si="484"/>
        <v>#DIV/0!</v>
      </c>
      <c r="L214" s="443"/>
      <c r="M214" s="414"/>
      <c r="N214" s="415"/>
      <c r="O214" s="409"/>
      <c r="P214" s="630"/>
      <c r="Q214" s="632"/>
      <c r="R214" s="417">
        <f t="shared" si="485"/>
        <v>0</v>
      </c>
      <c r="S214" s="414">
        <f t="shared" si="486"/>
        <v>0</v>
      </c>
      <c r="T214" s="415">
        <f t="shared" si="487"/>
        <v>0</v>
      </c>
      <c r="U214" s="418">
        <f t="shared" si="488"/>
        <v>0</v>
      </c>
      <c r="V214" s="415">
        <f t="shared" si="489"/>
        <v>0</v>
      </c>
      <c r="W214" s="395" t="e">
        <f t="shared" si="416"/>
        <v>#DIV/0!</v>
      </c>
      <c r="X214" s="14"/>
      <c r="Y214" s="354" t="str">
        <f t="shared" si="426"/>
        <v/>
      </c>
      <c r="Z214" s="169" t="str">
        <f t="shared" si="427"/>
        <v/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 spans="1:190" s="3" customFormat="1" ht="30.75" hidden="1" customHeight="1" thickBot="1" x14ac:dyDescent="0.3">
      <c r="A215" s="42"/>
      <c r="B215" s="26"/>
      <c r="C215" s="26"/>
      <c r="D215" s="26"/>
      <c r="E215" s="78" t="s">
        <v>310</v>
      </c>
      <c r="F215" s="764"/>
      <c r="G215" s="767"/>
      <c r="H215" s="765"/>
      <c r="I215" s="410">
        <f>H215/H6</f>
        <v>0</v>
      </c>
      <c r="J215" s="456">
        <f t="shared" si="441"/>
        <v>0</v>
      </c>
      <c r="K215" s="419" t="e">
        <f>H215/G215</f>
        <v>#DIV/0!</v>
      </c>
      <c r="L215" s="443"/>
      <c r="M215" s="414"/>
      <c r="N215" s="415"/>
      <c r="O215" s="409"/>
      <c r="P215" s="630"/>
      <c r="Q215" s="632"/>
      <c r="R215" s="413">
        <f t="shared" si="485"/>
        <v>0</v>
      </c>
      <c r="S215" s="414">
        <f t="shared" si="486"/>
        <v>0</v>
      </c>
      <c r="T215" s="415">
        <f t="shared" si="487"/>
        <v>0</v>
      </c>
      <c r="U215" s="418">
        <f t="shared" si="488"/>
        <v>0</v>
      </c>
      <c r="V215" s="415">
        <f t="shared" si="489"/>
        <v>0</v>
      </c>
      <c r="W215" s="395" t="e">
        <f t="shared" si="416"/>
        <v>#DIV/0!</v>
      </c>
      <c r="X215" s="14"/>
      <c r="Y215" s="354" t="str">
        <f t="shared" si="426"/>
        <v/>
      </c>
      <c r="Z215" s="169" t="str">
        <f t="shared" si="427"/>
        <v/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 spans="1:190" s="3" customFormat="1" ht="22.5" hidden="1" customHeight="1" thickBot="1" x14ac:dyDescent="0.3">
      <c r="A216" s="44"/>
      <c r="B216" s="39"/>
      <c r="C216" s="39"/>
      <c r="D216" s="39"/>
      <c r="E216" s="82" t="s">
        <v>95</v>
      </c>
      <c r="F216" s="830"/>
      <c r="G216" s="795"/>
      <c r="H216" s="790"/>
      <c r="I216" s="593">
        <f>H216/H6</f>
        <v>0</v>
      </c>
      <c r="J216" s="594">
        <f t="shared" si="441"/>
        <v>0</v>
      </c>
      <c r="K216" s="420" t="e">
        <f>H216/G216</f>
        <v>#DIV/0!</v>
      </c>
      <c r="L216" s="595"/>
      <c r="M216" s="392"/>
      <c r="N216" s="393"/>
      <c r="O216" s="587"/>
      <c r="P216" s="393"/>
      <c r="Q216" s="613"/>
      <c r="R216" s="391">
        <f t="shared" si="485"/>
        <v>0</v>
      </c>
      <c r="S216" s="392">
        <f t="shared" si="486"/>
        <v>0</v>
      </c>
      <c r="T216" s="393">
        <f t="shared" si="487"/>
        <v>0</v>
      </c>
      <c r="U216" s="394">
        <f t="shared" si="488"/>
        <v>0</v>
      </c>
      <c r="V216" s="393">
        <f t="shared" si="489"/>
        <v>0</v>
      </c>
      <c r="W216" s="395" t="e">
        <f t="shared" si="416"/>
        <v>#DIV/0!</v>
      </c>
      <c r="X216" s="14"/>
      <c r="Y216" s="354" t="str">
        <f t="shared" si="426"/>
        <v/>
      </c>
      <c r="Z216" s="169" t="str">
        <f t="shared" si="427"/>
        <v/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 spans="1:190" s="3" customFormat="1" ht="30" hidden="1" customHeight="1" thickBot="1" x14ac:dyDescent="0.3">
      <c r="A217" s="44"/>
      <c r="B217" s="39"/>
      <c r="C217" s="39"/>
      <c r="D217" s="39"/>
      <c r="E217" s="187" t="s">
        <v>309</v>
      </c>
      <c r="F217" s="830"/>
      <c r="G217" s="795"/>
      <c r="H217" s="790"/>
      <c r="I217" s="410">
        <f>H217/H6</f>
        <v>0</v>
      </c>
      <c r="J217" s="456">
        <f t="shared" ref="J217" si="490">H217-G217</f>
        <v>0</v>
      </c>
      <c r="K217" s="419" t="e">
        <f>H217/G217</f>
        <v>#DIV/0!</v>
      </c>
      <c r="L217" s="595"/>
      <c r="M217" s="392"/>
      <c r="N217" s="393"/>
      <c r="O217" s="587"/>
      <c r="P217" s="393"/>
      <c r="Q217" s="613"/>
      <c r="R217" s="413">
        <f t="shared" ref="R217" si="491">SUM(F217,L217)</f>
        <v>0</v>
      </c>
      <c r="S217" s="414">
        <f t="shared" ref="S217" si="492">SUM(F217,M217)</f>
        <v>0</v>
      </c>
      <c r="T217" s="415">
        <f t="shared" ref="T217" si="493">SUM(G217,N217)</f>
        <v>0</v>
      </c>
      <c r="U217" s="418">
        <f t="shared" ref="U217" si="494">SUM(H217,O217)</f>
        <v>0</v>
      </c>
      <c r="V217" s="415">
        <f t="shared" ref="V217" si="495">U217-T217</f>
        <v>0</v>
      </c>
      <c r="W217" s="395" t="e">
        <f t="shared" si="416"/>
        <v>#DIV/0!</v>
      </c>
      <c r="X217" s="14"/>
      <c r="Y217" s="354"/>
      <c r="Z217" s="16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 spans="1:190" s="3" customFormat="1" ht="30" hidden="1" customHeight="1" thickBot="1" x14ac:dyDescent="0.3">
      <c r="A218" s="46"/>
      <c r="B218" s="151"/>
      <c r="C218" s="151"/>
      <c r="D218" s="151"/>
      <c r="E218" s="79" t="s">
        <v>258</v>
      </c>
      <c r="F218" s="832"/>
      <c r="G218" s="833"/>
      <c r="H218" s="791"/>
      <c r="I218" s="577">
        <f>H218/H10</f>
        <v>0</v>
      </c>
      <c r="J218" s="566"/>
      <c r="K218" s="597"/>
      <c r="L218" s="559"/>
      <c r="M218" s="537"/>
      <c r="N218" s="455"/>
      <c r="O218" s="588"/>
      <c r="P218" s="415">
        <f t="shared" ref="P218" si="496">O218-N218</f>
        <v>0</v>
      </c>
      <c r="Q218" s="539" t="e">
        <f>O218/N218</f>
        <v>#DIV/0!</v>
      </c>
      <c r="R218" s="536">
        <f t="shared" si="485"/>
        <v>0</v>
      </c>
      <c r="S218" s="537">
        <f t="shared" si="486"/>
        <v>0</v>
      </c>
      <c r="T218" s="455">
        <f t="shared" si="487"/>
        <v>0</v>
      </c>
      <c r="U218" s="538">
        <f t="shared" si="488"/>
        <v>0</v>
      </c>
      <c r="V218" s="455">
        <f t="shared" si="489"/>
        <v>0</v>
      </c>
      <c r="W218" s="395" t="e">
        <f t="shared" si="416"/>
        <v>#DIV/0!</v>
      </c>
      <c r="X218" s="14"/>
      <c r="Y218" s="354" t="str">
        <f t="shared" si="426"/>
        <v/>
      </c>
      <c r="Z218" s="169" t="str">
        <f t="shared" si="427"/>
        <v/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 spans="1:190" s="114" customFormat="1" ht="12" hidden="1" customHeight="1" thickBot="1" x14ac:dyDescent="0.3">
      <c r="A219" s="44">
        <v>20</v>
      </c>
      <c r="B219" s="99" t="s">
        <v>50</v>
      </c>
      <c r="C219" s="99"/>
      <c r="D219" s="99"/>
      <c r="E219" s="148" t="s">
        <v>55</v>
      </c>
      <c r="F219" s="834"/>
      <c r="G219" s="835"/>
      <c r="H219" s="836"/>
      <c r="I219" s="696">
        <f>H219/H6</f>
        <v>0</v>
      </c>
      <c r="J219" s="697"/>
      <c r="K219" s="609" t="e">
        <f>H219/G219</f>
        <v>#DIV/0!</v>
      </c>
      <c r="L219" s="610"/>
      <c r="M219" s="611"/>
      <c r="N219" s="389"/>
      <c r="O219" s="695"/>
      <c r="P219" s="389"/>
      <c r="Q219" s="613"/>
      <c r="R219" s="391">
        <f t="shared" si="485"/>
        <v>0</v>
      </c>
      <c r="S219" s="392">
        <f t="shared" si="486"/>
        <v>0</v>
      </c>
      <c r="T219" s="393">
        <f t="shared" si="487"/>
        <v>0</v>
      </c>
      <c r="U219" s="394">
        <f t="shared" si="488"/>
        <v>0</v>
      </c>
      <c r="V219" s="393">
        <f t="shared" si="489"/>
        <v>0</v>
      </c>
      <c r="W219" s="395" t="e">
        <f t="shared" si="416"/>
        <v>#DIV/0!</v>
      </c>
      <c r="X219" s="14"/>
      <c r="Y219" s="354" t="str">
        <f t="shared" si="426"/>
        <v/>
      </c>
      <c r="Z219" s="169" t="str">
        <f t="shared" si="427"/>
        <v/>
      </c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</row>
    <row r="220" spans="1:190" s="114" customFormat="1" ht="20.25" hidden="1" customHeight="1" thickBot="1" x14ac:dyDescent="0.3">
      <c r="A220" s="58">
        <v>24</v>
      </c>
      <c r="B220" s="57" t="s">
        <v>62</v>
      </c>
      <c r="C220" s="57" t="s">
        <v>272</v>
      </c>
      <c r="D220" s="57" t="s">
        <v>131</v>
      </c>
      <c r="E220" s="149" t="s">
        <v>280</v>
      </c>
      <c r="F220" s="837">
        <f>SUM(F221:F224)</f>
        <v>494.9</v>
      </c>
      <c r="G220" s="837">
        <f t="shared" ref="G220:H220" si="497">SUM(G221:G224)</f>
        <v>0</v>
      </c>
      <c r="H220" s="838">
        <f t="shared" si="497"/>
        <v>0</v>
      </c>
      <c r="I220" s="644">
        <f>H220/H6</f>
        <v>0</v>
      </c>
      <c r="J220" s="635">
        <f t="shared" ref="J220" si="498">H220-G220</f>
        <v>0</v>
      </c>
      <c r="K220" s="395" t="e">
        <f t="shared" ref="K220" si="499">H220/G220</f>
        <v>#DIV/0!</v>
      </c>
      <c r="L220" s="698">
        <f>SUM(L221:L224)</f>
        <v>0</v>
      </c>
      <c r="M220" s="700">
        <f t="shared" ref="M220" si="500">SUM(M221:M224)</f>
        <v>0</v>
      </c>
      <c r="N220" s="698">
        <f t="shared" ref="N220:O220" si="501">SUM(N221:N224)</f>
        <v>0</v>
      </c>
      <c r="O220" s="699">
        <f t="shared" si="501"/>
        <v>0</v>
      </c>
      <c r="P220" s="618">
        <f t="shared" ref="P220:P221" si="502">O220-N220</f>
        <v>0</v>
      </c>
      <c r="Q220" s="465" t="e">
        <f>O220/N220</f>
        <v>#DIV/0!</v>
      </c>
      <c r="R220" s="601">
        <f t="shared" si="485"/>
        <v>494.9</v>
      </c>
      <c r="S220" s="363">
        <f t="shared" si="486"/>
        <v>494.9</v>
      </c>
      <c r="T220" s="598">
        <f t="shared" si="487"/>
        <v>0</v>
      </c>
      <c r="U220" s="599">
        <f t="shared" si="488"/>
        <v>0</v>
      </c>
      <c r="V220" s="598">
        <f t="shared" si="489"/>
        <v>0</v>
      </c>
      <c r="W220" s="395" t="e">
        <f t="shared" si="416"/>
        <v>#DIV/0!</v>
      </c>
      <c r="X220" s="24"/>
      <c r="Y220" s="354" t="str">
        <f t="shared" si="426"/>
        <v/>
      </c>
      <c r="Z220" s="169" t="str">
        <f t="shared" si="427"/>
        <v/>
      </c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</row>
    <row r="221" spans="1:190" s="3" customFormat="1" ht="32.25" hidden="1" customHeight="1" thickBot="1" x14ac:dyDescent="0.3">
      <c r="A221" s="42"/>
      <c r="B221" s="26"/>
      <c r="C221" s="26"/>
      <c r="D221" s="26"/>
      <c r="E221" s="102" t="s">
        <v>281</v>
      </c>
      <c r="F221" s="764"/>
      <c r="G221" s="767"/>
      <c r="H221" s="765"/>
      <c r="I221" s="410">
        <f>H221/H6</f>
        <v>0</v>
      </c>
      <c r="J221" s="456">
        <f t="shared" ref="J221:J223" si="503">H221-G221</f>
        <v>0</v>
      </c>
      <c r="K221" s="419"/>
      <c r="L221" s="443"/>
      <c r="M221" s="414"/>
      <c r="N221" s="415"/>
      <c r="O221" s="409"/>
      <c r="P221" s="415">
        <f t="shared" si="502"/>
        <v>0</v>
      </c>
      <c r="Q221" s="405" t="e">
        <f>O221/N221</f>
        <v>#DIV/0!</v>
      </c>
      <c r="R221" s="413">
        <f t="shared" ref="R221:R225" si="504">SUM(F221,L221)</f>
        <v>0</v>
      </c>
      <c r="S221" s="414">
        <f t="shared" ref="S221:S225" si="505">SUM(F221,M221)</f>
        <v>0</v>
      </c>
      <c r="T221" s="415">
        <f t="shared" ref="T221:T225" si="506">SUM(G221,N221)</f>
        <v>0</v>
      </c>
      <c r="U221" s="418">
        <f t="shared" ref="U221:U225" si="507">SUM(H221,O221)</f>
        <v>0</v>
      </c>
      <c r="V221" s="415">
        <f t="shared" si="489"/>
        <v>0</v>
      </c>
      <c r="W221" s="395" t="e">
        <f t="shared" si="416"/>
        <v>#DIV/0!</v>
      </c>
      <c r="X221" s="14"/>
      <c r="Y221" s="354" t="str">
        <f t="shared" si="426"/>
        <v/>
      </c>
      <c r="Z221" s="169" t="str">
        <f t="shared" si="427"/>
        <v/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 spans="1:190" s="3" customFormat="1" ht="57" hidden="1" customHeight="1" thickBot="1" x14ac:dyDescent="0.3">
      <c r="A222" s="42"/>
      <c r="B222" s="26"/>
      <c r="C222" s="26"/>
      <c r="D222" s="26"/>
      <c r="E222" s="164" t="s">
        <v>284</v>
      </c>
      <c r="F222" s="764"/>
      <c r="G222" s="767"/>
      <c r="H222" s="765"/>
      <c r="I222" s="410">
        <f>H222/H6</f>
        <v>0</v>
      </c>
      <c r="J222" s="456">
        <f t="shared" si="503"/>
        <v>0</v>
      </c>
      <c r="K222" s="419" t="e">
        <f>H222/G222</f>
        <v>#DIV/0!</v>
      </c>
      <c r="L222" s="443"/>
      <c r="M222" s="414"/>
      <c r="N222" s="415"/>
      <c r="O222" s="409"/>
      <c r="P222" s="630"/>
      <c r="Q222" s="694"/>
      <c r="R222" s="413">
        <f t="shared" si="504"/>
        <v>0</v>
      </c>
      <c r="S222" s="414">
        <f t="shared" si="505"/>
        <v>0</v>
      </c>
      <c r="T222" s="415">
        <f t="shared" si="506"/>
        <v>0</v>
      </c>
      <c r="U222" s="418">
        <f t="shared" si="507"/>
        <v>0</v>
      </c>
      <c r="V222" s="415">
        <f t="shared" ref="V222:V225" si="508">U222-T222</f>
        <v>0</v>
      </c>
      <c r="W222" s="395" t="e">
        <f t="shared" si="416"/>
        <v>#DIV/0!</v>
      </c>
      <c r="X222" s="14"/>
      <c r="Y222" s="354" t="str">
        <f t="shared" si="426"/>
        <v/>
      </c>
      <c r="Z222" s="169" t="str">
        <f t="shared" si="427"/>
        <v/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 spans="1:190" s="175" customFormat="1" ht="72.599999999999994" customHeight="1" thickBot="1" x14ac:dyDescent="0.3">
      <c r="A223" s="178"/>
      <c r="B223" s="168"/>
      <c r="C223" s="168"/>
      <c r="D223" s="168"/>
      <c r="E223" s="927" t="s">
        <v>469</v>
      </c>
      <c r="F223" s="926">
        <v>494.9</v>
      </c>
      <c r="G223" s="920"/>
      <c r="H223" s="710"/>
      <c r="I223" s="584">
        <f>H223/H6</f>
        <v>0</v>
      </c>
      <c r="J223" s="921">
        <f t="shared" si="503"/>
        <v>0</v>
      </c>
      <c r="K223" s="922"/>
      <c r="L223" s="583"/>
      <c r="M223" s="479"/>
      <c r="N223" s="480"/>
      <c r="O223" s="432"/>
      <c r="P223" s="923"/>
      <c r="Q223" s="924"/>
      <c r="R223" s="885">
        <f t="shared" si="504"/>
        <v>494.9</v>
      </c>
      <c r="S223" s="479">
        <f t="shared" si="505"/>
        <v>494.9</v>
      </c>
      <c r="T223" s="480">
        <f t="shared" si="506"/>
        <v>0</v>
      </c>
      <c r="U223" s="441">
        <f t="shared" si="507"/>
        <v>0</v>
      </c>
      <c r="V223" s="480">
        <f t="shared" si="508"/>
        <v>0</v>
      </c>
      <c r="W223" s="925"/>
      <c r="X223" s="172"/>
      <c r="Y223" s="355" t="str">
        <f t="shared" si="426"/>
        <v/>
      </c>
      <c r="Z223" s="173" t="str">
        <f t="shared" si="427"/>
        <v/>
      </c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74"/>
      <c r="AS223" s="174"/>
      <c r="AT223" s="174"/>
      <c r="AU223" s="174"/>
    </row>
    <row r="224" spans="1:190" s="3" customFormat="1" ht="30" hidden="1" customHeight="1" thickBot="1" x14ac:dyDescent="0.3">
      <c r="A224" s="46"/>
      <c r="B224" s="151"/>
      <c r="C224" s="151"/>
      <c r="D224" s="151"/>
      <c r="E224" s="165" t="s">
        <v>282</v>
      </c>
      <c r="F224" s="832"/>
      <c r="G224" s="833"/>
      <c r="H224" s="791"/>
      <c r="I224" s="577">
        <f>H224/H6</f>
        <v>0</v>
      </c>
      <c r="J224" s="566">
        <f t="shared" ref="J224:J225" si="509">H224-G224</f>
        <v>0</v>
      </c>
      <c r="K224" s="591" t="e">
        <f>H224/G224</f>
        <v>#DIV/0!</v>
      </c>
      <c r="L224" s="559"/>
      <c r="M224" s="537"/>
      <c r="N224" s="455"/>
      <c r="O224" s="588"/>
      <c r="P224" s="455">
        <f t="shared" ref="P224" si="510">O224-N224</f>
        <v>0</v>
      </c>
      <c r="Q224" s="539" t="e">
        <f>O224/N224</f>
        <v>#DIV/0!</v>
      </c>
      <c r="R224" s="536">
        <f t="shared" si="504"/>
        <v>0</v>
      </c>
      <c r="S224" s="537">
        <f t="shared" si="505"/>
        <v>0</v>
      </c>
      <c r="T224" s="455">
        <f t="shared" si="506"/>
        <v>0</v>
      </c>
      <c r="U224" s="538">
        <f t="shared" si="507"/>
        <v>0</v>
      </c>
      <c r="V224" s="455">
        <f t="shared" si="508"/>
        <v>0</v>
      </c>
      <c r="W224" s="395" t="e">
        <f t="shared" si="416"/>
        <v>#DIV/0!</v>
      </c>
      <c r="X224" s="14"/>
      <c r="Y224" s="354" t="str">
        <f t="shared" si="426"/>
        <v/>
      </c>
      <c r="Z224" s="169" t="str">
        <f t="shared" si="427"/>
        <v/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1:190" s="6" customFormat="1" ht="30" hidden="1" customHeight="1" thickBot="1" x14ac:dyDescent="0.3">
      <c r="A225" s="58">
        <v>25</v>
      </c>
      <c r="B225" s="57"/>
      <c r="C225" s="57" t="s">
        <v>313</v>
      </c>
      <c r="D225" s="57" t="s">
        <v>130</v>
      </c>
      <c r="E225" s="200" t="s">
        <v>314</v>
      </c>
      <c r="F225" s="837"/>
      <c r="G225" s="837"/>
      <c r="H225" s="838"/>
      <c r="I225" s="542">
        <f>H225/H6</f>
        <v>0</v>
      </c>
      <c r="J225" s="566">
        <f t="shared" si="509"/>
        <v>0</v>
      </c>
      <c r="K225" s="395" t="e">
        <f>H225/G225</f>
        <v>#DIV/0!</v>
      </c>
      <c r="L225" s="645"/>
      <c r="M225" s="359"/>
      <c r="N225" s="645"/>
      <c r="O225" s="699"/>
      <c r="P225" s="389"/>
      <c r="Q225" s="468"/>
      <c r="R225" s="601">
        <f t="shared" si="504"/>
        <v>0</v>
      </c>
      <c r="S225" s="363">
        <f t="shared" si="505"/>
        <v>0</v>
      </c>
      <c r="T225" s="598">
        <f t="shared" si="506"/>
        <v>0</v>
      </c>
      <c r="U225" s="599">
        <f t="shared" si="507"/>
        <v>0</v>
      </c>
      <c r="V225" s="598">
        <f t="shared" si="508"/>
        <v>0</v>
      </c>
      <c r="W225" s="395" t="e">
        <f t="shared" si="416"/>
        <v>#DIV/0!</v>
      </c>
      <c r="X225" s="24"/>
      <c r="Y225" s="354"/>
      <c r="Z225" s="169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1:190" s="3" customFormat="1" ht="24" customHeight="1" thickBot="1" x14ac:dyDescent="0.3">
      <c r="A226" s="938" t="s">
        <v>5</v>
      </c>
      <c r="B226" s="939"/>
      <c r="C226" s="939"/>
      <c r="D226" s="939"/>
      <c r="E226" s="940"/>
      <c r="F226" s="540">
        <f>SUM(F8+F55+F87+F100+F106+F112+F113+F115+F165+F166+F167+F168+F172+F173+F194+F195+F196+F198+F200)</f>
        <v>529169.50000000012</v>
      </c>
      <c r="G226" s="541">
        <f t="shared" ref="G226:H226" si="511">SUM(G8+G55+G87+G100+G106+G112+G113+G115+G165+G166+G167+G168+G172+G173+G194+G195+G196+G198+G200)</f>
        <v>136065.5</v>
      </c>
      <c r="H226" s="371">
        <f t="shared" si="511"/>
        <v>121388.49999999999</v>
      </c>
      <c r="I226" s="568">
        <f>H226/H6</f>
        <v>1</v>
      </c>
      <c r="J226" s="464">
        <f t="shared" ref="J226" si="512">SUM(J8+J55+J87+J100+J106+J112+J113+J115+J165+J166+J168+J172+J173+J194+J195+J196+J198+J200)</f>
        <v>-14677.000000000004</v>
      </c>
      <c r="K226" s="395">
        <f>H226/G226</f>
        <v>0.89213283308406599</v>
      </c>
      <c r="L226" s="540">
        <f>SUM(L8+L55+L87+L100+L106+L112+L113+L115+L165+L166+L167+L168+L172+L173+L194+L195+L196+L198+L200)</f>
        <v>23002</v>
      </c>
      <c r="M226" s="541">
        <f t="shared" ref="M226:O226" si="513">SUM(M8+M55+M87+M100+M106+M112+M113+M115+M165+M166+M167+M168+M172+M173+M194+M195+M196+M198+M200)</f>
        <v>23682.999999999996</v>
      </c>
      <c r="N226" s="464">
        <f t="shared" si="513"/>
        <v>7009.7</v>
      </c>
      <c r="O226" s="371">
        <f t="shared" si="513"/>
        <v>3348.3999999999996</v>
      </c>
      <c r="P226" s="464">
        <f t="shared" ref="P226" si="514">SUM(P8+P55+P87+P100+P106+P112+P113+P115+P165+P166+P168+P172+P173+P194+P195+P196+P198+P200)</f>
        <v>-3661.2999999999997</v>
      </c>
      <c r="Q226" s="465">
        <f>O226/N226</f>
        <v>0.47768092785711225</v>
      </c>
      <c r="R226" s="540">
        <f>SUM(R8+R55+R87+R100+R106+R112+R113+R115+R165+R166+R167+R168+R172+R173+R194+R195+R196+R198+R200)</f>
        <v>552171.5</v>
      </c>
      <c r="S226" s="541">
        <f t="shared" ref="S226:U226" si="515">SUM(S8+S55+S87+S100+S106+S112+S113+S115+S165+S166+S167+S168+S172+S173+S194+S195+S196+S198+S200)</f>
        <v>552852.5</v>
      </c>
      <c r="T226" s="464">
        <f t="shared" si="515"/>
        <v>143075.20000000001</v>
      </c>
      <c r="U226" s="371">
        <f t="shared" si="515"/>
        <v>124736.9</v>
      </c>
      <c r="V226" s="464">
        <f t="shared" ref="V226" si="516">SUM(V8+V55+V87+V100+V106+V112+V113+V115+V165+V166+V168+V172+V173+V194+V195+V196+V198+V200)</f>
        <v>-18338.300000000007</v>
      </c>
      <c r="W226" s="395">
        <f t="shared" si="416"/>
        <v>0.87182754243922067</v>
      </c>
      <c r="X226" s="14"/>
      <c r="Y226" s="354" t="str">
        <f t="shared" si="426"/>
        <v/>
      </c>
      <c r="Z226" s="169" t="str">
        <f t="shared" si="427"/>
        <v/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 spans="1:190" s="112" customFormat="1" ht="36.75" hidden="1" customHeight="1" x14ac:dyDescent="0.25">
      <c r="A227" s="62">
        <v>12</v>
      </c>
      <c r="B227" s="212">
        <v>250908</v>
      </c>
      <c r="C227" s="212"/>
      <c r="D227" s="212"/>
      <c r="E227" s="213" t="s">
        <v>37</v>
      </c>
      <c r="F227" s="396"/>
      <c r="G227" s="397"/>
      <c r="H227" s="398"/>
      <c r="I227" s="701"/>
      <c r="J227" s="400"/>
      <c r="K227" s="702"/>
      <c r="L227" s="651"/>
      <c r="M227" s="403"/>
      <c r="N227" s="404"/>
      <c r="O227" s="398"/>
      <c r="P227" s="404">
        <f>O227-N227</f>
        <v>0</v>
      </c>
      <c r="Q227" s="703" t="e">
        <f>O227/N227</f>
        <v>#DIV/0!</v>
      </c>
      <c r="R227" s="417">
        <f t="shared" si="485"/>
        <v>0</v>
      </c>
      <c r="S227" s="473">
        <f t="shared" si="486"/>
        <v>0</v>
      </c>
      <c r="T227" s="425">
        <f t="shared" si="487"/>
        <v>0</v>
      </c>
      <c r="U227" s="474">
        <f t="shared" si="488"/>
        <v>0</v>
      </c>
      <c r="V227" s="425">
        <f t="shared" si="489"/>
        <v>0</v>
      </c>
      <c r="W227" s="563" t="e">
        <f t="shared" ref="W227:W229" si="517">U227/T227</f>
        <v>#DIV/0!</v>
      </c>
      <c r="X227" s="14"/>
      <c r="Y227" s="354" t="str">
        <f t="shared" si="426"/>
        <v/>
      </c>
      <c r="Z227" s="169" t="str">
        <f t="shared" si="427"/>
        <v/>
      </c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</row>
    <row r="228" spans="1:190" s="103" customFormat="1" ht="48.6" customHeight="1" thickBot="1" x14ac:dyDescent="0.3">
      <c r="A228" s="58">
        <v>20</v>
      </c>
      <c r="B228" s="210">
        <v>250909</v>
      </c>
      <c r="C228" s="210">
        <v>8822</v>
      </c>
      <c r="D228" s="210">
        <v>1060</v>
      </c>
      <c r="E228" s="211" t="s">
        <v>398</v>
      </c>
      <c r="F228" s="704"/>
      <c r="G228" s="705"/>
      <c r="H228" s="706"/>
      <c r="I228" s="707"/>
      <c r="J228" s="708"/>
      <c r="K228" s="457"/>
      <c r="L228" s="658"/>
      <c r="M228" s="574"/>
      <c r="N228" s="575"/>
      <c r="O228" s="890">
        <v>-9.1</v>
      </c>
      <c r="P228" s="575">
        <f>O228-N228</f>
        <v>-9.1</v>
      </c>
      <c r="Q228" s="646"/>
      <c r="R228" s="536">
        <f t="shared" si="485"/>
        <v>0</v>
      </c>
      <c r="S228" s="537" t="s">
        <v>429</v>
      </c>
      <c r="T228" s="455">
        <f t="shared" si="487"/>
        <v>0</v>
      </c>
      <c r="U228" s="538">
        <f t="shared" si="488"/>
        <v>-9.1</v>
      </c>
      <c r="V228" s="455">
        <f t="shared" si="489"/>
        <v>-9.1</v>
      </c>
      <c r="W228" s="591"/>
      <c r="X228" s="14"/>
      <c r="Y228" s="354" t="str">
        <f t="shared" si="426"/>
        <v/>
      </c>
      <c r="Z228" s="169" t="str">
        <f t="shared" si="427"/>
        <v/>
      </c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12"/>
      <c r="EV228" s="112"/>
      <c r="EW228" s="112"/>
      <c r="EX228" s="112"/>
      <c r="EY228" s="112"/>
      <c r="EZ228" s="112"/>
      <c r="FA228" s="112"/>
      <c r="FB228" s="112"/>
      <c r="FC228" s="112"/>
      <c r="FD228" s="112"/>
      <c r="FE228" s="112"/>
      <c r="FF228" s="112"/>
      <c r="FG228" s="112"/>
      <c r="FH228" s="112"/>
      <c r="FI228" s="112"/>
      <c r="FJ228" s="112"/>
      <c r="FK228" s="112"/>
      <c r="FL228" s="112"/>
      <c r="FM228" s="112"/>
      <c r="FN228" s="112"/>
      <c r="FO228" s="112"/>
      <c r="FP228" s="112"/>
      <c r="FQ228" s="112"/>
      <c r="FR228" s="112"/>
      <c r="FS228" s="112"/>
      <c r="FT228" s="112"/>
      <c r="FU228" s="112"/>
      <c r="FV228" s="112"/>
      <c r="FW228" s="112"/>
      <c r="FX228" s="112"/>
      <c r="FY228" s="112"/>
      <c r="FZ228" s="112"/>
      <c r="GA228" s="112"/>
      <c r="GB228" s="112"/>
      <c r="GC228" s="112"/>
      <c r="GD228" s="112"/>
      <c r="GE228" s="112"/>
      <c r="GF228" s="112"/>
      <c r="GG228" s="112"/>
      <c r="GH228" s="112"/>
    </row>
    <row r="229" spans="1:190" s="116" customFormat="1" ht="30" customHeight="1" thickBot="1" x14ac:dyDescent="0.35">
      <c r="A229" s="59"/>
      <c r="B229" s="38"/>
      <c r="C229" s="38"/>
      <c r="D229" s="38"/>
      <c r="E229" s="142" t="s">
        <v>65</v>
      </c>
      <c r="F229" s="634">
        <f>SUM(F226:F228)</f>
        <v>529169.50000000012</v>
      </c>
      <c r="G229" s="620">
        <f>SUM(G226:G228)</f>
        <v>136065.5</v>
      </c>
      <c r="H229" s="621">
        <f>SUM(H226:H228)</f>
        <v>121388.49999999999</v>
      </c>
      <c r="I229" s="542">
        <v>1</v>
      </c>
      <c r="J229" s="467">
        <f>H229-G229</f>
        <v>-14677.000000000015</v>
      </c>
      <c r="K229" s="395">
        <f>H229/G229</f>
        <v>0.89213283308406599</v>
      </c>
      <c r="L229" s="619">
        <f>SUM(L226:L228)</f>
        <v>23002</v>
      </c>
      <c r="M229" s="709">
        <f>SUM(M226:M228)</f>
        <v>23682.999999999996</v>
      </c>
      <c r="N229" s="620">
        <f>SUM(N226:N228)</f>
        <v>7009.7</v>
      </c>
      <c r="O229" s="621">
        <f>SUM(O226:O228)</f>
        <v>3339.2999999999997</v>
      </c>
      <c r="P229" s="620">
        <f>SUM(P226:P228)</f>
        <v>-3670.3999999999996</v>
      </c>
      <c r="Q229" s="465">
        <f>O229/N229</f>
        <v>0.47638272679287269</v>
      </c>
      <c r="R229" s="463">
        <f t="shared" si="485"/>
        <v>552171.50000000012</v>
      </c>
      <c r="S229" s="379">
        <f t="shared" si="486"/>
        <v>552852.50000000012</v>
      </c>
      <c r="T229" s="464">
        <f t="shared" si="487"/>
        <v>143075.20000000001</v>
      </c>
      <c r="U229" s="371">
        <f t="shared" si="488"/>
        <v>124727.79999999999</v>
      </c>
      <c r="V229" s="464">
        <f t="shared" si="489"/>
        <v>-18347.400000000023</v>
      </c>
      <c r="W229" s="395">
        <f t="shared" si="517"/>
        <v>0.87176393952271236</v>
      </c>
      <c r="X229" s="14"/>
      <c r="Y229" s="354" t="str">
        <f t="shared" si="426"/>
        <v/>
      </c>
      <c r="Z229" s="169" t="str">
        <f t="shared" si="427"/>
        <v/>
      </c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  <c r="DD229" s="114"/>
      <c r="DE229" s="114"/>
      <c r="DF229" s="114"/>
      <c r="DG229" s="114"/>
      <c r="DH229" s="114"/>
      <c r="DI229" s="114"/>
      <c r="DJ229" s="114"/>
      <c r="DK229" s="114"/>
      <c r="DL229" s="114"/>
      <c r="DM229" s="114"/>
      <c r="DN229" s="114"/>
      <c r="DO229" s="114"/>
      <c r="DP229" s="114"/>
      <c r="DQ229" s="114"/>
      <c r="DR229" s="114"/>
      <c r="DS229" s="114"/>
      <c r="DT229" s="114"/>
      <c r="DU229" s="114"/>
      <c r="DV229" s="114"/>
      <c r="DW229" s="114"/>
      <c r="DX229" s="114"/>
      <c r="DY229" s="114"/>
      <c r="DZ229" s="114"/>
      <c r="EA229" s="114"/>
      <c r="EB229" s="114"/>
      <c r="EC229" s="114"/>
      <c r="ED229" s="114"/>
      <c r="EE229" s="114"/>
      <c r="EF229" s="114"/>
      <c r="EG229" s="114"/>
      <c r="EH229" s="114"/>
      <c r="EI229" s="114"/>
      <c r="EJ229" s="114"/>
      <c r="EK229" s="114"/>
      <c r="EL229" s="114"/>
      <c r="EM229" s="114"/>
      <c r="EN229" s="114"/>
      <c r="EO229" s="114"/>
      <c r="EP229" s="114"/>
      <c r="EQ229" s="114"/>
      <c r="ER229" s="114"/>
      <c r="ES229" s="114"/>
      <c r="ET229" s="114"/>
      <c r="EU229" s="114"/>
      <c r="EV229" s="114"/>
      <c r="EW229" s="114"/>
      <c r="EX229" s="114"/>
      <c r="EY229" s="114"/>
      <c r="EZ229" s="114"/>
      <c r="FA229" s="114"/>
      <c r="FB229" s="114"/>
      <c r="FC229" s="114"/>
      <c r="FD229" s="114"/>
      <c r="FE229" s="114"/>
      <c r="FF229" s="114"/>
      <c r="FG229" s="114"/>
      <c r="FH229" s="114"/>
      <c r="FI229" s="114"/>
      <c r="FJ229" s="114"/>
      <c r="FK229" s="114"/>
      <c r="FL229" s="114"/>
      <c r="FM229" s="114"/>
      <c r="FN229" s="114"/>
      <c r="FO229" s="114"/>
      <c r="FP229" s="114"/>
      <c r="FQ229" s="114"/>
      <c r="FR229" s="114"/>
      <c r="FS229" s="114"/>
      <c r="FT229" s="114"/>
      <c r="FU229" s="114"/>
      <c r="FV229" s="114"/>
      <c r="FW229" s="114"/>
      <c r="FX229" s="114"/>
      <c r="FY229" s="114"/>
      <c r="FZ229" s="114"/>
      <c r="GA229" s="114"/>
      <c r="GB229" s="114"/>
      <c r="GC229" s="114"/>
      <c r="GD229" s="114"/>
      <c r="GE229" s="114"/>
      <c r="GF229" s="114"/>
      <c r="GG229" s="114"/>
      <c r="GH229" s="114"/>
    </row>
    <row r="230" spans="1:190" ht="73.5" customHeight="1" x14ac:dyDescent="0.35">
      <c r="E230" s="937" t="s">
        <v>407</v>
      </c>
      <c r="F230" s="937"/>
      <c r="G230" s="839"/>
      <c r="I230" s="13"/>
      <c r="J230" s="13"/>
      <c r="K230" s="15"/>
      <c r="L230" s="19"/>
      <c r="M230" s="190" t="s">
        <v>408</v>
      </c>
      <c r="N230" s="19"/>
      <c r="O230" s="196"/>
      <c r="P230" s="134"/>
      <c r="Q230" s="19"/>
      <c r="U230" s="19"/>
      <c r="V230" s="1"/>
      <c r="W230" s="1"/>
      <c r="X230" s="10"/>
      <c r="Y230" s="16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 spans="1:190" ht="20.25" x14ac:dyDescent="0.3">
      <c r="E231" s="242"/>
      <c r="F231" s="841"/>
      <c r="G231" s="841"/>
      <c r="H231" s="842"/>
      <c r="I231" s="1"/>
      <c r="J231" s="1"/>
      <c r="K231" s="11"/>
      <c r="L231" s="19"/>
      <c r="M231" s="191"/>
      <c r="N231" s="19"/>
      <c r="O231" s="243"/>
      <c r="P231" s="134"/>
      <c r="Q231" s="19"/>
      <c r="R231" s="19"/>
      <c r="S231" s="196"/>
      <c r="T231" s="19"/>
      <c r="U231" s="19"/>
      <c r="V231" s="1"/>
      <c r="W231" s="1"/>
      <c r="X231" s="10"/>
      <c r="Y231" s="16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 spans="1:190" x14ac:dyDescent="0.2">
      <c r="F232" s="841"/>
      <c r="G232" s="841"/>
      <c r="H232" s="842"/>
      <c r="I232" s="167"/>
      <c r="J232" s="1"/>
      <c r="K232" s="11"/>
      <c r="L232" s="19"/>
      <c r="M232" s="192"/>
      <c r="N232" s="19"/>
      <c r="O232" s="244"/>
      <c r="P232" s="134"/>
      <c r="Q232" s="19"/>
      <c r="R232" s="135"/>
      <c r="S232" s="197"/>
      <c r="T232" s="135"/>
      <c r="U232" s="19"/>
      <c r="V232" s="1"/>
      <c r="W232" s="1"/>
      <c r="X232" s="10"/>
      <c r="Y232" s="16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 spans="1:190" ht="15" hidden="1" x14ac:dyDescent="0.25">
      <c r="F233" s="841"/>
      <c r="G233" s="841"/>
      <c r="H233" s="843"/>
      <c r="I233" s="51"/>
      <c r="J233" s="166"/>
      <c r="K233" s="90"/>
      <c r="L233" s="52"/>
      <c r="M233" s="193"/>
      <c r="N233" s="52"/>
      <c r="O233" s="193"/>
      <c r="P233" s="159">
        <f>SUM(O226-N226)</f>
        <v>-3661.3</v>
      </c>
      <c r="Q233" s="136">
        <f>O226/N226</f>
        <v>0.47768092785711225</v>
      </c>
      <c r="R233" s="137">
        <f>SUM(F226,L226)</f>
        <v>552171.50000000012</v>
      </c>
      <c r="S233" s="198">
        <f>SUM(F226,M226)</f>
        <v>552852.50000000012</v>
      </c>
      <c r="T233" s="137">
        <f>SUM(G226,N226)</f>
        <v>143075.20000000001</v>
      </c>
      <c r="U233" s="241">
        <f>SUM(H226,O226)</f>
        <v>124736.89999999998</v>
      </c>
      <c r="V233" s="117">
        <f>SUM(U226-T226)</f>
        <v>-18338.300000000017</v>
      </c>
      <c r="W233" s="45">
        <f>U233/T233</f>
        <v>0.87182754243922056</v>
      </c>
      <c r="X233" s="10"/>
      <c r="Y233" s="16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 spans="1:190" ht="15" hidden="1" x14ac:dyDescent="0.25">
      <c r="F234" s="841"/>
      <c r="G234" s="841"/>
      <c r="H234" s="844"/>
      <c r="I234" s="18"/>
      <c r="J234" s="166"/>
      <c r="K234" s="90"/>
      <c r="L234" s="52"/>
      <c r="M234" s="193"/>
      <c r="N234" s="52"/>
      <c r="O234" s="193"/>
      <c r="P234" s="159"/>
      <c r="Q234" s="136"/>
      <c r="R234" s="137"/>
      <c r="S234" s="198"/>
      <c r="T234" s="137"/>
      <c r="U234" s="241"/>
      <c r="V234" s="117"/>
      <c r="W234" s="45"/>
      <c r="X234" s="10"/>
      <c r="Y234" s="16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 spans="1:190" ht="15" hidden="1" x14ac:dyDescent="0.25">
      <c r="F235" s="841"/>
      <c r="G235" s="841"/>
      <c r="H235" s="843"/>
      <c r="I235" s="251"/>
      <c r="J235" s="166"/>
      <c r="K235" s="90"/>
      <c r="L235" s="52"/>
      <c r="M235" s="193"/>
      <c r="N235" s="52"/>
      <c r="O235" s="193"/>
      <c r="P235" s="159"/>
      <c r="Q235" s="136"/>
      <c r="R235" s="137"/>
      <c r="S235" s="198"/>
      <c r="T235" s="137"/>
      <c r="U235" s="241"/>
      <c r="V235" s="117"/>
      <c r="W235" s="45"/>
      <c r="X235" s="10"/>
      <c r="Y235" s="16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 spans="1:190" ht="15" hidden="1" x14ac:dyDescent="0.25">
      <c r="F236" s="841"/>
      <c r="G236" s="841"/>
      <c r="H236" s="843"/>
      <c r="I236" s="251"/>
      <c r="J236" s="166"/>
      <c r="K236" s="90"/>
      <c r="L236" s="52"/>
      <c r="M236" s="193"/>
      <c r="N236" s="52"/>
      <c r="O236" s="193"/>
      <c r="P236" s="159"/>
      <c r="Q236" s="136"/>
      <c r="R236" s="137"/>
      <c r="S236" s="198"/>
      <c r="T236" s="137"/>
      <c r="U236" s="159">
        <f>SUM(H229,O229)</f>
        <v>124727.79999999999</v>
      </c>
      <c r="V236" s="118">
        <f>SUM(J229,P229)</f>
        <v>-18347.400000000016</v>
      </c>
      <c r="W236" s="45">
        <f>U229/T229</f>
        <v>0.87176393952271236</v>
      </c>
      <c r="X236" s="10"/>
      <c r="Y236" s="16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</row>
    <row r="237" spans="1:190" ht="15" hidden="1" x14ac:dyDescent="0.25">
      <c r="F237" s="841"/>
      <c r="G237" s="841"/>
      <c r="H237" s="843"/>
      <c r="I237" s="251"/>
      <c r="J237" s="166"/>
      <c r="K237" s="90"/>
      <c r="L237" s="52"/>
      <c r="M237" s="193"/>
      <c r="N237" s="52"/>
      <c r="O237" s="52"/>
      <c r="P237" s="52"/>
      <c r="Q237" s="136"/>
      <c r="R237" s="137"/>
      <c r="S237" s="198"/>
      <c r="T237" s="137"/>
      <c r="U237" s="241"/>
      <c r="V237" s="117"/>
      <c r="W237" s="45"/>
      <c r="X237" s="10"/>
      <c r="Y237" s="16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 spans="1:190" hidden="1" x14ac:dyDescent="0.2">
      <c r="E238" s="60" t="s">
        <v>459</v>
      </c>
      <c r="F238" s="737">
        <f>SUM(F10:F11)</f>
        <v>6995</v>
      </c>
      <c r="G238" s="737">
        <f>SUM(G10:G11)</f>
        <v>3021.6</v>
      </c>
      <c r="H238" s="737">
        <f>SUM(H10:H11)</f>
        <v>3021.6</v>
      </c>
      <c r="I238" s="737"/>
      <c r="J238" s="738">
        <f t="shared" ref="J238:J256" si="518">H238-G238</f>
        <v>0</v>
      </c>
      <c r="K238" s="739">
        <f t="shared" ref="K238:K256" si="519">H238/G238</f>
        <v>1</v>
      </c>
      <c r="L238" s="746">
        <f>SUM(L10:L11)</f>
        <v>0</v>
      </c>
      <c r="M238" s="746">
        <f>SUM(M10:M11)</f>
        <v>0</v>
      </c>
      <c r="N238" s="746">
        <f>SUM(N10:N11)</f>
        <v>0</v>
      </c>
      <c r="O238" s="746">
        <f>SUM(O10:O11)</f>
        <v>0</v>
      </c>
      <c r="P238" s="746">
        <f t="shared" ref="P238:P244" si="520">O238-N238</f>
        <v>0</v>
      </c>
      <c r="Q238" s="747" t="e">
        <f>O238/N238</f>
        <v>#DIV/0!</v>
      </c>
      <c r="R238" s="731">
        <f>SUM(R10:R11)</f>
        <v>6995</v>
      </c>
      <c r="S238" s="731">
        <f>SUM(S10:S11)</f>
        <v>6995</v>
      </c>
      <c r="T238" s="731">
        <f>SUM(T10:T11)</f>
        <v>3021.6</v>
      </c>
      <c r="U238" s="731">
        <f>SUM(U10:U11)</f>
        <v>3021.6</v>
      </c>
      <c r="V238" s="732">
        <f>U238-T238</f>
        <v>0</v>
      </c>
      <c r="W238" s="733">
        <f t="shared" ref="W238:W256" si="521">U238/T238</f>
        <v>1</v>
      </c>
      <c r="X238" s="10"/>
      <c r="Y238" s="16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 spans="1:190" hidden="1" x14ac:dyDescent="0.2">
      <c r="E239" s="60" t="s">
        <v>460</v>
      </c>
      <c r="F239" s="737">
        <f>F13</f>
        <v>20</v>
      </c>
      <c r="G239" s="737">
        <f>G13</f>
        <v>4.8</v>
      </c>
      <c r="H239" s="737">
        <f>H13</f>
        <v>0</v>
      </c>
      <c r="I239" s="740"/>
      <c r="J239" s="738">
        <f t="shared" si="518"/>
        <v>-4.8</v>
      </c>
      <c r="K239" s="739">
        <f t="shared" si="519"/>
        <v>0</v>
      </c>
      <c r="L239" s="746">
        <f>L13</f>
        <v>0</v>
      </c>
      <c r="M239" s="746">
        <f>M13</f>
        <v>0</v>
      </c>
      <c r="N239" s="746">
        <f>N13</f>
        <v>0</v>
      </c>
      <c r="O239" s="746">
        <f>O13</f>
        <v>0</v>
      </c>
      <c r="P239" s="746">
        <f t="shared" si="520"/>
        <v>0</v>
      </c>
      <c r="Q239" s="747" t="e">
        <f t="shared" ref="Q239:Q257" si="522">O239/N239</f>
        <v>#DIV/0!</v>
      </c>
      <c r="R239" s="731">
        <f>R13</f>
        <v>20</v>
      </c>
      <c r="S239" s="731">
        <f>S13</f>
        <v>20</v>
      </c>
      <c r="T239" s="731">
        <f>T13</f>
        <v>4.8</v>
      </c>
      <c r="U239" s="731">
        <f>U13</f>
        <v>0</v>
      </c>
      <c r="V239" s="732">
        <f t="shared" ref="V239:V256" si="523">U239-T239</f>
        <v>-4.8</v>
      </c>
      <c r="W239" s="733">
        <f t="shared" si="521"/>
        <v>0</v>
      </c>
      <c r="X239" s="10"/>
      <c r="Y239" s="16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 spans="1:190" hidden="1" x14ac:dyDescent="0.2">
      <c r="E240" s="60" t="s">
        <v>458</v>
      </c>
      <c r="F240" s="737">
        <f>SUM(F19:F32)</f>
        <v>53400.000000000007</v>
      </c>
      <c r="G240" s="737">
        <f t="shared" ref="G240:H240" si="524">SUM(G19:G32)</f>
        <v>11499.999999999996</v>
      </c>
      <c r="H240" s="737">
        <f t="shared" si="524"/>
        <v>11355.499999999998</v>
      </c>
      <c r="I240" s="740"/>
      <c r="J240" s="738">
        <f t="shared" si="518"/>
        <v>-144.49999999999818</v>
      </c>
      <c r="K240" s="739">
        <f t="shared" si="519"/>
        <v>0.98743478260869577</v>
      </c>
      <c r="L240" s="746">
        <f>SUM(L19:L32)</f>
        <v>0</v>
      </c>
      <c r="M240" s="746">
        <f t="shared" ref="M240:O240" si="525">SUM(M19:M32)</f>
        <v>0</v>
      </c>
      <c r="N240" s="746">
        <f t="shared" si="525"/>
        <v>0</v>
      </c>
      <c r="O240" s="746">
        <f t="shared" si="525"/>
        <v>0</v>
      </c>
      <c r="P240" s="746">
        <f t="shared" si="520"/>
        <v>0</v>
      </c>
      <c r="Q240" s="747" t="e">
        <f t="shared" si="522"/>
        <v>#DIV/0!</v>
      </c>
      <c r="R240" s="731">
        <f>SUM(R19:R32)</f>
        <v>53400.000000000007</v>
      </c>
      <c r="S240" s="731">
        <f t="shared" ref="S240:U240" si="526">SUM(S19:S32)</f>
        <v>53400.000000000007</v>
      </c>
      <c r="T240" s="731">
        <f t="shared" si="526"/>
        <v>11499.999999999996</v>
      </c>
      <c r="U240" s="731">
        <f t="shared" si="526"/>
        <v>11355.499999999998</v>
      </c>
      <c r="V240" s="732">
        <f t="shared" si="523"/>
        <v>-144.49999999999818</v>
      </c>
      <c r="W240" s="733">
        <f t="shared" si="521"/>
        <v>0.98743478260869577</v>
      </c>
      <c r="X240" s="10"/>
      <c r="Y240" s="16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 spans="5:47" hidden="1" x14ac:dyDescent="0.2">
      <c r="E241" s="60" t="s">
        <v>461</v>
      </c>
      <c r="F241" s="737">
        <f>F33</f>
        <v>205.8</v>
      </c>
      <c r="G241" s="737">
        <f>G33</f>
        <v>51.8</v>
      </c>
      <c r="H241" s="737">
        <f>H33</f>
        <v>51.8</v>
      </c>
      <c r="I241" s="737"/>
      <c r="J241" s="738">
        <f t="shared" si="518"/>
        <v>0</v>
      </c>
      <c r="K241" s="739">
        <f t="shared" si="519"/>
        <v>1</v>
      </c>
      <c r="L241" s="746">
        <f>L33</f>
        <v>0</v>
      </c>
      <c r="M241" s="746">
        <f>M33</f>
        <v>0</v>
      </c>
      <c r="N241" s="746">
        <f>N33</f>
        <v>0</v>
      </c>
      <c r="O241" s="746">
        <f>O33</f>
        <v>0</v>
      </c>
      <c r="P241" s="746">
        <f t="shared" si="520"/>
        <v>0</v>
      </c>
      <c r="Q241" s="747" t="e">
        <f t="shared" si="522"/>
        <v>#DIV/0!</v>
      </c>
      <c r="R241" s="731">
        <f>R33</f>
        <v>205.8</v>
      </c>
      <c r="S241" s="731">
        <f>S33</f>
        <v>205.8</v>
      </c>
      <c r="T241" s="731">
        <f>T33</f>
        <v>51.8</v>
      </c>
      <c r="U241" s="731">
        <f>U33</f>
        <v>51.8</v>
      </c>
      <c r="V241" s="732">
        <f t="shared" si="523"/>
        <v>0</v>
      </c>
      <c r="W241" s="733">
        <f t="shared" si="521"/>
        <v>1</v>
      </c>
      <c r="X241" s="10"/>
      <c r="Y241" s="16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 spans="5:47" hidden="1" x14ac:dyDescent="0.2">
      <c r="E242" s="60" t="s">
        <v>462</v>
      </c>
      <c r="F242" s="737">
        <f>F63+F76</f>
        <v>67106.2</v>
      </c>
      <c r="G242" s="737">
        <f>G63+G76</f>
        <v>15501.6</v>
      </c>
      <c r="H242" s="737">
        <f>H63+H76</f>
        <v>15500.1</v>
      </c>
      <c r="I242" s="737"/>
      <c r="J242" s="738">
        <f t="shared" si="518"/>
        <v>-1.5</v>
      </c>
      <c r="K242" s="739">
        <f t="shared" si="519"/>
        <v>0.99990323579501472</v>
      </c>
      <c r="L242" s="746">
        <f>L63+L76</f>
        <v>0</v>
      </c>
      <c r="M242" s="746">
        <f>M63+M76</f>
        <v>0</v>
      </c>
      <c r="N242" s="746">
        <f>N63+N76</f>
        <v>0</v>
      </c>
      <c r="O242" s="746">
        <f>O63+O76</f>
        <v>0</v>
      </c>
      <c r="P242" s="746">
        <f t="shared" si="520"/>
        <v>0</v>
      </c>
      <c r="Q242" s="747" t="e">
        <f t="shared" si="522"/>
        <v>#DIV/0!</v>
      </c>
      <c r="R242" s="731">
        <f>R63+R76</f>
        <v>67106.2</v>
      </c>
      <c r="S242" s="731">
        <f>S63+S76</f>
        <v>67106.2</v>
      </c>
      <c r="T242" s="731">
        <f>T63+T76</f>
        <v>15501.6</v>
      </c>
      <c r="U242" s="731">
        <f>U63+U76</f>
        <v>15500.1</v>
      </c>
      <c r="V242" s="732">
        <f t="shared" si="523"/>
        <v>-1.5</v>
      </c>
      <c r="W242" s="733">
        <f t="shared" si="521"/>
        <v>0.99990323579501472</v>
      </c>
      <c r="X242" s="10"/>
      <c r="Y242" s="16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5:47" ht="14.45" hidden="1" customHeight="1" x14ac:dyDescent="0.2">
      <c r="E243" s="60" t="s">
        <v>463</v>
      </c>
      <c r="F243" s="737">
        <f>F70+F77</f>
        <v>711.1</v>
      </c>
      <c r="G243" s="737">
        <f t="shared" ref="G243:H243" si="527">G70+G77</f>
        <v>177.8</v>
      </c>
      <c r="H243" s="737">
        <f t="shared" si="527"/>
        <v>49.9</v>
      </c>
      <c r="I243" s="737"/>
      <c r="J243" s="738">
        <f t="shared" si="518"/>
        <v>-127.9</v>
      </c>
      <c r="K243" s="739">
        <f t="shared" si="519"/>
        <v>0.28065241844769401</v>
      </c>
      <c r="L243" s="746">
        <f>L70+L77</f>
        <v>87.5</v>
      </c>
      <c r="M243" s="746">
        <f t="shared" ref="M243:N243" si="528">M70+M77</f>
        <v>87.5</v>
      </c>
      <c r="N243" s="746">
        <f t="shared" si="528"/>
        <v>43.7</v>
      </c>
      <c r="O243" s="746">
        <f>O70</f>
        <v>0</v>
      </c>
      <c r="P243" s="746">
        <f t="shared" si="520"/>
        <v>-43.7</v>
      </c>
      <c r="Q243" s="747">
        <f t="shared" si="522"/>
        <v>0</v>
      </c>
      <c r="R243" s="731">
        <f>R70+R77</f>
        <v>798.6</v>
      </c>
      <c r="S243" s="731">
        <f t="shared" ref="S243:T243" si="529">S70+S77</f>
        <v>798.6</v>
      </c>
      <c r="T243" s="731">
        <f t="shared" si="529"/>
        <v>221.5</v>
      </c>
      <c r="U243" s="731">
        <f>U70</f>
        <v>49.9</v>
      </c>
      <c r="V243" s="732">
        <f t="shared" si="523"/>
        <v>-171.6</v>
      </c>
      <c r="W243" s="733">
        <f t="shared" si="521"/>
        <v>0.22528216704288939</v>
      </c>
      <c r="X243" s="10"/>
      <c r="Y243" s="16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 spans="5:47" hidden="1" x14ac:dyDescent="0.2">
      <c r="E244" s="60" t="s">
        <v>464</v>
      </c>
      <c r="F244" s="737">
        <f>F89</f>
        <v>30211.3</v>
      </c>
      <c r="G244" s="737">
        <f t="shared" ref="G244:H244" si="530">G89</f>
        <v>7552.9</v>
      </c>
      <c r="H244" s="737">
        <f t="shared" si="530"/>
        <v>7552.8</v>
      </c>
      <c r="I244" s="737"/>
      <c r="J244" s="738">
        <f t="shared" si="518"/>
        <v>-9.9999999999454303E-2</v>
      </c>
      <c r="K244" s="739">
        <f t="shared" si="519"/>
        <v>0.99998676005243026</v>
      </c>
      <c r="L244" s="746">
        <f>L89</f>
        <v>0</v>
      </c>
      <c r="M244" s="746">
        <f t="shared" ref="M244:O244" si="531">M89</f>
        <v>0</v>
      </c>
      <c r="N244" s="746">
        <f t="shared" si="531"/>
        <v>0</v>
      </c>
      <c r="O244" s="746">
        <f t="shared" si="531"/>
        <v>0</v>
      </c>
      <c r="P244" s="746">
        <f t="shared" si="520"/>
        <v>0</v>
      </c>
      <c r="Q244" s="747" t="e">
        <f t="shared" si="522"/>
        <v>#DIV/0!</v>
      </c>
      <c r="R244" s="731">
        <f>R89</f>
        <v>30211.3</v>
      </c>
      <c r="S244" s="731">
        <f t="shared" ref="S244:U244" si="532">S89</f>
        <v>30211.3</v>
      </c>
      <c r="T244" s="731">
        <f t="shared" si="532"/>
        <v>7552.9</v>
      </c>
      <c r="U244" s="731">
        <f t="shared" si="532"/>
        <v>7552.8</v>
      </c>
      <c r="V244" s="732">
        <f t="shared" si="523"/>
        <v>-9.9999999999454303E-2</v>
      </c>
      <c r="W244" s="733">
        <f t="shared" si="521"/>
        <v>0.99998676005243026</v>
      </c>
      <c r="X244" s="10"/>
      <c r="Y244" s="16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5:47" hidden="1" x14ac:dyDescent="0.2">
      <c r="E245" s="60" t="s">
        <v>465</v>
      </c>
      <c r="F245" s="737">
        <f>F95</f>
        <v>828</v>
      </c>
      <c r="G245" s="737">
        <f t="shared" ref="G245:H245" si="533">G95</f>
        <v>207</v>
      </c>
      <c r="H245" s="737">
        <f t="shared" si="533"/>
        <v>205</v>
      </c>
      <c r="I245" s="737"/>
      <c r="J245" s="738">
        <f t="shared" si="518"/>
        <v>-2</v>
      </c>
      <c r="K245" s="739">
        <f t="shared" si="519"/>
        <v>0.99033816425120769</v>
      </c>
      <c r="L245" s="746">
        <f>L95</f>
        <v>0</v>
      </c>
      <c r="M245" s="746">
        <f t="shared" ref="M245:O245" si="534">M95</f>
        <v>0</v>
      </c>
      <c r="N245" s="746">
        <f t="shared" si="534"/>
        <v>0</v>
      </c>
      <c r="O245" s="746">
        <f t="shared" si="534"/>
        <v>0</v>
      </c>
      <c r="P245" s="746">
        <f t="shared" ref="P245:P257" si="535">O245-N245</f>
        <v>0</v>
      </c>
      <c r="Q245" s="747" t="e">
        <f t="shared" si="522"/>
        <v>#DIV/0!</v>
      </c>
      <c r="R245" s="731">
        <f>R95</f>
        <v>828</v>
      </c>
      <c r="S245" s="731">
        <f t="shared" ref="S245:U245" si="536">S95</f>
        <v>828</v>
      </c>
      <c r="T245" s="731">
        <f t="shared" si="536"/>
        <v>207</v>
      </c>
      <c r="U245" s="731">
        <f t="shared" si="536"/>
        <v>205</v>
      </c>
      <c r="V245" s="732">
        <f t="shared" si="523"/>
        <v>-2</v>
      </c>
      <c r="W245" s="733">
        <f t="shared" si="521"/>
        <v>0.99033816425120769</v>
      </c>
      <c r="X245" s="10"/>
      <c r="Y245" s="16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5:47" hidden="1" x14ac:dyDescent="0.2">
      <c r="E246" s="60" t="s">
        <v>466</v>
      </c>
      <c r="F246" s="737">
        <f>F98</f>
        <v>208.4</v>
      </c>
      <c r="G246" s="737">
        <f t="shared" ref="G246:H246" si="537">G98</f>
        <v>208.4</v>
      </c>
      <c r="H246" s="737">
        <f t="shared" si="537"/>
        <v>208.3</v>
      </c>
      <c r="I246" s="737">
        <f>SUM(I170)</f>
        <v>0</v>
      </c>
      <c r="J246" s="738">
        <f t="shared" si="518"/>
        <v>-9.9999999999994316E-2</v>
      </c>
      <c r="K246" s="739">
        <f t="shared" si="519"/>
        <v>0.99952015355086377</v>
      </c>
      <c r="L246" s="746">
        <f>L98</f>
        <v>0</v>
      </c>
      <c r="M246" s="746">
        <f t="shared" ref="M246:O246" si="538">M98</f>
        <v>0</v>
      </c>
      <c r="N246" s="746">
        <f t="shared" si="538"/>
        <v>0</v>
      </c>
      <c r="O246" s="746">
        <f t="shared" si="538"/>
        <v>0</v>
      </c>
      <c r="P246" s="746">
        <f t="shared" si="535"/>
        <v>0</v>
      </c>
      <c r="Q246" s="747" t="e">
        <f t="shared" si="522"/>
        <v>#DIV/0!</v>
      </c>
      <c r="R246" s="731">
        <f>R98</f>
        <v>208.4</v>
      </c>
      <c r="S246" s="731">
        <f t="shared" ref="S246:U246" si="539">S98</f>
        <v>208.4</v>
      </c>
      <c r="T246" s="731">
        <f t="shared" si="539"/>
        <v>208.4</v>
      </c>
      <c r="U246" s="731">
        <f t="shared" si="539"/>
        <v>208.3</v>
      </c>
      <c r="V246" s="732">
        <f t="shared" si="523"/>
        <v>-9.9999999999994316E-2</v>
      </c>
      <c r="W246" s="733">
        <f t="shared" si="521"/>
        <v>0.99952015355086377</v>
      </c>
      <c r="X246" s="10"/>
      <c r="Y246" s="16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 spans="5:47" hidden="1" x14ac:dyDescent="0.2">
      <c r="E247" s="730" t="s">
        <v>299</v>
      </c>
      <c r="F247" s="737"/>
      <c r="G247" s="737"/>
      <c r="H247" s="737"/>
      <c r="I247" s="737"/>
      <c r="J247" s="738">
        <f t="shared" si="518"/>
        <v>0</v>
      </c>
      <c r="K247" s="739" t="e">
        <f t="shared" si="519"/>
        <v>#DIV/0!</v>
      </c>
      <c r="L247" s="746"/>
      <c r="M247" s="746"/>
      <c r="N247" s="746"/>
      <c r="O247" s="746"/>
      <c r="P247" s="746">
        <f t="shared" si="535"/>
        <v>0</v>
      </c>
      <c r="Q247" s="747" t="e">
        <f t="shared" si="522"/>
        <v>#DIV/0!</v>
      </c>
      <c r="R247" s="731"/>
      <c r="S247" s="731"/>
      <c r="T247" s="731"/>
      <c r="U247" s="731"/>
      <c r="V247" s="732">
        <f t="shared" si="523"/>
        <v>0</v>
      </c>
      <c r="W247" s="733" t="e">
        <f t="shared" si="521"/>
        <v>#DIV/0!</v>
      </c>
      <c r="X247" s="10"/>
      <c r="Y247" s="16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 spans="5:47" hidden="1" x14ac:dyDescent="0.2">
      <c r="E248" s="730" t="s">
        <v>300</v>
      </c>
      <c r="F248" s="737"/>
      <c r="G248" s="737"/>
      <c r="H248" s="737"/>
      <c r="I248" s="737"/>
      <c r="J248" s="738">
        <f t="shared" si="518"/>
        <v>0</v>
      </c>
      <c r="K248" s="739" t="e">
        <f t="shared" si="519"/>
        <v>#DIV/0!</v>
      </c>
      <c r="L248" s="746"/>
      <c r="M248" s="746"/>
      <c r="N248" s="746"/>
      <c r="O248" s="746"/>
      <c r="P248" s="746">
        <f t="shared" si="535"/>
        <v>0</v>
      </c>
      <c r="Q248" s="747" t="e">
        <f t="shared" si="522"/>
        <v>#DIV/0!</v>
      </c>
      <c r="R248" s="731"/>
      <c r="S248" s="731"/>
      <c r="T248" s="731"/>
      <c r="U248" s="731"/>
      <c r="V248" s="732">
        <f t="shared" si="523"/>
        <v>0</v>
      </c>
      <c r="W248" s="733" t="e">
        <f t="shared" si="521"/>
        <v>#DIV/0!</v>
      </c>
      <c r="X248" s="10"/>
      <c r="Y248" s="16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 spans="5:47" hidden="1" x14ac:dyDescent="0.2">
      <c r="E249" s="730" t="s">
        <v>304</v>
      </c>
      <c r="F249" s="737"/>
      <c r="G249" s="737"/>
      <c r="H249" s="737"/>
      <c r="I249" s="737"/>
      <c r="J249" s="738">
        <f t="shared" si="518"/>
        <v>0</v>
      </c>
      <c r="K249" s="739" t="e">
        <f t="shared" si="519"/>
        <v>#DIV/0!</v>
      </c>
      <c r="L249" s="746"/>
      <c r="M249" s="746"/>
      <c r="N249" s="746"/>
      <c r="O249" s="746"/>
      <c r="P249" s="746">
        <f t="shared" si="535"/>
        <v>0</v>
      </c>
      <c r="Q249" s="747" t="e">
        <f t="shared" si="522"/>
        <v>#DIV/0!</v>
      </c>
      <c r="R249" s="731"/>
      <c r="S249" s="731"/>
      <c r="T249" s="731"/>
      <c r="U249" s="731"/>
      <c r="V249" s="732">
        <f t="shared" si="523"/>
        <v>0</v>
      </c>
      <c r="W249" s="733" t="e">
        <f t="shared" si="521"/>
        <v>#DIV/0!</v>
      </c>
      <c r="X249" s="10"/>
      <c r="Y249" s="16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 spans="5:47" hidden="1" x14ac:dyDescent="0.2">
      <c r="E250" s="730" t="s">
        <v>298</v>
      </c>
      <c r="F250" s="737"/>
      <c r="G250" s="737"/>
      <c r="H250" s="737"/>
      <c r="I250" s="737"/>
      <c r="J250" s="738">
        <f t="shared" si="518"/>
        <v>0</v>
      </c>
      <c r="K250" s="739" t="e">
        <f t="shared" si="519"/>
        <v>#DIV/0!</v>
      </c>
      <c r="L250" s="746"/>
      <c r="M250" s="746"/>
      <c r="N250" s="746"/>
      <c r="O250" s="746"/>
      <c r="P250" s="746">
        <f t="shared" si="535"/>
        <v>0</v>
      </c>
      <c r="Q250" s="747" t="e">
        <f t="shared" si="522"/>
        <v>#DIV/0!</v>
      </c>
      <c r="R250" s="731"/>
      <c r="S250" s="731"/>
      <c r="T250" s="731"/>
      <c r="U250" s="731"/>
      <c r="V250" s="732">
        <f t="shared" si="523"/>
        <v>0</v>
      </c>
      <c r="W250" s="733" t="e">
        <f t="shared" si="521"/>
        <v>#DIV/0!</v>
      </c>
      <c r="X250" s="10"/>
      <c r="Y250" s="16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 spans="5:47" hidden="1" x14ac:dyDescent="0.2">
      <c r="E251" s="730" t="s">
        <v>301</v>
      </c>
      <c r="F251" s="737"/>
      <c r="G251" s="737"/>
      <c r="H251" s="737"/>
      <c r="I251" s="737">
        <f>SUM(I60,I73,I74)</f>
        <v>0</v>
      </c>
      <c r="J251" s="738">
        <f t="shared" si="518"/>
        <v>0</v>
      </c>
      <c r="K251" s="739" t="e">
        <f t="shared" si="519"/>
        <v>#DIV/0!</v>
      </c>
      <c r="L251" s="746"/>
      <c r="M251" s="746"/>
      <c r="N251" s="746"/>
      <c r="O251" s="746"/>
      <c r="P251" s="746">
        <f t="shared" si="535"/>
        <v>0</v>
      </c>
      <c r="Q251" s="747" t="e">
        <f t="shared" si="522"/>
        <v>#DIV/0!</v>
      </c>
      <c r="R251" s="731"/>
      <c r="S251" s="731"/>
      <c r="T251" s="731"/>
      <c r="U251" s="731"/>
      <c r="V251" s="732">
        <f t="shared" si="523"/>
        <v>0</v>
      </c>
      <c r="W251" s="733" t="e">
        <f t="shared" si="521"/>
        <v>#DIV/0!</v>
      </c>
      <c r="X251" s="10"/>
      <c r="Y251" s="16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 spans="5:47" hidden="1" x14ac:dyDescent="0.2">
      <c r="E252" s="730" t="s">
        <v>303</v>
      </c>
      <c r="F252" s="737"/>
      <c r="G252" s="737"/>
      <c r="H252" s="737"/>
      <c r="I252" s="741"/>
      <c r="J252" s="738">
        <f t="shared" si="518"/>
        <v>0</v>
      </c>
      <c r="K252" s="739" t="e">
        <f t="shared" si="519"/>
        <v>#DIV/0!</v>
      </c>
      <c r="L252" s="746"/>
      <c r="M252" s="746"/>
      <c r="N252" s="746"/>
      <c r="O252" s="746"/>
      <c r="P252" s="746">
        <f t="shared" si="535"/>
        <v>0</v>
      </c>
      <c r="Q252" s="747" t="e">
        <f t="shared" si="522"/>
        <v>#DIV/0!</v>
      </c>
      <c r="R252" s="731"/>
      <c r="S252" s="731"/>
      <c r="T252" s="731"/>
      <c r="U252" s="731"/>
      <c r="V252" s="732">
        <f t="shared" si="523"/>
        <v>0</v>
      </c>
      <c r="W252" s="733" t="e">
        <f t="shared" si="521"/>
        <v>#DIV/0!</v>
      </c>
      <c r="X252" s="10"/>
      <c r="Y252" s="16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 spans="5:47" hidden="1" x14ac:dyDescent="0.2">
      <c r="E253" s="730" t="s">
        <v>302</v>
      </c>
      <c r="F253" s="737"/>
      <c r="G253" s="737"/>
      <c r="H253" s="737"/>
      <c r="I253" s="742"/>
      <c r="J253" s="738">
        <f t="shared" si="518"/>
        <v>0</v>
      </c>
      <c r="K253" s="739" t="e">
        <f t="shared" si="519"/>
        <v>#DIV/0!</v>
      </c>
      <c r="L253" s="746"/>
      <c r="M253" s="746"/>
      <c r="N253" s="746"/>
      <c r="O253" s="746"/>
      <c r="P253" s="746">
        <f t="shared" si="535"/>
        <v>0</v>
      </c>
      <c r="Q253" s="747" t="e">
        <f t="shared" si="522"/>
        <v>#DIV/0!</v>
      </c>
      <c r="R253" s="731"/>
      <c r="S253" s="731"/>
      <c r="T253" s="731"/>
      <c r="U253" s="731"/>
      <c r="V253" s="732">
        <f t="shared" si="523"/>
        <v>0</v>
      </c>
      <c r="W253" s="733" t="e">
        <f t="shared" si="521"/>
        <v>#DIV/0!</v>
      </c>
      <c r="X253" s="10"/>
      <c r="Y253" s="16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 spans="5:47" hidden="1" x14ac:dyDescent="0.2">
      <c r="E254" s="730" t="s">
        <v>419</v>
      </c>
      <c r="F254" s="737"/>
      <c r="G254" s="737"/>
      <c r="H254" s="737"/>
      <c r="I254" s="737">
        <f>SUM(I50)</f>
        <v>0</v>
      </c>
      <c r="J254" s="738">
        <f t="shared" si="518"/>
        <v>0</v>
      </c>
      <c r="K254" s="739" t="e">
        <f t="shared" si="519"/>
        <v>#DIV/0!</v>
      </c>
      <c r="L254" s="746"/>
      <c r="M254" s="746"/>
      <c r="N254" s="746"/>
      <c r="O254" s="746"/>
      <c r="P254" s="746">
        <f t="shared" si="535"/>
        <v>0</v>
      </c>
      <c r="Q254" s="747" t="e">
        <f t="shared" si="522"/>
        <v>#DIV/0!</v>
      </c>
      <c r="R254" s="731"/>
      <c r="S254" s="731"/>
      <c r="T254" s="731"/>
      <c r="U254" s="731"/>
      <c r="V254" s="732">
        <f t="shared" si="523"/>
        <v>0</v>
      </c>
      <c r="W254" s="733" t="e">
        <f t="shared" si="521"/>
        <v>#DIV/0!</v>
      </c>
    </row>
    <row r="255" spans="5:47" ht="28.15" hidden="1" customHeight="1" x14ac:dyDescent="0.2">
      <c r="E255" s="730" t="s">
        <v>447</v>
      </c>
      <c r="F255" s="737"/>
      <c r="G255" s="737"/>
      <c r="H255" s="737"/>
      <c r="I255" s="737"/>
      <c r="J255" s="738">
        <f t="shared" ref="J255" si="540">H255-G255</f>
        <v>0</v>
      </c>
      <c r="K255" s="739" t="e">
        <f t="shared" ref="K255" si="541">H255/G255</f>
        <v>#DIV/0!</v>
      </c>
      <c r="L255" s="746"/>
      <c r="M255" s="746"/>
      <c r="N255" s="746"/>
      <c r="O255" s="746"/>
      <c r="P255" s="746">
        <f t="shared" si="535"/>
        <v>0</v>
      </c>
      <c r="Q255" s="747" t="e">
        <f t="shared" ref="Q255" si="542">O255/N255</f>
        <v>#DIV/0!</v>
      </c>
      <c r="R255" s="731"/>
      <c r="S255" s="731"/>
      <c r="T255" s="731"/>
      <c r="U255" s="731"/>
      <c r="V255" s="732">
        <f t="shared" ref="V255" si="543">U255-T255</f>
        <v>0</v>
      </c>
      <c r="W255" s="733" t="e">
        <f t="shared" ref="W255" si="544">U255/T255</f>
        <v>#DIV/0!</v>
      </c>
      <c r="X255" s="10"/>
      <c r="Y255" s="16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 spans="5:47" ht="16.899999999999999" hidden="1" customHeight="1" x14ac:dyDescent="0.2">
      <c r="E256" s="730" t="s">
        <v>422</v>
      </c>
      <c r="F256" s="737">
        <f>F49</f>
        <v>0</v>
      </c>
      <c r="G256" s="737">
        <f>G49</f>
        <v>0</v>
      </c>
      <c r="H256" s="737">
        <f>H49</f>
        <v>0</v>
      </c>
      <c r="I256" s="737"/>
      <c r="J256" s="738">
        <f t="shared" si="518"/>
        <v>0</v>
      </c>
      <c r="K256" s="739" t="e">
        <f t="shared" si="519"/>
        <v>#DIV/0!</v>
      </c>
      <c r="L256" s="746"/>
      <c r="M256" s="746"/>
      <c r="N256" s="746"/>
      <c r="O256" s="746"/>
      <c r="P256" s="746">
        <f t="shared" si="535"/>
        <v>0</v>
      </c>
      <c r="Q256" s="747" t="e">
        <f t="shared" si="522"/>
        <v>#DIV/0!</v>
      </c>
      <c r="R256" s="731"/>
      <c r="S256" s="731"/>
      <c r="T256" s="731"/>
      <c r="U256" s="731"/>
      <c r="V256" s="732">
        <f t="shared" si="523"/>
        <v>0</v>
      </c>
      <c r="W256" s="733" t="e">
        <f t="shared" si="521"/>
        <v>#DIV/0!</v>
      </c>
      <c r="X256" s="10"/>
      <c r="Y256" s="16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 spans="1:190" hidden="1" x14ac:dyDescent="0.2">
      <c r="F257" s="743">
        <f>SUM(F238:F256)</f>
        <v>159685.79999999999</v>
      </c>
      <c r="G257" s="743">
        <f>SUM(G238:G256)</f>
        <v>38225.899999999994</v>
      </c>
      <c r="H257" s="743">
        <f>SUM(H238:H256)</f>
        <v>37945.000000000007</v>
      </c>
      <c r="I257" s="743">
        <f>SUM(I238:I253)</f>
        <v>0</v>
      </c>
      <c r="J257" s="744">
        <f t="shared" ref="J257" si="545">H257-G257</f>
        <v>-280.8999999999869</v>
      </c>
      <c r="K257" s="745">
        <f t="shared" ref="K257" si="546">H257/G257</f>
        <v>0.99265157916491209</v>
      </c>
      <c r="L257" s="748">
        <f>SUM(L238:L256)</f>
        <v>87.5</v>
      </c>
      <c r="M257" s="748">
        <f>SUM(M238:M256)</f>
        <v>87.5</v>
      </c>
      <c r="N257" s="748">
        <f>SUM(N238:N256)</f>
        <v>43.7</v>
      </c>
      <c r="O257" s="748">
        <f>SUM(O238:O256)</f>
        <v>0</v>
      </c>
      <c r="P257" s="748">
        <f t="shared" si="535"/>
        <v>-43.7</v>
      </c>
      <c r="Q257" s="749">
        <f t="shared" si="522"/>
        <v>0</v>
      </c>
      <c r="R257" s="734">
        <f>SUM(R238:R256)</f>
        <v>159773.29999999999</v>
      </c>
      <c r="S257" s="734">
        <f>SUM(S238:S256)</f>
        <v>159773.29999999999</v>
      </c>
      <c r="T257" s="734">
        <f>SUM(T238:T256)</f>
        <v>38269.599999999999</v>
      </c>
      <c r="U257" s="734">
        <f t="shared" ref="U257" si="547">SUM(U238:U256)</f>
        <v>37945.000000000007</v>
      </c>
      <c r="V257" s="735">
        <f>U257-T257</f>
        <v>-324.59999999999127</v>
      </c>
      <c r="W257" s="736">
        <f>U257/T257</f>
        <v>0.99151807178543827</v>
      </c>
      <c r="X257" s="10"/>
      <c r="Y257" s="16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 spans="1:190" hidden="1" x14ac:dyDescent="0.2">
      <c r="F258" s="841"/>
      <c r="G258" s="841"/>
      <c r="H258" s="842"/>
      <c r="I258" s="19"/>
      <c r="J258" s="1"/>
      <c r="K258" s="11"/>
      <c r="L258" s="19"/>
      <c r="M258" s="199"/>
      <c r="N258" s="199"/>
      <c r="O258" s="199"/>
      <c r="P258" s="134"/>
      <c r="Q258" s="19"/>
      <c r="R258" s="19"/>
      <c r="S258" s="196"/>
      <c r="T258" s="19"/>
      <c r="U258" s="19"/>
      <c r="V258" s="1"/>
      <c r="W258" s="1"/>
      <c r="X258" s="10"/>
      <c r="Y258" s="16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 spans="1:190" hidden="1" x14ac:dyDescent="0.2">
      <c r="E259" s="750" t="s">
        <v>467</v>
      </c>
      <c r="F259" s="841"/>
      <c r="G259" s="841"/>
      <c r="H259" s="842"/>
      <c r="I259" s="1"/>
      <c r="J259" s="1"/>
      <c r="K259" s="11"/>
      <c r="L259" s="19"/>
      <c r="M259" s="196"/>
      <c r="N259" s="19"/>
      <c r="O259" s="196"/>
      <c r="P259" s="134"/>
      <c r="Q259" s="19"/>
      <c r="R259" s="134">
        <f>L257+F257</f>
        <v>159773.29999999999</v>
      </c>
      <c r="S259" s="196"/>
      <c r="T259" s="19"/>
      <c r="U259" s="19"/>
      <c r="V259" s="1"/>
      <c r="W259" s="1"/>
      <c r="X259" s="10"/>
      <c r="Y259" s="16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 spans="1:190" hidden="1" x14ac:dyDescent="0.2">
      <c r="F260" s="841"/>
      <c r="G260" s="841"/>
      <c r="H260" s="842"/>
      <c r="I260" s="1"/>
      <c r="J260" s="1"/>
      <c r="K260" s="11"/>
      <c r="L260" s="19"/>
      <c r="M260" s="196"/>
      <c r="N260" s="19"/>
      <c r="O260" s="196"/>
      <c r="P260" s="134"/>
      <c r="Q260" s="19"/>
      <c r="R260" s="19"/>
      <c r="S260" s="196"/>
      <c r="T260" s="19"/>
      <c r="U260" s="19"/>
      <c r="V260" s="1"/>
      <c r="W260" s="1"/>
      <c r="X260" s="10"/>
      <c r="Y260" s="16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 spans="1:190" hidden="1" x14ac:dyDescent="0.2">
      <c r="E261" s="750" t="s">
        <v>459</v>
      </c>
      <c r="F261" s="737">
        <f>F238</f>
        <v>6995</v>
      </c>
      <c r="G261" s="737">
        <f t="shared" ref="G261:H261" si="548">G238</f>
        <v>3021.6</v>
      </c>
      <c r="H261" s="737">
        <f t="shared" si="548"/>
        <v>3021.6</v>
      </c>
      <c r="I261" s="737"/>
      <c r="J261" s="738">
        <f t="shared" ref="J261:J268" si="549">H261-G261</f>
        <v>0</v>
      </c>
      <c r="K261" s="739">
        <f t="shared" ref="K261:K268" si="550">H261/G261</f>
        <v>1</v>
      </c>
      <c r="L261" s="746">
        <f>L238</f>
        <v>0</v>
      </c>
      <c r="M261" s="746">
        <f t="shared" ref="M261" si="551">M238</f>
        <v>0</v>
      </c>
      <c r="N261" s="746">
        <f t="shared" ref="N261:O261" si="552">N238</f>
        <v>0</v>
      </c>
      <c r="O261" s="746">
        <f t="shared" si="552"/>
        <v>0</v>
      </c>
      <c r="P261" s="746">
        <f t="shared" ref="P261:P268" si="553">O261-N261</f>
        <v>0</v>
      </c>
      <c r="Q261" s="747" t="e">
        <f>O261/N261</f>
        <v>#DIV/0!</v>
      </c>
      <c r="R261" s="731">
        <f>R238</f>
        <v>6995</v>
      </c>
      <c r="S261" s="731">
        <f t="shared" ref="S261:T261" si="554">S238</f>
        <v>6995</v>
      </c>
      <c r="T261" s="731">
        <f t="shared" si="554"/>
        <v>3021.6</v>
      </c>
      <c r="U261" s="731">
        <f t="shared" ref="U261" si="555">U238</f>
        <v>3021.6</v>
      </c>
      <c r="V261" s="732">
        <f>U261-T261</f>
        <v>0</v>
      </c>
      <c r="W261" s="733">
        <f t="shared" ref="W261:W268" si="556">U261/T261</f>
        <v>1</v>
      </c>
      <c r="X261" s="10"/>
      <c r="Y261" s="16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 spans="1:190" hidden="1" x14ac:dyDescent="0.2">
      <c r="E262" s="750" t="s">
        <v>460</v>
      </c>
      <c r="F262" s="737">
        <f>F239</f>
        <v>20</v>
      </c>
      <c r="G262" s="737">
        <f t="shared" ref="G262:H262" si="557">G239</f>
        <v>4.8</v>
      </c>
      <c r="H262" s="737">
        <f t="shared" si="557"/>
        <v>0</v>
      </c>
      <c r="I262" s="740"/>
      <c r="J262" s="738">
        <f t="shared" si="549"/>
        <v>-4.8</v>
      </c>
      <c r="K262" s="739">
        <f t="shared" si="550"/>
        <v>0</v>
      </c>
      <c r="L262" s="746">
        <f>L239</f>
        <v>0</v>
      </c>
      <c r="M262" s="746">
        <f t="shared" ref="M262" si="558">M239</f>
        <v>0</v>
      </c>
      <c r="N262" s="746">
        <f t="shared" ref="N262:O262" si="559">N239</f>
        <v>0</v>
      </c>
      <c r="O262" s="746">
        <f t="shared" si="559"/>
        <v>0</v>
      </c>
      <c r="P262" s="746">
        <f t="shared" si="553"/>
        <v>0</v>
      </c>
      <c r="Q262" s="747" t="e">
        <f t="shared" ref="Q262:Q268" si="560">O262/N262</f>
        <v>#DIV/0!</v>
      </c>
      <c r="R262" s="731">
        <f>R239</f>
        <v>20</v>
      </c>
      <c r="S262" s="731">
        <f t="shared" ref="S262:T262" si="561">S239</f>
        <v>20</v>
      </c>
      <c r="T262" s="731">
        <f t="shared" si="561"/>
        <v>4.8</v>
      </c>
      <c r="U262" s="731">
        <f t="shared" ref="U262" si="562">U239</f>
        <v>0</v>
      </c>
      <c r="V262" s="732">
        <f t="shared" ref="V262:V268" si="563">U262-T262</f>
        <v>-4.8</v>
      </c>
      <c r="W262" s="733">
        <f t="shared" si="556"/>
        <v>0</v>
      </c>
      <c r="X262" s="10"/>
      <c r="Y262" s="16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 spans="1:190" hidden="1" x14ac:dyDescent="0.2">
      <c r="E263" s="750" t="s">
        <v>458</v>
      </c>
      <c r="F263" s="737">
        <f>F240</f>
        <v>53400.000000000007</v>
      </c>
      <c r="G263" s="737">
        <f t="shared" ref="G263:H263" si="564">G240</f>
        <v>11499.999999999996</v>
      </c>
      <c r="H263" s="737">
        <f t="shared" si="564"/>
        <v>11355.499999999998</v>
      </c>
      <c r="I263" s="740"/>
      <c r="J263" s="738">
        <f t="shared" si="549"/>
        <v>-144.49999999999818</v>
      </c>
      <c r="K263" s="739">
        <f t="shared" si="550"/>
        <v>0.98743478260869577</v>
      </c>
      <c r="L263" s="746">
        <f>L240</f>
        <v>0</v>
      </c>
      <c r="M263" s="746">
        <f t="shared" ref="M263" si="565">M240</f>
        <v>0</v>
      </c>
      <c r="N263" s="746">
        <f t="shared" ref="N263:O263" si="566">N240</f>
        <v>0</v>
      </c>
      <c r="O263" s="746">
        <f t="shared" si="566"/>
        <v>0</v>
      </c>
      <c r="P263" s="746">
        <f t="shared" si="553"/>
        <v>0</v>
      </c>
      <c r="Q263" s="747" t="e">
        <f t="shared" si="560"/>
        <v>#DIV/0!</v>
      </c>
      <c r="R263" s="731">
        <f>R240</f>
        <v>53400.000000000007</v>
      </c>
      <c r="S263" s="731">
        <f t="shared" ref="S263:T263" si="567">S240</f>
        <v>53400.000000000007</v>
      </c>
      <c r="T263" s="731">
        <f t="shared" si="567"/>
        <v>11499.999999999996</v>
      </c>
      <c r="U263" s="731">
        <f t="shared" ref="U263" si="568">U240</f>
        <v>11355.499999999998</v>
      </c>
      <c r="V263" s="732">
        <f t="shared" si="563"/>
        <v>-144.49999999999818</v>
      </c>
      <c r="W263" s="733">
        <f t="shared" si="556"/>
        <v>0.98743478260869577</v>
      </c>
      <c r="X263" s="10"/>
      <c r="Y263" s="16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 spans="1:190" hidden="1" x14ac:dyDescent="0.2">
      <c r="E264" s="750" t="s">
        <v>461</v>
      </c>
      <c r="F264" s="737">
        <f>F241</f>
        <v>205.8</v>
      </c>
      <c r="G264" s="737">
        <f t="shared" ref="G264:H264" si="569">G241</f>
        <v>51.8</v>
      </c>
      <c r="H264" s="737">
        <f t="shared" si="569"/>
        <v>51.8</v>
      </c>
      <c r="I264" s="737"/>
      <c r="J264" s="738">
        <f t="shared" si="549"/>
        <v>0</v>
      </c>
      <c r="K264" s="739">
        <f t="shared" si="550"/>
        <v>1</v>
      </c>
      <c r="L264" s="746">
        <f>L241</f>
        <v>0</v>
      </c>
      <c r="M264" s="746">
        <f t="shared" ref="M264" si="570">M241</f>
        <v>0</v>
      </c>
      <c r="N264" s="746">
        <f t="shared" ref="N264:O264" si="571">N241</f>
        <v>0</v>
      </c>
      <c r="O264" s="746">
        <f t="shared" si="571"/>
        <v>0</v>
      </c>
      <c r="P264" s="746">
        <f t="shared" si="553"/>
        <v>0</v>
      </c>
      <c r="Q264" s="747" t="e">
        <f t="shared" si="560"/>
        <v>#DIV/0!</v>
      </c>
      <c r="R264" s="731">
        <f>R241</f>
        <v>205.8</v>
      </c>
      <c r="S264" s="731">
        <f t="shared" ref="S264:T264" si="572">S241</f>
        <v>205.8</v>
      </c>
      <c r="T264" s="731">
        <f t="shared" si="572"/>
        <v>51.8</v>
      </c>
      <c r="U264" s="731">
        <f t="shared" ref="U264" si="573">U241</f>
        <v>51.8</v>
      </c>
      <c r="V264" s="732">
        <f t="shared" si="563"/>
        <v>0</v>
      </c>
      <c r="W264" s="733">
        <f t="shared" si="556"/>
        <v>1</v>
      </c>
      <c r="X264" s="10"/>
      <c r="Y264" s="16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 spans="1:190" hidden="1" x14ac:dyDescent="0.2">
      <c r="E265" s="750" t="s">
        <v>462</v>
      </c>
      <c r="F265" s="737">
        <f t="shared" ref="F265:H266" si="574">F242</f>
        <v>67106.2</v>
      </c>
      <c r="G265" s="737">
        <f t="shared" si="574"/>
        <v>15501.6</v>
      </c>
      <c r="H265" s="737">
        <f t="shared" si="574"/>
        <v>15500.1</v>
      </c>
      <c r="I265" s="737"/>
      <c r="J265" s="738">
        <f t="shared" si="549"/>
        <v>-1.5</v>
      </c>
      <c r="K265" s="739">
        <f t="shared" si="550"/>
        <v>0.99990323579501472</v>
      </c>
      <c r="L265" s="746">
        <f t="shared" ref="L265:M265" si="575">L242</f>
        <v>0</v>
      </c>
      <c r="M265" s="746">
        <f t="shared" si="575"/>
        <v>0</v>
      </c>
      <c r="N265" s="746">
        <f t="shared" ref="N265:O265" si="576">N242</f>
        <v>0</v>
      </c>
      <c r="O265" s="746">
        <f t="shared" si="576"/>
        <v>0</v>
      </c>
      <c r="P265" s="746">
        <f t="shared" si="553"/>
        <v>0</v>
      </c>
      <c r="Q265" s="747" t="e">
        <f t="shared" si="560"/>
        <v>#DIV/0!</v>
      </c>
      <c r="R265" s="731">
        <f t="shared" ref="R265:T265" si="577">R242</f>
        <v>67106.2</v>
      </c>
      <c r="S265" s="731">
        <f t="shared" si="577"/>
        <v>67106.2</v>
      </c>
      <c r="T265" s="731">
        <f t="shared" si="577"/>
        <v>15501.6</v>
      </c>
      <c r="U265" s="731">
        <f t="shared" ref="U265" si="578">U242</f>
        <v>15500.1</v>
      </c>
      <c r="V265" s="732">
        <f t="shared" si="563"/>
        <v>-1.5</v>
      </c>
      <c r="W265" s="733">
        <f t="shared" si="556"/>
        <v>0.99990323579501472</v>
      </c>
      <c r="X265" s="10"/>
      <c r="Y265" s="16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 spans="1:190" ht="13.9" hidden="1" customHeight="1" x14ac:dyDescent="0.2">
      <c r="E266" s="750" t="s">
        <v>463</v>
      </c>
      <c r="F266" s="737">
        <f t="shared" si="574"/>
        <v>711.1</v>
      </c>
      <c r="G266" s="737">
        <f t="shared" si="574"/>
        <v>177.8</v>
      </c>
      <c r="H266" s="737">
        <f t="shared" si="574"/>
        <v>49.9</v>
      </c>
      <c r="I266" s="737"/>
      <c r="J266" s="738">
        <f t="shared" si="549"/>
        <v>-127.9</v>
      </c>
      <c r="K266" s="739">
        <f t="shared" si="550"/>
        <v>0.28065241844769401</v>
      </c>
      <c r="L266" s="746">
        <f t="shared" ref="L266:M266" si="579">L243</f>
        <v>87.5</v>
      </c>
      <c r="M266" s="746">
        <f t="shared" si="579"/>
        <v>87.5</v>
      </c>
      <c r="N266" s="746">
        <f t="shared" ref="N266:O266" si="580">N243</f>
        <v>43.7</v>
      </c>
      <c r="O266" s="746">
        <f t="shared" si="580"/>
        <v>0</v>
      </c>
      <c r="P266" s="746">
        <f t="shared" si="553"/>
        <v>-43.7</v>
      </c>
      <c r="Q266" s="747">
        <f t="shared" si="560"/>
        <v>0</v>
      </c>
      <c r="R266" s="731">
        <f t="shared" ref="R266:T266" si="581">R243</f>
        <v>798.6</v>
      </c>
      <c r="S266" s="731">
        <f t="shared" si="581"/>
        <v>798.6</v>
      </c>
      <c r="T266" s="731">
        <f t="shared" si="581"/>
        <v>221.5</v>
      </c>
      <c r="U266" s="731">
        <f t="shared" ref="U266" si="582">U243</f>
        <v>49.9</v>
      </c>
      <c r="V266" s="732">
        <f t="shared" si="563"/>
        <v>-171.6</v>
      </c>
      <c r="W266" s="733">
        <f t="shared" si="556"/>
        <v>0.22528216704288939</v>
      </c>
      <c r="X266" s="10"/>
      <c r="Y266" s="16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 spans="1:190" hidden="1" x14ac:dyDescent="0.2">
      <c r="E267" s="750" t="s">
        <v>468</v>
      </c>
      <c r="F267" s="737">
        <f>F244+F245</f>
        <v>31039.3</v>
      </c>
      <c r="G267" s="737">
        <f t="shared" ref="G267:H267" si="583">G244+G245</f>
        <v>7759.9</v>
      </c>
      <c r="H267" s="737">
        <f t="shared" si="583"/>
        <v>7757.8</v>
      </c>
      <c r="I267" s="737"/>
      <c r="J267" s="738">
        <f t="shared" si="549"/>
        <v>-2.0999999999994543</v>
      </c>
      <c r="K267" s="739">
        <f t="shared" si="550"/>
        <v>0.99972937795590155</v>
      </c>
      <c r="L267" s="746">
        <f>L244+L245</f>
        <v>0</v>
      </c>
      <c r="M267" s="746">
        <f t="shared" ref="M267:O267" si="584">M244+M245</f>
        <v>0</v>
      </c>
      <c r="N267" s="746">
        <f t="shared" si="584"/>
        <v>0</v>
      </c>
      <c r="O267" s="746">
        <f t="shared" si="584"/>
        <v>0</v>
      </c>
      <c r="P267" s="746">
        <f t="shared" si="553"/>
        <v>0</v>
      </c>
      <c r="Q267" s="747" t="e">
        <f t="shared" si="560"/>
        <v>#DIV/0!</v>
      </c>
      <c r="R267" s="731">
        <f>R244+R245</f>
        <v>31039.3</v>
      </c>
      <c r="S267" s="731">
        <f t="shared" ref="S267:U267" si="585">S244+S245</f>
        <v>31039.3</v>
      </c>
      <c r="T267" s="731">
        <f t="shared" si="585"/>
        <v>7759.9</v>
      </c>
      <c r="U267" s="731">
        <f t="shared" si="585"/>
        <v>7757.8</v>
      </c>
      <c r="V267" s="732">
        <f t="shared" si="563"/>
        <v>-2.0999999999994543</v>
      </c>
      <c r="W267" s="733">
        <f t="shared" si="556"/>
        <v>0.99972937795590155</v>
      </c>
      <c r="X267" s="10"/>
      <c r="Y267" s="16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 spans="1:190" hidden="1" x14ac:dyDescent="0.2">
      <c r="E268" s="750" t="s">
        <v>466</v>
      </c>
      <c r="F268" s="737">
        <f>F246</f>
        <v>208.4</v>
      </c>
      <c r="G268" s="737">
        <f>G246</f>
        <v>208.4</v>
      </c>
      <c r="H268" s="737">
        <f>H246</f>
        <v>208.3</v>
      </c>
      <c r="I268" s="737"/>
      <c r="J268" s="738">
        <f t="shared" si="549"/>
        <v>-9.9999999999994316E-2</v>
      </c>
      <c r="K268" s="739">
        <f t="shared" si="550"/>
        <v>0.99952015355086377</v>
      </c>
      <c r="L268" s="746">
        <f>L246</f>
        <v>0</v>
      </c>
      <c r="M268" s="746">
        <f>M246</f>
        <v>0</v>
      </c>
      <c r="N268" s="746">
        <f t="shared" ref="N268:O268" si="586">N246</f>
        <v>0</v>
      </c>
      <c r="O268" s="746">
        <f t="shared" si="586"/>
        <v>0</v>
      </c>
      <c r="P268" s="746">
        <f t="shared" si="553"/>
        <v>0</v>
      </c>
      <c r="Q268" s="747" t="e">
        <f t="shared" si="560"/>
        <v>#DIV/0!</v>
      </c>
      <c r="R268" s="731">
        <f t="shared" ref="R268:T268" si="587">R246</f>
        <v>208.4</v>
      </c>
      <c r="S268" s="731">
        <f t="shared" si="587"/>
        <v>208.4</v>
      </c>
      <c r="T268" s="731">
        <f t="shared" si="587"/>
        <v>208.4</v>
      </c>
      <c r="U268" s="731">
        <f t="shared" ref="U268" si="588">U246</f>
        <v>208.3</v>
      </c>
      <c r="V268" s="732">
        <f t="shared" si="563"/>
        <v>-9.9999999999994316E-2</v>
      </c>
      <c r="W268" s="733">
        <f t="shared" si="556"/>
        <v>0.99952015355086377</v>
      </c>
      <c r="X268" s="10"/>
      <c r="Y268" s="16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 spans="1:190" hidden="1" x14ac:dyDescent="0.2">
      <c r="F269" s="16"/>
      <c r="G269" s="16"/>
      <c r="H269" s="196"/>
      <c r="I269" s="1"/>
      <c r="J269" s="738">
        <f t="shared" ref="J269:J270" si="589">H269-G269</f>
        <v>0</v>
      </c>
      <c r="K269" s="739" t="e">
        <f t="shared" ref="K269:K270" si="590">H269/G269</f>
        <v>#DIV/0!</v>
      </c>
      <c r="L269" s="19"/>
      <c r="M269" s="192"/>
      <c r="N269" s="19"/>
      <c r="O269" s="192"/>
      <c r="P269" s="746">
        <f t="shared" ref="P269:P270" si="591">O269-N269</f>
        <v>0</v>
      </c>
      <c r="Q269" s="747" t="e">
        <f t="shared" ref="Q269:Q270" si="592">O269/N269</f>
        <v>#DIV/0!</v>
      </c>
      <c r="R269" s="19"/>
      <c r="S269" s="196"/>
      <c r="T269" s="19"/>
      <c r="U269" s="19"/>
      <c r="V269" s="732">
        <f t="shared" ref="V269:V270" si="593">U269-T269</f>
        <v>0</v>
      </c>
      <c r="W269" s="733"/>
      <c r="X269" s="10"/>
      <c r="Y269" s="16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 spans="1:190" s="116" customFormat="1" ht="16.899999999999999" hidden="1" customHeight="1" x14ac:dyDescent="0.2">
      <c r="A270" s="358"/>
      <c r="B270" s="751"/>
      <c r="C270" s="751"/>
      <c r="D270" s="751"/>
      <c r="E270" s="752"/>
      <c r="F270" s="199">
        <f>SUM(F261:F263,F265:F268)</f>
        <v>159480</v>
      </c>
      <c r="G270" s="199">
        <f t="shared" ref="G270:H270" si="594">SUM(G261:G263,G265:G268)</f>
        <v>38174.1</v>
      </c>
      <c r="H270" s="199">
        <f t="shared" si="594"/>
        <v>37893.200000000004</v>
      </c>
      <c r="I270" s="118"/>
      <c r="J270" s="738">
        <f t="shared" si="589"/>
        <v>-280.89999999999418</v>
      </c>
      <c r="K270" s="739">
        <f t="shared" si="590"/>
        <v>0.99264160779167043</v>
      </c>
      <c r="L270" s="241">
        <f>SUM(L261:L263,L265:L268)</f>
        <v>87.5</v>
      </c>
      <c r="M270" s="241">
        <f t="shared" ref="M270:O270" si="595">SUM(M261:M263,M265:M268)</f>
        <v>87.5</v>
      </c>
      <c r="N270" s="241">
        <f t="shared" si="595"/>
        <v>43.7</v>
      </c>
      <c r="O270" s="241">
        <f t="shared" si="595"/>
        <v>0</v>
      </c>
      <c r="P270" s="746">
        <f t="shared" si="591"/>
        <v>-43.7</v>
      </c>
      <c r="Q270" s="747">
        <f t="shared" si="592"/>
        <v>0</v>
      </c>
      <c r="R270" s="159">
        <f>SUM(R261:R263,R265:R268)</f>
        <v>159567.5</v>
      </c>
      <c r="S270" s="755">
        <f t="shared" ref="S270:U270" si="596">SUM(S261:S263,S265:S268)</f>
        <v>159567.5</v>
      </c>
      <c r="T270" s="159">
        <f t="shared" si="596"/>
        <v>38217.799999999996</v>
      </c>
      <c r="U270" s="159">
        <f t="shared" si="596"/>
        <v>37893.200000000004</v>
      </c>
      <c r="V270" s="732">
        <f t="shared" si="593"/>
        <v>-324.59999999999127</v>
      </c>
      <c r="W270" s="733">
        <f t="shared" ref="W270" si="597">U270/T270</f>
        <v>0.99150657547006915</v>
      </c>
      <c r="X270" s="753"/>
      <c r="Y270" s="754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4"/>
      <c r="AW270" s="114"/>
      <c r="AX270" s="114"/>
      <c r="AY270" s="114"/>
      <c r="AZ270" s="114"/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4"/>
      <c r="BW270" s="114"/>
      <c r="BX270" s="114"/>
      <c r="BY270" s="114"/>
      <c r="BZ270" s="114"/>
      <c r="CA270" s="114"/>
      <c r="CB270" s="114"/>
      <c r="CC270" s="114"/>
      <c r="CD270" s="114"/>
      <c r="CE270" s="114"/>
      <c r="CF270" s="114"/>
      <c r="CG270" s="114"/>
      <c r="CH270" s="114"/>
      <c r="CI270" s="114"/>
      <c r="CJ270" s="114"/>
      <c r="CK270" s="114"/>
      <c r="CL270" s="114"/>
      <c r="CM270" s="114"/>
      <c r="CN270" s="114"/>
      <c r="CO270" s="114"/>
      <c r="CP270" s="114"/>
      <c r="CQ270" s="114"/>
      <c r="CR270" s="114"/>
      <c r="CS270" s="114"/>
      <c r="CT270" s="114"/>
      <c r="CU270" s="114"/>
      <c r="CV270" s="114"/>
      <c r="CW270" s="114"/>
      <c r="CX270" s="114"/>
      <c r="CY270" s="114"/>
      <c r="CZ270" s="114"/>
      <c r="DA270" s="114"/>
      <c r="DB270" s="114"/>
      <c r="DC270" s="114"/>
      <c r="DD270" s="114"/>
      <c r="DE270" s="114"/>
      <c r="DF270" s="114"/>
      <c r="DG270" s="114"/>
      <c r="DH270" s="114"/>
      <c r="DI270" s="114"/>
      <c r="DJ270" s="114"/>
      <c r="DK270" s="114"/>
      <c r="DL270" s="114"/>
      <c r="DM270" s="114"/>
      <c r="DN270" s="114"/>
      <c r="DO270" s="114"/>
      <c r="DP270" s="114"/>
      <c r="DQ270" s="114"/>
      <c r="DR270" s="114"/>
      <c r="DS270" s="114"/>
      <c r="DT270" s="114"/>
      <c r="DU270" s="114"/>
      <c r="DV270" s="114"/>
      <c r="DW270" s="114"/>
      <c r="DX270" s="114"/>
      <c r="DY270" s="114"/>
      <c r="DZ270" s="114"/>
      <c r="EA270" s="114"/>
      <c r="EB270" s="114"/>
      <c r="EC270" s="114"/>
      <c r="ED270" s="114"/>
      <c r="EE270" s="114"/>
      <c r="EF270" s="114"/>
      <c r="EG270" s="114"/>
      <c r="EH270" s="114"/>
      <c r="EI270" s="114"/>
      <c r="EJ270" s="114"/>
      <c r="EK270" s="114"/>
      <c r="EL270" s="114"/>
      <c r="EM270" s="114"/>
      <c r="EN270" s="114"/>
      <c r="EO270" s="114"/>
      <c r="EP270" s="114"/>
      <c r="EQ270" s="114"/>
      <c r="ER270" s="114"/>
      <c r="ES270" s="114"/>
      <c r="ET270" s="114"/>
      <c r="EU270" s="114"/>
      <c r="EV270" s="114"/>
      <c r="EW270" s="114"/>
      <c r="EX270" s="114"/>
      <c r="EY270" s="114"/>
      <c r="EZ270" s="114"/>
      <c r="FA270" s="114"/>
      <c r="FB270" s="114"/>
      <c r="FC270" s="114"/>
      <c r="FD270" s="114"/>
      <c r="FE270" s="114"/>
      <c r="FF270" s="114"/>
      <c r="FG270" s="114"/>
      <c r="FH270" s="114"/>
      <c r="FI270" s="114"/>
      <c r="FJ270" s="114"/>
      <c r="FK270" s="114"/>
      <c r="FL270" s="114"/>
      <c r="FM270" s="114"/>
      <c r="FN270" s="114"/>
      <c r="FO270" s="114"/>
      <c r="FP270" s="114"/>
      <c r="FQ270" s="114"/>
      <c r="FR270" s="114"/>
      <c r="FS270" s="114"/>
      <c r="FT270" s="114"/>
      <c r="FU270" s="114"/>
      <c r="FV270" s="114"/>
      <c r="FW270" s="114"/>
      <c r="FX270" s="114"/>
      <c r="FY270" s="114"/>
      <c r="FZ270" s="114"/>
      <c r="GA270" s="114"/>
      <c r="GB270" s="114"/>
      <c r="GC270" s="114"/>
      <c r="GD270" s="114"/>
      <c r="GE270" s="114"/>
      <c r="GF270" s="114"/>
      <c r="GG270" s="114"/>
      <c r="GH270" s="114"/>
    </row>
    <row r="271" spans="1:190" hidden="1" x14ac:dyDescent="0.2">
      <c r="F271" s="841"/>
      <c r="G271" s="841"/>
      <c r="H271" s="842"/>
      <c r="I271" s="1"/>
      <c r="J271" s="1"/>
      <c r="K271" s="11"/>
      <c r="L271" s="19"/>
      <c r="M271" s="192"/>
      <c r="N271" s="19"/>
      <c r="O271" s="192"/>
      <c r="P271" s="134"/>
      <c r="Q271" s="19"/>
      <c r="R271" s="19"/>
      <c r="S271" s="196"/>
      <c r="T271" s="19"/>
      <c r="U271" s="19"/>
      <c r="V271" s="1"/>
      <c r="W271" s="1"/>
      <c r="X271" s="10"/>
      <c r="Y271" s="16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 spans="1:190" hidden="1" x14ac:dyDescent="0.2">
      <c r="F272" s="841"/>
      <c r="G272" s="841"/>
      <c r="H272" s="842"/>
      <c r="I272" s="1"/>
      <c r="J272" s="1"/>
      <c r="K272" s="11"/>
      <c r="L272" s="19"/>
      <c r="M272" s="192"/>
      <c r="N272" s="19"/>
      <c r="O272" s="192"/>
      <c r="P272" s="134"/>
      <c r="Q272" s="19"/>
      <c r="R272" s="19"/>
      <c r="S272" s="196"/>
      <c r="T272" s="19"/>
      <c r="U272" s="19"/>
      <c r="V272" s="1"/>
      <c r="W272" s="1"/>
      <c r="X272" s="10"/>
      <c r="Y272" s="16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6:47" hidden="1" x14ac:dyDescent="0.2">
      <c r="F273" s="841"/>
      <c r="G273" s="841"/>
      <c r="H273" s="842"/>
      <c r="I273" s="1"/>
      <c r="J273" s="1"/>
      <c r="K273" s="11"/>
      <c r="L273" s="19"/>
      <c r="M273" s="192"/>
      <c r="N273" s="19"/>
      <c r="O273" s="192"/>
      <c r="P273" s="134"/>
      <c r="Q273" s="19"/>
      <c r="R273" s="19"/>
      <c r="S273" s="196"/>
      <c r="T273" s="19"/>
      <c r="U273" s="19"/>
      <c r="V273" s="1"/>
      <c r="W273" s="1"/>
      <c r="X273" s="10"/>
      <c r="Y273" s="16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6:47" hidden="1" x14ac:dyDescent="0.2">
      <c r="F274" s="841"/>
      <c r="G274" s="841"/>
      <c r="H274" s="842"/>
      <c r="I274" s="1"/>
      <c r="J274" s="1"/>
      <c r="K274" s="11"/>
      <c r="L274" s="19"/>
      <c r="M274" s="192"/>
      <c r="N274" s="19"/>
      <c r="O274" s="192"/>
      <c r="P274" s="134"/>
      <c r="Q274" s="19"/>
      <c r="R274" s="19"/>
      <c r="S274" s="196"/>
      <c r="T274" s="19"/>
      <c r="U274" s="19"/>
      <c r="V274" s="1"/>
      <c r="W274" s="1"/>
      <c r="X274" s="10"/>
      <c r="Y274" s="16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 spans="6:47" hidden="1" x14ac:dyDescent="0.2">
      <c r="F275" s="841"/>
      <c r="G275" s="841"/>
      <c r="H275" s="842"/>
      <c r="I275" s="1"/>
      <c r="J275" s="1"/>
      <c r="K275" s="11"/>
      <c r="L275" s="19"/>
      <c r="M275" s="192"/>
      <c r="N275" s="19"/>
      <c r="O275" s="192"/>
      <c r="P275" s="134"/>
      <c r="Q275" s="19"/>
      <c r="R275" s="19"/>
      <c r="S275" s="196"/>
      <c r="T275" s="19"/>
      <c r="U275" s="19"/>
      <c r="V275" s="1"/>
      <c r="W275" s="1"/>
      <c r="X275" s="10"/>
      <c r="Y275" s="16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 spans="6:47" hidden="1" x14ac:dyDescent="0.2">
      <c r="F276" s="841"/>
      <c r="G276" s="841"/>
      <c r="H276" s="842"/>
      <c r="I276" s="1"/>
      <c r="J276" s="1"/>
      <c r="K276" s="11"/>
      <c r="L276" s="19"/>
      <c r="M276" s="192"/>
      <c r="N276" s="19"/>
      <c r="O276" s="192"/>
      <c r="P276" s="134"/>
      <c r="Q276" s="19"/>
      <c r="R276" s="19"/>
      <c r="S276" s="196"/>
      <c r="T276" s="19"/>
      <c r="U276" s="19"/>
      <c r="V276" s="1"/>
      <c r="W276" s="1"/>
      <c r="X276" s="10"/>
      <c r="Y276" s="16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 spans="6:47" hidden="1" x14ac:dyDescent="0.2">
      <c r="F277" s="841"/>
      <c r="G277" s="841"/>
      <c r="H277" s="842"/>
      <c r="I277" s="1"/>
      <c r="J277" s="1"/>
      <c r="K277" s="11"/>
      <c r="L277" s="19"/>
      <c r="M277" s="192"/>
      <c r="N277" s="19"/>
      <c r="O277" s="192"/>
      <c r="P277" s="134"/>
      <c r="Q277" s="19"/>
      <c r="R277" s="19"/>
      <c r="S277" s="196"/>
      <c r="T277" s="19"/>
      <c r="U277" s="19"/>
      <c r="V277" s="1"/>
      <c r="W277" s="1"/>
      <c r="X277" s="10"/>
      <c r="Y277" s="16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 spans="6:47" hidden="1" x14ac:dyDescent="0.2">
      <c r="F278" s="841"/>
      <c r="G278" s="841"/>
      <c r="H278" s="842"/>
      <c r="I278" s="1"/>
      <c r="J278" s="1"/>
      <c r="K278" s="11"/>
      <c r="L278" s="19"/>
      <c r="M278" s="192"/>
      <c r="N278" s="19"/>
      <c r="O278" s="192"/>
      <c r="P278" s="134"/>
      <c r="Q278" s="19"/>
      <c r="R278" s="19"/>
      <c r="S278" s="196"/>
      <c r="T278" s="19"/>
      <c r="U278" s="19"/>
      <c r="V278" s="1"/>
      <c r="W278" s="1"/>
      <c r="X278" s="10"/>
      <c r="Y278" s="16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 spans="6:47" hidden="1" x14ac:dyDescent="0.2">
      <c r="F279" s="841"/>
      <c r="G279" s="841"/>
      <c r="H279" s="842"/>
      <c r="I279" s="1"/>
      <c r="J279" s="1"/>
      <c r="K279" s="11"/>
      <c r="L279" s="19"/>
      <c r="M279" s="192"/>
      <c r="N279" s="19"/>
      <c r="O279" s="192"/>
      <c r="P279" s="134"/>
      <c r="Q279" s="19"/>
      <c r="R279" s="19"/>
      <c r="S279" s="196"/>
      <c r="T279" s="19"/>
      <c r="U279" s="19"/>
      <c r="V279" s="1"/>
      <c r="W279" s="1"/>
      <c r="X279" s="10"/>
      <c r="Y279" s="16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 spans="6:47" hidden="1" x14ac:dyDescent="0.2">
      <c r="F280" s="841"/>
      <c r="G280" s="841"/>
      <c r="H280" s="842"/>
      <c r="I280" s="1"/>
      <c r="J280" s="1"/>
      <c r="K280" s="11"/>
      <c r="L280" s="19"/>
      <c r="M280" s="192"/>
      <c r="N280" s="19"/>
      <c r="O280" s="192"/>
      <c r="P280" s="134"/>
      <c r="Q280" s="19"/>
      <c r="R280" s="19"/>
      <c r="S280" s="196"/>
      <c r="T280" s="19"/>
      <c r="U280" s="19"/>
      <c r="V280" s="1"/>
      <c r="W280" s="1"/>
      <c r="X280" s="10"/>
      <c r="Y280" s="16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 spans="6:47" hidden="1" x14ac:dyDescent="0.2">
      <c r="F281" s="841"/>
      <c r="G281" s="841"/>
      <c r="H281" s="842"/>
      <c r="I281" s="1"/>
      <c r="J281" s="1"/>
      <c r="K281" s="11"/>
      <c r="L281" s="19"/>
      <c r="M281" s="192"/>
      <c r="N281" s="19"/>
      <c r="O281" s="192"/>
      <c r="P281" s="134"/>
      <c r="Q281" s="19"/>
      <c r="R281" s="19"/>
      <c r="S281" s="196"/>
      <c r="T281" s="19"/>
      <c r="U281" s="19"/>
      <c r="V281" s="1"/>
      <c r="W281" s="1"/>
      <c r="X281" s="10"/>
      <c r="Y281" s="16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 spans="6:47" hidden="1" x14ac:dyDescent="0.2">
      <c r="F282" s="841"/>
      <c r="G282" s="841"/>
      <c r="H282" s="842"/>
      <c r="I282" s="1"/>
      <c r="J282" s="1"/>
      <c r="K282" s="11"/>
      <c r="L282" s="19"/>
      <c r="M282" s="192"/>
      <c r="N282" s="19"/>
      <c r="O282" s="192"/>
      <c r="P282" s="134"/>
      <c r="Q282" s="19"/>
      <c r="R282" s="19"/>
      <c r="S282" s="196"/>
      <c r="T282" s="19"/>
      <c r="U282" s="19"/>
      <c r="V282" s="1"/>
      <c r="W282" s="1"/>
      <c r="X282" s="10"/>
      <c r="Y282" s="16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 spans="6:47" hidden="1" x14ac:dyDescent="0.2">
      <c r="F283" s="841"/>
      <c r="G283" s="841"/>
      <c r="H283" s="842"/>
      <c r="I283" s="1"/>
      <c r="J283" s="1"/>
      <c r="K283" s="11"/>
      <c r="L283" s="19"/>
      <c r="M283" s="192"/>
      <c r="N283" s="19"/>
      <c r="O283" s="192"/>
      <c r="P283" s="134"/>
      <c r="Q283" s="19"/>
      <c r="R283" s="19"/>
      <c r="S283" s="196"/>
      <c r="T283" s="19"/>
      <c r="U283" s="19"/>
      <c r="V283" s="1"/>
      <c r="W283" s="1"/>
      <c r="X283" s="10"/>
      <c r="Y283" s="16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 spans="6:47" hidden="1" x14ac:dyDescent="0.2">
      <c r="F284" s="841"/>
      <c r="G284" s="841"/>
      <c r="H284" s="842"/>
      <c r="I284" s="1"/>
      <c r="J284" s="1"/>
      <c r="K284" s="11"/>
      <c r="L284" s="19"/>
      <c r="M284" s="192"/>
      <c r="N284" s="19"/>
      <c r="O284" s="192"/>
      <c r="P284" s="134"/>
      <c r="Q284" s="19"/>
      <c r="R284" s="19"/>
      <c r="S284" s="196"/>
      <c r="T284" s="19"/>
      <c r="U284" s="19"/>
      <c r="V284" s="1"/>
      <c r="W284" s="1"/>
      <c r="X284" s="10"/>
      <c r="Y284" s="16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</row>
    <row r="285" spans="6:47" hidden="1" x14ac:dyDescent="0.2">
      <c r="F285" s="841"/>
      <c r="G285" s="841"/>
      <c r="H285" s="842"/>
      <c r="I285" s="1"/>
      <c r="J285" s="1"/>
      <c r="K285" s="11"/>
      <c r="L285" s="19"/>
      <c r="M285" s="192"/>
      <c r="N285" s="19"/>
      <c r="O285" s="192"/>
      <c r="P285" s="134"/>
      <c r="Q285" s="19"/>
      <c r="R285" s="19"/>
      <c r="S285" s="196"/>
      <c r="T285" s="19"/>
      <c r="U285" s="19"/>
      <c r="V285" s="1"/>
      <c r="W285" s="1"/>
      <c r="X285" s="10"/>
      <c r="Y285" s="16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 spans="6:47" hidden="1" x14ac:dyDescent="0.2">
      <c r="F286" s="841"/>
      <c r="G286" s="841"/>
      <c r="H286" s="842"/>
      <c r="I286" s="1"/>
      <c r="J286" s="1"/>
      <c r="K286" s="11"/>
      <c r="L286" s="19"/>
      <c r="M286" s="192"/>
      <c r="N286" s="19"/>
      <c r="O286" s="192"/>
      <c r="P286" s="134"/>
      <c r="Q286" s="19"/>
      <c r="R286" s="19"/>
      <c r="S286" s="196"/>
      <c r="T286" s="19"/>
      <c r="U286" s="19"/>
      <c r="V286" s="1"/>
      <c r="W286" s="1"/>
      <c r="X286" s="10"/>
      <c r="Y286" s="16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 spans="6:47" hidden="1" x14ac:dyDescent="0.2">
      <c r="F287" s="841"/>
      <c r="G287" s="841"/>
      <c r="H287" s="842"/>
      <c r="I287" s="1"/>
      <c r="J287" s="1"/>
      <c r="K287" s="11"/>
      <c r="L287" s="19"/>
      <c r="M287" s="192"/>
      <c r="N287" s="19"/>
      <c r="O287" s="192"/>
      <c r="P287" s="134"/>
      <c r="Q287" s="19"/>
      <c r="R287" s="19"/>
      <c r="S287" s="196"/>
      <c r="T287" s="19"/>
      <c r="U287" s="19"/>
      <c r="V287" s="1"/>
      <c r="W287" s="1"/>
      <c r="X287" s="10"/>
      <c r="Y287" s="16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</row>
    <row r="288" spans="6:47" hidden="1" x14ac:dyDescent="0.2">
      <c r="F288" s="841"/>
      <c r="G288" s="841"/>
      <c r="H288" s="842"/>
      <c r="I288" s="1"/>
      <c r="J288" s="1"/>
      <c r="K288" s="11"/>
      <c r="L288" s="19"/>
      <c r="M288" s="192"/>
      <c r="N288" s="19"/>
      <c r="O288" s="192"/>
      <c r="P288" s="134"/>
      <c r="Q288" s="19"/>
      <c r="R288" s="19"/>
      <c r="S288" s="196"/>
      <c r="T288" s="19"/>
      <c r="U288" s="19"/>
      <c r="V288" s="1"/>
      <c r="W288" s="1"/>
      <c r="X288" s="10"/>
      <c r="Y288" s="16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</row>
    <row r="289" spans="6:47" x14ac:dyDescent="0.2">
      <c r="F289" s="841"/>
      <c r="G289" s="841"/>
      <c r="H289" s="842"/>
      <c r="I289" s="1"/>
      <c r="J289" s="1"/>
      <c r="K289" s="11"/>
      <c r="L289" s="19"/>
      <c r="M289" s="192"/>
      <c r="N289" s="19"/>
      <c r="O289" s="192"/>
      <c r="P289" s="134"/>
      <c r="Q289" s="19"/>
      <c r="R289" s="19"/>
      <c r="S289" s="196"/>
      <c r="T289" s="19"/>
      <c r="U289" s="19"/>
      <c r="V289" s="1"/>
      <c r="W289" s="1"/>
      <c r="X289" s="10"/>
      <c r="Y289" s="16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</row>
    <row r="290" spans="6:47" x14ac:dyDescent="0.2">
      <c r="F290" s="841"/>
      <c r="G290" s="841"/>
      <c r="H290" s="842"/>
      <c r="I290" s="1"/>
      <c r="J290" s="1"/>
      <c r="K290" s="11"/>
      <c r="L290" s="19"/>
      <c r="M290" s="192"/>
      <c r="N290" s="19"/>
      <c r="O290" s="192"/>
      <c r="P290" s="134"/>
      <c r="Q290" s="19"/>
      <c r="R290" s="19"/>
      <c r="S290" s="196"/>
      <c r="T290" s="19"/>
      <c r="U290" s="19"/>
      <c r="V290" s="1"/>
      <c r="W290" s="1"/>
      <c r="X290" s="10"/>
      <c r="Y290" s="16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</row>
    <row r="291" spans="6:47" x14ac:dyDescent="0.2">
      <c r="F291" s="841"/>
      <c r="G291" s="841"/>
      <c r="H291" s="842"/>
      <c r="I291" s="1"/>
      <c r="J291" s="1"/>
      <c r="K291" s="11"/>
      <c r="L291" s="19"/>
      <c r="M291" s="192"/>
      <c r="N291" s="19"/>
      <c r="O291" s="192"/>
      <c r="P291" s="134"/>
      <c r="Q291" s="19"/>
      <c r="R291" s="19"/>
      <c r="S291" s="196"/>
      <c r="T291" s="19"/>
      <c r="U291" s="19"/>
      <c r="V291" s="1"/>
      <c r="W291" s="1"/>
      <c r="X291" s="10"/>
      <c r="Y291" s="16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</row>
    <row r="292" spans="6:47" x14ac:dyDescent="0.2">
      <c r="F292" s="841"/>
      <c r="G292" s="841"/>
      <c r="H292" s="842"/>
      <c r="I292" s="1"/>
      <c r="J292" s="1"/>
      <c r="K292" s="11"/>
      <c r="L292" s="19"/>
      <c r="M292" s="192"/>
      <c r="N292" s="19"/>
      <c r="O292" s="192"/>
      <c r="P292" s="134"/>
      <c r="Q292" s="19"/>
      <c r="R292" s="19"/>
      <c r="S292" s="196"/>
      <c r="T292" s="19"/>
      <c r="U292" s="19"/>
      <c r="V292" s="1"/>
      <c r="W292" s="1"/>
      <c r="X292" s="10"/>
      <c r="Y292" s="16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</row>
    <row r="293" spans="6:47" x14ac:dyDescent="0.2">
      <c r="F293" s="841"/>
      <c r="G293" s="841"/>
      <c r="H293" s="842"/>
      <c r="I293" s="1"/>
      <c r="J293" s="1"/>
      <c r="K293" s="11"/>
      <c r="L293" s="19"/>
      <c r="M293" s="192"/>
      <c r="N293" s="19"/>
      <c r="O293" s="192"/>
      <c r="P293" s="134"/>
      <c r="Q293" s="19"/>
      <c r="R293" s="19"/>
      <c r="S293" s="196"/>
      <c r="T293" s="19"/>
      <c r="U293" s="19"/>
      <c r="V293" s="1"/>
      <c r="W293" s="1"/>
      <c r="X293" s="10"/>
      <c r="Y293" s="16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 spans="6:47" x14ac:dyDescent="0.2">
      <c r="F294" s="841"/>
      <c r="G294" s="841"/>
      <c r="H294" s="842"/>
      <c r="I294" s="1"/>
      <c r="J294" s="1"/>
      <c r="K294" s="11"/>
      <c r="L294" s="19"/>
      <c r="M294" s="192"/>
      <c r="N294" s="19"/>
      <c r="O294" s="192"/>
      <c r="P294" s="134"/>
      <c r="Q294" s="19"/>
      <c r="R294" s="19"/>
      <c r="S294" s="196"/>
      <c r="T294" s="19"/>
      <c r="U294" s="19"/>
      <c r="V294" s="1"/>
      <c r="W294" s="1"/>
      <c r="X294" s="10"/>
      <c r="Y294" s="16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</row>
    <row r="295" spans="6:47" x14ac:dyDescent="0.2">
      <c r="F295" s="841"/>
      <c r="G295" s="841"/>
      <c r="H295" s="842"/>
      <c r="I295" s="1"/>
      <c r="J295" s="1"/>
      <c r="K295" s="11"/>
      <c r="L295" s="19"/>
      <c r="M295" s="192"/>
      <c r="N295" s="19"/>
      <c r="O295" s="192"/>
      <c r="P295" s="134"/>
      <c r="Q295" s="19"/>
      <c r="R295" s="19"/>
      <c r="S295" s="196"/>
      <c r="T295" s="19"/>
      <c r="U295" s="19"/>
      <c r="V295" s="1"/>
      <c r="W295" s="1"/>
      <c r="X295" s="10"/>
      <c r="Y295" s="16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</row>
    <row r="296" spans="6:47" x14ac:dyDescent="0.2">
      <c r="F296" s="841"/>
      <c r="G296" s="841"/>
      <c r="H296" s="842"/>
      <c r="I296" s="1"/>
      <c r="J296" s="1"/>
      <c r="K296" s="11"/>
      <c r="L296" s="19"/>
      <c r="M296" s="192"/>
      <c r="N296" s="19"/>
      <c r="O296" s="192"/>
      <c r="P296" s="134"/>
      <c r="Q296" s="19"/>
      <c r="R296" s="19"/>
      <c r="S296" s="196"/>
      <c r="T296" s="19"/>
      <c r="U296" s="19"/>
      <c r="V296" s="1"/>
      <c r="W296" s="1"/>
      <c r="X296" s="10"/>
      <c r="Y296" s="16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</row>
    <row r="297" spans="6:47" x14ac:dyDescent="0.2">
      <c r="F297" s="841"/>
      <c r="G297" s="841"/>
      <c r="H297" s="842"/>
      <c r="I297" s="1"/>
      <c r="J297" s="1"/>
      <c r="K297" s="11"/>
      <c r="L297" s="19"/>
      <c r="M297" s="192"/>
      <c r="N297" s="19"/>
      <c r="O297" s="192"/>
      <c r="P297" s="134"/>
      <c r="Q297" s="19"/>
      <c r="R297" s="19"/>
      <c r="S297" s="196"/>
      <c r="T297" s="19"/>
      <c r="U297" s="19"/>
      <c r="V297" s="1"/>
      <c r="W297" s="1"/>
      <c r="X297" s="10"/>
      <c r="Y297" s="16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</row>
    <row r="298" spans="6:47" x14ac:dyDescent="0.2">
      <c r="F298" s="841"/>
      <c r="G298" s="841"/>
      <c r="H298" s="842"/>
      <c r="I298" s="1"/>
      <c r="J298" s="1"/>
      <c r="K298" s="11"/>
      <c r="L298" s="19"/>
      <c r="M298" s="192"/>
      <c r="N298" s="19"/>
      <c r="O298" s="192"/>
      <c r="P298" s="134"/>
      <c r="Q298" s="19"/>
      <c r="R298" s="19"/>
      <c r="S298" s="196"/>
      <c r="T298" s="19"/>
      <c r="U298" s="19"/>
      <c r="V298" s="1"/>
      <c r="W298" s="1"/>
      <c r="X298" s="10"/>
      <c r="Y298" s="16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</row>
    <row r="299" spans="6:47" x14ac:dyDescent="0.2">
      <c r="F299" s="841"/>
      <c r="G299" s="841"/>
      <c r="H299" s="842"/>
      <c r="I299" s="1"/>
      <c r="J299" s="1"/>
      <c r="K299" s="11"/>
      <c r="L299" s="19"/>
      <c r="M299" s="192"/>
      <c r="N299" s="19"/>
      <c r="O299" s="192"/>
      <c r="P299" s="134"/>
      <c r="Q299" s="19"/>
      <c r="R299" s="19"/>
      <c r="S299" s="196"/>
      <c r="T299" s="19"/>
      <c r="U299" s="19"/>
      <c r="V299" s="1"/>
      <c r="W299" s="1"/>
      <c r="X299" s="10"/>
      <c r="Y299" s="16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</row>
    <row r="300" spans="6:47" x14ac:dyDescent="0.2">
      <c r="F300" s="841"/>
      <c r="G300" s="841"/>
      <c r="H300" s="842"/>
      <c r="I300" s="1"/>
      <c r="J300" s="1"/>
      <c r="K300" s="11"/>
      <c r="L300" s="19"/>
      <c r="M300" s="192"/>
      <c r="N300" s="19"/>
      <c r="O300" s="192"/>
      <c r="P300" s="134"/>
      <c r="Q300" s="19"/>
      <c r="R300" s="19"/>
      <c r="S300" s="196"/>
      <c r="T300" s="19"/>
      <c r="U300" s="19"/>
      <c r="V300" s="1"/>
      <c r="W300" s="1"/>
      <c r="X300" s="10"/>
      <c r="Y300" s="16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</row>
    <row r="301" spans="6:47" x14ac:dyDescent="0.2">
      <c r="F301" s="841"/>
      <c r="G301" s="841"/>
      <c r="H301" s="842"/>
      <c r="I301" s="1"/>
      <c r="J301" s="1"/>
      <c r="K301" s="11"/>
      <c r="L301" s="19"/>
      <c r="M301" s="192"/>
      <c r="N301" s="19"/>
      <c r="O301" s="192"/>
      <c r="P301" s="134"/>
      <c r="Q301" s="19"/>
      <c r="R301" s="19"/>
      <c r="S301" s="196"/>
      <c r="T301" s="19"/>
      <c r="U301" s="19"/>
      <c r="V301" s="1"/>
      <c r="W301" s="1"/>
      <c r="X301" s="10"/>
      <c r="Y301" s="16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</row>
    <row r="302" spans="6:47" x14ac:dyDescent="0.2">
      <c r="F302" s="841"/>
      <c r="G302" s="841"/>
      <c r="H302" s="842"/>
      <c r="I302" s="1"/>
      <c r="J302" s="1"/>
      <c r="K302" s="11"/>
      <c r="L302" s="19"/>
      <c r="M302" s="192"/>
      <c r="N302" s="19"/>
      <c r="O302" s="192"/>
      <c r="P302" s="134"/>
      <c r="Q302" s="19"/>
      <c r="R302" s="19"/>
      <c r="S302" s="196"/>
      <c r="T302" s="19"/>
      <c r="U302" s="19"/>
      <c r="V302" s="1"/>
      <c r="W302" s="1"/>
      <c r="X302" s="10"/>
      <c r="Y302" s="16"/>
    </row>
    <row r="303" spans="6:47" x14ac:dyDescent="0.2">
      <c r="F303" s="841"/>
      <c r="G303" s="841"/>
      <c r="H303" s="842"/>
      <c r="I303" s="1"/>
      <c r="J303" s="1"/>
      <c r="K303" s="11"/>
      <c r="L303" s="19"/>
      <c r="M303" s="192"/>
      <c r="N303" s="19"/>
      <c r="O303" s="192"/>
      <c r="P303" s="134"/>
      <c r="Q303" s="19"/>
      <c r="R303" s="19"/>
      <c r="S303" s="196"/>
      <c r="T303" s="19"/>
      <c r="U303" s="19"/>
      <c r="V303" s="1"/>
      <c r="W303" s="1"/>
      <c r="X303" s="10"/>
      <c r="Y303" s="16"/>
    </row>
    <row r="304" spans="6:47" x14ac:dyDescent="0.2">
      <c r="F304" s="841"/>
      <c r="G304" s="841"/>
      <c r="H304" s="842"/>
      <c r="I304" s="1"/>
      <c r="J304" s="1"/>
      <c r="K304" s="11"/>
      <c r="L304" s="19"/>
      <c r="M304" s="192"/>
      <c r="N304" s="19"/>
      <c r="O304" s="192"/>
      <c r="P304" s="134"/>
      <c r="Q304" s="19"/>
      <c r="R304" s="19"/>
      <c r="S304" s="196"/>
      <c r="T304" s="19"/>
      <c r="U304" s="19"/>
      <c r="V304" s="1"/>
      <c r="W304" s="1"/>
      <c r="X304" s="10"/>
      <c r="Y304" s="16"/>
    </row>
    <row r="305" spans="6:25" x14ac:dyDescent="0.2">
      <c r="F305" s="841"/>
      <c r="G305" s="841"/>
      <c r="H305" s="842"/>
      <c r="I305" s="1"/>
      <c r="J305" s="1"/>
      <c r="K305" s="11"/>
      <c r="L305" s="19"/>
      <c r="M305" s="192"/>
      <c r="N305" s="19"/>
      <c r="O305" s="192"/>
      <c r="P305" s="134"/>
      <c r="Q305" s="19"/>
      <c r="R305" s="19"/>
      <c r="S305" s="196"/>
      <c r="T305" s="19"/>
      <c r="U305" s="19"/>
      <c r="V305" s="1"/>
      <c r="W305" s="1"/>
      <c r="X305" s="10"/>
      <c r="Y305" s="16"/>
    </row>
    <row r="306" spans="6:25" x14ac:dyDescent="0.2">
      <c r="F306" s="841"/>
      <c r="G306" s="841"/>
      <c r="H306" s="842"/>
      <c r="I306" s="1"/>
      <c r="J306" s="1"/>
      <c r="K306" s="11"/>
      <c r="L306" s="19"/>
      <c r="M306" s="192"/>
      <c r="N306" s="19"/>
      <c r="O306" s="192"/>
      <c r="P306" s="134"/>
      <c r="Q306" s="19"/>
      <c r="R306" s="19"/>
      <c r="S306" s="196"/>
      <c r="T306" s="19"/>
      <c r="U306" s="19"/>
      <c r="V306" s="1"/>
      <c r="W306" s="1"/>
      <c r="X306" s="10"/>
      <c r="Y306" s="16"/>
    </row>
    <row r="307" spans="6:25" x14ac:dyDescent="0.2">
      <c r="F307" s="841"/>
      <c r="G307" s="841"/>
      <c r="H307" s="842"/>
      <c r="I307" s="1"/>
      <c r="J307" s="1"/>
      <c r="K307" s="11"/>
      <c r="L307" s="19"/>
      <c r="M307" s="192"/>
      <c r="N307" s="19"/>
      <c r="O307" s="192"/>
      <c r="P307" s="134"/>
      <c r="Q307" s="19"/>
      <c r="R307" s="19"/>
      <c r="S307" s="196"/>
      <c r="T307" s="19"/>
      <c r="U307" s="19"/>
      <c r="V307" s="1"/>
      <c r="W307" s="1"/>
      <c r="X307" s="10"/>
      <c r="Y307" s="16"/>
    </row>
    <row r="308" spans="6:25" x14ac:dyDescent="0.2">
      <c r="F308" s="841"/>
      <c r="G308" s="841"/>
      <c r="H308" s="842"/>
      <c r="I308" s="1"/>
      <c r="J308" s="1"/>
      <c r="K308" s="11"/>
      <c r="L308" s="19"/>
      <c r="M308" s="192"/>
      <c r="N308" s="19"/>
      <c r="O308" s="192"/>
      <c r="P308" s="134"/>
      <c r="Q308" s="19"/>
      <c r="R308" s="19"/>
      <c r="S308" s="196"/>
      <c r="T308" s="19"/>
      <c r="U308" s="19"/>
      <c r="V308" s="1"/>
      <c r="W308" s="1"/>
      <c r="X308" s="10"/>
      <c r="Y308" s="16"/>
    </row>
    <row r="309" spans="6:25" x14ac:dyDescent="0.2">
      <c r="F309" s="841"/>
      <c r="G309" s="841"/>
      <c r="H309" s="842"/>
      <c r="I309" s="1"/>
      <c r="J309" s="1"/>
      <c r="K309" s="11"/>
      <c r="L309" s="19"/>
      <c r="M309" s="192"/>
      <c r="N309" s="19"/>
      <c r="O309" s="192"/>
      <c r="P309" s="134"/>
      <c r="Q309" s="19"/>
      <c r="R309" s="19"/>
      <c r="S309" s="196"/>
      <c r="T309" s="19"/>
      <c r="U309" s="19"/>
      <c r="V309" s="1"/>
      <c r="W309" s="1"/>
      <c r="X309" s="10"/>
      <c r="Y309" s="16"/>
    </row>
    <row r="310" spans="6:25" x14ac:dyDescent="0.2">
      <c r="F310" s="841"/>
      <c r="G310" s="841"/>
      <c r="H310" s="842"/>
      <c r="I310" s="1"/>
      <c r="J310" s="1"/>
      <c r="K310" s="11"/>
      <c r="L310" s="19"/>
      <c r="M310" s="192"/>
      <c r="N310" s="19"/>
      <c r="O310" s="192"/>
      <c r="P310" s="134"/>
      <c r="Q310" s="19"/>
      <c r="R310" s="19"/>
      <c r="S310" s="196"/>
      <c r="T310" s="19"/>
      <c r="U310" s="19"/>
      <c r="V310" s="1"/>
      <c r="W310" s="1"/>
      <c r="X310" s="10"/>
      <c r="Y310" s="16"/>
    </row>
    <row r="311" spans="6:25" x14ac:dyDescent="0.2">
      <c r="F311" s="841"/>
      <c r="G311" s="841"/>
      <c r="H311" s="842"/>
      <c r="I311" s="1"/>
      <c r="J311" s="1"/>
      <c r="K311" s="11"/>
      <c r="L311" s="19"/>
      <c r="M311" s="192"/>
      <c r="N311" s="19"/>
      <c r="O311" s="192"/>
      <c r="P311" s="134"/>
      <c r="Q311" s="19"/>
      <c r="R311" s="19"/>
      <c r="S311" s="196"/>
      <c r="T311" s="19"/>
      <c r="U311" s="19"/>
      <c r="V311" s="1"/>
      <c r="W311" s="1"/>
      <c r="X311" s="10"/>
      <c r="Y311" s="16"/>
    </row>
    <row r="312" spans="6:25" x14ac:dyDescent="0.2">
      <c r="F312" s="841"/>
      <c r="G312" s="841"/>
      <c r="H312" s="842"/>
      <c r="I312" s="1"/>
      <c r="J312" s="1"/>
      <c r="K312" s="11"/>
      <c r="L312" s="19"/>
      <c r="M312" s="192"/>
      <c r="N312" s="19"/>
      <c r="O312" s="192"/>
      <c r="P312" s="134"/>
      <c r="Q312" s="19"/>
      <c r="R312" s="19"/>
      <c r="S312" s="196"/>
      <c r="T312" s="19"/>
      <c r="U312" s="19"/>
      <c r="V312" s="1"/>
      <c r="W312" s="1"/>
      <c r="X312" s="10"/>
      <c r="Y312" s="16"/>
    </row>
    <row r="313" spans="6:25" x14ac:dyDescent="0.2">
      <c r="F313" s="841"/>
      <c r="G313" s="841"/>
      <c r="H313" s="842"/>
      <c r="I313" s="1"/>
      <c r="J313" s="1"/>
      <c r="K313" s="11"/>
      <c r="L313" s="19"/>
      <c r="M313" s="192"/>
      <c r="N313" s="19"/>
      <c r="O313" s="192"/>
      <c r="P313" s="134"/>
      <c r="Q313" s="19"/>
      <c r="R313" s="19"/>
      <c r="S313" s="196"/>
      <c r="T313" s="19"/>
      <c r="U313" s="19"/>
      <c r="V313" s="1"/>
      <c r="W313" s="1"/>
      <c r="X313" s="10"/>
      <c r="Y313" s="16"/>
    </row>
    <row r="314" spans="6:25" x14ac:dyDescent="0.2">
      <c r="F314" s="841"/>
      <c r="G314" s="841"/>
      <c r="H314" s="842"/>
      <c r="I314" s="1"/>
      <c r="J314" s="1"/>
      <c r="K314" s="11"/>
      <c r="L314" s="19"/>
      <c r="M314" s="192"/>
      <c r="N314" s="19"/>
      <c r="O314" s="192"/>
      <c r="P314" s="134"/>
      <c r="Q314" s="19"/>
      <c r="R314" s="19"/>
      <c r="S314" s="196"/>
      <c r="T314" s="19"/>
      <c r="U314" s="19"/>
      <c r="V314" s="1"/>
      <c r="W314" s="1"/>
      <c r="X314" s="10"/>
      <c r="Y314" s="16"/>
    </row>
    <row r="315" spans="6:25" x14ac:dyDescent="0.2">
      <c r="F315" s="841"/>
      <c r="G315" s="841"/>
      <c r="H315" s="842"/>
      <c r="I315" s="1"/>
      <c r="J315" s="1"/>
      <c r="K315" s="11"/>
      <c r="L315" s="19"/>
      <c r="M315" s="192"/>
      <c r="N315" s="19"/>
      <c r="O315" s="192"/>
      <c r="P315" s="134"/>
      <c r="Q315" s="19"/>
      <c r="R315" s="19"/>
      <c r="S315" s="196"/>
      <c r="T315" s="19"/>
      <c r="U315" s="19"/>
      <c r="V315" s="1"/>
      <c r="W315" s="1"/>
      <c r="X315" s="10"/>
      <c r="Y315" s="16"/>
    </row>
    <row r="316" spans="6:25" x14ac:dyDescent="0.2">
      <c r="F316" s="841"/>
      <c r="G316" s="841"/>
      <c r="H316" s="842"/>
      <c r="I316" s="1"/>
      <c r="J316" s="1"/>
      <c r="K316" s="11"/>
      <c r="L316" s="19"/>
      <c r="M316" s="192"/>
      <c r="N316" s="19"/>
      <c r="O316" s="192"/>
      <c r="P316" s="134"/>
      <c r="Q316" s="19"/>
      <c r="R316" s="19"/>
      <c r="S316" s="196"/>
      <c r="T316" s="19"/>
      <c r="U316" s="19"/>
      <c r="V316" s="1"/>
      <c r="W316" s="1"/>
      <c r="X316" s="10"/>
      <c r="Y316" s="16"/>
    </row>
    <row r="317" spans="6:25" x14ac:dyDescent="0.2">
      <c r="F317" s="841"/>
      <c r="G317" s="841"/>
      <c r="H317" s="842"/>
      <c r="I317" s="1"/>
      <c r="J317" s="1"/>
      <c r="K317" s="11"/>
      <c r="L317" s="19"/>
      <c r="M317" s="192"/>
      <c r="N317" s="19"/>
      <c r="O317" s="192"/>
      <c r="P317" s="134"/>
      <c r="Q317" s="19"/>
      <c r="R317" s="19"/>
      <c r="S317" s="196"/>
      <c r="T317" s="19"/>
      <c r="U317" s="19"/>
      <c r="V317" s="1"/>
      <c r="W317" s="1"/>
      <c r="X317" s="10"/>
      <c r="Y317" s="16"/>
    </row>
    <row r="318" spans="6:25" x14ac:dyDescent="0.2">
      <c r="F318" s="841"/>
      <c r="G318" s="841"/>
      <c r="H318" s="842"/>
      <c r="I318" s="1"/>
      <c r="J318" s="1"/>
      <c r="K318" s="11"/>
      <c r="L318" s="19"/>
      <c r="M318" s="192"/>
      <c r="N318" s="19"/>
      <c r="O318" s="192"/>
      <c r="P318" s="134"/>
      <c r="Q318" s="19"/>
      <c r="R318" s="19"/>
      <c r="S318" s="196"/>
      <c r="T318" s="19"/>
      <c r="U318" s="19"/>
      <c r="V318" s="1"/>
      <c r="W318" s="1"/>
      <c r="X318" s="10"/>
      <c r="Y318" s="16"/>
    </row>
    <row r="319" spans="6:25" x14ac:dyDescent="0.2">
      <c r="F319" s="841"/>
      <c r="G319" s="841"/>
      <c r="H319" s="842"/>
      <c r="I319" s="1"/>
      <c r="J319" s="1"/>
      <c r="K319" s="11"/>
      <c r="L319" s="19"/>
      <c r="M319" s="192"/>
      <c r="N319" s="19"/>
      <c r="O319" s="192"/>
      <c r="P319" s="134"/>
      <c r="Q319" s="19"/>
      <c r="R319" s="19"/>
      <c r="S319" s="196"/>
      <c r="T319" s="19"/>
      <c r="U319" s="19"/>
      <c r="V319" s="1"/>
      <c r="W319" s="1"/>
      <c r="X319" s="10"/>
      <c r="Y319" s="16"/>
    </row>
    <row r="320" spans="6:25" x14ac:dyDescent="0.2">
      <c r="F320" s="841"/>
      <c r="G320" s="841"/>
      <c r="H320" s="842"/>
      <c r="I320" s="1"/>
      <c r="J320" s="1"/>
      <c r="K320" s="11"/>
      <c r="L320" s="19"/>
      <c r="M320" s="192"/>
      <c r="N320" s="19"/>
      <c r="O320" s="192"/>
      <c r="P320" s="134"/>
      <c r="Q320" s="19"/>
      <c r="R320" s="19"/>
      <c r="S320" s="196"/>
      <c r="T320" s="19"/>
      <c r="U320" s="19"/>
      <c r="V320" s="1"/>
      <c r="W320" s="1"/>
      <c r="X320" s="10"/>
      <c r="Y320" s="16"/>
    </row>
    <row r="321" spans="6:25" x14ac:dyDescent="0.2">
      <c r="F321" s="841"/>
      <c r="G321" s="841"/>
      <c r="H321" s="842"/>
      <c r="I321" s="1"/>
      <c r="J321" s="1"/>
      <c r="K321" s="11"/>
      <c r="L321" s="19"/>
      <c r="M321" s="192"/>
      <c r="N321" s="19"/>
      <c r="O321" s="192"/>
      <c r="P321" s="134"/>
      <c r="Q321" s="19"/>
      <c r="R321" s="19"/>
      <c r="S321" s="196"/>
      <c r="T321" s="19"/>
      <c r="U321" s="19"/>
      <c r="V321" s="1"/>
      <c r="W321" s="1"/>
      <c r="X321" s="10"/>
      <c r="Y321" s="16"/>
    </row>
    <row r="322" spans="6:25" x14ac:dyDescent="0.2">
      <c r="F322" s="841"/>
      <c r="G322" s="841"/>
      <c r="H322" s="842"/>
      <c r="I322" s="1"/>
      <c r="J322" s="1"/>
      <c r="K322" s="11"/>
      <c r="L322" s="19"/>
      <c r="M322" s="192"/>
      <c r="N322" s="19"/>
      <c r="O322" s="192"/>
      <c r="P322" s="134"/>
      <c r="Q322" s="19"/>
      <c r="R322" s="19"/>
      <c r="S322" s="196"/>
      <c r="T322" s="19"/>
      <c r="U322" s="19"/>
      <c r="V322" s="1"/>
      <c r="W322" s="1"/>
      <c r="X322" s="10"/>
      <c r="Y322" s="16"/>
    </row>
    <row r="323" spans="6:25" x14ac:dyDescent="0.2">
      <c r="F323" s="841"/>
      <c r="G323" s="841"/>
      <c r="H323" s="842"/>
      <c r="I323" s="1"/>
      <c r="J323" s="1"/>
      <c r="K323" s="11"/>
      <c r="L323" s="19"/>
      <c r="M323" s="192"/>
      <c r="N323" s="19"/>
      <c r="O323" s="192"/>
      <c r="P323" s="134"/>
      <c r="Q323" s="19"/>
      <c r="R323" s="19"/>
      <c r="S323" s="196"/>
      <c r="T323" s="19"/>
      <c r="U323" s="19"/>
      <c r="V323" s="1"/>
      <c r="W323" s="1"/>
      <c r="X323" s="10"/>
      <c r="Y323" s="16"/>
    </row>
    <row r="324" spans="6:25" x14ac:dyDescent="0.2">
      <c r="F324" s="841"/>
      <c r="G324" s="841"/>
      <c r="H324" s="842"/>
      <c r="I324" s="1"/>
      <c r="J324" s="1"/>
      <c r="K324" s="11"/>
      <c r="L324" s="19"/>
      <c r="M324" s="192"/>
      <c r="N324" s="19"/>
      <c r="O324" s="192"/>
      <c r="P324" s="134"/>
      <c r="Q324" s="19"/>
      <c r="R324" s="19"/>
      <c r="S324" s="196"/>
      <c r="T324" s="19"/>
      <c r="U324" s="19"/>
      <c r="V324" s="1"/>
      <c r="W324" s="1"/>
      <c r="X324" s="10"/>
      <c r="Y324" s="16"/>
    </row>
    <row r="325" spans="6:25" x14ac:dyDescent="0.2">
      <c r="F325" s="841"/>
      <c r="G325" s="841"/>
      <c r="H325" s="842"/>
      <c r="I325" s="1"/>
      <c r="J325" s="1"/>
      <c r="K325" s="11"/>
      <c r="L325" s="19"/>
      <c r="M325" s="192"/>
      <c r="N325" s="19"/>
      <c r="O325" s="192"/>
      <c r="P325" s="134"/>
      <c r="Q325" s="19"/>
      <c r="R325" s="19"/>
      <c r="S325" s="196"/>
      <c r="T325" s="19"/>
      <c r="U325" s="19"/>
      <c r="V325" s="1"/>
      <c r="W325" s="1"/>
      <c r="X325" s="10"/>
      <c r="Y325" s="16"/>
    </row>
    <row r="326" spans="6:25" x14ac:dyDescent="0.2">
      <c r="F326" s="841"/>
      <c r="G326" s="841"/>
      <c r="H326" s="842"/>
      <c r="I326" s="1"/>
      <c r="J326" s="1"/>
      <c r="K326" s="11"/>
      <c r="L326" s="19"/>
      <c r="M326" s="192"/>
      <c r="N326" s="19"/>
      <c r="O326" s="192"/>
      <c r="P326" s="134"/>
      <c r="Q326" s="19"/>
      <c r="R326" s="19"/>
      <c r="S326" s="196"/>
      <c r="T326" s="19"/>
      <c r="U326" s="19"/>
      <c r="V326" s="1"/>
      <c r="W326" s="1"/>
      <c r="X326" s="10"/>
      <c r="Y326" s="16"/>
    </row>
    <row r="327" spans="6:25" x14ac:dyDescent="0.2">
      <c r="F327" s="841"/>
      <c r="G327" s="841"/>
      <c r="H327" s="842"/>
      <c r="I327" s="1"/>
      <c r="J327" s="1"/>
      <c r="K327" s="11"/>
      <c r="L327" s="19"/>
      <c r="M327" s="192"/>
      <c r="N327" s="19"/>
      <c r="O327" s="192"/>
      <c r="P327" s="134"/>
      <c r="Q327" s="19"/>
      <c r="R327" s="19"/>
      <c r="S327" s="196"/>
      <c r="T327" s="19"/>
      <c r="U327" s="19"/>
      <c r="V327" s="1"/>
      <c r="W327" s="1"/>
      <c r="X327" s="10"/>
      <c r="Y327" s="16"/>
    </row>
    <row r="328" spans="6:25" x14ac:dyDescent="0.2">
      <c r="F328" s="841"/>
      <c r="G328" s="841"/>
      <c r="H328" s="842"/>
      <c r="I328" s="1"/>
      <c r="J328" s="1"/>
      <c r="K328" s="11"/>
      <c r="L328" s="19"/>
      <c r="M328" s="192"/>
      <c r="N328" s="19"/>
      <c r="O328" s="192"/>
      <c r="P328" s="134"/>
      <c r="Q328" s="19"/>
      <c r="R328" s="19"/>
      <c r="S328" s="196"/>
      <c r="T328" s="19"/>
      <c r="U328" s="19"/>
      <c r="V328" s="1"/>
      <c r="W328" s="1"/>
      <c r="X328" s="10"/>
      <c r="Y328" s="16"/>
    </row>
    <row r="329" spans="6:25" x14ac:dyDescent="0.2">
      <c r="F329" s="841"/>
      <c r="G329" s="841"/>
      <c r="H329" s="842"/>
      <c r="I329" s="1"/>
      <c r="J329" s="1"/>
      <c r="K329" s="11"/>
      <c r="L329" s="19"/>
      <c r="M329" s="192"/>
      <c r="N329" s="19"/>
      <c r="O329" s="192"/>
      <c r="P329" s="134"/>
      <c r="Q329" s="19"/>
      <c r="R329" s="19"/>
      <c r="S329" s="196"/>
      <c r="T329" s="19"/>
      <c r="U329" s="19"/>
      <c r="V329" s="1"/>
      <c r="W329" s="1"/>
      <c r="X329" s="10"/>
      <c r="Y329" s="16"/>
    </row>
    <row r="330" spans="6:25" x14ac:dyDescent="0.2">
      <c r="F330" s="841"/>
      <c r="G330" s="841"/>
      <c r="H330" s="842"/>
      <c r="I330" s="1"/>
      <c r="J330" s="1"/>
      <c r="K330" s="11"/>
      <c r="L330" s="19"/>
      <c r="M330" s="192"/>
      <c r="N330" s="19"/>
      <c r="O330" s="192"/>
      <c r="P330" s="134"/>
      <c r="Q330" s="19"/>
      <c r="R330" s="19"/>
      <c r="S330" s="196"/>
      <c r="T330" s="19"/>
      <c r="U330" s="19"/>
      <c r="V330" s="1"/>
      <c r="W330" s="1"/>
      <c r="X330" s="10"/>
      <c r="Y330" s="16"/>
    </row>
    <row r="331" spans="6:25" x14ac:dyDescent="0.2">
      <c r="F331" s="841"/>
      <c r="G331" s="841"/>
      <c r="H331" s="842"/>
      <c r="I331" s="1"/>
      <c r="J331" s="1"/>
      <c r="K331" s="11"/>
      <c r="L331" s="19"/>
      <c r="M331" s="192"/>
      <c r="N331" s="19"/>
      <c r="O331" s="192"/>
      <c r="P331" s="134"/>
      <c r="Q331" s="19"/>
      <c r="R331" s="19"/>
      <c r="S331" s="196"/>
      <c r="T331" s="19"/>
      <c r="U331" s="19"/>
      <c r="V331" s="1"/>
      <c r="W331" s="1"/>
      <c r="X331" s="10"/>
      <c r="Y331" s="16"/>
    </row>
    <row r="332" spans="6:25" x14ac:dyDescent="0.2">
      <c r="F332" s="841"/>
      <c r="G332" s="841"/>
      <c r="H332" s="842"/>
      <c r="I332" s="1"/>
      <c r="J332" s="1"/>
      <c r="K332" s="11"/>
      <c r="L332" s="19"/>
      <c r="M332" s="192"/>
      <c r="N332" s="19"/>
      <c r="O332" s="192"/>
      <c r="P332" s="134"/>
      <c r="Q332" s="19"/>
      <c r="R332" s="19"/>
      <c r="S332" s="196"/>
      <c r="T332" s="19"/>
      <c r="U332" s="19"/>
      <c r="V332" s="1"/>
      <c r="W332" s="1"/>
      <c r="X332" s="10"/>
      <c r="Y332" s="16"/>
    </row>
    <row r="333" spans="6:25" x14ac:dyDescent="0.2">
      <c r="F333" s="841"/>
      <c r="G333" s="841"/>
      <c r="H333" s="842"/>
      <c r="I333" s="1"/>
      <c r="J333" s="1"/>
      <c r="K333" s="11"/>
      <c r="L333" s="19"/>
      <c r="M333" s="192"/>
      <c r="N333" s="19"/>
      <c r="O333" s="192"/>
      <c r="P333" s="134"/>
      <c r="Q333" s="19"/>
      <c r="R333" s="19"/>
      <c r="S333" s="196"/>
      <c r="T333" s="19"/>
      <c r="U333" s="19"/>
      <c r="V333" s="1"/>
      <c r="W333" s="1"/>
      <c r="X333" s="10"/>
      <c r="Y333" s="16"/>
    </row>
    <row r="334" spans="6:25" x14ac:dyDescent="0.2">
      <c r="F334" s="841"/>
      <c r="G334" s="841"/>
      <c r="H334" s="842"/>
      <c r="I334" s="1"/>
      <c r="J334" s="1"/>
      <c r="K334" s="11"/>
      <c r="L334" s="19"/>
      <c r="M334" s="192"/>
      <c r="N334" s="19"/>
      <c r="O334" s="192"/>
      <c r="P334" s="134"/>
      <c r="Q334" s="19"/>
      <c r="R334" s="19"/>
      <c r="S334" s="196"/>
      <c r="T334" s="19"/>
      <c r="U334" s="19"/>
      <c r="V334" s="1"/>
      <c r="W334" s="1"/>
      <c r="X334" s="10"/>
      <c r="Y334" s="16"/>
    </row>
    <row r="335" spans="6:25" x14ac:dyDescent="0.2">
      <c r="F335" s="841"/>
      <c r="G335" s="841"/>
      <c r="H335" s="842"/>
      <c r="I335" s="1"/>
      <c r="J335" s="1"/>
      <c r="K335" s="11"/>
      <c r="L335" s="19"/>
      <c r="M335" s="192"/>
      <c r="N335" s="19"/>
      <c r="O335" s="192"/>
      <c r="P335" s="134"/>
      <c r="Q335" s="19"/>
      <c r="R335" s="19"/>
      <c r="S335" s="196"/>
      <c r="T335" s="19"/>
      <c r="U335" s="19"/>
      <c r="V335" s="1"/>
      <c r="W335" s="1"/>
      <c r="X335" s="10"/>
      <c r="Y335" s="16"/>
    </row>
    <row r="336" spans="6:25" x14ac:dyDescent="0.2">
      <c r="F336" s="841"/>
      <c r="G336" s="841"/>
      <c r="H336" s="842"/>
      <c r="I336" s="1"/>
      <c r="J336" s="1"/>
      <c r="K336" s="11"/>
      <c r="L336" s="19"/>
      <c r="M336" s="192"/>
      <c r="N336" s="19"/>
      <c r="O336" s="192"/>
      <c r="P336" s="134"/>
      <c r="Q336" s="19"/>
      <c r="R336" s="19"/>
      <c r="S336" s="196"/>
      <c r="T336" s="19"/>
      <c r="U336" s="19"/>
      <c r="V336" s="1"/>
      <c r="W336" s="1"/>
      <c r="X336" s="10"/>
      <c r="Y336" s="16"/>
    </row>
    <row r="337" spans="6:25" x14ac:dyDescent="0.2">
      <c r="F337" s="841"/>
      <c r="G337" s="841"/>
      <c r="H337" s="842"/>
      <c r="I337" s="1"/>
      <c r="J337" s="1"/>
      <c r="K337" s="11"/>
      <c r="L337" s="19"/>
      <c r="M337" s="192"/>
      <c r="N337" s="19"/>
      <c r="O337" s="192"/>
      <c r="P337" s="134"/>
      <c r="Q337" s="19"/>
      <c r="R337" s="19"/>
      <c r="S337" s="196"/>
      <c r="T337" s="19"/>
      <c r="U337" s="19"/>
      <c r="V337" s="1"/>
      <c r="W337" s="1"/>
      <c r="X337" s="10"/>
      <c r="Y337" s="16"/>
    </row>
    <row r="338" spans="6:25" x14ac:dyDescent="0.2">
      <c r="F338" s="841"/>
      <c r="G338" s="841"/>
      <c r="H338" s="842"/>
      <c r="I338" s="1"/>
      <c r="J338" s="1"/>
      <c r="K338" s="11"/>
      <c r="L338" s="19"/>
      <c r="M338" s="192"/>
      <c r="N338" s="19"/>
      <c r="O338" s="192"/>
      <c r="P338" s="134"/>
      <c r="Q338" s="19"/>
      <c r="R338" s="19"/>
      <c r="S338" s="196"/>
      <c r="T338" s="19"/>
      <c r="U338" s="19"/>
      <c r="V338" s="1"/>
      <c r="W338" s="1"/>
      <c r="X338" s="10"/>
      <c r="Y338" s="16"/>
    </row>
    <row r="339" spans="6:25" x14ac:dyDescent="0.2">
      <c r="F339" s="841"/>
      <c r="G339" s="841"/>
      <c r="H339" s="842"/>
      <c r="I339" s="1"/>
      <c r="J339" s="1"/>
      <c r="K339" s="11"/>
      <c r="L339" s="19"/>
      <c r="M339" s="192"/>
      <c r="N339" s="19"/>
      <c r="O339" s="192"/>
      <c r="P339" s="134"/>
      <c r="Q339" s="19"/>
      <c r="R339" s="19"/>
      <c r="S339" s="196"/>
      <c r="T339" s="19"/>
      <c r="U339" s="19"/>
      <c r="V339" s="1"/>
      <c r="W339" s="1"/>
      <c r="X339" s="10"/>
      <c r="Y339" s="16"/>
    </row>
    <row r="340" spans="6:25" x14ac:dyDescent="0.2">
      <c r="F340" s="841"/>
      <c r="G340" s="841"/>
      <c r="H340" s="842"/>
      <c r="I340" s="1"/>
      <c r="J340" s="1"/>
      <c r="K340" s="11"/>
      <c r="L340" s="19"/>
      <c r="M340" s="192"/>
      <c r="N340" s="19"/>
      <c r="O340" s="192"/>
      <c r="P340" s="134"/>
      <c r="Q340" s="19"/>
      <c r="R340" s="19"/>
      <c r="S340" s="196"/>
      <c r="T340" s="19"/>
      <c r="U340" s="19"/>
      <c r="V340" s="1"/>
      <c r="W340" s="1"/>
      <c r="X340" s="10"/>
      <c r="Y340" s="16"/>
    </row>
    <row r="341" spans="6:25" x14ac:dyDescent="0.2">
      <c r="F341" s="841"/>
      <c r="G341" s="841"/>
      <c r="H341" s="842"/>
      <c r="I341" s="1"/>
      <c r="J341" s="1"/>
      <c r="K341" s="11"/>
      <c r="L341" s="19"/>
      <c r="M341" s="192"/>
      <c r="N341" s="19"/>
      <c r="O341" s="192"/>
      <c r="P341" s="134"/>
      <c r="Q341" s="19"/>
      <c r="R341" s="19"/>
      <c r="S341" s="196"/>
      <c r="T341" s="19"/>
      <c r="U341" s="19"/>
      <c r="V341" s="1"/>
      <c r="W341" s="1"/>
      <c r="X341" s="10"/>
      <c r="Y341" s="16"/>
    </row>
    <row r="342" spans="6:25" x14ac:dyDescent="0.2">
      <c r="F342" s="841"/>
      <c r="G342" s="841"/>
      <c r="H342" s="842"/>
      <c r="I342" s="1"/>
      <c r="J342" s="1"/>
      <c r="K342" s="11"/>
      <c r="L342" s="19"/>
      <c r="M342" s="192"/>
      <c r="N342" s="19"/>
      <c r="O342" s="192"/>
      <c r="P342" s="134"/>
      <c r="Q342" s="19"/>
      <c r="R342" s="19"/>
      <c r="S342" s="196"/>
      <c r="T342" s="19"/>
      <c r="U342" s="19"/>
      <c r="V342" s="1"/>
      <c r="W342" s="1"/>
      <c r="X342" s="10"/>
      <c r="Y342" s="16"/>
    </row>
    <row r="343" spans="6:25" x14ac:dyDescent="0.2">
      <c r="F343" s="841"/>
      <c r="G343" s="841"/>
      <c r="H343" s="842"/>
      <c r="I343" s="1"/>
      <c r="J343" s="1"/>
      <c r="K343" s="11"/>
      <c r="L343" s="19"/>
      <c r="M343" s="192"/>
      <c r="N343" s="19"/>
      <c r="O343" s="192"/>
      <c r="P343" s="134"/>
      <c r="Q343" s="19"/>
      <c r="R343" s="19"/>
      <c r="S343" s="196"/>
      <c r="T343" s="19"/>
      <c r="U343" s="19"/>
      <c r="V343" s="1"/>
      <c r="W343" s="1"/>
      <c r="X343" s="10"/>
      <c r="Y343" s="16"/>
    </row>
    <row r="344" spans="6:25" x14ac:dyDescent="0.2">
      <c r="F344" s="841"/>
      <c r="G344" s="841"/>
      <c r="H344" s="842"/>
      <c r="I344" s="1"/>
      <c r="J344" s="1"/>
      <c r="K344" s="11"/>
      <c r="L344" s="19"/>
      <c r="M344" s="192"/>
      <c r="N344" s="19"/>
      <c r="O344" s="192"/>
      <c r="P344" s="134"/>
      <c r="Q344" s="19"/>
      <c r="R344" s="19"/>
      <c r="S344" s="196"/>
      <c r="T344" s="19"/>
      <c r="U344" s="19"/>
      <c r="V344" s="1"/>
      <c r="W344" s="1"/>
      <c r="X344" s="10"/>
      <c r="Y344" s="16"/>
    </row>
    <row r="345" spans="6:25" x14ac:dyDescent="0.2">
      <c r="F345" s="841"/>
      <c r="G345" s="841"/>
      <c r="H345" s="842"/>
      <c r="I345" s="1"/>
      <c r="J345" s="1"/>
      <c r="K345" s="11"/>
      <c r="L345" s="19"/>
      <c r="M345" s="192"/>
      <c r="N345" s="19"/>
      <c r="O345" s="192"/>
      <c r="P345" s="134"/>
      <c r="Q345" s="19"/>
      <c r="R345" s="19"/>
      <c r="S345" s="196"/>
      <c r="T345" s="19"/>
      <c r="U345" s="19"/>
      <c r="V345" s="1"/>
      <c r="W345" s="1"/>
      <c r="X345" s="10"/>
      <c r="Y345" s="16"/>
    </row>
    <row r="346" spans="6:25" x14ac:dyDescent="0.2">
      <c r="F346" s="841"/>
      <c r="G346" s="841"/>
      <c r="H346" s="842"/>
      <c r="I346" s="1"/>
      <c r="J346" s="1"/>
      <c r="K346" s="11"/>
      <c r="L346" s="19"/>
      <c r="M346" s="192"/>
      <c r="N346" s="19"/>
      <c r="O346" s="192"/>
      <c r="P346" s="134"/>
      <c r="Q346" s="19"/>
      <c r="R346" s="19"/>
      <c r="S346" s="196"/>
      <c r="T346" s="19"/>
      <c r="U346" s="19"/>
      <c r="V346" s="1"/>
      <c r="W346" s="1"/>
      <c r="X346" s="10"/>
      <c r="Y346" s="16"/>
    </row>
    <row r="347" spans="6:25" x14ac:dyDescent="0.2">
      <c r="F347" s="841"/>
      <c r="G347" s="841"/>
      <c r="H347" s="842"/>
      <c r="I347" s="1"/>
      <c r="J347" s="1"/>
      <c r="K347" s="11"/>
      <c r="L347" s="19"/>
      <c r="M347" s="192"/>
      <c r="N347" s="19"/>
      <c r="O347" s="192"/>
      <c r="P347" s="134"/>
      <c r="Q347" s="19"/>
      <c r="R347" s="19"/>
      <c r="S347" s="196"/>
      <c r="T347" s="19"/>
      <c r="U347" s="19"/>
      <c r="V347" s="1"/>
      <c r="W347" s="1"/>
      <c r="X347" s="10"/>
      <c r="Y347" s="16"/>
    </row>
    <row r="348" spans="6:25" x14ac:dyDescent="0.2">
      <c r="F348" s="841"/>
      <c r="G348" s="841"/>
      <c r="H348" s="842"/>
      <c r="I348" s="1"/>
      <c r="J348" s="1"/>
      <c r="K348" s="11"/>
      <c r="L348" s="19"/>
      <c r="M348" s="192"/>
      <c r="N348" s="19"/>
      <c r="O348" s="192"/>
      <c r="P348" s="134"/>
      <c r="Q348" s="19"/>
      <c r="R348" s="19"/>
      <c r="S348" s="196"/>
      <c r="T348" s="19"/>
      <c r="U348" s="19"/>
      <c r="V348" s="1"/>
      <c r="W348" s="1"/>
      <c r="X348" s="10"/>
      <c r="Y348" s="16"/>
    </row>
    <row r="349" spans="6:25" x14ac:dyDescent="0.2">
      <c r="F349" s="841"/>
      <c r="G349" s="841"/>
      <c r="H349" s="842"/>
      <c r="I349" s="1"/>
      <c r="J349" s="1"/>
      <c r="K349" s="11"/>
      <c r="L349" s="19"/>
      <c r="M349" s="192"/>
      <c r="N349" s="19"/>
      <c r="O349" s="192"/>
      <c r="P349" s="134"/>
      <c r="Q349" s="19"/>
      <c r="R349" s="19"/>
      <c r="S349" s="196"/>
      <c r="T349" s="19"/>
      <c r="U349" s="19"/>
      <c r="V349" s="1"/>
      <c r="W349" s="1"/>
      <c r="X349" s="10"/>
      <c r="Y349" s="16"/>
    </row>
    <row r="350" spans="6:25" x14ac:dyDescent="0.2">
      <c r="F350" s="841"/>
      <c r="G350" s="841"/>
      <c r="H350" s="842"/>
      <c r="I350" s="1"/>
      <c r="J350" s="1"/>
      <c r="K350" s="11"/>
      <c r="L350" s="19"/>
      <c r="M350" s="192"/>
      <c r="N350" s="19"/>
      <c r="O350" s="192"/>
      <c r="P350" s="134"/>
      <c r="Q350" s="19"/>
      <c r="R350" s="19"/>
      <c r="S350" s="196"/>
      <c r="T350" s="19"/>
      <c r="U350" s="19"/>
      <c r="V350" s="1"/>
      <c r="W350" s="1"/>
      <c r="X350" s="10"/>
      <c r="Y350" s="16"/>
    </row>
    <row r="351" spans="6:25" x14ac:dyDescent="0.2">
      <c r="F351" s="841"/>
      <c r="G351" s="841"/>
      <c r="H351" s="842"/>
      <c r="I351" s="1"/>
      <c r="J351" s="1"/>
      <c r="K351" s="11"/>
      <c r="L351" s="19"/>
      <c r="M351" s="192"/>
      <c r="N351" s="19"/>
      <c r="O351" s="192"/>
      <c r="P351" s="134"/>
      <c r="Q351" s="19"/>
      <c r="R351" s="19"/>
      <c r="S351" s="196"/>
      <c r="T351" s="19"/>
      <c r="U351" s="19"/>
      <c r="V351" s="1"/>
      <c r="W351" s="1"/>
      <c r="X351" s="10"/>
      <c r="Y351" s="16"/>
    </row>
    <row r="352" spans="6:25" x14ac:dyDescent="0.2">
      <c r="F352" s="841"/>
      <c r="G352" s="841"/>
      <c r="H352" s="842"/>
      <c r="I352" s="1"/>
      <c r="J352" s="1"/>
      <c r="K352" s="11"/>
      <c r="L352" s="19"/>
      <c r="M352" s="192"/>
      <c r="N352" s="19"/>
      <c r="O352" s="192"/>
      <c r="P352" s="134"/>
      <c r="Q352" s="19"/>
      <c r="R352" s="19"/>
      <c r="S352" s="196"/>
      <c r="T352" s="19"/>
      <c r="U352" s="19"/>
      <c r="V352" s="1"/>
      <c r="W352" s="1"/>
      <c r="X352" s="10"/>
      <c r="Y352" s="16"/>
    </row>
    <row r="353" spans="6:25" x14ac:dyDescent="0.2">
      <c r="F353" s="841"/>
      <c r="G353" s="841"/>
      <c r="H353" s="842"/>
      <c r="I353" s="1"/>
      <c r="J353" s="1"/>
      <c r="K353" s="11"/>
      <c r="L353" s="19"/>
      <c r="M353" s="192"/>
      <c r="N353" s="19"/>
      <c r="O353" s="192"/>
      <c r="P353" s="134"/>
      <c r="Q353" s="19"/>
      <c r="R353" s="19"/>
      <c r="S353" s="196"/>
      <c r="T353" s="19"/>
      <c r="U353" s="19"/>
      <c r="V353" s="1"/>
      <c r="W353" s="1"/>
      <c r="X353" s="10"/>
      <c r="Y353" s="16"/>
    </row>
    <row r="354" spans="6:25" x14ac:dyDescent="0.2">
      <c r="F354" s="841"/>
      <c r="G354" s="841"/>
      <c r="H354" s="842"/>
      <c r="I354" s="1"/>
      <c r="J354" s="1"/>
      <c r="K354" s="11"/>
      <c r="L354" s="19"/>
      <c r="M354" s="192"/>
      <c r="N354" s="19"/>
      <c r="O354" s="192"/>
      <c r="P354" s="134"/>
      <c r="Q354" s="19"/>
      <c r="R354" s="19"/>
      <c r="S354" s="196"/>
      <c r="T354" s="19"/>
      <c r="U354" s="19"/>
      <c r="V354" s="1"/>
      <c r="W354" s="1"/>
      <c r="X354" s="10"/>
      <c r="Y354" s="16"/>
    </row>
    <row r="355" spans="6:25" x14ac:dyDescent="0.2">
      <c r="F355" s="841"/>
      <c r="G355" s="841"/>
      <c r="H355" s="842"/>
      <c r="I355" s="1"/>
      <c r="J355" s="1"/>
      <c r="K355" s="11"/>
      <c r="L355" s="19"/>
      <c r="M355" s="192"/>
      <c r="N355" s="19"/>
      <c r="O355" s="192"/>
      <c r="P355" s="134"/>
      <c r="Q355" s="19"/>
      <c r="R355" s="19"/>
      <c r="S355" s="196"/>
      <c r="T355" s="19"/>
      <c r="U355" s="19"/>
      <c r="V355" s="1"/>
      <c r="W355" s="1"/>
      <c r="X355" s="10"/>
      <c r="Y355" s="16"/>
    </row>
    <row r="356" spans="6:25" x14ac:dyDescent="0.2">
      <c r="F356" s="841"/>
      <c r="G356" s="841"/>
      <c r="H356" s="842"/>
      <c r="I356" s="1"/>
      <c r="J356" s="1"/>
      <c r="K356" s="11"/>
      <c r="L356" s="19"/>
      <c r="M356" s="192"/>
      <c r="N356" s="19"/>
      <c r="O356" s="192"/>
      <c r="P356" s="134"/>
      <c r="Q356" s="19"/>
      <c r="R356" s="19"/>
      <c r="S356" s="196"/>
      <c r="T356" s="19"/>
      <c r="U356" s="19"/>
      <c r="V356" s="1"/>
      <c r="W356" s="1"/>
      <c r="X356" s="10"/>
      <c r="Y356" s="16"/>
    </row>
    <row r="357" spans="6:25" x14ac:dyDescent="0.2">
      <c r="F357" s="841"/>
      <c r="G357" s="841"/>
      <c r="H357" s="842"/>
      <c r="I357" s="1"/>
      <c r="J357" s="1"/>
      <c r="K357" s="11"/>
      <c r="L357" s="19"/>
      <c r="M357" s="192"/>
      <c r="N357" s="19"/>
      <c r="O357" s="192"/>
      <c r="P357" s="134"/>
      <c r="Q357" s="19"/>
      <c r="R357" s="19"/>
      <c r="S357" s="196"/>
      <c r="T357" s="19"/>
      <c r="U357" s="19"/>
      <c r="V357" s="1"/>
      <c r="W357" s="1"/>
      <c r="X357" s="10"/>
      <c r="Y357" s="16"/>
    </row>
    <row r="358" spans="6:25" x14ac:dyDescent="0.2">
      <c r="F358" s="841"/>
      <c r="G358" s="841"/>
      <c r="H358" s="842"/>
      <c r="I358" s="1"/>
      <c r="J358" s="1"/>
      <c r="K358" s="11"/>
      <c r="L358" s="19"/>
      <c r="M358" s="192"/>
      <c r="N358" s="19"/>
      <c r="O358" s="192"/>
      <c r="P358" s="134"/>
      <c r="Q358" s="19"/>
      <c r="R358" s="19"/>
      <c r="S358" s="196"/>
      <c r="T358" s="19"/>
      <c r="U358" s="19"/>
      <c r="V358" s="1"/>
      <c r="W358" s="1"/>
      <c r="X358" s="10"/>
      <c r="Y358" s="16"/>
    </row>
    <row r="359" spans="6:25" x14ac:dyDescent="0.2">
      <c r="F359" s="841"/>
      <c r="G359" s="841"/>
      <c r="H359" s="842"/>
      <c r="I359" s="1"/>
      <c r="J359" s="1"/>
      <c r="K359" s="11"/>
      <c r="L359" s="19"/>
      <c r="M359" s="192"/>
      <c r="N359" s="19"/>
      <c r="O359" s="192"/>
      <c r="P359" s="134"/>
      <c r="Q359" s="19"/>
      <c r="R359" s="19"/>
      <c r="S359" s="196"/>
      <c r="T359" s="19"/>
      <c r="U359" s="19"/>
      <c r="V359" s="1"/>
      <c r="W359" s="1"/>
      <c r="X359" s="10"/>
      <c r="Y359" s="16"/>
    </row>
    <row r="360" spans="6:25" x14ac:dyDescent="0.2">
      <c r="F360" s="841"/>
      <c r="G360" s="841"/>
      <c r="H360" s="842"/>
      <c r="I360" s="1"/>
      <c r="J360" s="1"/>
      <c r="K360" s="11"/>
      <c r="L360" s="19"/>
      <c r="M360" s="192"/>
      <c r="N360" s="19"/>
      <c r="O360" s="192"/>
      <c r="P360" s="134"/>
      <c r="Q360" s="19"/>
      <c r="R360" s="19"/>
      <c r="S360" s="196"/>
      <c r="T360" s="19"/>
      <c r="U360" s="19"/>
      <c r="V360" s="1"/>
      <c r="W360" s="1"/>
      <c r="X360" s="10"/>
      <c r="Y360" s="16"/>
    </row>
    <row r="361" spans="6:25" x14ac:dyDescent="0.2">
      <c r="F361" s="841"/>
      <c r="G361" s="841"/>
      <c r="H361" s="842"/>
      <c r="I361" s="1"/>
      <c r="J361" s="1"/>
      <c r="K361" s="11"/>
      <c r="L361" s="19"/>
      <c r="M361" s="192"/>
      <c r="N361" s="19"/>
      <c r="O361" s="192"/>
      <c r="P361" s="134"/>
      <c r="Q361" s="19"/>
      <c r="R361" s="19"/>
      <c r="S361" s="196"/>
      <c r="T361" s="19"/>
      <c r="U361" s="19"/>
      <c r="V361" s="1"/>
      <c r="W361" s="1"/>
      <c r="X361" s="10"/>
      <c r="Y361" s="16"/>
    </row>
    <row r="362" spans="6:25" x14ac:dyDescent="0.2">
      <c r="F362" s="841"/>
      <c r="G362" s="841"/>
      <c r="H362" s="842"/>
      <c r="I362" s="1"/>
      <c r="J362" s="1"/>
      <c r="K362" s="11"/>
      <c r="L362" s="19"/>
      <c r="M362" s="192"/>
      <c r="N362" s="19"/>
      <c r="O362" s="192"/>
      <c r="P362" s="134"/>
      <c r="Q362" s="19"/>
      <c r="R362" s="19"/>
      <c r="S362" s="196"/>
      <c r="T362" s="19"/>
      <c r="U362" s="19"/>
      <c r="V362" s="1"/>
      <c r="W362" s="1"/>
      <c r="X362" s="10"/>
      <c r="Y362" s="16"/>
    </row>
    <row r="363" spans="6:25" x14ac:dyDescent="0.2">
      <c r="F363" s="841"/>
      <c r="G363" s="841"/>
      <c r="H363" s="842"/>
      <c r="I363" s="1"/>
      <c r="J363" s="1"/>
      <c r="K363" s="11"/>
      <c r="L363" s="19"/>
      <c r="M363" s="192"/>
      <c r="N363" s="19"/>
      <c r="O363" s="192"/>
      <c r="P363" s="134"/>
      <c r="Q363" s="19"/>
      <c r="R363" s="19"/>
      <c r="S363" s="196"/>
      <c r="T363" s="19"/>
      <c r="U363" s="19"/>
      <c r="V363" s="1"/>
      <c r="W363" s="1"/>
      <c r="X363" s="10"/>
      <c r="Y363" s="16"/>
    </row>
    <row r="364" spans="6:25" x14ac:dyDescent="0.2">
      <c r="F364" s="841"/>
      <c r="G364" s="841"/>
      <c r="H364" s="842"/>
      <c r="I364" s="1"/>
      <c r="J364" s="1"/>
      <c r="K364" s="11"/>
      <c r="L364" s="19"/>
      <c r="M364" s="192"/>
      <c r="N364" s="19"/>
      <c r="O364" s="192"/>
      <c r="P364" s="134"/>
      <c r="Q364" s="19"/>
      <c r="R364" s="19"/>
      <c r="S364" s="196"/>
      <c r="T364" s="19"/>
      <c r="U364" s="19"/>
      <c r="V364" s="1"/>
      <c r="W364" s="1"/>
      <c r="X364" s="10"/>
      <c r="Y364" s="16"/>
    </row>
    <row r="365" spans="6:25" x14ac:dyDescent="0.2">
      <c r="F365" s="841"/>
      <c r="G365" s="841"/>
      <c r="H365" s="842"/>
      <c r="I365" s="1"/>
      <c r="J365" s="1"/>
      <c r="K365" s="11"/>
      <c r="L365" s="19"/>
      <c r="M365" s="192"/>
      <c r="N365" s="19"/>
      <c r="O365" s="192"/>
      <c r="P365" s="134"/>
      <c r="Q365" s="19"/>
      <c r="R365" s="19"/>
      <c r="S365" s="196"/>
      <c r="T365" s="19"/>
      <c r="U365" s="19"/>
      <c r="V365" s="1"/>
      <c r="W365" s="1"/>
      <c r="X365" s="10"/>
      <c r="Y365" s="16"/>
    </row>
    <row r="366" spans="6:25" x14ac:dyDescent="0.2">
      <c r="F366" s="841"/>
      <c r="G366" s="841"/>
      <c r="H366" s="842"/>
      <c r="I366" s="1"/>
      <c r="J366" s="1"/>
      <c r="K366" s="11"/>
      <c r="L366" s="19"/>
      <c r="M366" s="192"/>
      <c r="N366" s="19"/>
      <c r="O366" s="192"/>
      <c r="P366" s="134"/>
      <c r="Q366" s="19"/>
      <c r="R366" s="19"/>
      <c r="S366" s="196"/>
      <c r="T366" s="19"/>
      <c r="U366" s="19"/>
      <c r="V366" s="1"/>
      <c r="W366" s="1"/>
      <c r="X366" s="10"/>
      <c r="Y366" s="16"/>
    </row>
    <row r="367" spans="6:25" x14ac:dyDescent="0.2">
      <c r="F367" s="841"/>
      <c r="G367" s="841"/>
      <c r="H367" s="842"/>
      <c r="I367" s="1"/>
      <c r="J367" s="1"/>
      <c r="K367" s="11"/>
      <c r="L367" s="19"/>
      <c r="M367" s="192"/>
      <c r="N367" s="19"/>
      <c r="O367" s="192"/>
      <c r="P367" s="134"/>
      <c r="Q367" s="19"/>
      <c r="R367" s="19"/>
      <c r="S367" s="196"/>
      <c r="T367" s="19"/>
      <c r="U367" s="19"/>
      <c r="V367" s="1"/>
      <c r="W367" s="1"/>
      <c r="X367" s="10"/>
      <c r="Y367" s="16"/>
    </row>
    <row r="368" spans="6:25" x14ac:dyDescent="0.2">
      <c r="F368" s="841"/>
      <c r="G368" s="841"/>
      <c r="H368" s="842"/>
      <c r="I368" s="1"/>
      <c r="J368" s="1"/>
      <c r="K368" s="11"/>
      <c r="L368" s="19"/>
      <c r="M368" s="192"/>
      <c r="N368" s="19"/>
      <c r="O368" s="192"/>
      <c r="P368" s="134"/>
      <c r="Q368" s="19"/>
      <c r="R368" s="19"/>
      <c r="S368" s="196"/>
      <c r="T368" s="19"/>
      <c r="U368" s="19"/>
      <c r="V368" s="1"/>
      <c r="W368" s="1"/>
      <c r="X368" s="10"/>
      <c r="Y368" s="16"/>
    </row>
    <row r="369" spans="6:25" x14ac:dyDescent="0.2">
      <c r="F369" s="841"/>
      <c r="G369" s="841"/>
      <c r="H369" s="842"/>
      <c r="I369" s="1"/>
      <c r="J369" s="1"/>
      <c r="K369" s="11"/>
      <c r="L369" s="19"/>
      <c r="M369" s="192"/>
      <c r="N369" s="19"/>
      <c r="O369" s="192"/>
      <c r="P369" s="134"/>
      <c r="Q369" s="19"/>
      <c r="R369" s="19"/>
      <c r="S369" s="196"/>
      <c r="T369" s="19"/>
      <c r="U369" s="19"/>
      <c r="V369" s="1"/>
      <c r="W369" s="1"/>
      <c r="X369" s="10"/>
      <c r="Y369" s="16"/>
    </row>
    <row r="370" spans="6:25" x14ac:dyDescent="0.2">
      <c r="F370" s="841"/>
      <c r="G370" s="841"/>
      <c r="H370" s="842"/>
      <c r="I370" s="1"/>
      <c r="J370" s="1"/>
      <c r="K370" s="11"/>
      <c r="L370" s="19"/>
      <c r="M370" s="192"/>
      <c r="N370" s="19"/>
      <c r="O370" s="192"/>
      <c r="P370" s="134"/>
      <c r="Q370" s="19"/>
      <c r="R370" s="19"/>
      <c r="S370" s="196"/>
      <c r="T370" s="19"/>
      <c r="U370" s="19"/>
      <c r="V370" s="1"/>
      <c r="W370" s="1"/>
      <c r="X370" s="10"/>
      <c r="Y370" s="16"/>
    </row>
    <row r="371" spans="6:25" x14ac:dyDescent="0.2">
      <c r="F371" s="841"/>
      <c r="G371" s="841"/>
      <c r="H371" s="842"/>
      <c r="I371" s="1"/>
      <c r="J371" s="1"/>
      <c r="K371" s="11"/>
      <c r="L371" s="19"/>
      <c r="M371" s="192"/>
      <c r="N371" s="19"/>
      <c r="O371" s="192"/>
      <c r="P371" s="134"/>
      <c r="Q371" s="19"/>
      <c r="R371" s="19"/>
      <c r="S371" s="196"/>
      <c r="T371" s="19"/>
      <c r="U371" s="19"/>
      <c r="V371" s="1"/>
      <c r="W371" s="1"/>
      <c r="X371" s="10"/>
      <c r="Y371" s="16"/>
    </row>
    <row r="372" spans="6:25" x14ac:dyDescent="0.2">
      <c r="F372" s="841"/>
      <c r="G372" s="841"/>
      <c r="H372" s="842"/>
      <c r="I372" s="1"/>
      <c r="J372" s="1"/>
      <c r="K372" s="11"/>
      <c r="L372" s="19"/>
      <c r="M372" s="192"/>
      <c r="N372" s="19"/>
      <c r="O372" s="192"/>
      <c r="P372" s="134"/>
      <c r="Q372" s="19"/>
      <c r="R372" s="19"/>
      <c r="S372" s="196"/>
      <c r="T372" s="19"/>
      <c r="U372" s="19"/>
      <c r="V372" s="1"/>
      <c r="W372" s="1"/>
      <c r="X372" s="10"/>
      <c r="Y372" s="16"/>
    </row>
    <row r="373" spans="6:25" x14ac:dyDescent="0.2">
      <c r="F373" s="841"/>
      <c r="G373" s="841"/>
      <c r="H373" s="842"/>
      <c r="I373" s="1"/>
      <c r="J373" s="1"/>
      <c r="K373" s="11"/>
      <c r="L373" s="19"/>
      <c r="M373" s="192"/>
      <c r="N373" s="19"/>
      <c r="O373" s="192"/>
      <c r="P373" s="134"/>
      <c r="Q373" s="19"/>
      <c r="R373" s="19"/>
      <c r="S373" s="196"/>
      <c r="T373" s="19"/>
      <c r="U373" s="19"/>
      <c r="V373" s="1"/>
      <c r="W373" s="1"/>
      <c r="X373" s="10"/>
      <c r="Y373" s="16"/>
    </row>
    <row r="374" spans="6:25" x14ac:dyDescent="0.2">
      <c r="F374" s="841"/>
      <c r="G374" s="841"/>
      <c r="H374" s="842"/>
      <c r="I374" s="1"/>
      <c r="J374" s="1"/>
      <c r="K374" s="11"/>
      <c r="L374" s="19"/>
      <c r="M374" s="192"/>
      <c r="N374" s="19"/>
      <c r="O374" s="192"/>
      <c r="P374" s="134"/>
      <c r="Q374" s="19"/>
      <c r="R374" s="19"/>
      <c r="S374" s="196"/>
      <c r="T374" s="19"/>
      <c r="U374" s="19"/>
      <c r="V374" s="1"/>
      <c r="W374" s="1"/>
      <c r="X374" s="10"/>
      <c r="Y374" s="16"/>
    </row>
    <row r="375" spans="6:25" x14ac:dyDescent="0.2">
      <c r="F375" s="841"/>
      <c r="G375" s="841"/>
      <c r="H375" s="842"/>
      <c r="I375" s="1"/>
      <c r="J375" s="1"/>
      <c r="K375" s="11"/>
      <c r="L375" s="19"/>
      <c r="M375" s="192"/>
      <c r="N375" s="19"/>
      <c r="O375" s="192"/>
      <c r="P375" s="134"/>
      <c r="Q375" s="19"/>
      <c r="R375" s="19"/>
      <c r="S375" s="196"/>
      <c r="T375" s="19"/>
      <c r="U375" s="19"/>
      <c r="V375" s="1"/>
      <c r="W375" s="1"/>
      <c r="X375" s="10"/>
      <c r="Y375" s="16"/>
    </row>
    <row r="376" spans="6:25" x14ac:dyDescent="0.2">
      <c r="F376" s="841"/>
      <c r="G376" s="841"/>
      <c r="H376" s="842"/>
      <c r="I376" s="1"/>
      <c r="J376" s="1"/>
      <c r="K376" s="11"/>
      <c r="L376" s="19"/>
      <c r="M376" s="192"/>
      <c r="N376" s="19"/>
      <c r="O376" s="192"/>
      <c r="P376" s="134"/>
      <c r="Q376" s="19"/>
      <c r="R376" s="19"/>
      <c r="S376" s="196"/>
      <c r="T376" s="19"/>
      <c r="U376" s="19"/>
      <c r="V376" s="1"/>
      <c r="W376" s="1"/>
      <c r="X376" s="10"/>
      <c r="Y376" s="16"/>
    </row>
    <row r="377" spans="6:25" x14ac:dyDescent="0.2">
      <c r="F377" s="841"/>
      <c r="G377" s="841"/>
      <c r="H377" s="842"/>
      <c r="I377" s="1"/>
      <c r="J377" s="1"/>
      <c r="K377" s="11"/>
      <c r="L377" s="19"/>
      <c r="M377" s="192"/>
      <c r="N377" s="19"/>
      <c r="O377" s="192"/>
      <c r="P377" s="134"/>
      <c r="Q377" s="19"/>
      <c r="R377" s="19"/>
      <c r="S377" s="196"/>
      <c r="T377" s="19"/>
      <c r="U377" s="19"/>
      <c r="V377" s="1"/>
      <c r="W377" s="1"/>
      <c r="X377" s="10"/>
      <c r="Y377" s="16"/>
    </row>
    <row r="378" spans="6:25" x14ac:dyDescent="0.2">
      <c r="F378" s="841"/>
      <c r="G378" s="841"/>
      <c r="H378" s="842"/>
      <c r="I378" s="1"/>
      <c r="J378" s="1"/>
      <c r="K378" s="11"/>
      <c r="L378" s="19"/>
      <c r="M378" s="192"/>
      <c r="N378" s="19"/>
      <c r="O378" s="192"/>
      <c r="P378" s="134"/>
      <c r="Q378" s="19"/>
      <c r="R378" s="19"/>
      <c r="S378" s="196"/>
      <c r="T378" s="19"/>
      <c r="U378" s="19"/>
      <c r="V378" s="1"/>
      <c r="W378" s="1"/>
      <c r="X378" s="10"/>
      <c r="Y378" s="16"/>
    </row>
    <row r="379" spans="6:25" x14ac:dyDescent="0.2">
      <c r="F379" s="841"/>
      <c r="G379" s="841"/>
      <c r="H379" s="842"/>
      <c r="I379" s="1"/>
      <c r="J379" s="1"/>
      <c r="K379" s="11"/>
      <c r="L379" s="19"/>
      <c r="M379" s="192"/>
      <c r="N379" s="19"/>
      <c r="O379" s="192"/>
      <c r="P379" s="134"/>
      <c r="Q379" s="19"/>
      <c r="R379" s="19"/>
      <c r="S379" s="196"/>
      <c r="T379" s="19"/>
      <c r="U379" s="19"/>
      <c r="V379" s="1"/>
      <c r="W379" s="1"/>
      <c r="X379" s="10"/>
      <c r="Y379" s="16"/>
    </row>
    <row r="380" spans="6:25" x14ac:dyDescent="0.2">
      <c r="F380" s="841"/>
      <c r="G380" s="841"/>
      <c r="H380" s="842"/>
      <c r="I380" s="1"/>
      <c r="J380" s="1"/>
      <c r="K380" s="11"/>
      <c r="L380" s="19"/>
      <c r="M380" s="192"/>
      <c r="N380" s="19"/>
      <c r="O380" s="192"/>
      <c r="P380" s="134"/>
      <c r="Q380" s="19"/>
      <c r="R380" s="19"/>
      <c r="S380" s="196"/>
      <c r="T380" s="19"/>
      <c r="U380" s="19"/>
      <c r="V380" s="1"/>
      <c r="W380" s="1"/>
      <c r="X380" s="10"/>
      <c r="Y380" s="16"/>
    </row>
    <row r="381" spans="6:25" x14ac:dyDescent="0.2">
      <c r="F381" s="841"/>
      <c r="G381" s="841"/>
      <c r="H381" s="842"/>
      <c r="I381" s="1"/>
      <c r="J381" s="1"/>
      <c r="K381" s="11"/>
      <c r="L381" s="19"/>
      <c r="M381" s="192"/>
      <c r="N381" s="19"/>
      <c r="O381" s="192"/>
      <c r="P381" s="134"/>
      <c r="Q381" s="19"/>
      <c r="R381" s="19"/>
      <c r="S381" s="196"/>
      <c r="T381" s="19"/>
      <c r="U381" s="19"/>
      <c r="V381" s="1"/>
      <c r="W381" s="1"/>
      <c r="X381" s="10"/>
      <c r="Y381" s="16"/>
    </row>
    <row r="382" spans="6:25" x14ac:dyDescent="0.2">
      <c r="F382" s="841"/>
      <c r="G382" s="841"/>
      <c r="H382" s="842"/>
      <c r="I382" s="1"/>
      <c r="J382" s="1"/>
      <c r="K382" s="11"/>
      <c r="L382" s="19"/>
      <c r="M382" s="192"/>
      <c r="N382" s="19"/>
      <c r="O382" s="192"/>
      <c r="P382" s="134"/>
      <c r="Q382" s="19"/>
      <c r="R382" s="19"/>
      <c r="S382" s="196"/>
      <c r="T382" s="19"/>
      <c r="U382" s="19"/>
      <c r="V382" s="1"/>
      <c r="W382" s="1"/>
      <c r="X382" s="10"/>
      <c r="Y382" s="16"/>
    </row>
    <row r="383" spans="6:25" x14ac:dyDescent="0.2">
      <c r="F383" s="841"/>
      <c r="G383" s="841"/>
      <c r="H383" s="842"/>
      <c r="I383" s="1"/>
      <c r="J383" s="1"/>
      <c r="K383" s="11"/>
      <c r="L383" s="19"/>
      <c r="M383" s="192"/>
      <c r="N383" s="19"/>
      <c r="O383" s="192"/>
      <c r="P383" s="134"/>
      <c r="Q383" s="19"/>
      <c r="R383" s="19"/>
      <c r="S383" s="196"/>
      <c r="T383" s="19"/>
      <c r="U383" s="19"/>
      <c r="V383" s="1"/>
      <c r="W383" s="1"/>
      <c r="X383" s="10"/>
      <c r="Y383" s="16"/>
    </row>
    <row r="384" spans="6:25" x14ac:dyDescent="0.2">
      <c r="F384" s="841"/>
      <c r="G384" s="841"/>
      <c r="H384" s="842"/>
      <c r="I384" s="1"/>
      <c r="J384" s="1"/>
      <c r="K384" s="11"/>
      <c r="L384" s="19"/>
      <c r="M384" s="192"/>
      <c r="N384" s="19"/>
      <c r="O384" s="192"/>
      <c r="P384" s="134"/>
      <c r="Q384" s="19"/>
      <c r="R384" s="19"/>
      <c r="S384" s="196"/>
      <c r="T384" s="19"/>
      <c r="U384" s="19"/>
      <c r="V384" s="1"/>
      <c r="W384" s="1"/>
      <c r="X384" s="10"/>
      <c r="Y384" s="16"/>
    </row>
    <row r="385" spans="6:25" x14ac:dyDescent="0.2">
      <c r="F385" s="841"/>
      <c r="G385" s="841"/>
      <c r="H385" s="842"/>
      <c r="I385" s="1"/>
      <c r="J385" s="1"/>
      <c r="K385" s="11"/>
      <c r="L385" s="19"/>
      <c r="M385" s="192"/>
      <c r="N385" s="19"/>
      <c r="O385" s="192"/>
      <c r="P385" s="134"/>
      <c r="Q385" s="19"/>
      <c r="R385" s="19"/>
      <c r="S385" s="196"/>
      <c r="T385" s="19"/>
      <c r="U385" s="19"/>
      <c r="V385" s="1"/>
      <c r="W385" s="1"/>
      <c r="X385" s="10"/>
      <c r="Y385" s="16"/>
    </row>
    <row r="386" spans="6:25" x14ac:dyDescent="0.2">
      <c r="F386" s="841"/>
      <c r="G386" s="841"/>
      <c r="H386" s="842"/>
      <c r="I386" s="1"/>
      <c r="J386" s="1"/>
      <c r="K386" s="11"/>
      <c r="L386" s="19"/>
      <c r="M386" s="192"/>
      <c r="N386" s="19"/>
      <c r="O386" s="192"/>
      <c r="P386" s="134"/>
      <c r="Q386" s="19"/>
      <c r="R386" s="19"/>
      <c r="S386" s="196"/>
      <c r="T386" s="19"/>
      <c r="U386" s="19"/>
      <c r="V386" s="1"/>
      <c r="W386" s="1"/>
      <c r="X386" s="10"/>
      <c r="Y386" s="16"/>
    </row>
    <row r="387" spans="6:25" x14ac:dyDescent="0.2">
      <c r="F387" s="841"/>
      <c r="G387" s="841"/>
      <c r="H387" s="842"/>
      <c r="I387" s="1"/>
      <c r="J387" s="1"/>
      <c r="K387" s="11"/>
      <c r="L387" s="19"/>
      <c r="M387" s="192"/>
      <c r="N387" s="19"/>
      <c r="O387" s="192"/>
      <c r="P387" s="134"/>
      <c r="Q387" s="19"/>
      <c r="R387" s="19"/>
      <c r="S387" s="196"/>
      <c r="T387" s="19"/>
      <c r="U387" s="19"/>
      <c r="V387" s="1"/>
      <c r="W387" s="1"/>
      <c r="X387" s="10"/>
      <c r="Y387" s="16"/>
    </row>
    <row r="388" spans="6:25" x14ac:dyDescent="0.2">
      <c r="F388" s="841"/>
      <c r="G388" s="841"/>
      <c r="H388" s="842"/>
      <c r="I388" s="1"/>
      <c r="J388" s="1"/>
      <c r="K388" s="11"/>
      <c r="L388" s="19"/>
      <c r="M388" s="192"/>
      <c r="N388" s="19"/>
      <c r="O388" s="192"/>
      <c r="P388" s="134"/>
      <c r="Q388" s="19"/>
      <c r="R388" s="19"/>
      <c r="S388" s="196"/>
      <c r="T388" s="19"/>
      <c r="U388" s="19"/>
      <c r="V388" s="1"/>
      <c r="W388" s="1"/>
      <c r="X388" s="10"/>
      <c r="Y388" s="16"/>
    </row>
    <row r="389" spans="6:25" x14ac:dyDescent="0.2">
      <c r="F389" s="841"/>
      <c r="G389" s="841"/>
      <c r="H389" s="842"/>
      <c r="I389" s="1"/>
      <c r="J389" s="1"/>
      <c r="K389" s="11"/>
      <c r="L389" s="19"/>
      <c r="M389" s="192"/>
      <c r="N389" s="19"/>
      <c r="O389" s="192"/>
      <c r="P389" s="134"/>
      <c r="Q389" s="19"/>
      <c r="R389" s="19"/>
      <c r="S389" s="196"/>
      <c r="T389" s="19"/>
      <c r="U389" s="19"/>
      <c r="V389" s="1"/>
      <c r="W389" s="1"/>
      <c r="X389" s="10"/>
      <c r="Y389" s="16"/>
    </row>
    <row r="390" spans="6:25" x14ac:dyDescent="0.2">
      <c r="F390" s="841"/>
      <c r="G390" s="841"/>
      <c r="H390" s="842"/>
      <c r="I390" s="1"/>
      <c r="J390" s="1"/>
      <c r="K390" s="11"/>
      <c r="L390" s="19"/>
      <c r="M390" s="192"/>
      <c r="N390" s="19"/>
      <c r="O390" s="192"/>
      <c r="P390" s="134"/>
      <c r="Q390" s="19"/>
      <c r="R390" s="19"/>
      <c r="S390" s="196"/>
      <c r="T390" s="19"/>
      <c r="U390" s="19"/>
      <c r="V390" s="1"/>
      <c r="W390" s="1"/>
      <c r="X390" s="10"/>
      <c r="Y390" s="16"/>
    </row>
    <row r="391" spans="6:25" x14ac:dyDescent="0.2">
      <c r="F391" s="841"/>
      <c r="G391" s="841"/>
      <c r="H391" s="842"/>
      <c r="I391" s="1"/>
      <c r="J391" s="1"/>
      <c r="K391" s="11"/>
      <c r="L391" s="19"/>
      <c r="M391" s="192"/>
      <c r="N391" s="19"/>
      <c r="O391" s="192"/>
      <c r="P391" s="134"/>
      <c r="Q391" s="19"/>
      <c r="R391" s="19"/>
      <c r="S391" s="196"/>
      <c r="T391" s="19"/>
      <c r="U391" s="19"/>
      <c r="V391" s="1"/>
      <c r="W391" s="1"/>
      <c r="X391" s="10"/>
      <c r="Y391" s="16"/>
    </row>
    <row r="392" spans="6:25" x14ac:dyDescent="0.2">
      <c r="F392" s="841"/>
      <c r="G392" s="841"/>
      <c r="H392" s="842"/>
      <c r="I392" s="1"/>
      <c r="J392" s="1"/>
      <c r="K392" s="11"/>
      <c r="L392" s="19"/>
      <c r="M392" s="192"/>
      <c r="N392" s="19"/>
      <c r="O392" s="192"/>
      <c r="P392" s="134"/>
      <c r="Q392" s="19"/>
      <c r="R392" s="19"/>
      <c r="S392" s="196"/>
      <c r="T392" s="19"/>
      <c r="U392" s="19"/>
      <c r="V392" s="1"/>
      <c r="W392" s="1"/>
      <c r="X392" s="10"/>
      <c r="Y392" s="16"/>
    </row>
    <row r="393" spans="6:25" x14ac:dyDescent="0.2">
      <c r="F393" s="841"/>
      <c r="G393" s="841"/>
      <c r="H393" s="842"/>
      <c r="I393" s="1"/>
      <c r="J393" s="1"/>
      <c r="K393" s="11"/>
      <c r="L393" s="19"/>
      <c r="M393" s="192"/>
      <c r="N393" s="19"/>
      <c r="O393" s="192"/>
      <c r="P393" s="134"/>
      <c r="Q393" s="19"/>
      <c r="R393" s="19"/>
      <c r="S393" s="196"/>
      <c r="T393" s="19"/>
      <c r="U393" s="19"/>
      <c r="V393" s="1"/>
      <c r="W393" s="1"/>
      <c r="X393" s="10"/>
      <c r="Y393" s="16"/>
    </row>
    <row r="394" spans="6:25" x14ac:dyDescent="0.2">
      <c r="F394" s="841"/>
      <c r="G394" s="841"/>
      <c r="H394" s="842"/>
      <c r="I394" s="1"/>
      <c r="J394" s="1"/>
      <c r="K394" s="11"/>
      <c r="L394" s="19"/>
      <c r="M394" s="192"/>
      <c r="N394" s="19"/>
      <c r="O394" s="192"/>
      <c r="P394" s="134"/>
      <c r="Q394" s="19"/>
      <c r="R394" s="19"/>
      <c r="S394" s="196"/>
      <c r="T394" s="19"/>
      <c r="U394" s="19"/>
      <c r="V394" s="1"/>
      <c r="W394" s="1"/>
      <c r="X394" s="10"/>
      <c r="Y394" s="16"/>
    </row>
    <row r="395" spans="6:25" x14ac:dyDescent="0.2">
      <c r="F395" s="841"/>
      <c r="G395" s="841"/>
      <c r="H395" s="842"/>
      <c r="I395" s="1"/>
      <c r="J395" s="1"/>
      <c r="K395" s="11"/>
      <c r="L395" s="19"/>
      <c r="M395" s="192"/>
      <c r="N395" s="19"/>
      <c r="O395" s="192"/>
      <c r="P395" s="134"/>
      <c r="Q395" s="19"/>
      <c r="R395" s="19"/>
      <c r="S395" s="196"/>
      <c r="T395" s="19"/>
      <c r="U395" s="19"/>
      <c r="V395" s="1"/>
      <c r="W395" s="1"/>
      <c r="X395" s="10"/>
      <c r="Y395" s="16"/>
    </row>
    <row r="396" spans="6:25" x14ac:dyDescent="0.2">
      <c r="F396" s="841"/>
      <c r="G396" s="841"/>
      <c r="H396" s="842"/>
      <c r="I396" s="1"/>
      <c r="J396" s="1"/>
      <c r="K396" s="11"/>
      <c r="L396" s="19"/>
      <c r="M396" s="192"/>
      <c r="N396" s="19"/>
      <c r="O396" s="192"/>
      <c r="P396" s="134"/>
      <c r="Q396" s="19"/>
      <c r="R396" s="19"/>
      <c r="S396" s="196"/>
      <c r="T396" s="19"/>
      <c r="U396" s="19"/>
      <c r="V396" s="1"/>
      <c r="W396" s="1"/>
      <c r="X396" s="10"/>
      <c r="Y396" s="16"/>
    </row>
    <row r="397" spans="6:25" x14ac:dyDescent="0.2">
      <c r="F397" s="841"/>
      <c r="G397" s="841"/>
      <c r="H397" s="842"/>
      <c r="I397" s="1"/>
      <c r="J397" s="1"/>
      <c r="K397" s="11"/>
      <c r="L397" s="19"/>
      <c r="M397" s="192"/>
      <c r="N397" s="19"/>
      <c r="O397" s="192"/>
      <c r="P397" s="134"/>
      <c r="Q397" s="19"/>
      <c r="R397" s="19"/>
      <c r="S397" s="196"/>
      <c r="T397" s="19"/>
      <c r="U397" s="19"/>
      <c r="V397" s="1"/>
      <c r="W397" s="1"/>
      <c r="X397" s="10"/>
      <c r="Y397" s="16"/>
    </row>
    <row r="398" spans="6:25" x14ac:dyDescent="0.2">
      <c r="F398" s="841"/>
      <c r="G398" s="841"/>
      <c r="H398" s="842"/>
      <c r="I398" s="1"/>
      <c r="J398" s="1"/>
      <c r="K398" s="11"/>
      <c r="L398" s="19"/>
      <c r="M398" s="192"/>
      <c r="N398" s="19"/>
      <c r="O398" s="192"/>
      <c r="P398" s="134"/>
      <c r="Q398" s="19"/>
      <c r="R398" s="19"/>
      <c r="S398" s="196"/>
      <c r="T398" s="19"/>
      <c r="U398" s="19"/>
      <c r="V398" s="1"/>
      <c r="W398" s="1"/>
      <c r="X398" s="10"/>
      <c r="Y398" s="16"/>
    </row>
    <row r="399" spans="6:25" x14ac:dyDescent="0.2">
      <c r="F399" s="841"/>
      <c r="G399" s="841"/>
      <c r="H399" s="842"/>
      <c r="I399" s="1"/>
      <c r="J399" s="1"/>
      <c r="K399" s="11"/>
      <c r="L399" s="19"/>
      <c r="M399" s="192"/>
      <c r="N399" s="19"/>
      <c r="O399" s="192"/>
      <c r="P399" s="134"/>
      <c r="Q399" s="19"/>
      <c r="R399" s="19"/>
      <c r="S399" s="196"/>
      <c r="T399" s="19"/>
      <c r="U399" s="19"/>
      <c r="V399" s="1"/>
      <c r="W399" s="1"/>
      <c r="X399" s="10"/>
      <c r="Y399" s="16"/>
    </row>
    <row r="400" spans="6:25" x14ac:dyDescent="0.2">
      <c r="F400" s="841"/>
      <c r="G400" s="841"/>
      <c r="H400" s="842"/>
      <c r="I400" s="1"/>
      <c r="J400" s="1"/>
      <c r="K400" s="11"/>
      <c r="L400" s="19"/>
      <c r="M400" s="192"/>
      <c r="N400" s="19"/>
      <c r="O400" s="192"/>
      <c r="P400" s="134"/>
      <c r="Q400" s="19"/>
      <c r="R400" s="19"/>
      <c r="S400" s="196"/>
      <c r="T400" s="19"/>
      <c r="U400" s="19"/>
      <c r="V400" s="1"/>
      <c r="W400" s="1"/>
      <c r="X400" s="10"/>
      <c r="Y400" s="16"/>
    </row>
    <row r="401" spans="6:25" x14ac:dyDescent="0.2">
      <c r="F401" s="841"/>
      <c r="G401" s="841"/>
      <c r="H401" s="842"/>
      <c r="I401" s="1"/>
      <c r="J401" s="1"/>
      <c r="K401" s="11"/>
      <c r="L401" s="19"/>
      <c r="M401" s="192"/>
      <c r="N401" s="19"/>
      <c r="O401" s="192"/>
      <c r="P401" s="134"/>
      <c r="Q401" s="19"/>
      <c r="R401" s="19"/>
      <c r="S401" s="196"/>
      <c r="T401" s="19"/>
      <c r="U401" s="19"/>
      <c r="V401" s="1"/>
      <c r="W401" s="1"/>
      <c r="X401" s="10"/>
      <c r="Y401" s="16"/>
    </row>
    <row r="402" spans="6:25" x14ac:dyDescent="0.2">
      <c r="F402" s="841"/>
      <c r="G402" s="841"/>
      <c r="H402" s="842"/>
      <c r="I402" s="1"/>
      <c r="J402" s="1"/>
      <c r="K402" s="11"/>
      <c r="L402" s="19"/>
      <c r="M402" s="192"/>
      <c r="N402" s="19"/>
      <c r="O402" s="192"/>
      <c r="P402" s="134"/>
      <c r="Q402" s="19"/>
      <c r="R402" s="19"/>
      <c r="S402" s="196"/>
      <c r="T402" s="19"/>
      <c r="U402" s="19"/>
      <c r="V402" s="1"/>
      <c r="W402" s="1"/>
      <c r="X402" s="10"/>
      <c r="Y402" s="16"/>
    </row>
    <row r="403" spans="6:25" x14ac:dyDescent="0.2">
      <c r="F403" s="841"/>
      <c r="G403" s="841"/>
      <c r="H403" s="842"/>
      <c r="I403" s="1"/>
      <c r="J403" s="1"/>
      <c r="K403" s="11"/>
      <c r="L403" s="19"/>
      <c r="M403" s="192"/>
      <c r="N403" s="19"/>
      <c r="O403" s="192"/>
      <c r="P403" s="134"/>
      <c r="Q403" s="19"/>
      <c r="R403" s="19"/>
      <c r="S403" s="196"/>
      <c r="T403" s="19"/>
      <c r="U403" s="19"/>
      <c r="V403" s="1"/>
      <c r="W403" s="1"/>
      <c r="X403" s="10"/>
      <c r="Y403" s="16"/>
    </row>
    <row r="404" spans="6:25" x14ac:dyDescent="0.2">
      <c r="F404" s="841"/>
      <c r="G404" s="841"/>
      <c r="H404" s="842"/>
      <c r="I404" s="1"/>
      <c r="J404" s="1"/>
      <c r="K404" s="11"/>
      <c r="L404" s="19"/>
      <c r="M404" s="192"/>
      <c r="N404" s="19"/>
      <c r="O404" s="192"/>
      <c r="P404" s="134"/>
      <c r="Q404" s="19"/>
      <c r="R404" s="19"/>
      <c r="S404" s="196"/>
      <c r="T404" s="19"/>
      <c r="U404" s="19"/>
      <c r="V404" s="1"/>
      <c r="W404" s="1"/>
      <c r="X404" s="10"/>
      <c r="Y404" s="16"/>
    </row>
    <row r="405" spans="6:25" x14ac:dyDescent="0.2">
      <c r="F405" s="841"/>
      <c r="G405" s="841"/>
      <c r="H405" s="842"/>
      <c r="I405" s="1"/>
      <c r="J405" s="1"/>
      <c r="K405" s="11"/>
      <c r="L405" s="19"/>
      <c r="M405" s="192"/>
      <c r="N405" s="19"/>
      <c r="O405" s="192"/>
      <c r="P405" s="134"/>
      <c r="Q405" s="19"/>
      <c r="R405" s="19"/>
      <c r="S405" s="196"/>
      <c r="T405" s="19"/>
      <c r="U405" s="19"/>
      <c r="V405" s="1"/>
      <c r="W405" s="1"/>
      <c r="X405" s="10"/>
      <c r="Y405" s="16"/>
    </row>
    <row r="406" spans="6:25" x14ac:dyDescent="0.2">
      <c r="F406" s="841"/>
      <c r="G406" s="841"/>
      <c r="H406" s="842"/>
      <c r="I406" s="1"/>
      <c r="J406" s="1"/>
      <c r="K406" s="11"/>
      <c r="L406" s="19"/>
      <c r="M406" s="192"/>
      <c r="N406" s="19"/>
      <c r="O406" s="192"/>
      <c r="P406" s="134"/>
      <c r="Q406" s="19"/>
      <c r="R406" s="19"/>
      <c r="S406" s="196"/>
      <c r="T406" s="19"/>
      <c r="U406" s="19"/>
      <c r="V406" s="1"/>
      <c r="W406" s="1"/>
      <c r="X406" s="10"/>
      <c r="Y406" s="16"/>
    </row>
    <row r="407" spans="6:25" x14ac:dyDescent="0.2">
      <c r="F407" s="841"/>
      <c r="G407" s="841"/>
      <c r="H407" s="842"/>
      <c r="I407" s="1"/>
      <c r="J407" s="1"/>
      <c r="K407" s="11"/>
      <c r="L407" s="19"/>
      <c r="M407" s="192"/>
      <c r="N407" s="19"/>
      <c r="O407" s="192"/>
      <c r="P407" s="134"/>
      <c r="Q407" s="19"/>
      <c r="R407" s="19"/>
      <c r="S407" s="196"/>
      <c r="T407" s="19"/>
      <c r="U407" s="19"/>
      <c r="V407" s="1"/>
      <c r="W407" s="1"/>
      <c r="X407" s="10"/>
      <c r="Y407" s="16"/>
    </row>
    <row r="408" spans="6:25" x14ac:dyDescent="0.2">
      <c r="F408" s="841"/>
      <c r="G408" s="841"/>
      <c r="H408" s="842"/>
      <c r="I408" s="1"/>
      <c r="J408" s="1"/>
      <c r="K408" s="11"/>
      <c r="L408" s="19"/>
      <c r="M408" s="192"/>
      <c r="N408" s="19"/>
      <c r="O408" s="192"/>
      <c r="P408" s="134"/>
      <c r="Q408" s="19"/>
      <c r="R408" s="19"/>
      <c r="S408" s="196"/>
      <c r="T408" s="19"/>
      <c r="U408" s="19"/>
      <c r="V408" s="1"/>
      <c r="W408" s="1"/>
      <c r="X408" s="10"/>
      <c r="Y408" s="16"/>
    </row>
    <row r="409" spans="6:25" x14ac:dyDescent="0.2">
      <c r="F409" s="841"/>
      <c r="G409" s="841"/>
      <c r="H409" s="842"/>
      <c r="I409" s="1"/>
      <c r="J409" s="1"/>
      <c r="K409" s="11"/>
      <c r="L409" s="19"/>
      <c r="M409" s="192"/>
      <c r="N409" s="19"/>
      <c r="O409" s="192"/>
      <c r="P409" s="134"/>
      <c r="Q409" s="19"/>
      <c r="R409" s="19"/>
      <c r="S409" s="196"/>
      <c r="T409" s="19"/>
      <c r="U409" s="19"/>
      <c r="V409" s="1"/>
      <c r="W409" s="1"/>
      <c r="X409" s="10"/>
      <c r="Y409" s="16"/>
    </row>
    <row r="410" spans="6:25" x14ac:dyDescent="0.2">
      <c r="F410" s="841"/>
      <c r="G410" s="841"/>
      <c r="H410" s="842"/>
      <c r="I410" s="1"/>
      <c r="J410" s="1"/>
      <c r="K410" s="11"/>
      <c r="L410" s="19"/>
      <c r="M410" s="192"/>
      <c r="N410" s="19"/>
      <c r="O410" s="192"/>
      <c r="P410" s="134"/>
      <c r="Q410" s="19"/>
      <c r="R410" s="19"/>
      <c r="S410" s="196"/>
      <c r="T410" s="19"/>
      <c r="U410" s="19"/>
      <c r="V410" s="1"/>
      <c r="W410" s="1"/>
      <c r="X410" s="10"/>
      <c r="Y410" s="16"/>
    </row>
    <row r="411" spans="6:25" x14ac:dyDescent="0.2">
      <c r="F411" s="841"/>
      <c r="G411" s="841"/>
      <c r="H411" s="842"/>
      <c r="I411" s="1"/>
      <c r="J411" s="1"/>
      <c r="K411" s="11"/>
      <c r="L411" s="19"/>
      <c r="M411" s="192"/>
      <c r="N411" s="19"/>
      <c r="O411" s="192"/>
      <c r="P411" s="134"/>
      <c r="Q411" s="19"/>
      <c r="R411" s="19"/>
      <c r="S411" s="196"/>
      <c r="T411" s="19"/>
      <c r="U411" s="19"/>
      <c r="V411" s="1"/>
      <c r="W411" s="1"/>
      <c r="X411" s="10"/>
      <c r="Y411" s="16"/>
    </row>
    <row r="412" spans="6:25" x14ac:dyDescent="0.2">
      <c r="F412" s="841"/>
      <c r="G412" s="841"/>
      <c r="H412" s="842"/>
      <c r="I412" s="1"/>
      <c r="J412" s="1"/>
      <c r="K412" s="11"/>
      <c r="L412" s="19"/>
      <c r="M412" s="192"/>
      <c r="N412" s="19"/>
      <c r="O412" s="192"/>
      <c r="P412" s="134"/>
      <c r="Q412" s="19"/>
      <c r="R412" s="19"/>
      <c r="S412" s="196"/>
      <c r="T412" s="19"/>
      <c r="U412" s="19"/>
      <c r="V412" s="1"/>
      <c r="W412" s="1"/>
      <c r="X412" s="10"/>
      <c r="Y412" s="16"/>
    </row>
    <row r="413" spans="6:25" x14ac:dyDescent="0.2">
      <c r="F413" s="841"/>
      <c r="G413" s="841"/>
      <c r="H413" s="842"/>
      <c r="I413" s="1"/>
      <c r="J413" s="1"/>
      <c r="K413" s="11"/>
      <c r="L413" s="19"/>
      <c r="M413" s="192"/>
      <c r="N413" s="19"/>
      <c r="O413" s="192"/>
      <c r="P413" s="134"/>
      <c r="Q413" s="19"/>
      <c r="R413" s="19"/>
      <c r="S413" s="196"/>
      <c r="T413" s="19"/>
      <c r="U413" s="19"/>
      <c r="V413" s="1"/>
      <c r="W413" s="1"/>
      <c r="X413" s="10"/>
      <c r="Y413" s="16"/>
    </row>
    <row r="414" spans="6:25" x14ac:dyDescent="0.2">
      <c r="F414" s="841"/>
      <c r="G414" s="841"/>
      <c r="H414" s="842"/>
      <c r="I414" s="1"/>
      <c r="J414" s="1"/>
      <c r="K414" s="11"/>
      <c r="L414" s="19"/>
      <c r="M414" s="192"/>
      <c r="N414" s="19"/>
      <c r="O414" s="192"/>
      <c r="P414" s="134"/>
      <c r="Q414" s="19"/>
      <c r="R414" s="19"/>
      <c r="S414" s="196"/>
      <c r="T414" s="19"/>
      <c r="U414" s="19"/>
      <c r="V414" s="1"/>
      <c r="W414" s="1"/>
      <c r="X414" s="10"/>
      <c r="Y414" s="16"/>
    </row>
    <row r="415" spans="6:25" x14ac:dyDescent="0.2">
      <c r="F415" s="841"/>
      <c r="G415" s="841"/>
      <c r="H415" s="842"/>
      <c r="I415" s="1"/>
      <c r="J415" s="1"/>
      <c r="K415" s="11"/>
      <c r="L415" s="19"/>
      <c r="M415" s="192"/>
      <c r="N415" s="19"/>
      <c r="O415" s="192"/>
      <c r="P415" s="134"/>
      <c r="Q415" s="19"/>
      <c r="R415" s="19"/>
      <c r="S415" s="196"/>
      <c r="T415" s="19"/>
      <c r="U415" s="19"/>
      <c r="V415" s="1"/>
      <c r="W415" s="1"/>
      <c r="X415" s="10"/>
      <c r="Y415" s="16"/>
    </row>
    <row r="416" spans="6:25" x14ac:dyDescent="0.2">
      <c r="F416" s="841"/>
      <c r="G416" s="841"/>
      <c r="H416" s="842"/>
      <c r="I416" s="1"/>
      <c r="J416" s="1"/>
      <c r="K416" s="11"/>
      <c r="L416" s="19"/>
      <c r="M416" s="192"/>
      <c r="N416" s="19"/>
      <c r="O416" s="192"/>
      <c r="P416" s="134"/>
      <c r="Q416" s="19"/>
      <c r="R416" s="19"/>
      <c r="S416" s="196"/>
      <c r="T416" s="19"/>
      <c r="U416" s="19"/>
      <c r="V416" s="1"/>
      <c r="W416" s="1"/>
      <c r="X416" s="10"/>
      <c r="Y416" s="16"/>
    </row>
    <row r="417" spans="6:25" x14ac:dyDescent="0.2">
      <c r="F417" s="841"/>
      <c r="G417" s="841"/>
      <c r="H417" s="842"/>
      <c r="I417" s="1"/>
      <c r="J417" s="1"/>
      <c r="K417" s="11"/>
      <c r="L417" s="19"/>
      <c r="M417" s="192"/>
      <c r="N417" s="19"/>
      <c r="O417" s="192"/>
      <c r="P417" s="134"/>
      <c r="Q417" s="19"/>
      <c r="R417" s="19"/>
      <c r="S417" s="196"/>
      <c r="T417" s="19"/>
      <c r="U417" s="19"/>
      <c r="V417" s="1"/>
      <c r="W417" s="1"/>
      <c r="X417" s="10"/>
      <c r="Y417" s="16"/>
    </row>
    <row r="418" spans="6:25" x14ac:dyDescent="0.2">
      <c r="F418" s="841"/>
      <c r="G418" s="841"/>
      <c r="H418" s="842"/>
      <c r="I418" s="1"/>
      <c r="J418" s="1"/>
      <c r="K418" s="11"/>
      <c r="L418" s="19"/>
      <c r="M418" s="192"/>
      <c r="N418" s="19"/>
      <c r="O418" s="192"/>
      <c r="P418" s="134"/>
      <c r="Q418" s="19"/>
      <c r="R418" s="19"/>
      <c r="S418" s="196"/>
      <c r="T418" s="19"/>
      <c r="U418" s="19"/>
      <c r="V418" s="1"/>
      <c r="W418" s="1"/>
      <c r="X418" s="10"/>
      <c r="Y418" s="16"/>
    </row>
    <row r="419" spans="6:25" x14ac:dyDescent="0.2">
      <c r="F419" s="841"/>
      <c r="G419" s="841"/>
      <c r="H419" s="842"/>
      <c r="I419" s="1"/>
      <c r="J419" s="1"/>
      <c r="K419" s="11"/>
      <c r="L419" s="19"/>
      <c r="M419" s="192"/>
      <c r="N419" s="19"/>
      <c r="O419" s="192"/>
      <c r="P419" s="134"/>
      <c r="Q419" s="19"/>
      <c r="R419" s="19"/>
      <c r="S419" s="196"/>
      <c r="T419" s="19"/>
      <c r="U419" s="19"/>
      <c r="V419" s="1"/>
      <c r="W419" s="1"/>
      <c r="X419" s="10"/>
      <c r="Y419" s="16"/>
    </row>
    <row r="420" spans="6:25" x14ac:dyDescent="0.2">
      <c r="F420" s="841"/>
      <c r="G420" s="841"/>
      <c r="H420" s="842"/>
      <c r="I420" s="1"/>
      <c r="J420" s="1"/>
      <c r="K420" s="11"/>
      <c r="L420" s="19"/>
      <c r="M420" s="192"/>
      <c r="N420" s="19"/>
      <c r="O420" s="192"/>
      <c r="P420" s="134"/>
      <c r="Q420" s="19"/>
      <c r="R420" s="19"/>
      <c r="S420" s="196"/>
      <c r="T420" s="19"/>
      <c r="U420" s="19"/>
      <c r="V420" s="1"/>
      <c r="W420" s="1"/>
      <c r="X420" s="10"/>
      <c r="Y420" s="16"/>
    </row>
    <row r="421" spans="6:25" x14ac:dyDescent="0.2">
      <c r="F421" s="841"/>
      <c r="G421" s="841"/>
      <c r="H421" s="842"/>
      <c r="I421" s="1"/>
      <c r="J421" s="1"/>
      <c r="K421" s="11"/>
      <c r="L421" s="19"/>
      <c r="M421" s="192"/>
      <c r="N421" s="19"/>
      <c r="O421" s="192"/>
      <c r="P421" s="134"/>
      <c r="Q421" s="19"/>
      <c r="R421" s="19"/>
      <c r="S421" s="196"/>
      <c r="T421" s="19"/>
      <c r="U421" s="19"/>
      <c r="V421" s="1"/>
      <c r="W421" s="1"/>
      <c r="X421" s="10"/>
      <c r="Y421" s="16"/>
    </row>
    <row r="422" spans="6:25" x14ac:dyDescent="0.2">
      <c r="F422" s="841"/>
      <c r="G422" s="841"/>
      <c r="H422" s="842"/>
      <c r="I422" s="1"/>
      <c r="J422" s="1"/>
      <c r="K422" s="11"/>
      <c r="L422" s="19"/>
      <c r="M422" s="192"/>
      <c r="N422" s="19"/>
      <c r="O422" s="192"/>
      <c r="P422" s="134"/>
      <c r="Q422" s="19"/>
      <c r="R422" s="19"/>
      <c r="S422" s="196"/>
      <c r="T422" s="19"/>
      <c r="U422" s="19"/>
      <c r="V422" s="1"/>
      <c r="W422" s="1"/>
      <c r="X422" s="10"/>
      <c r="Y422" s="16"/>
    </row>
    <row r="423" spans="6:25" x14ac:dyDescent="0.2">
      <c r="F423" s="841"/>
      <c r="G423" s="841"/>
      <c r="H423" s="842"/>
      <c r="I423" s="1"/>
      <c r="J423" s="1"/>
      <c r="K423" s="11"/>
      <c r="L423" s="19"/>
      <c r="M423" s="192"/>
      <c r="N423" s="19"/>
      <c r="O423" s="192"/>
      <c r="P423" s="134"/>
      <c r="Q423" s="19"/>
      <c r="R423" s="19"/>
      <c r="S423" s="196"/>
      <c r="T423" s="19"/>
      <c r="U423" s="19"/>
      <c r="V423" s="1"/>
      <c r="W423" s="1"/>
      <c r="X423" s="10"/>
      <c r="Y423" s="16"/>
    </row>
    <row r="424" spans="6:25" x14ac:dyDescent="0.2">
      <c r="F424" s="841"/>
      <c r="G424" s="841"/>
      <c r="H424" s="842"/>
      <c r="I424" s="1"/>
      <c r="J424" s="1"/>
      <c r="K424" s="11"/>
      <c r="L424" s="19"/>
      <c r="M424" s="192"/>
      <c r="N424" s="19"/>
      <c r="O424" s="192"/>
      <c r="P424" s="134"/>
      <c r="Q424" s="19"/>
      <c r="R424" s="19"/>
      <c r="S424" s="196"/>
      <c r="T424" s="19"/>
      <c r="U424" s="19"/>
      <c r="V424" s="1"/>
      <c r="W424" s="1"/>
      <c r="X424" s="10"/>
      <c r="Y424" s="16"/>
    </row>
    <row r="425" spans="6:25" x14ac:dyDescent="0.2">
      <c r="F425" s="841"/>
      <c r="G425" s="841"/>
      <c r="H425" s="842"/>
      <c r="I425" s="1"/>
      <c r="J425" s="1"/>
      <c r="K425" s="11"/>
      <c r="L425" s="19"/>
      <c r="M425" s="192"/>
      <c r="N425" s="19"/>
      <c r="O425" s="192"/>
      <c r="P425" s="134"/>
      <c r="Q425" s="19"/>
      <c r="R425" s="19"/>
      <c r="S425" s="196"/>
      <c r="T425" s="19"/>
      <c r="U425" s="19"/>
      <c r="V425" s="1"/>
      <c r="W425" s="1"/>
      <c r="X425" s="10"/>
      <c r="Y425" s="16"/>
    </row>
    <row r="426" spans="6:25" x14ac:dyDescent="0.2">
      <c r="F426" s="841"/>
      <c r="G426" s="841"/>
      <c r="H426" s="842"/>
      <c r="I426" s="1"/>
      <c r="J426" s="1"/>
      <c r="K426" s="11"/>
      <c r="L426" s="19"/>
      <c r="M426" s="192"/>
      <c r="N426" s="19"/>
      <c r="O426" s="192"/>
      <c r="P426" s="134"/>
      <c r="Q426" s="19"/>
      <c r="R426" s="19"/>
      <c r="S426" s="196"/>
      <c r="T426" s="19"/>
      <c r="U426" s="19"/>
      <c r="V426" s="1"/>
      <c r="W426" s="1"/>
      <c r="X426" s="10"/>
      <c r="Y426" s="16"/>
    </row>
    <row r="427" spans="6:25" x14ac:dyDescent="0.2">
      <c r="F427" s="841"/>
      <c r="G427" s="841"/>
      <c r="H427" s="842"/>
      <c r="I427" s="1"/>
      <c r="J427" s="1"/>
      <c r="K427" s="11"/>
      <c r="L427" s="19"/>
      <c r="M427" s="192"/>
      <c r="N427" s="19"/>
      <c r="O427" s="192"/>
      <c r="P427" s="134"/>
      <c r="Q427" s="19"/>
      <c r="R427" s="19"/>
      <c r="S427" s="196"/>
      <c r="T427" s="19"/>
      <c r="U427" s="19"/>
      <c r="V427" s="1"/>
      <c r="W427" s="1"/>
      <c r="X427" s="10"/>
      <c r="Y427" s="16"/>
    </row>
    <row r="428" spans="6:25" x14ac:dyDescent="0.2">
      <c r="F428" s="841"/>
      <c r="G428" s="841"/>
      <c r="H428" s="842"/>
      <c r="I428" s="1"/>
      <c r="J428" s="1"/>
      <c r="K428" s="11"/>
      <c r="L428" s="19"/>
      <c r="M428" s="192"/>
      <c r="N428" s="19"/>
      <c r="O428" s="192"/>
      <c r="P428" s="134"/>
      <c r="Q428" s="19"/>
      <c r="R428" s="19"/>
      <c r="S428" s="196"/>
      <c r="T428" s="19"/>
      <c r="U428" s="19"/>
      <c r="V428" s="1"/>
      <c r="W428" s="1"/>
      <c r="X428" s="10"/>
      <c r="Y428" s="16"/>
    </row>
    <row r="429" spans="6:25" x14ac:dyDescent="0.2">
      <c r="F429" s="841"/>
      <c r="G429" s="841"/>
      <c r="H429" s="842"/>
      <c r="I429" s="1"/>
      <c r="J429" s="1"/>
      <c r="K429" s="11"/>
      <c r="L429" s="19"/>
      <c r="M429" s="192"/>
      <c r="N429" s="19"/>
      <c r="O429" s="192"/>
      <c r="P429" s="134"/>
      <c r="Q429" s="19"/>
      <c r="R429" s="19"/>
      <c r="S429" s="196"/>
      <c r="T429" s="19"/>
      <c r="U429" s="19"/>
      <c r="V429" s="1"/>
      <c r="W429" s="1"/>
      <c r="X429" s="10"/>
      <c r="Y429" s="16"/>
    </row>
    <row r="430" spans="6:25" x14ac:dyDescent="0.2">
      <c r="F430" s="841"/>
      <c r="G430" s="841"/>
      <c r="H430" s="842"/>
      <c r="I430" s="1"/>
      <c r="J430" s="1"/>
      <c r="K430" s="11"/>
      <c r="L430" s="19"/>
      <c r="M430" s="192"/>
      <c r="N430" s="19"/>
      <c r="O430" s="192"/>
      <c r="P430" s="134"/>
      <c r="Q430" s="19"/>
      <c r="R430" s="19"/>
      <c r="S430" s="196"/>
      <c r="T430" s="19"/>
      <c r="U430" s="19"/>
      <c r="V430" s="1"/>
      <c r="W430" s="1"/>
      <c r="X430" s="10"/>
      <c r="Y430" s="16"/>
    </row>
    <row r="431" spans="6:25" x14ac:dyDescent="0.2">
      <c r="F431" s="841"/>
      <c r="G431" s="841"/>
      <c r="H431" s="842"/>
      <c r="I431" s="1"/>
      <c r="J431" s="1"/>
      <c r="K431" s="11"/>
      <c r="L431" s="19"/>
      <c r="M431" s="192"/>
      <c r="N431" s="19"/>
      <c r="O431" s="192"/>
      <c r="P431" s="134"/>
      <c r="Q431" s="19"/>
      <c r="R431" s="19"/>
      <c r="S431" s="196"/>
      <c r="T431" s="19"/>
      <c r="U431" s="19"/>
      <c r="V431" s="1"/>
      <c r="W431" s="1"/>
      <c r="X431" s="10"/>
      <c r="Y431" s="16"/>
    </row>
    <row r="432" spans="6:25" x14ac:dyDescent="0.2">
      <c r="F432" s="841"/>
      <c r="G432" s="841"/>
      <c r="H432" s="842"/>
      <c r="I432" s="1"/>
      <c r="J432" s="1"/>
      <c r="K432" s="11"/>
      <c r="L432" s="19"/>
      <c r="M432" s="192"/>
      <c r="N432" s="19"/>
      <c r="O432" s="192"/>
      <c r="P432" s="134"/>
      <c r="Q432" s="19"/>
      <c r="R432" s="19"/>
      <c r="S432" s="196"/>
      <c r="T432" s="19"/>
      <c r="U432" s="19"/>
      <c r="V432" s="1"/>
      <c r="W432" s="1"/>
      <c r="X432" s="10"/>
      <c r="Y432" s="16"/>
    </row>
    <row r="433" spans="6:25" x14ac:dyDescent="0.2">
      <c r="F433" s="841"/>
      <c r="G433" s="841"/>
      <c r="H433" s="842"/>
      <c r="I433" s="1"/>
      <c r="J433" s="1"/>
      <c r="K433" s="11"/>
      <c r="L433" s="19"/>
      <c r="M433" s="192"/>
      <c r="N433" s="19"/>
      <c r="O433" s="192"/>
      <c r="P433" s="134"/>
      <c r="Q433" s="19"/>
      <c r="R433" s="19"/>
      <c r="S433" s="196"/>
      <c r="T433" s="19"/>
      <c r="U433" s="19"/>
      <c r="V433" s="1"/>
      <c r="W433" s="1"/>
      <c r="X433" s="10"/>
      <c r="Y433" s="16"/>
    </row>
    <row r="434" spans="6:25" x14ac:dyDescent="0.2">
      <c r="F434" s="841"/>
      <c r="G434" s="841"/>
      <c r="H434" s="842"/>
      <c r="I434" s="1"/>
      <c r="J434" s="1"/>
      <c r="K434" s="11"/>
      <c r="L434" s="19"/>
      <c r="M434" s="192"/>
      <c r="N434" s="19"/>
      <c r="O434" s="192"/>
      <c r="P434" s="134"/>
      <c r="Q434" s="19"/>
      <c r="R434" s="19"/>
      <c r="S434" s="196"/>
      <c r="T434" s="19"/>
      <c r="U434" s="19"/>
      <c r="V434" s="1"/>
      <c r="W434" s="1"/>
      <c r="X434" s="10"/>
      <c r="Y434" s="16"/>
    </row>
    <row r="435" spans="6:25" x14ac:dyDescent="0.2">
      <c r="F435" s="841"/>
      <c r="G435" s="841"/>
      <c r="H435" s="842"/>
      <c r="I435" s="1"/>
      <c r="J435" s="1"/>
      <c r="K435" s="11"/>
      <c r="L435" s="19"/>
      <c r="M435" s="192"/>
      <c r="N435" s="19"/>
      <c r="O435" s="192"/>
      <c r="P435" s="134"/>
      <c r="Q435" s="19"/>
      <c r="R435" s="19"/>
      <c r="S435" s="196"/>
      <c r="T435" s="19"/>
      <c r="U435" s="19"/>
      <c r="V435" s="1"/>
      <c r="W435" s="1"/>
      <c r="X435" s="10"/>
      <c r="Y435" s="16"/>
    </row>
    <row r="436" spans="6:25" x14ac:dyDescent="0.2">
      <c r="F436" s="841"/>
      <c r="G436" s="841"/>
      <c r="H436" s="842"/>
      <c r="I436" s="1"/>
      <c r="J436" s="1"/>
      <c r="K436" s="11"/>
      <c r="L436" s="19"/>
      <c r="M436" s="192"/>
      <c r="N436" s="19"/>
      <c r="O436" s="192"/>
      <c r="P436" s="134"/>
      <c r="Q436" s="19"/>
      <c r="R436" s="19"/>
      <c r="S436" s="196"/>
      <c r="T436" s="19"/>
      <c r="U436" s="19"/>
      <c r="V436" s="1"/>
      <c r="W436" s="1"/>
      <c r="X436" s="10"/>
      <c r="Y436" s="16"/>
    </row>
    <row r="437" spans="6:25" x14ac:dyDescent="0.2">
      <c r="F437" s="841"/>
      <c r="G437" s="841"/>
      <c r="H437" s="842"/>
      <c r="I437" s="1"/>
      <c r="J437" s="1"/>
      <c r="K437" s="11"/>
      <c r="L437" s="19"/>
      <c r="M437" s="192"/>
      <c r="N437" s="19"/>
      <c r="O437" s="192"/>
      <c r="P437" s="134"/>
      <c r="Q437" s="19"/>
      <c r="R437" s="19"/>
      <c r="S437" s="196"/>
      <c r="T437" s="19"/>
      <c r="U437" s="19"/>
      <c r="V437" s="1"/>
      <c r="W437" s="1"/>
      <c r="X437" s="10"/>
      <c r="Y437" s="16"/>
    </row>
    <row r="438" spans="6:25" x14ac:dyDescent="0.2">
      <c r="F438" s="841"/>
      <c r="G438" s="841"/>
      <c r="H438" s="842"/>
      <c r="I438" s="1"/>
      <c r="J438" s="1"/>
      <c r="K438" s="11"/>
      <c r="L438" s="19"/>
      <c r="M438" s="192"/>
      <c r="N438" s="19"/>
      <c r="O438" s="192"/>
      <c r="P438" s="134"/>
      <c r="Q438" s="19"/>
      <c r="R438" s="19"/>
      <c r="S438" s="196"/>
      <c r="T438" s="19"/>
      <c r="U438" s="19"/>
      <c r="V438" s="1"/>
      <c r="W438" s="1"/>
      <c r="X438" s="10"/>
      <c r="Y438" s="16"/>
    </row>
    <row r="439" spans="6:25" x14ac:dyDescent="0.2">
      <c r="F439" s="841"/>
      <c r="G439" s="841"/>
      <c r="H439" s="842"/>
      <c r="I439" s="1"/>
      <c r="J439" s="1"/>
      <c r="K439" s="11"/>
      <c r="L439" s="19"/>
      <c r="M439" s="192"/>
      <c r="N439" s="19"/>
      <c r="O439" s="192"/>
      <c r="P439" s="134"/>
      <c r="Q439" s="19"/>
      <c r="R439" s="19"/>
      <c r="S439" s="196"/>
      <c r="T439" s="19"/>
      <c r="U439" s="19"/>
      <c r="V439" s="1"/>
      <c r="W439" s="1"/>
      <c r="X439" s="10"/>
      <c r="Y439" s="16"/>
    </row>
    <row r="440" spans="6:25" x14ac:dyDescent="0.2">
      <c r="F440" s="841"/>
      <c r="G440" s="841"/>
      <c r="H440" s="842"/>
      <c r="I440" s="1"/>
      <c r="J440" s="1"/>
      <c r="K440" s="11"/>
      <c r="L440" s="19"/>
      <c r="M440" s="192"/>
      <c r="N440" s="19"/>
      <c r="O440" s="192"/>
      <c r="P440" s="134"/>
      <c r="Q440" s="19"/>
      <c r="R440" s="19"/>
      <c r="S440" s="196"/>
      <c r="T440" s="19"/>
      <c r="U440" s="19"/>
      <c r="V440" s="1"/>
      <c r="W440" s="1"/>
      <c r="X440" s="10"/>
      <c r="Y440" s="16"/>
    </row>
    <row r="441" spans="6:25" x14ac:dyDescent="0.2">
      <c r="F441" s="841"/>
      <c r="G441" s="841"/>
      <c r="H441" s="842"/>
      <c r="I441" s="1"/>
      <c r="J441" s="1"/>
      <c r="K441" s="11"/>
      <c r="L441" s="19"/>
      <c r="M441" s="192"/>
      <c r="N441" s="19"/>
      <c r="O441" s="192"/>
      <c r="P441" s="134"/>
      <c r="Q441" s="19"/>
      <c r="R441" s="19"/>
      <c r="S441" s="196"/>
      <c r="T441" s="19"/>
      <c r="U441" s="19"/>
      <c r="V441" s="1"/>
      <c r="W441" s="1"/>
      <c r="X441" s="10"/>
      <c r="Y441" s="16"/>
    </row>
    <row r="442" spans="6:25" x14ac:dyDescent="0.2">
      <c r="F442" s="841"/>
      <c r="G442" s="841"/>
      <c r="H442" s="842"/>
      <c r="I442" s="1"/>
      <c r="J442" s="1"/>
      <c r="K442" s="11"/>
      <c r="L442" s="19"/>
      <c r="M442" s="192"/>
      <c r="N442" s="19"/>
      <c r="O442" s="192"/>
      <c r="P442" s="134"/>
      <c r="Q442" s="19"/>
      <c r="R442" s="19"/>
      <c r="S442" s="196"/>
      <c r="T442" s="19"/>
      <c r="U442" s="19"/>
      <c r="V442" s="1"/>
      <c r="W442" s="1"/>
      <c r="X442" s="10"/>
      <c r="Y442" s="16"/>
    </row>
    <row r="443" spans="6:25" x14ac:dyDescent="0.2">
      <c r="F443" s="841"/>
      <c r="G443" s="841"/>
      <c r="H443" s="842"/>
      <c r="I443" s="1"/>
      <c r="J443" s="1"/>
      <c r="K443" s="11"/>
      <c r="L443" s="19"/>
      <c r="M443" s="192"/>
      <c r="N443" s="19"/>
      <c r="O443" s="192"/>
      <c r="P443" s="134"/>
      <c r="Q443" s="19"/>
      <c r="R443" s="19"/>
      <c r="S443" s="196"/>
      <c r="T443" s="19"/>
      <c r="U443" s="19"/>
      <c r="V443" s="1"/>
      <c r="W443" s="1"/>
      <c r="X443" s="10"/>
      <c r="Y443" s="16"/>
    </row>
    <row r="444" spans="6:25" x14ac:dyDescent="0.2">
      <c r="F444" s="841"/>
      <c r="G444" s="841"/>
      <c r="H444" s="842"/>
      <c r="I444" s="1"/>
      <c r="J444" s="1"/>
      <c r="K444" s="11"/>
      <c r="L444" s="19"/>
      <c r="M444" s="192"/>
      <c r="N444" s="19"/>
      <c r="O444" s="192"/>
      <c r="P444" s="134"/>
      <c r="Q444" s="19"/>
      <c r="R444" s="19"/>
      <c r="S444" s="196"/>
      <c r="T444" s="19"/>
      <c r="U444" s="19"/>
      <c r="V444" s="1"/>
      <c r="W444" s="1"/>
      <c r="X444" s="10"/>
      <c r="Y444" s="16"/>
    </row>
    <row r="445" spans="6:25" x14ac:dyDescent="0.2">
      <c r="F445" s="841"/>
      <c r="G445" s="841"/>
      <c r="H445" s="842"/>
      <c r="I445" s="1"/>
      <c r="J445" s="1"/>
      <c r="K445" s="11"/>
      <c r="L445" s="19"/>
      <c r="M445" s="192"/>
      <c r="N445" s="19"/>
      <c r="O445" s="192"/>
      <c r="P445" s="134"/>
      <c r="Q445" s="19"/>
      <c r="R445" s="19"/>
      <c r="S445" s="196"/>
      <c r="T445" s="19"/>
      <c r="U445" s="19"/>
      <c r="V445" s="1"/>
      <c r="W445" s="1"/>
      <c r="X445" s="10"/>
      <c r="Y445" s="16"/>
    </row>
    <row r="446" spans="6:25" x14ac:dyDescent="0.2">
      <c r="F446" s="845"/>
      <c r="G446" s="845"/>
    </row>
    <row r="447" spans="6:25" x14ac:dyDescent="0.2">
      <c r="F447" s="845"/>
      <c r="G447" s="845"/>
    </row>
    <row r="448" spans="6:25" x14ac:dyDescent="0.2">
      <c r="F448" s="845"/>
      <c r="G448" s="845"/>
    </row>
    <row r="449" spans="6:7" x14ac:dyDescent="0.2">
      <c r="F449" s="845"/>
      <c r="G449" s="845"/>
    </row>
    <row r="450" spans="6:7" x14ac:dyDescent="0.2">
      <c r="F450" s="845"/>
      <c r="G450" s="845"/>
    </row>
    <row r="451" spans="6:7" x14ac:dyDescent="0.2">
      <c r="F451" s="845"/>
      <c r="G451" s="845"/>
    </row>
    <row r="452" spans="6:7" x14ac:dyDescent="0.2">
      <c r="F452" s="845"/>
      <c r="G452" s="845"/>
    </row>
    <row r="453" spans="6:7" x14ac:dyDescent="0.2">
      <c r="F453" s="845"/>
      <c r="G453" s="845"/>
    </row>
    <row r="454" spans="6:7" x14ac:dyDescent="0.2">
      <c r="F454" s="845"/>
      <c r="G454" s="845"/>
    </row>
    <row r="455" spans="6:7" x14ac:dyDescent="0.2">
      <c r="F455" s="845"/>
      <c r="G455" s="845"/>
    </row>
    <row r="456" spans="6:7" x14ac:dyDescent="0.2">
      <c r="F456" s="845"/>
      <c r="G456" s="845"/>
    </row>
    <row r="457" spans="6:7" x14ac:dyDescent="0.2">
      <c r="F457" s="845"/>
      <c r="G457" s="845"/>
    </row>
    <row r="458" spans="6:7" x14ac:dyDescent="0.2">
      <c r="F458" s="845"/>
      <c r="G458" s="845"/>
    </row>
    <row r="459" spans="6:7" x14ac:dyDescent="0.2">
      <c r="F459" s="845"/>
      <c r="G459" s="845"/>
    </row>
    <row r="460" spans="6:7" x14ac:dyDescent="0.2">
      <c r="F460" s="845"/>
      <c r="G460" s="845"/>
    </row>
    <row r="461" spans="6:7" x14ac:dyDescent="0.2">
      <c r="F461" s="845"/>
      <c r="G461" s="845"/>
    </row>
    <row r="462" spans="6:7" x14ac:dyDescent="0.2">
      <c r="F462" s="845"/>
      <c r="G462" s="845"/>
    </row>
    <row r="463" spans="6:7" x14ac:dyDescent="0.2">
      <c r="F463" s="845"/>
      <c r="G463" s="845"/>
    </row>
    <row r="464" spans="6:7" x14ac:dyDescent="0.2">
      <c r="F464" s="845"/>
      <c r="G464" s="845"/>
    </row>
    <row r="465" spans="6:7" x14ac:dyDescent="0.2">
      <c r="F465" s="845"/>
      <c r="G465" s="845"/>
    </row>
    <row r="466" spans="6:7" x14ac:dyDescent="0.2">
      <c r="F466" s="845"/>
      <c r="G466" s="845"/>
    </row>
    <row r="467" spans="6:7" x14ac:dyDescent="0.2">
      <c r="F467" s="845"/>
      <c r="G467" s="845"/>
    </row>
    <row r="468" spans="6:7" x14ac:dyDescent="0.2">
      <c r="F468" s="845"/>
      <c r="G468" s="845"/>
    </row>
    <row r="469" spans="6:7" x14ac:dyDescent="0.2">
      <c r="F469" s="845"/>
      <c r="G469" s="845"/>
    </row>
    <row r="470" spans="6:7" x14ac:dyDescent="0.2">
      <c r="F470" s="845"/>
      <c r="G470" s="845"/>
    </row>
    <row r="471" spans="6:7" x14ac:dyDescent="0.2">
      <c r="F471" s="845"/>
      <c r="G471" s="845"/>
    </row>
    <row r="472" spans="6:7" x14ac:dyDescent="0.2">
      <c r="F472" s="845"/>
      <c r="G472" s="845"/>
    </row>
    <row r="473" spans="6:7" x14ac:dyDescent="0.2">
      <c r="F473" s="845"/>
      <c r="G473" s="845"/>
    </row>
    <row r="474" spans="6:7" x14ac:dyDescent="0.2">
      <c r="F474" s="845"/>
      <c r="G474" s="845"/>
    </row>
    <row r="475" spans="6:7" x14ac:dyDescent="0.2">
      <c r="F475" s="845"/>
      <c r="G475" s="845"/>
    </row>
    <row r="476" spans="6:7" x14ac:dyDescent="0.2">
      <c r="F476" s="845"/>
      <c r="G476" s="845"/>
    </row>
    <row r="477" spans="6:7" x14ac:dyDescent="0.2">
      <c r="F477" s="845"/>
      <c r="G477" s="845"/>
    </row>
    <row r="478" spans="6:7" x14ac:dyDescent="0.2">
      <c r="F478" s="845"/>
      <c r="G478" s="845"/>
    </row>
    <row r="479" spans="6:7" x14ac:dyDescent="0.2">
      <c r="F479" s="845"/>
      <c r="G479" s="845"/>
    </row>
    <row r="480" spans="6:7" x14ac:dyDescent="0.2">
      <c r="F480" s="845"/>
      <c r="G480" s="845"/>
    </row>
    <row r="481" spans="6:7" x14ac:dyDescent="0.2">
      <c r="F481" s="845"/>
      <c r="G481" s="845"/>
    </row>
    <row r="482" spans="6:7" x14ac:dyDescent="0.2">
      <c r="F482" s="845"/>
      <c r="G482" s="845"/>
    </row>
    <row r="483" spans="6:7" x14ac:dyDescent="0.2">
      <c r="F483" s="845"/>
      <c r="G483" s="845"/>
    </row>
    <row r="484" spans="6:7" x14ac:dyDescent="0.2">
      <c r="F484" s="845"/>
      <c r="G484" s="845"/>
    </row>
    <row r="485" spans="6:7" x14ac:dyDescent="0.2">
      <c r="F485" s="845"/>
      <c r="G485" s="845"/>
    </row>
    <row r="486" spans="6:7" x14ac:dyDescent="0.2">
      <c r="F486" s="845"/>
      <c r="G486" s="845"/>
    </row>
    <row r="487" spans="6:7" x14ac:dyDescent="0.2">
      <c r="F487" s="845"/>
      <c r="G487" s="845"/>
    </row>
    <row r="488" spans="6:7" x14ac:dyDescent="0.2">
      <c r="F488" s="845"/>
      <c r="G488" s="845"/>
    </row>
    <row r="489" spans="6:7" x14ac:dyDescent="0.2">
      <c r="F489" s="845"/>
      <c r="G489" s="845"/>
    </row>
    <row r="490" spans="6:7" x14ac:dyDescent="0.2">
      <c r="F490" s="845"/>
      <c r="G490" s="845"/>
    </row>
    <row r="491" spans="6:7" x14ac:dyDescent="0.2">
      <c r="F491" s="845"/>
      <c r="G491" s="845"/>
    </row>
    <row r="492" spans="6:7" x14ac:dyDescent="0.2">
      <c r="F492" s="845"/>
      <c r="G492" s="845"/>
    </row>
    <row r="493" spans="6:7" x14ac:dyDescent="0.2">
      <c r="F493" s="845"/>
      <c r="G493" s="845"/>
    </row>
    <row r="494" spans="6:7" x14ac:dyDescent="0.2">
      <c r="F494" s="845"/>
      <c r="G494" s="845"/>
    </row>
    <row r="495" spans="6:7" x14ac:dyDescent="0.2">
      <c r="F495" s="845"/>
      <c r="G495" s="845"/>
    </row>
    <row r="496" spans="6:7" x14ac:dyDescent="0.2">
      <c r="F496" s="845"/>
      <c r="G496" s="845"/>
    </row>
    <row r="497" spans="6:7" x14ac:dyDescent="0.2">
      <c r="F497" s="845"/>
      <c r="G497" s="845"/>
    </row>
    <row r="498" spans="6:7" x14ac:dyDescent="0.2">
      <c r="F498" s="845"/>
      <c r="G498" s="845"/>
    </row>
    <row r="499" spans="6:7" x14ac:dyDescent="0.2">
      <c r="F499" s="845"/>
      <c r="G499" s="845"/>
    </row>
    <row r="500" spans="6:7" x14ac:dyDescent="0.2">
      <c r="F500" s="845"/>
      <c r="G500" s="845"/>
    </row>
    <row r="501" spans="6:7" x14ac:dyDescent="0.2">
      <c r="F501" s="845"/>
      <c r="G501" s="845"/>
    </row>
    <row r="502" spans="6:7" x14ac:dyDescent="0.2">
      <c r="F502" s="845"/>
      <c r="G502" s="845"/>
    </row>
    <row r="503" spans="6:7" x14ac:dyDescent="0.2">
      <c r="F503" s="845"/>
      <c r="G503" s="845"/>
    </row>
    <row r="504" spans="6:7" x14ac:dyDescent="0.2">
      <c r="F504" s="845"/>
      <c r="G504" s="845"/>
    </row>
    <row r="505" spans="6:7" x14ac:dyDescent="0.2">
      <c r="F505" s="845"/>
      <c r="G505" s="845"/>
    </row>
    <row r="506" spans="6:7" x14ac:dyDescent="0.2">
      <c r="F506" s="845"/>
      <c r="G506" s="845"/>
    </row>
    <row r="507" spans="6:7" x14ac:dyDescent="0.2">
      <c r="F507" s="845"/>
      <c r="G507" s="845"/>
    </row>
    <row r="508" spans="6:7" x14ac:dyDescent="0.2">
      <c r="F508" s="845"/>
      <c r="G508" s="845"/>
    </row>
    <row r="509" spans="6:7" x14ac:dyDescent="0.2">
      <c r="F509" s="845"/>
      <c r="G509" s="845"/>
    </row>
    <row r="510" spans="6:7" x14ac:dyDescent="0.2">
      <c r="F510" s="845"/>
      <c r="G510" s="845"/>
    </row>
    <row r="511" spans="6:7" x14ac:dyDescent="0.2">
      <c r="F511" s="845"/>
      <c r="G511" s="845"/>
    </row>
    <row r="512" spans="6:7" x14ac:dyDescent="0.2">
      <c r="F512" s="845"/>
      <c r="G512" s="845"/>
    </row>
    <row r="513" spans="6:7" x14ac:dyDescent="0.2">
      <c r="F513" s="845"/>
      <c r="G513" s="845"/>
    </row>
    <row r="514" spans="6:7" x14ac:dyDescent="0.2">
      <c r="F514" s="845"/>
      <c r="G514" s="845"/>
    </row>
    <row r="515" spans="6:7" x14ac:dyDescent="0.2">
      <c r="F515" s="845"/>
      <c r="G515" s="845"/>
    </row>
    <row r="516" spans="6:7" x14ac:dyDescent="0.2">
      <c r="F516" s="845"/>
      <c r="G516" s="845"/>
    </row>
    <row r="517" spans="6:7" x14ac:dyDescent="0.2">
      <c r="F517" s="845"/>
      <c r="G517" s="845"/>
    </row>
    <row r="518" spans="6:7" x14ac:dyDescent="0.2">
      <c r="F518" s="845"/>
      <c r="G518" s="845"/>
    </row>
    <row r="519" spans="6:7" x14ac:dyDescent="0.2">
      <c r="F519" s="845"/>
      <c r="G519" s="845"/>
    </row>
    <row r="520" spans="6:7" x14ac:dyDescent="0.2">
      <c r="F520" s="845"/>
      <c r="G520" s="845"/>
    </row>
    <row r="521" spans="6:7" x14ac:dyDescent="0.2">
      <c r="F521" s="845"/>
      <c r="G521" s="845"/>
    </row>
    <row r="522" spans="6:7" x14ac:dyDescent="0.2">
      <c r="F522" s="845"/>
      <c r="G522" s="845"/>
    </row>
    <row r="523" spans="6:7" x14ac:dyDescent="0.2">
      <c r="F523" s="845"/>
      <c r="G523" s="845"/>
    </row>
    <row r="524" spans="6:7" x14ac:dyDescent="0.2">
      <c r="F524" s="845"/>
      <c r="G524" s="845"/>
    </row>
    <row r="525" spans="6:7" x14ac:dyDescent="0.2">
      <c r="F525" s="845"/>
      <c r="G525" s="845"/>
    </row>
    <row r="526" spans="6:7" x14ac:dyDescent="0.2">
      <c r="F526" s="845"/>
      <c r="G526" s="845"/>
    </row>
    <row r="527" spans="6:7" x14ac:dyDescent="0.2">
      <c r="F527" s="845"/>
      <c r="G527" s="845"/>
    </row>
    <row r="528" spans="6:7" x14ac:dyDescent="0.2">
      <c r="F528" s="845"/>
      <c r="G528" s="845"/>
    </row>
    <row r="529" spans="6:7" x14ac:dyDescent="0.2">
      <c r="F529" s="845"/>
      <c r="G529" s="845"/>
    </row>
    <row r="530" spans="6:7" x14ac:dyDescent="0.2">
      <c r="F530" s="845"/>
      <c r="G530" s="845"/>
    </row>
    <row r="531" spans="6:7" x14ac:dyDescent="0.2">
      <c r="F531" s="845"/>
      <c r="G531" s="845"/>
    </row>
    <row r="532" spans="6:7" x14ac:dyDescent="0.2">
      <c r="F532" s="845"/>
      <c r="G532" s="845"/>
    </row>
    <row r="533" spans="6:7" x14ac:dyDescent="0.2">
      <c r="F533" s="845"/>
      <c r="G533" s="845"/>
    </row>
    <row r="534" spans="6:7" x14ac:dyDescent="0.2">
      <c r="F534" s="845"/>
      <c r="G534" s="845"/>
    </row>
    <row r="535" spans="6:7" x14ac:dyDescent="0.2">
      <c r="F535" s="845"/>
      <c r="G535" s="845"/>
    </row>
    <row r="536" spans="6:7" x14ac:dyDescent="0.2">
      <c r="F536" s="845"/>
      <c r="G536" s="845"/>
    </row>
    <row r="537" spans="6:7" x14ac:dyDescent="0.2">
      <c r="F537" s="845"/>
      <c r="G537" s="845"/>
    </row>
    <row r="538" spans="6:7" x14ac:dyDescent="0.2">
      <c r="F538" s="845"/>
      <c r="G538" s="845"/>
    </row>
    <row r="539" spans="6:7" x14ac:dyDescent="0.2">
      <c r="F539" s="845"/>
      <c r="G539" s="845"/>
    </row>
    <row r="540" spans="6:7" x14ac:dyDescent="0.2">
      <c r="F540" s="845"/>
      <c r="G540" s="845"/>
    </row>
    <row r="541" spans="6:7" x14ac:dyDescent="0.2">
      <c r="F541" s="845"/>
      <c r="G541" s="845"/>
    </row>
    <row r="542" spans="6:7" x14ac:dyDescent="0.2">
      <c r="F542" s="845"/>
      <c r="G542" s="845"/>
    </row>
    <row r="543" spans="6:7" x14ac:dyDescent="0.2">
      <c r="F543" s="845"/>
      <c r="G543" s="845"/>
    </row>
    <row r="544" spans="6:7" x14ac:dyDescent="0.2">
      <c r="F544" s="845"/>
      <c r="G544" s="845"/>
    </row>
    <row r="545" spans="6:7" x14ac:dyDescent="0.2">
      <c r="F545" s="845"/>
      <c r="G545" s="845"/>
    </row>
    <row r="546" spans="6:7" x14ac:dyDescent="0.2">
      <c r="F546" s="845"/>
      <c r="G546" s="845"/>
    </row>
    <row r="547" spans="6:7" x14ac:dyDescent="0.2">
      <c r="F547" s="845"/>
      <c r="G547" s="845"/>
    </row>
    <row r="548" spans="6:7" x14ac:dyDescent="0.2">
      <c r="F548" s="845"/>
      <c r="G548" s="845"/>
    </row>
    <row r="549" spans="6:7" x14ac:dyDescent="0.2">
      <c r="F549" s="845"/>
      <c r="G549" s="845"/>
    </row>
    <row r="550" spans="6:7" x14ac:dyDescent="0.2">
      <c r="F550" s="845"/>
      <c r="G550" s="845"/>
    </row>
    <row r="551" spans="6:7" x14ac:dyDescent="0.2">
      <c r="F551" s="845"/>
      <c r="G551" s="845"/>
    </row>
    <row r="552" spans="6:7" x14ac:dyDescent="0.2">
      <c r="F552" s="845"/>
      <c r="G552" s="845"/>
    </row>
    <row r="553" spans="6:7" x14ac:dyDescent="0.2">
      <c r="F553" s="845"/>
      <c r="G553" s="845"/>
    </row>
    <row r="554" spans="6:7" x14ac:dyDescent="0.2">
      <c r="F554" s="845"/>
      <c r="G554" s="845"/>
    </row>
    <row r="555" spans="6:7" x14ac:dyDescent="0.2">
      <c r="F555" s="845"/>
      <c r="G555" s="845"/>
    </row>
    <row r="556" spans="6:7" x14ac:dyDescent="0.2">
      <c r="F556" s="845"/>
      <c r="G556" s="845"/>
    </row>
    <row r="557" spans="6:7" x14ac:dyDescent="0.2">
      <c r="F557" s="845"/>
      <c r="G557" s="845"/>
    </row>
    <row r="558" spans="6:7" x14ac:dyDescent="0.2">
      <c r="F558" s="845"/>
      <c r="G558" s="845"/>
    </row>
    <row r="559" spans="6:7" x14ac:dyDescent="0.2">
      <c r="F559" s="845"/>
      <c r="G559" s="845"/>
    </row>
    <row r="560" spans="6:7" x14ac:dyDescent="0.2">
      <c r="F560" s="845"/>
      <c r="G560" s="845"/>
    </row>
    <row r="561" spans="6:7" x14ac:dyDescent="0.2">
      <c r="F561" s="845"/>
      <c r="G561" s="845"/>
    </row>
    <row r="562" spans="6:7" x14ac:dyDescent="0.2">
      <c r="F562" s="845"/>
      <c r="G562" s="845"/>
    </row>
    <row r="563" spans="6:7" x14ac:dyDescent="0.2">
      <c r="F563" s="845"/>
      <c r="G563" s="845"/>
    </row>
    <row r="564" spans="6:7" x14ac:dyDescent="0.2">
      <c r="F564" s="845"/>
      <c r="G564" s="845"/>
    </row>
    <row r="565" spans="6:7" x14ac:dyDescent="0.2">
      <c r="F565" s="845"/>
      <c r="G565" s="845"/>
    </row>
    <row r="566" spans="6:7" x14ac:dyDescent="0.2">
      <c r="F566" s="845"/>
      <c r="G566" s="845"/>
    </row>
    <row r="567" spans="6:7" x14ac:dyDescent="0.2">
      <c r="F567" s="845"/>
      <c r="G567" s="845"/>
    </row>
    <row r="568" spans="6:7" x14ac:dyDescent="0.2">
      <c r="F568" s="845"/>
      <c r="G568" s="845"/>
    </row>
    <row r="569" spans="6:7" x14ac:dyDescent="0.2">
      <c r="F569" s="845"/>
      <c r="G569" s="845"/>
    </row>
    <row r="570" spans="6:7" x14ac:dyDescent="0.2">
      <c r="F570" s="845"/>
      <c r="G570" s="845"/>
    </row>
    <row r="571" spans="6:7" x14ac:dyDescent="0.2">
      <c r="F571" s="845"/>
      <c r="G571" s="845"/>
    </row>
    <row r="572" spans="6:7" x14ac:dyDescent="0.2">
      <c r="F572" s="845"/>
      <c r="G572" s="845"/>
    </row>
    <row r="573" spans="6:7" x14ac:dyDescent="0.2">
      <c r="F573" s="845"/>
      <c r="G573" s="845"/>
    </row>
    <row r="574" spans="6:7" x14ac:dyDescent="0.2">
      <c r="F574" s="845"/>
      <c r="G574" s="845"/>
    </row>
    <row r="575" spans="6:7" x14ac:dyDescent="0.2">
      <c r="F575" s="845"/>
      <c r="G575" s="845"/>
    </row>
    <row r="576" spans="6:7" x14ac:dyDescent="0.2">
      <c r="F576" s="845"/>
      <c r="G576" s="845"/>
    </row>
    <row r="577" spans="6:7" x14ac:dyDescent="0.2">
      <c r="F577" s="845"/>
      <c r="G577" s="845"/>
    </row>
    <row r="578" spans="6:7" x14ac:dyDescent="0.2">
      <c r="F578" s="845"/>
      <c r="G578" s="845"/>
    </row>
    <row r="579" spans="6:7" x14ac:dyDescent="0.2">
      <c r="F579" s="845"/>
      <c r="G579" s="845"/>
    </row>
    <row r="580" spans="6:7" x14ac:dyDescent="0.2">
      <c r="F580" s="845"/>
      <c r="G580" s="845"/>
    </row>
    <row r="581" spans="6:7" x14ac:dyDescent="0.2">
      <c r="F581" s="845"/>
      <c r="G581" s="845"/>
    </row>
    <row r="582" spans="6:7" x14ac:dyDescent="0.2">
      <c r="F582" s="845"/>
      <c r="G582" s="845"/>
    </row>
    <row r="583" spans="6:7" x14ac:dyDescent="0.2">
      <c r="F583" s="845"/>
      <c r="G583" s="845"/>
    </row>
    <row r="584" spans="6:7" x14ac:dyDescent="0.2">
      <c r="F584" s="845"/>
      <c r="G584" s="845"/>
    </row>
    <row r="585" spans="6:7" x14ac:dyDescent="0.2">
      <c r="F585" s="845"/>
      <c r="G585" s="845"/>
    </row>
    <row r="586" spans="6:7" x14ac:dyDescent="0.2">
      <c r="F586" s="845"/>
      <c r="G586" s="845"/>
    </row>
    <row r="587" spans="6:7" x14ac:dyDescent="0.2">
      <c r="F587" s="845"/>
      <c r="G587" s="845"/>
    </row>
    <row r="588" spans="6:7" x14ac:dyDescent="0.2">
      <c r="F588" s="845"/>
      <c r="G588" s="845"/>
    </row>
    <row r="589" spans="6:7" x14ac:dyDescent="0.2">
      <c r="F589" s="845"/>
      <c r="G589" s="845"/>
    </row>
    <row r="590" spans="6:7" x14ac:dyDescent="0.2">
      <c r="F590" s="845"/>
      <c r="G590" s="845"/>
    </row>
    <row r="591" spans="6:7" x14ac:dyDescent="0.2">
      <c r="F591" s="845"/>
      <c r="G591" s="845"/>
    </row>
    <row r="592" spans="6:7" x14ac:dyDescent="0.2">
      <c r="F592" s="845"/>
      <c r="G592" s="845"/>
    </row>
    <row r="593" spans="6:7" x14ac:dyDescent="0.2">
      <c r="F593" s="845"/>
      <c r="G593" s="845"/>
    </row>
    <row r="594" spans="6:7" x14ac:dyDescent="0.2">
      <c r="F594" s="845"/>
      <c r="G594" s="845"/>
    </row>
    <row r="595" spans="6:7" x14ac:dyDescent="0.2">
      <c r="F595" s="845"/>
      <c r="G595" s="845"/>
    </row>
    <row r="596" spans="6:7" x14ac:dyDescent="0.2">
      <c r="F596" s="845"/>
      <c r="G596" s="845"/>
    </row>
    <row r="597" spans="6:7" x14ac:dyDescent="0.2">
      <c r="F597" s="845"/>
      <c r="G597" s="845"/>
    </row>
    <row r="598" spans="6:7" x14ac:dyDescent="0.2">
      <c r="F598" s="845"/>
      <c r="G598" s="845"/>
    </row>
    <row r="599" spans="6:7" x14ac:dyDescent="0.2">
      <c r="F599" s="845"/>
      <c r="G599" s="845"/>
    </row>
    <row r="600" spans="6:7" x14ac:dyDescent="0.2">
      <c r="F600" s="845"/>
      <c r="G600" s="845"/>
    </row>
    <row r="601" spans="6:7" x14ac:dyDescent="0.2">
      <c r="F601" s="845"/>
      <c r="G601" s="845"/>
    </row>
    <row r="602" spans="6:7" x14ac:dyDescent="0.2">
      <c r="F602" s="845"/>
      <c r="G602" s="845"/>
    </row>
    <row r="603" spans="6:7" x14ac:dyDescent="0.2">
      <c r="F603" s="845"/>
      <c r="G603" s="845"/>
    </row>
    <row r="604" spans="6:7" x14ac:dyDescent="0.2">
      <c r="F604" s="845"/>
      <c r="G604" s="845"/>
    </row>
    <row r="605" spans="6:7" x14ac:dyDescent="0.2">
      <c r="F605" s="845"/>
      <c r="G605" s="845"/>
    </row>
    <row r="606" spans="6:7" x14ac:dyDescent="0.2">
      <c r="F606" s="845"/>
      <c r="G606" s="845"/>
    </row>
    <row r="607" spans="6:7" x14ac:dyDescent="0.2">
      <c r="F607" s="845"/>
      <c r="G607" s="845"/>
    </row>
    <row r="608" spans="6:7" x14ac:dyDescent="0.2">
      <c r="F608" s="845"/>
      <c r="G608" s="845"/>
    </row>
    <row r="609" spans="6:7" x14ac:dyDescent="0.2">
      <c r="F609" s="845"/>
      <c r="G609" s="845"/>
    </row>
    <row r="610" spans="6:7" x14ac:dyDescent="0.2">
      <c r="F610" s="845"/>
      <c r="G610" s="845"/>
    </row>
    <row r="611" spans="6:7" x14ac:dyDescent="0.2">
      <c r="F611" s="845"/>
      <c r="G611" s="845"/>
    </row>
    <row r="612" spans="6:7" x14ac:dyDescent="0.2">
      <c r="F612" s="845"/>
      <c r="G612" s="845"/>
    </row>
    <row r="613" spans="6:7" x14ac:dyDescent="0.2">
      <c r="F613" s="845"/>
      <c r="G613" s="845"/>
    </row>
    <row r="614" spans="6:7" x14ac:dyDescent="0.2">
      <c r="F614" s="845"/>
      <c r="G614" s="845"/>
    </row>
    <row r="615" spans="6:7" x14ac:dyDescent="0.2">
      <c r="F615" s="845"/>
      <c r="G615" s="845"/>
    </row>
    <row r="616" spans="6:7" x14ac:dyDescent="0.2">
      <c r="F616" s="845"/>
      <c r="G616" s="845"/>
    </row>
    <row r="617" spans="6:7" x14ac:dyDescent="0.2">
      <c r="F617" s="845"/>
      <c r="G617" s="845"/>
    </row>
    <row r="618" spans="6:7" x14ac:dyDescent="0.2">
      <c r="F618" s="845"/>
      <c r="G618" s="845"/>
    </row>
    <row r="619" spans="6:7" x14ac:dyDescent="0.2">
      <c r="F619" s="845"/>
      <c r="G619" s="845"/>
    </row>
    <row r="620" spans="6:7" x14ac:dyDescent="0.2">
      <c r="F620" s="845"/>
      <c r="G620" s="845"/>
    </row>
    <row r="621" spans="6:7" x14ac:dyDescent="0.2">
      <c r="F621" s="845"/>
      <c r="G621" s="845"/>
    </row>
    <row r="622" spans="6:7" x14ac:dyDescent="0.2">
      <c r="F622" s="845"/>
      <c r="G622" s="845"/>
    </row>
    <row r="623" spans="6:7" x14ac:dyDescent="0.2">
      <c r="F623" s="845"/>
      <c r="G623" s="845"/>
    </row>
    <row r="624" spans="6:7" x14ac:dyDescent="0.2">
      <c r="F624" s="845"/>
      <c r="G624" s="845"/>
    </row>
    <row r="625" spans="6:7" x14ac:dyDescent="0.2">
      <c r="F625" s="845"/>
      <c r="G625" s="845"/>
    </row>
    <row r="626" spans="6:7" x14ac:dyDescent="0.2">
      <c r="F626" s="845"/>
      <c r="G626" s="845"/>
    </row>
    <row r="627" spans="6:7" x14ac:dyDescent="0.2">
      <c r="F627" s="845"/>
      <c r="G627" s="845"/>
    </row>
    <row r="628" spans="6:7" x14ac:dyDescent="0.2">
      <c r="F628" s="845"/>
      <c r="G628" s="845"/>
    </row>
    <row r="629" spans="6:7" x14ac:dyDescent="0.2">
      <c r="F629" s="845"/>
      <c r="G629" s="845"/>
    </row>
    <row r="630" spans="6:7" x14ac:dyDescent="0.2">
      <c r="F630" s="845"/>
      <c r="G630" s="845"/>
    </row>
    <row r="631" spans="6:7" x14ac:dyDescent="0.2">
      <c r="F631" s="845"/>
      <c r="G631" s="845"/>
    </row>
    <row r="632" spans="6:7" x14ac:dyDescent="0.2">
      <c r="F632" s="845"/>
      <c r="G632" s="845"/>
    </row>
    <row r="633" spans="6:7" x14ac:dyDescent="0.2">
      <c r="F633" s="845"/>
      <c r="G633" s="845"/>
    </row>
    <row r="634" spans="6:7" x14ac:dyDescent="0.2">
      <c r="F634" s="845"/>
      <c r="G634" s="845"/>
    </row>
    <row r="635" spans="6:7" x14ac:dyDescent="0.2">
      <c r="F635" s="845"/>
      <c r="G635" s="845"/>
    </row>
    <row r="636" spans="6:7" x14ac:dyDescent="0.2">
      <c r="F636" s="845"/>
      <c r="G636" s="845"/>
    </row>
    <row r="637" spans="6:7" x14ac:dyDescent="0.2">
      <c r="F637" s="845"/>
      <c r="G637" s="845"/>
    </row>
    <row r="638" spans="6:7" x14ac:dyDescent="0.2">
      <c r="F638" s="845"/>
      <c r="G638" s="845"/>
    </row>
    <row r="639" spans="6:7" x14ac:dyDescent="0.2">
      <c r="F639" s="845"/>
      <c r="G639" s="845"/>
    </row>
    <row r="640" spans="6:7" x14ac:dyDescent="0.2">
      <c r="F640" s="845"/>
      <c r="G640" s="845"/>
    </row>
    <row r="641" spans="6:7" x14ac:dyDescent="0.2">
      <c r="F641" s="845"/>
      <c r="G641" s="845"/>
    </row>
    <row r="642" spans="6:7" x14ac:dyDescent="0.2">
      <c r="F642" s="845"/>
      <c r="G642" s="845"/>
    </row>
    <row r="643" spans="6:7" x14ac:dyDescent="0.2">
      <c r="F643" s="845"/>
      <c r="G643" s="845"/>
    </row>
    <row r="644" spans="6:7" x14ac:dyDescent="0.2">
      <c r="F644" s="845"/>
      <c r="G644" s="845"/>
    </row>
    <row r="645" spans="6:7" x14ac:dyDescent="0.2">
      <c r="F645" s="845"/>
      <c r="G645" s="845"/>
    </row>
    <row r="646" spans="6:7" x14ac:dyDescent="0.2">
      <c r="F646" s="845"/>
      <c r="G646" s="845"/>
    </row>
    <row r="647" spans="6:7" x14ac:dyDescent="0.2">
      <c r="F647" s="845"/>
      <c r="G647" s="845"/>
    </row>
    <row r="648" spans="6:7" x14ac:dyDescent="0.2">
      <c r="F648" s="845"/>
      <c r="G648" s="845"/>
    </row>
    <row r="649" spans="6:7" x14ac:dyDescent="0.2">
      <c r="F649" s="845"/>
      <c r="G649" s="845"/>
    </row>
    <row r="650" spans="6:7" x14ac:dyDescent="0.2">
      <c r="F650" s="845"/>
      <c r="G650" s="845"/>
    </row>
    <row r="651" spans="6:7" x14ac:dyDescent="0.2">
      <c r="F651" s="845"/>
      <c r="G651" s="845"/>
    </row>
    <row r="652" spans="6:7" x14ac:dyDescent="0.2">
      <c r="F652" s="845"/>
      <c r="G652" s="845"/>
    </row>
    <row r="653" spans="6:7" x14ac:dyDescent="0.2">
      <c r="F653" s="845"/>
      <c r="G653" s="845"/>
    </row>
    <row r="654" spans="6:7" x14ac:dyDescent="0.2">
      <c r="F654" s="845"/>
      <c r="G654" s="845"/>
    </row>
    <row r="655" spans="6:7" x14ac:dyDescent="0.2">
      <c r="F655" s="845"/>
      <c r="G655" s="845"/>
    </row>
    <row r="656" spans="6:7" x14ac:dyDescent="0.2">
      <c r="F656" s="845"/>
      <c r="G656" s="845"/>
    </row>
    <row r="657" spans="6:7" x14ac:dyDescent="0.2">
      <c r="F657" s="845"/>
      <c r="G657" s="845"/>
    </row>
    <row r="658" spans="6:7" x14ac:dyDescent="0.2">
      <c r="F658" s="845"/>
      <c r="G658" s="845"/>
    </row>
    <row r="659" spans="6:7" x14ac:dyDescent="0.2">
      <c r="F659" s="845"/>
      <c r="G659" s="845"/>
    </row>
    <row r="660" spans="6:7" x14ac:dyDescent="0.2">
      <c r="F660" s="845"/>
      <c r="G660" s="845"/>
    </row>
    <row r="661" spans="6:7" x14ac:dyDescent="0.2">
      <c r="F661" s="845"/>
      <c r="G661" s="845"/>
    </row>
    <row r="662" spans="6:7" x14ac:dyDescent="0.2">
      <c r="F662" s="845"/>
      <c r="G662" s="845"/>
    </row>
    <row r="663" spans="6:7" x14ac:dyDescent="0.2">
      <c r="F663" s="845"/>
      <c r="G663" s="845"/>
    </row>
    <row r="664" spans="6:7" x14ac:dyDescent="0.2">
      <c r="F664" s="845"/>
      <c r="G664" s="845"/>
    </row>
    <row r="665" spans="6:7" x14ac:dyDescent="0.2">
      <c r="F665" s="845"/>
      <c r="G665" s="845"/>
    </row>
    <row r="666" spans="6:7" x14ac:dyDescent="0.2">
      <c r="F666" s="845"/>
      <c r="G666" s="845"/>
    </row>
    <row r="667" spans="6:7" x14ac:dyDescent="0.2">
      <c r="F667" s="845"/>
      <c r="G667" s="845"/>
    </row>
    <row r="668" spans="6:7" x14ac:dyDescent="0.2">
      <c r="F668" s="845"/>
      <c r="G668" s="845"/>
    </row>
    <row r="669" spans="6:7" x14ac:dyDescent="0.2">
      <c r="F669" s="845"/>
      <c r="G669" s="845"/>
    </row>
    <row r="670" spans="6:7" x14ac:dyDescent="0.2">
      <c r="F670" s="845"/>
      <c r="G670" s="845"/>
    </row>
    <row r="671" spans="6:7" x14ac:dyDescent="0.2">
      <c r="F671" s="845"/>
      <c r="G671" s="845"/>
    </row>
    <row r="672" spans="6:7" x14ac:dyDescent="0.2">
      <c r="F672" s="845"/>
      <c r="G672" s="845"/>
    </row>
    <row r="673" spans="6:7" x14ac:dyDescent="0.2">
      <c r="F673" s="845"/>
      <c r="G673" s="845"/>
    </row>
    <row r="674" spans="6:7" x14ac:dyDescent="0.2">
      <c r="F674" s="845"/>
      <c r="G674" s="845"/>
    </row>
    <row r="675" spans="6:7" x14ac:dyDescent="0.2">
      <c r="F675" s="845"/>
      <c r="G675" s="845"/>
    </row>
    <row r="676" spans="6:7" x14ac:dyDescent="0.2">
      <c r="F676" s="845"/>
      <c r="G676" s="845"/>
    </row>
    <row r="677" spans="6:7" x14ac:dyDescent="0.2">
      <c r="F677" s="845"/>
      <c r="G677" s="845"/>
    </row>
    <row r="678" spans="6:7" x14ac:dyDescent="0.2">
      <c r="F678" s="845"/>
      <c r="G678" s="845"/>
    </row>
    <row r="679" spans="6:7" x14ac:dyDescent="0.2">
      <c r="F679" s="845"/>
      <c r="G679" s="845"/>
    </row>
    <row r="680" spans="6:7" x14ac:dyDescent="0.2">
      <c r="F680" s="845"/>
      <c r="G680" s="845"/>
    </row>
    <row r="681" spans="6:7" x14ac:dyDescent="0.2">
      <c r="F681" s="845"/>
      <c r="G681" s="845"/>
    </row>
    <row r="682" spans="6:7" x14ac:dyDescent="0.2">
      <c r="F682" s="845"/>
      <c r="G682" s="845"/>
    </row>
    <row r="683" spans="6:7" x14ac:dyDescent="0.2">
      <c r="F683" s="845"/>
      <c r="G683" s="845"/>
    </row>
    <row r="684" spans="6:7" x14ac:dyDescent="0.2">
      <c r="F684" s="845"/>
      <c r="G684" s="845"/>
    </row>
    <row r="685" spans="6:7" x14ac:dyDescent="0.2">
      <c r="F685" s="845"/>
      <c r="G685" s="845"/>
    </row>
    <row r="686" spans="6:7" x14ac:dyDescent="0.2">
      <c r="F686" s="845"/>
      <c r="G686" s="845"/>
    </row>
    <row r="687" spans="6:7" x14ac:dyDescent="0.2">
      <c r="F687" s="845"/>
      <c r="G687" s="845"/>
    </row>
    <row r="688" spans="6:7" x14ac:dyDescent="0.2">
      <c r="F688" s="845"/>
      <c r="G688" s="845"/>
    </row>
    <row r="689" spans="6:7" x14ac:dyDescent="0.2">
      <c r="F689" s="845"/>
      <c r="G689" s="845"/>
    </row>
    <row r="690" spans="6:7" x14ac:dyDescent="0.2">
      <c r="F690" s="845"/>
      <c r="G690" s="845"/>
    </row>
    <row r="691" spans="6:7" x14ac:dyDescent="0.2">
      <c r="F691" s="845"/>
      <c r="G691" s="845"/>
    </row>
    <row r="692" spans="6:7" x14ac:dyDescent="0.2">
      <c r="F692" s="845"/>
      <c r="G692" s="845"/>
    </row>
    <row r="693" spans="6:7" x14ac:dyDescent="0.2">
      <c r="F693" s="845"/>
      <c r="G693" s="845"/>
    </row>
    <row r="694" spans="6:7" x14ac:dyDescent="0.2">
      <c r="F694" s="845"/>
      <c r="G694" s="845"/>
    </row>
    <row r="695" spans="6:7" x14ac:dyDescent="0.2">
      <c r="F695" s="845"/>
      <c r="G695" s="845"/>
    </row>
    <row r="696" spans="6:7" x14ac:dyDescent="0.2">
      <c r="F696" s="845"/>
      <c r="G696" s="845"/>
    </row>
    <row r="697" spans="6:7" x14ac:dyDescent="0.2">
      <c r="F697" s="845"/>
      <c r="G697" s="845"/>
    </row>
    <row r="698" spans="6:7" x14ac:dyDescent="0.2">
      <c r="F698" s="845"/>
      <c r="G698" s="845"/>
    </row>
    <row r="699" spans="6:7" x14ac:dyDescent="0.2">
      <c r="F699" s="845"/>
      <c r="G699" s="845"/>
    </row>
    <row r="700" spans="6:7" x14ac:dyDescent="0.2">
      <c r="F700" s="845"/>
      <c r="G700" s="845"/>
    </row>
    <row r="701" spans="6:7" x14ac:dyDescent="0.2">
      <c r="F701" s="845"/>
      <c r="G701" s="845"/>
    </row>
    <row r="702" spans="6:7" x14ac:dyDescent="0.2">
      <c r="F702" s="845"/>
      <c r="G702" s="845"/>
    </row>
    <row r="703" spans="6:7" x14ac:dyDescent="0.2">
      <c r="F703" s="845"/>
      <c r="G703" s="845"/>
    </row>
    <row r="704" spans="6:7" x14ac:dyDescent="0.2">
      <c r="F704" s="845"/>
      <c r="G704" s="845"/>
    </row>
    <row r="705" spans="6:7" x14ac:dyDescent="0.2">
      <c r="F705" s="845"/>
      <c r="G705" s="845"/>
    </row>
    <row r="706" spans="6:7" x14ac:dyDescent="0.2">
      <c r="F706" s="845"/>
      <c r="G706" s="845"/>
    </row>
    <row r="707" spans="6:7" x14ac:dyDescent="0.2">
      <c r="F707" s="845"/>
      <c r="G707" s="845"/>
    </row>
    <row r="708" spans="6:7" x14ac:dyDescent="0.2">
      <c r="F708" s="845"/>
      <c r="G708" s="845"/>
    </row>
    <row r="709" spans="6:7" x14ac:dyDescent="0.2">
      <c r="F709" s="845"/>
      <c r="G709" s="845"/>
    </row>
    <row r="710" spans="6:7" x14ac:dyDescent="0.2">
      <c r="F710" s="845"/>
      <c r="G710" s="845"/>
    </row>
    <row r="711" spans="6:7" x14ac:dyDescent="0.2">
      <c r="F711" s="845"/>
      <c r="G711" s="845"/>
    </row>
    <row r="712" spans="6:7" x14ac:dyDescent="0.2">
      <c r="F712" s="845"/>
      <c r="G712" s="845"/>
    </row>
    <row r="713" spans="6:7" x14ac:dyDescent="0.2">
      <c r="F713" s="845"/>
      <c r="G713" s="845"/>
    </row>
    <row r="714" spans="6:7" x14ac:dyDescent="0.2">
      <c r="F714" s="845"/>
      <c r="G714" s="845"/>
    </row>
    <row r="715" spans="6:7" x14ac:dyDescent="0.2">
      <c r="F715" s="845"/>
      <c r="G715" s="845"/>
    </row>
    <row r="716" spans="6:7" x14ac:dyDescent="0.2">
      <c r="F716" s="845"/>
      <c r="G716" s="845"/>
    </row>
    <row r="717" spans="6:7" x14ac:dyDescent="0.2">
      <c r="F717" s="845"/>
      <c r="G717" s="845"/>
    </row>
    <row r="718" spans="6:7" x14ac:dyDescent="0.2">
      <c r="F718" s="845"/>
      <c r="G718" s="845"/>
    </row>
    <row r="719" spans="6:7" x14ac:dyDescent="0.2">
      <c r="F719" s="845"/>
      <c r="G719" s="845"/>
    </row>
    <row r="720" spans="6:7" x14ac:dyDescent="0.2">
      <c r="F720" s="845"/>
      <c r="G720" s="845"/>
    </row>
    <row r="721" spans="6:7" x14ac:dyDescent="0.2">
      <c r="F721" s="845"/>
      <c r="G721" s="845"/>
    </row>
    <row r="722" spans="6:7" x14ac:dyDescent="0.2">
      <c r="F722" s="845"/>
      <c r="G722" s="845"/>
    </row>
    <row r="723" spans="6:7" x14ac:dyDescent="0.2">
      <c r="F723" s="845"/>
      <c r="G723" s="845"/>
    </row>
    <row r="724" spans="6:7" x14ac:dyDescent="0.2">
      <c r="F724" s="845"/>
      <c r="G724" s="845"/>
    </row>
    <row r="725" spans="6:7" x14ac:dyDescent="0.2">
      <c r="F725" s="845"/>
      <c r="G725" s="845"/>
    </row>
    <row r="726" spans="6:7" x14ac:dyDescent="0.2">
      <c r="F726" s="845"/>
      <c r="G726" s="845"/>
    </row>
    <row r="727" spans="6:7" x14ac:dyDescent="0.2">
      <c r="F727" s="845"/>
      <c r="G727" s="845"/>
    </row>
    <row r="728" spans="6:7" x14ac:dyDescent="0.2">
      <c r="F728" s="845"/>
      <c r="G728" s="845"/>
    </row>
    <row r="729" spans="6:7" x14ac:dyDescent="0.2">
      <c r="F729" s="845"/>
      <c r="G729" s="845"/>
    </row>
    <row r="730" spans="6:7" x14ac:dyDescent="0.2">
      <c r="F730" s="845"/>
      <c r="G730" s="845"/>
    </row>
    <row r="731" spans="6:7" x14ac:dyDescent="0.2">
      <c r="F731" s="845"/>
      <c r="G731" s="845"/>
    </row>
    <row r="732" spans="6:7" x14ac:dyDescent="0.2">
      <c r="F732" s="845"/>
      <c r="G732" s="845"/>
    </row>
    <row r="733" spans="6:7" x14ac:dyDescent="0.2">
      <c r="F733" s="845"/>
      <c r="G733" s="845"/>
    </row>
    <row r="734" spans="6:7" x14ac:dyDescent="0.2">
      <c r="F734" s="845"/>
      <c r="G734" s="845"/>
    </row>
    <row r="735" spans="6:7" x14ac:dyDescent="0.2">
      <c r="F735" s="845"/>
      <c r="G735" s="845"/>
    </row>
    <row r="736" spans="6:7" x14ac:dyDescent="0.2">
      <c r="F736" s="845"/>
      <c r="G736" s="845"/>
    </row>
    <row r="737" spans="6:7" x14ac:dyDescent="0.2">
      <c r="F737" s="845"/>
      <c r="G737" s="845"/>
    </row>
    <row r="738" spans="6:7" x14ac:dyDescent="0.2">
      <c r="F738" s="845"/>
      <c r="G738" s="845"/>
    </row>
    <row r="739" spans="6:7" x14ac:dyDescent="0.2">
      <c r="F739" s="845"/>
      <c r="G739" s="845"/>
    </row>
    <row r="740" spans="6:7" x14ac:dyDescent="0.2">
      <c r="F740" s="845"/>
      <c r="G740" s="845"/>
    </row>
    <row r="741" spans="6:7" x14ac:dyDescent="0.2">
      <c r="F741" s="845"/>
      <c r="G741" s="845"/>
    </row>
    <row r="742" spans="6:7" x14ac:dyDescent="0.2">
      <c r="F742" s="845"/>
      <c r="G742" s="845"/>
    </row>
    <row r="743" spans="6:7" x14ac:dyDescent="0.2">
      <c r="F743" s="845"/>
      <c r="G743" s="845"/>
    </row>
    <row r="744" spans="6:7" x14ac:dyDescent="0.2">
      <c r="F744" s="845"/>
      <c r="G744" s="845"/>
    </row>
    <row r="745" spans="6:7" x14ac:dyDescent="0.2">
      <c r="F745" s="845"/>
      <c r="G745" s="845"/>
    </row>
    <row r="746" spans="6:7" x14ac:dyDescent="0.2">
      <c r="F746" s="845"/>
      <c r="G746" s="845"/>
    </row>
    <row r="747" spans="6:7" x14ac:dyDescent="0.2">
      <c r="F747" s="845"/>
      <c r="G747" s="845"/>
    </row>
    <row r="748" spans="6:7" x14ac:dyDescent="0.2">
      <c r="F748" s="845"/>
      <c r="G748" s="845"/>
    </row>
    <row r="749" spans="6:7" x14ac:dyDescent="0.2">
      <c r="F749" s="845"/>
      <c r="G749" s="845"/>
    </row>
    <row r="750" spans="6:7" x14ac:dyDescent="0.2">
      <c r="F750" s="845"/>
      <c r="G750" s="845"/>
    </row>
    <row r="751" spans="6:7" x14ac:dyDescent="0.2">
      <c r="F751" s="845"/>
      <c r="G751" s="845"/>
    </row>
    <row r="752" spans="6:7" x14ac:dyDescent="0.2">
      <c r="F752" s="845"/>
      <c r="G752" s="845"/>
    </row>
    <row r="753" spans="6:7" x14ac:dyDescent="0.2">
      <c r="F753" s="845"/>
      <c r="G753" s="845"/>
    </row>
    <row r="754" spans="6:7" x14ac:dyDescent="0.2">
      <c r="F754" s="845"/>
      <c r="G754" s="845"/>
    </row>
    <row r="755" spans="6:7" x14ac:dyDescent="0.2">
      <c r="F755" s="845"/>
      <c r="G755" s="845"/>
    </row>
    <row r="756" spans="6:7" x14ac:dyDescent="0.2">
      <c r="F756" s="845"/>
      <c r="G756" s="845"/>
    </row>
    <row r="757" spans="6:7" x14ac:dyDescent="0.2">
      <c r="F757" s="845"/>
      <c r="G757" s="845"/>
    </row>
    <row r="758" spans="6:7" x14ac:dyDescent="0.2">
      <c r="F758" s="845"/>
      <c r="G758" s="845"/>
    </row>
    <row r="759" spans="6:7" x14ac:dyDescent="0.2">
      <c r="F759" s="845"/>
      <c r="G759" s="845"/>
    </row>
    <row r="760" spans="6:7" x14ac:dyDescent="0.2">
      <c r="F760" s="845"/>
      <c r="G760" s="845"/>
    </row>
    <row r="761" spans="6:7" x14ac:dyDescent="0.2">
      <c r="F761" s="845"/>
      <c r="G761" s="845"/>
    </row>
    <row r="762" spans="6:7" x14ac:dyDescent="0.2">
      <c r="F762" s="845"/>
      <c r="G762" s="845"/>
    </row>
    <row r="763" spans="6:7" x14ac:dyDescent="0.2">
      <c r="F763" s="845"/>
      <c r="G763" s="845"/>
    </row>
    <row r="764" spans="6:7" x14ac:dyDescent="0.2">
      <c r="F764" s="845"/>
      <c r="G764" s="845"/>
    </row>
    <row r="765" spans="6:7" x14ac:dyDescent="0.2">
      <c r="F765" s="845"/>
      <c r="G765" s="845"/>
    </row>
    <row r="766" spans="6:7" x14ac:dyDescent="0.2">
      <c r="F766" s="845"/>
      <c r="G766" s="845"/>
    </row>
    <row r="767" spans="6:7" x14ac:dyDescent="0.2">
      <c r="F767" s="845"/>
      <c r="G767" s="845"/>
    </row>
    <row r="768" spans="6:7" x14ac:dyDescent="0.2">
      <c r="F768" s="845"/>
      <c r="G768" s="845"/>
    </row>
    <row r="769" spans="6:7" x14ac:dyDescent="0.2">
      <c r="F769" s="845"/>
      <c r="G769" s="845"/>
    </row>
    <row r="770" spans="6:7" x14ac:dyDescent="0.2">
      <c r="F770" s="845"/>
      <c r="G770" s="845"/>
    </row>
    <row r="771" spans="6:7" x14ac:dyDescent="0.2">
      <c r="F771" s="845"/>
      <c r="G771" s="845"/>
    </row>
    <row r="772" spans="6:7" x14ac:dyDescent="0.2">
      <c r="F772" s="845"/>
      <c r="G772" s="845"/>
    </row>
    <row r="773" spans="6:7" x14ac:dyDescent="0.2">
      <c r="F773" s="845"/>
      <c r="G773" s="845"/>
    </row>
    <row r="774" spans="6:7" x14ac:dyDescent="0.2">
      <c r="F774" s="845"/>
      <c r="G774" s="845"/>
    </row>
    <row r="775" spans="6:7" x14ac:dyDescent="0.2">
      <c r="F775" s="845"/>
      <c r="G775" s="845"/>
    </row>
    <row r="776" spans="6:7" x14ac:dyDescent="0.2">
      <c r="F776" s="845"/>
      <c r="G776" s="845"/>
    </row>
    <row r="777" spans="6:7" x14ac:dyDescent="0.2">
      <c r="F777" s="845"/>
      <c r="G777" s="845"/>
    </row>
    <row r="778" spans="6:7" x14ac:dyDescent="0.2">
      <c r="F778" s="845"/>
      <c r="G778" s="845"/>
    </row>
    <row r="779" spans="6:7" x14ac:dyDescent="0.2">
      <c r="F779" s="845"/>
      <c r="G779" s="845"/>
    </row>
    <row r="780" spans="6:7" x14ac:dyDescent="0.2">
      <c r="F780" s="845"/>
      <c r="G780" s="845"/>
    </row>
    <row r="781" spans="6:7" x14ac:dyDescent="0.2">
      <c r="F781" s="845"/>
      <c r="G781" s="845"/>
    </row>
    <row r="782" spans="6:7" x14ac:dyDescent="0.2">
      <c r="F782" s="845"/>
      <c r="G782" s="845"/>
    </row>
    <row r="783" spans="6:7" x14ac:dyDescent="0.2">
      <c r="F783" s="845"/>
      <c r="G783" s="845"/>
    </row>
    <row r="784" spans="6:7" x14ac:dyDescent="0.2">
      <c r="F784" s="845"/>
      <c r="G784" s="845"/>
    </row>
    <row r="785" spans="6:7" x14ac:dyDescent="0.2">
      <c r="F785" s="845"/>
      <c r="G785" s="845"/>
    </row>
    <row r="786" spans="6:7" x14ac:dyDescent="0.2">
      <c r="F786" s="845"/>
      <c r="G786" s="845"/>
    </row>
    <row r="787" spans="6:7" x14ac:dyDescent="0.2">
      <c r="F787" s="845"/>
      <c r="G787" s="845"/>
    </row>
    <row r="788" spans="6:7" x14ac:dyDescent="0.2">
      <c r="F788" s="845"/>
      <c r="G788" s="845"/>
    </row>
    <row r="789" spans="6:7" x14ac:dyDescent="0.2">
      <c r="F789" s="845"/>
      <c r="G789" s="845"/>
    </row>
    <row r="790" spans="6:7" x14ac:dyDescent="0.2">
      <c r="F790" s="845"/>
      <c r="G790" s="845"/>
    </row>
    <row r="791" spans="6:7" x14ac:dyDescent="0.2">
      <c r="F791" s="845"/>
      <c r="G791" s="845"/>
    </row>
    <row r="792" spans="6:7" x14ac:dyDescent="0.2">
      <c r="F792" s="845"/>
      <c r="G792" s="845"/>
    </row>
    <row r="793" spans="6:7" x14ac:dyDescent="0.2">
      <c r="F793" s="845"/>
      <c r="G793" s="845"/>
    </row>
    <row r="794" spans="6:7" x14ac:dyDescent="0.2">
      <c r="F794" s="845"/>
      <c r="G794" s="845"/>
    </row>
    <row r="795" spans="6:7" x14ac:dyDescent="0.2">
      <c r="F795" s="845"/>
      <c r="G795" s="845"/>
    </row>
    <row r="796" spans="6:7" x14ac:dyDescent="0.2">
      <c r="F796" s="845"/>
      <c r="G796" s="845"/>
    </row>
    <row r="797" spans="6:7" x14ac:dyDescent="0.2">
      <c r="F797" s="845"/>
      <c r="G797" s="845"/>
    </row>
    <row r="798" spans="6:7" x14ac:dyDescent="0.2">
      <c r="F798" s="845"/>
      <c r="G798" s="845"/>
    </row>
    <row r="799" spans="6:7" x14ac:dyDescent="0.2">
      <c r="F799" s="845"/>
      <c r="G799" s="845"/>
    </row>
    <row r="800" spans="6:7" x14ac:dyDescent="0.2">
      <c r="F800" s="845"/>
      <c r="G800" s="845"/>
    </row>
    <row r="801" spans="6:7" x14ac:dyDescent="0.2">
      <c r="F801" s="845"/>
      <c r="G801" s="845"/>
    </row>
    <row r="802" spans="6:7" x14ac:dyDescent="0.2">
      <c r="F802" s="845"/>
      <c r="G802" s="845"/>
    </row>
    <row r="803" spans="6:7" x14ac:dyDescent="0.2">
      <c r="F803" s="845"/>
      <c r="G803" s="845"/>
    </row>
    <row r="804" spans="6:7" x14ac:dyDescent="0.2">
      <c r="F804" s="845"/>
      <c r="G804" s="845"/>
    </row>
    <row r="805" spans="6:7" x14ac:dyDescent="0.2">
      <c r="F805" s="845"/>
      <c r="G805" s="845"/>
    </row>
    <row r="806" spans="6:7" x14ac:dyDescent="0.2">
      <c r="F806" s="845"/>
      <c r="G806" s="845"/>
    </row>
    <row r="807" spans="6:7" x14ac:dyDescent="0.2">
      <c r="F807" s="845"/>
      <c r="G807" s="845"/>
    </row>
    <row r="808" spans="6:7" x14ac:dyDescent="0.2">
      <c r="F808" s="845"/>
      <c r="G808" s="845"/>
    </row>
    <row r="809" spans="6:7" x14ac:dyDescent="0.2">
      <c r="F809" s="845"/>
      <c r="G809" s="845"/>
    </row>
    <row r="810" spans="6:7" x14ac:dyDescent="0.2">
      <c r="F810" s="845"/>
      <c r="G810" s="845"/>
    </row>
    <row r="811" spans="6:7" x14ac:dyDescent="0.2">
      <c r="F811" s="845"/>
      <c r="G811" s="845"/>
    </row>
    <row r="812" spans="6:7" x14ac:dyDescent="0.2">
      <c r="F812" s="845"/>
      <c r="G812" s="845"/>
    </row>
    <row r="813" spans="6:7" x14ac:dyDescent="0.2">
      <c r="F813" s="845"/>
      <c r="G813" s="845"/>
    </row>
    <row r="814" spans="6:7" x14ac:dyDescent="0.2">
      <c r="F814" s="845"/>
      <c r="G814" s="845"/>
    </row>
    <row r="815" spans="6:7" x14ac:dyDescent="0.2">
      <c r="F815" s="845"/>
      <c r="G815" s="845"/>
    </row>
    <row r="816" spans="6:7" x14ac:dyDescent="0.2">
      <c r="F816" s="845"/>
      <c r="G816" s="845"/>
    </row>
    <row r="817" spans="6:7" x14ac:dyDescent="0.2">
      <c r="F817" s="845"/>
      <c r="G817" s="845"/>
    </row>
    <row r="818" spans="6:7" x14ac:dyDescent="0.2">
      <c r="F818" s="845"/>
      <c r="G818" s="845"/>
    </row>
    <row r="819" spans="6:7" x14ac:dyDescent="0.2">
      <c r="F819" s="845"/>
      <c r="G819" s="845"/>
    </row>
    <row r="820" spans="6:7" x14ac:dyDescent="0.2">
      <c r="F820" s="845"/>
      <c r="G820" s="845"/>
    </row>
    <row r="821" spans="6:7" x14ac:dyDescent="0.2">
      <c r="F821" s="845"/>
      <c r="G821" s="845"/>
    </row>
    <row r="822" spans="6:7" x14ac:dyDescent="0.2">
      <c r="F822" s="845"/>
      <c r="G822" s="845"/>
    </row>
    <row r="823" spans="6:7" x14ac:dyDescent="0.2">
      <c r="F823" s="845"/>
      <c r="G823" s="845"/>
    </row>
    <row r="824" spans="6:7" x14ac:dyDescent="0.2">
      <c r="F824" s="845"/>
      <c r="G824" s="845"/>
    </row>
    <row r="825" spans="6:7" x14ac:dyDescent="0.2">
      <c r="F825" s="845"/>
      <c r="G825" s="845"/>
    </row>
    <row r="826" spans="6:7" x14ac:dyDescent="0.2">
      <c r="F826" s="845"/>
      <c r="G826" s="845"/>
    </row>
    <row r="827" spans="6:7" x14ac:dyDescent="0.2">
      <c r="F827" s="845"/>
      <c r="G827" s="845"/>
    </row>
    <row r="828" spans="6:7" x14ac:dyDescent="0.2">
      <c r="F828" s="845"/>
      <c r="G828" s="845"/>
    </row>
    <row r="829" spans="6:7" x14ac:dyDescent="0.2">
      <c r="F829" s="845"/>
      <c r="G829" s="845"/>
    </row>
    <row r="830" spans="6:7" x14ac:dyDescent="0.2">
      <c r="F830" s="845"/>
      <c r="G830" s="845"/>
    </row>
    <row r="831" spans="6:7" x14ac:dyDescent="0.2">
      <c r="F831" s="845"/>
      <c r="G831" s="845"/>
    </row>
    <row r="832" spans="6:7" x14ac:dyDescent="0.2">
      <c r="F832" s="845"/>
      <c r="G832" s="845"/>
    </row>
    <row r="833" spans="6:7" x14ac:dyDescent="0.2">
      <c r="F833" s="845"/>
      <c r="G833" s="845"/>
    </row>
    <row r="834" spans="6:7" x14ac:dyDescent="0.2">
      <c r="F834" s="845"/>
      <c r="G834" s="845"/>
    </row>
    <row r="835" spans="6:7" x14ac:dyDescent="0.2">
      <c r="F835" s="845"/>
      <c r="G835" s="845"/>
    </row>
    <row r="836" spans="6:7" x14ac:dyDescent="0.2">
      <c r="F836" s="845"/>
      <c r="G836" s="845"/>
    </row>
    <row r="837" spans="6:7" x14ac:dyDescent="0.2">
      <c r="F837" s="845"/>
      <c r="G837" s="845"/>
    </row>
    <row r="838" spans="6:7" x14ac:dyDescent="0.2">
      <c r="F838" s="845"/>
      <c r="G838" s="845"/>
    </row>
    <row r="839" spans="6:7" x14ac:dyDescent="0.2">
      <c r="F839" s="845"/>
      <c r="G839" s="845"/>
    </row>
    <row r="840" spans="6:7" x14ac:dyDescent="0.2">
      <c r="F840" s="845"/>
      <c r="G840" s="845"/>
    </row>
    <row r="841" spans="6:7" x14ac:dyDescent="0.2">
      <c r="F841" s="845"/>
      <c r="G841" s="845"/>
    </row>
    <row r="842" spans="6:7" x14ac:dyDescent="0.2">
      <c r="F842" s="845"/>
      <c r="G842" s="845"/>
    </row>
    <row r="843" spans="6:7" x14ac:dyDescent="0.2">
      <c r="F843" s="845"/>
      <c r="G843" s="845"/>
    </row>
    <row r="844" spans="6:7" x14ac:dyDescent="0.2">
      <c r="F844" s="845"/>
      <c r="G844" s="845"/>
    </row>
    <row r="845" spans="6:7" x14ac:dyDescent="0.2">
      <c r="F845" s="845"/>
      <c r="G845" s="845"/>
    </row>
    <row r="846" spans="6:7" x14ac:dyDescent="0.2">
      <c r="F846" s="845"/>
      <c r="G846" s="845"/>
    </row>
    <row r="847" spans="6:7" x14ac:dyDescent="0.2">
      <c r="F847" s="845"/>
      <c r="G847" s="845"/>
    </row>
    <row r="848" spans="6:7" x14ac:dyDescent="0.2">
      <c r="F848" s="845"/>
      <c r="G848" s="845"/>
    </row>
    <row r="849" spans="6:7" x14ac:dyDescent="0.2">
      <c r="F849" s="845"/>
      <c r="G849" s="845"/>
    </row>
    <row r="850" spans="6:7" x14ac:dyDescent="0.2">
      <c r="F850" s="845"/>
      <c r="G850" s="845"/>
    </row>
    <row r="851" spans="6:7" x14ac:dyDescent="0.2">
      <c r="F851" s="845"/>
      <c r="G851" s="845"/>
    </row>
    <row r="852" spans="6:7" x14ac:dyDescent="0.2">
      <c r="F852" s="845"/>
      <c r="G852" s="845"/>
    </row>
    <row r="853" spans="6:7" x14ac:dyDescent="0.2">
      <c r="F853" s="845"/>
      <c r="G853" s="845"/>
    </row>
    <row r="854" spans="6:7" x14ac:dyDescent="0.2">
      <c r="F854" s="845"/>
      <c r="G854" s="845"/>
    </row>
    <row r="855" spans="6:7" x14ac:dyDescent="0.2">
      <c r="F855" s="845"/>
      <c r="G855" s="845"/>
    </row>
    <row r="856" spans="6:7" x14ac:dyDescent="0.2">
      <c r="F856" s="845"/>
      <c r="G856" s="845"/>
    </row>
    <row r="857" spans="6:7" x14ac:dyDescent="0.2">
      <c r="F857" s="845"/>
      <c r="G857" s="845"/>
    </row>
    <row r="858" spans="6:7" x14ac:dyDescent="0.2">
      <c r="F858" s="845"/>
      <c r="G858" s="845"/>
    </row>
    <row r="859" spans="6:7" x14ac:dyDescent="0.2">
      <c r="F859" s="845"/>
      <c r="G859" s="845"/>
    </row>
    <row r="860" spans="6:7" x14ac:dyDescent="0.2">
      <c r="F860" s="845"/>
      <c r="G860" s="845"/>
    </row>
    <row r="861" spans="6:7" x14ac:dyDescent="0.2">
      <c r="F861" s="845"/>
      <c r="G861" s="845"/>
    </row>
    <row r="862" spans="6:7" x14ac:dyDescent="0.2">
      <c r="F862" s="845"/>
      <c r="G862" s="845"/>
    </row>
    <row r="863" spans="6:7" x14ac:dyDescent="0.2">
      <c r="F863" s="845"/>
      <c r="G863" s="845"/>
    </row>
    <row r="864" spans="6:7" x14ac:dyDescent="0.2">
      <c r="F864" s="845"/>
      <c r="G864" s="845"/>
    </row>
    <row r="865" spans="6:7" x14ac:dyDescent="0.2">
      <c r="F865" s="845"/>
      <c r="G865" s="845"/>
    </row>
    <row r="866" spans="6:7" x14ac:dyDescent="0.2">
      <c r="F866" s="845"/>
      <c r="G866" s="845"/>
    </row>
    <row r="867" spans="6:7" x14ac:dyDescent="0.2">
      <c r="F867" s="845"/>
      <c r="G867" s="845"/>
    </row>
    <row r="868" spans="6:7" x14ac:dyDescent="0.2">
      <c r="F868" s="845"/>
      <c r="G868" s="845"/>
    </row>
    <row r="869" spans="6:7" x14ac:dyDescent="0.2">
      <c r="F869" s="845"/>
      <c r="G869" s="845"/>
    </row>
    <row r="870" spans="6:7" x14ac:dyDescent="0.2">
      <c r="F870" s="845"/>
      <c r="G870" s="845"/>
    </row>
    <row r="871" spans="6:7" x14ac:dyDescent="0.2">
      <c r="F871" s="845"/>
      <c r="G871" s="845"/>
    </row>
    <row r="872" spans="6:7" x14ac:dyDescent="0.2">
      <c r="F872" s="845"/>
      <c r="G872" s="845"/>
    </row>
    <row r="873" spans="6:7" x14ac:dyDescent="0.2">
      <c r="F873" s="845"/>
      <c r="G873" s="845"/>
    </row>
    <row r="874" spans="6:7" x14ac:dyDescent="0.2">
      <c r="F874" s="845"/>
      <c r="G874" s="845"/>
    </row>
    <row r="875" spans="6:7" x14ac:dyDescent="0.2">
      <c r="F875" s="845"/>
      <c r="G875" s="845"/>
    </row>
    <row r="876" spans="6:7" x14ac:dyDescent="0.2">
      <c r="F876" s="845"/>
      <c r="G876" s="845"/>
    </row>
    <row r="877" spans="6:7" x14ac:dyDescent="0.2">
      <c r="F877" s="845"/>
      <c r="G877" s="845"/>
    </row>
    <row r="878" spans="6:7" x14ac:dyDescent="0.2">
      <c r="F878" s="845"/>
      <c r="G878" s="845"/>
    </row>
    <row r="879" spans="6:7" x14ac:dyDescent="0.2">
      <c r="F879" s="845"/>
      <c r="G879" s="845"/>
    </row>
    <row r="880" spans="6:7" x14ac:dyDescent="0.2">
      <c r="F880" s="845"/>
      <c r="G880" s="845"/>
    </row>
    <row r="881" spans="6:7" x14ac:dyDescent="0.2">
      <c r="F881" s="845"/>
      <c r="G881" s="845"/>
    </row>
    <row r="882" spans="6:7" x14ac:dyDescent="0.2">
      <c r="F882" s="845"/>
      <c r="G882" s="845"/>
    </row>
    <row r="883" spans="6:7" x14ac:dyDescent="0.2">
      <c r="F883" s="845"/>
      <c r="G883" s="845"/>
    </row>
    <row r="884" spans="6:7" x14ac:dyDescent="0.2">
      <c r="F884" s="845"/>
      <c r="G884" s="845"/>
    </row>
    <row r="885" spans="6:7" x14ac:dyDescent="0.2">
      <c r="F885" s="845"/>
      <c r="G885" s="845"/>
    </row>
    <row r="886" spans="6:7" x14ac:dyDescent="0.2">
      <c r="F886" s="845"/>
      <c r="G886" s="845"/>
    </row>
    <row r="887" spans="6:7" x14ac:dyDescent="0.2">
      <c r="F887" s="845"/>
      <c r="G887" s="845"/>
    </row>
    <row r="888" spans="6:7" x14ac:dyDescent="0.2">
      <c r="F888" s="845"/>
      <c r="G888" s="845"/>
    </row>
    <row r="889" spans="6:7" x14ac:dyDescent="0.2">
      <c r="F889" s="845"/>
      <c r="G889" s="845"/>
    </row>
    <row r="890" spans="6:7" x14ac:dyDescent="0.2">
      <c r="F890" s="845"/>
      <c r="G890" s="845"/>
    </row>
    <row r="891" spans="6:7" x14ac:dyDescent="0.2">
      <c r="F891" s="845"/>
      <c r="G891" s="845"/>
    </row>
    <row r="892" spans="6:7" x14ac:dyDescent="0.2">
      <c r="F892" s="845"/>
      <c r="G892" s="845"/>
    </row>
    <row r="893" spans="6:7" x14ac:dyDescent="0.2">
      <c r="F893" s="845"/>
      <c r="G893" s="845"/>
    </row>
    <row r="894" spans="6:7" x14ac:dyDescent="0.2">
      <c r="F894" s="845"/>
      <c r="G894" s="845"/>
    </row>
    <row r="895" spans="6:7" x14ac:dyDescent="0.2">
      <c r="F895" s="845"/>
      <c r="G895" s="845"/>
    </row>
    <row r="896" spans="6:7" x14ac:dyDescent="0.2">
      <c r="F896" s="845"/>
      <c r="G896" s="845"/>
    </row>
    <row r="897" spans="6:7" x14ac:dyDescent="0.2">
      <c r="F897" s="845"/>
      <c r="G897" s="845"/>
    </row>
    <row r="898" spans="6:7" x14ac:dyDescent="0.2">
      <c r="F898" s="845"/>
      <c r="G898" s="845"/>
    </row>
    <row r="899" spans="6:7" x14ac:dyDescent="0.2">
      <c r="F899" s="845"/>
      <c r="G899" s="845"/>
    </row>
    <row r="900" spans="6:7" x14ac:dyDescent="0.2">
      <c r="F900" s="845"/>
      <c r="G900" s="845"/>
    </row>
    <row r="901" spans="6:7" x14ac:dyDescent="0.2">
      <c r="F901" s="845"/>
      <c r="G901" s="845"/>
    </row>
    <row r="902" spans="6:7" x14ac:dyDescent="0.2">
      <c r="F902" s="845"/>
      <c r="G902" s="845"/>
    </row>
    <row r="903" spans="6:7" x14ac:dyDescent="0.2">
      <c r="F903" s="845"/>
      <c r="G903" s="845"/>
    </row>
    <row r="904" spans="6:7" x14ac:dyDescent="0.2">
      <c r="F904" s="845"/>
      <c r="G904" s="845"/>
    </row>
    <row r="905" spans="6:7" x14ac:dyDescent="0.2">
      <c r="F905" s="845"/>
      <c r="G905" s="845"/>
    </row>
    <row r="906" spans="6:7" x14ac:dyDescent="0.2">
      <c r="F906" s="845"/>
      <c r="G906" s="845"/>
    </row>
    <row r="907" spans="6:7" x14ac:dyDescent="0.2">
      <c r="F907" s="845"/>
      <c r="G907" s="845"/>
    </row>
    <row r="908" spans="6:7" x14ac:dyDescent="0.2">
      <c r="F908" s="845"/>
      <c r="G908" s="845"/>
    </row>
    <row r="909" spans="6:7" x14ac:dyDescent="0.2">
      <c r="F909" s="845"/>
      <c r="G909" s="845"/>
    </row>
    <row r="910" spans="6:7" x14ac:dyDescent="0.2">
      <c r="F910" s="845"/>
      <c r="G910" s="845"/>
    </row>
    <row r="911" spans="6:7" x14ac:dyDescent="0.2">
      <c r="F911" s="845"/>
      <c r="G911" s="845"/>
    </row>
    <row r="912" spans="6:7" x14ac:dyDescent="0.2">
      <c r="F912" s="845"/>
      <c r="G912" s="845"/>
    </row>
    <row r="913" spans="6:7" x14ac:dyDescent="0.2">
      <c r="F913" s="845"/>
      <c r="G913" s="845"/>
    </row>
    <row r="914" spans="6:7" x14ac:dyDescent="0.2">
      <c r="F914" s="845"/>
      <c r="G914" s="845"/>
    </row>
    <row r="915" spans="6:7" x14ac:dyDescent="0.2">
      <c r="F915" s="845"/>
      <c r="G915" s="845"/>
    </row>
    <row r="916" spans="6:7" x14ac:dyDescent="0.2">
      <c r="F916" s="845"/>
      <c r="G916" s="845"/>
    </row>
    <row r="917" spans="6:7" x14ac:dyDescent="0.2">
      <c r="F917" s="845"/>
      <c r="G917" s="845"/>
    </row>
    <row r="918" spans="6:7" x14ac:dyDescent="0.2">
      <c r="F918" s="845"/>
      <c r="G918" s="845"/>
    </row>
    <row r="919" spans="6:7" x14ac:dyDescent="0.2">
      <c r="F919" s="845"/>
      <c r="G919" s="845"/>
    </row>
    <row r="920" spans="6:7" x14ac:dyDescent="0.2">
      <c r="F920" s="845"/>
      <c r="G920" s="845"/>
    </row>
    <row r="921" spans="6:7" x14ac:dyDescent="0.2">
      <c r="F921" s="845"/>
      <c r="G921" s="845"/>
    </row>
    <row r="922" spans="6:7" x14ac:dyDescent="0.2">
      <c r="F922" s="845"/>
      <c r="G922" s="845"/>
    </row>
    <row r="923" spans="6:7" x14ac:dyDescent="0.2">
      <c r="F923" s="845"/>
      <c r="G923" s="845"/>
    </row>
    <row r="924" spans="6:7" x14ac:dyDescent="0.2">
      <c r="F924" s="845"/>
      <c r="G924" s="845"/>
    </row>
    <row r="925" spans="6:7" x14ac:dyDescent="0.2">
      <c r="F925" s="845"/>
      <c r="G925" s="845"/>
    </row>
    <row r="926" spans="6:7" x14ac:dyDescent="0.2">
      <c r="F926" s="845"/>
      <c r="G926" s="845"/>
    </row>
    <row r="927" spans="6:7" x14ac:dyDescent="0.2">
      <c r="F927" s="845"/>
      <c r="G927" s="845"/>
    </row>
    <row r="928" spans="6:7" x14ac:dyDescent="0.2">
      <c r="F928" s="845"/>
      <c r="G928" s="845"/>
    </row>
    <row r="929" spans="6:7" x14ac:dyDescent="0.2">
      <c r="F929" s="845"/>
      <c r="G929" s="845"/>
    </row>
    <row r="930" spans="6:7" x14ac:dyDescent="0.2">
      <c r="F930" s="845"/>
      <c r="G930" s="845"/>
    </row>
    <row r="931" spans="6:7" x14ac:dyDescent="0.2">
      <c r="F931" s="845"/>
      <c r="G931" s="845"/>
    </row>
    <row r="932" spans="6:7" x14ac:dyDescent="0.2">
      <c r="F932" s="845"/>
      <c r="G932" s="845"/>
    </row>
    <row r="933" spans="6:7" x14ac:dyDescent="0.2">
      <c r="F933" s="845"/>
      <c r="G933" s="845"/>
    </row>
    <row r="934" spans="6:7" x14ac:dyDescent="0.2">
      <c r="F934" s="845"/>
      <c r="G934" s="845"/>
    </row>
    <row r="935" spans="6:7" x14ac:dyDescent="0.2">
      <c r="F935" s="845"/>
      <c r="G935" s="845"/>
    </row>
    <row r="936" spans="6:7" x14ac:dyDescent="0.2">
      <c r="F936" s="845"/>
      <c r="G936" s="845"/>
    </row>
    <row r="937" spans="6:7" x14ac:dyDescent="0.2">
      <c r="F937" s="845"/>
      <c r="G937" s="845"/>
    </row>
    <row r="938" spans="6:7" x14ac:dyDescent="0.2">
      <c r="F938" s="845"/>
      <c r="G938" s="845"/>
    </row>
    <row r="939" spans="6:7" x14ac:dyDescent="0.2">
      <c r="F939" s="845"/>
      <c r="G939" s="845"/>
    </row>
    <row r="940" spans="6:7" x14ac:dyDescent="0.2">
      <c r="F940" s="845"/>
      <c r="G940" s="845"/>
    </row>
    <row r="941" spans="6:7" x14ac:dyDescent="0.2">
      <c r="F941" s="845"/>
      <c r="G941" s="845"/>
    </row>
    <row r="942" spans="6:7" x14ac:dyDescent="0.2">
      <c r="F942" s="845"/>
      <c r="G942" s="845"/>
    </row>
    <row r="943" spans="6:7" x14ac:dyDescent="0.2">
      <c r="F943" s="845"/>
      <c r="G943" s="845"/>
    </row>
    <row r="944" spans="6:7" x14ac:dyDescent="0.2">
      <c r="F944" s="845"/>
      <c r="G944" s="845"/>
    </row>
    <row r="945" spans="6:7" x14ac:dyDescent="0.2">
      <c r="F945" s="845"/>
      <c r="G945" s="845"/>
    </row>
    <row r="946" spans="6:7" x14ac:dyDescent="0.2">
      <c r="F946" s="845"/>
      <c r="G946" s="845"/>
    </row>
    <row r="947" spans="6:7" x14ac:dyDescent="0.2">
      <c r="F947" s="845"/>
      <c r="G947" s="845"/>
    </row>
    <row r="948" spans="6:7" x14ac:dyDescent="0.2">
      <c r="F948" s="845"/>
      <c r="G948" s="845"/>
    </row>
    <row r="949" spans="6:7" x14ac:dyDescent="0.2">
      <c r="F949" s="845"/>
      <c r="G949" s="845"/>
    </row>
    <row r="950" spans="6:7" x14ac:dyDescent="0.2">
      <c r="F950" s="845"/>
      <c r="G950" s="845"/>
    </row>
    <row r="951" spans="6:7" x14ac:dyDescent="0.2">
      <c r="F951" s="845"/>
      <c r="G951" s="845"/>
    </row>
    <row r="952" spans="6:7" x14ac:dyDescent="0.2">
      <c r="F952" s="845"/>
      <c r="G952" s="845"/>
    </row>
    <row r="953" spans="6:7" x14ac:dyDescent="0.2">
      <c r="F953" s="845"/>
      <c r="G953" s="845"/>
    </row>
    <row r="954" spans="6:7" x14ac:dyDescent="0.2">
      <c r="F954" s="845"/>
      <c r="G954" s="845"/>
    </row>
    <row r="955" spans="6:7" x14ac:dyDescent="0.2">
      <c r="F955" s="845"/>
      <c r="G955" s="845"/>
    </row>
    <row r="956" spans="6:7" x14ac:dyDescent="0.2">
      <c r="F956" s="845"/>
      <c r="G956" s="845"/>
    </row>
    <row r="957" spans="6:7" x14ac:dyDescent="0.2">
      <c r="F957" s="845"/>
      <c r="G957" s="845"/>
    </row>
    <row r="958" spans="6:7" x14ac:dyDescent="0.2">
      <c r="F958" s="845"/>
      <c r="G958" s="845"/>
    </row>
    <row r="959" spans="6:7" x14ac:dyDescent="0.2">
      <c r="F959" s="845"/>
      <c r="G959" s="845"/>
    </row>
    <row r="960" spans="6:7" x14ac:dyDescent="0.2">
      <c r="F960" s="845"/>
      <c r="G960" s="845"/>
    </row>
    <row r="961" spans="6:7" x14ac:dyDescent="0.2">
      <c r="F961" s="845"/>
      <c r="G961" s="845"/>
    </row>
    <row r="962" spans="6:7" x14ac:dyDescent="0.2">
      <c r="F962" s="845"/>
      <c r="G962" s="845"/>
    </row>
    <row r="963" spans="6:7" x14ac:dyDescent="0.2">
      <c r="F963" s="845"/>
      <c r="G963" s="845"/>
    </row>
    <row r="964" spans="6:7" x14ac:dyDescent="0.2">
      <c r="F964" s="845"/>
      <c r="G964" s="845"/>
    </row>
    <row r="965" spans="6:7" x14ac:dyDescent="0.2">
      <c r="F965" s="845"/>
      <c r="G965" s="845"/>
    </row>
    <row r="966" spans="6:7" x14ac:dyDescent="0.2">
      <c r="F966" s="845"/>
      <c r="G966" s="845"/>
    </row>
    <row r="967" spans="6:7" x14ac:dyDescent="0.2">
      <c r="F967" s="845"/>
      <c r="G967" s="845"/>
    </row>
    <row r="968" spans="6:7" x14ac:dyDescent="0.2">
      <c r="F968" s="845"/>
      <c r="G968" s="845"/>
    </row>
    <row r="969" spans="6:7" x14ac:dyDescent="0.2">
      <c r="F969" s="845"/>
      <c r="G969" s="845"/>
    </row>
    <row r="970" spans="6:7" x14ac:dyDescent="0.2">
      <c r="F970" s="845"/>
      <c r="G970" s="845"/>
    </row>
    <row r="971" spans="6:7" x14ac:dyDescent="0.2">
      <c r="F971" s="845"/>
      <c r="G971" s="845"/>
    </row>
    <row r="972" spans="6:7" x14ac:dyDescent="0.2">
      <c r="F972" s="845"/>
      <c r="G972" s="845"/>
    </row>
    <row r="973" spans="6:7" x14ac:dyDescent="0.2">
      <c r="F973" s="845"/>
      <c r="G973" s="845"/>
    </row>
    <row r="974" spans="6:7" x14ac:dyDescent="0.2">
      <c r="F974" s="845"/>
      <c r="G974" s="845"/>
    </row>
    <row r="975" spans="6:7" x14ac:dyDescent="0.2">
      <c r="F975" s="845"/>
      <c r="G975" s="845"/>
    </row>
    <row r="976" spans="6:7" x14ac:dyDescent="0.2">
      <c r="F976" s="845"/>
      <c r="G976" s="845"/>
    </row>
    <row r="977" spans="6:7" x14ac:dyDescent="0.2">
      <c r="F977" s="845"/>
      <c r="G977" s="845"/>
    </row>
    <row r="978" spans="6:7" x14ac:dyDescent="0.2">
      <c r="F978" s="845"/>
      <c r="G978" s="845"/>
    </row>
    <row r="979" spans="6:7" x14ac:dyDescent="0.2">
      <c r="F979" s="845"/>
      <c r="G979" s="845"/>
    </row>
    <row r="980" spans="6:7" x14ac:dyDescent="0.2">
      <c r="F980" s="845"/>
      <c r="G980" s="845"/>
    </row>
    <row r="981" spans="6:7" x14ac:dyDescent="0.2">
      <c r="F981" s="845"/>
      <c r="G981" s="845"/>
    </row>
    <row r="982" spans="6:7" x14ac:dyDescent="0.2">
      <c r="F982" s="845"/>
      <c r="G982" s="845"/>
    </row>
    <row r="983" spans="6:7" x14ac:dyDescent="0.2">
      <c r="F983" s="845"/>
      <c r="G983" s="845"/>
    </row>
    <row r="984" spans="6:7" x14ac:dyDescent="0.2">
      <c r="F984" s="845"/>
      <c r="G984" s="845"/>
    </row>
    <row r="985" spans="6:7" x14ac:dyDescent="0.2">
      <c r="F985" s="845"/>
      <c r="G985" s="845"/>
    </row>
    <row r="986" spans="6:7" x14ac:dyDescent="0.2">
      <c r="F986" s="845"/>
      <c r="G986" s="845"/>
    </row>
    <row r="987" spans="6:7" x14ac:dyDescent="0.2">
      <c r="F987" s="845"/>
      <c r="G987" s="845"/>
    </row>
    <row r="988" spans="6:7" x14ac:dyDescent="0.2">
      <c r="F988" s="845"/>
      <c r="G988" s="845"/>
    </row>
    <row r="989" spans="6:7" x14ac:dyDescent="0.2">
      <c r="F989" s="845"/>
      <c r="G989" s="845"/>
    </row>
    <row r="990" spans="6:7" x14ac:dyDescent="0.2">
      <c r="F990" s="845"/>
      <c r="G990" s="845"/>
    </row>
    <row r="991" spans="6:7" x14ac:dyDescent="0.2">
      <c r="F991" s="845"/>
      <c r="G991" s="845"/>
    </row>
    <row r="992" spans="6:7" x14ac:dyDescent="0.2">
      <c r="F992" s="845"/>
      <c r="G992" s="845"/>
    </row>
    <row r="993" spans="6:7" x14ac:dyDescent="0.2">
      <c r="F993" s="845"/>
      <c r="G993" s="845"/>
    </row>
    <row r="994" spans="6:7" x14ac:dyDescent="0.2">
      <c r="F994" s="845"/>
      <c r="G994" s="845"/>
    </row>
    <row r="995" spans="6:7" x14ac:dyDescent="0.2">
      <c r="F995" s="845"/>
      <c r="G995" s="845"/>
    </row>
    <row r="996" spans="6:7" x14ac:dyDescent="0.2">
      <c r="F996" s="845"/>
      <c r="G996" s="845"/>
    </row>
    <row r="997" spans="6:7" x14ac:dyDescent="0.2">
      <c r="F997" s="845"/>
      <c r="G997" s="845"/>
    </row>
    <row r="998" spans="6:7" x14ac:dyDescent="0.2">
      <c r="F998" s="845"/>
      <c r="G998" s="845"/>
    </row>
    <row r="999" spans="6:7" x14ac:dyDescent="0.2">
      <c r="F999" s="845"/>
      <c r="G999" s="845"/>
    </row>
    <row r="1000" spans="6:7" x14ac:dyDescent="0.2">
      <c r="F1000" s="845"/>
      <c r="G1000" s="845"/>
    </row>
    <row r="1001" spans="6:7" x14ac:dyDescent="0.2">
      <c r="F1001" s="845"/>
      <c r="G1001" s="845"/>
    </row>
    <row r="1002" spans="6:7" x14ac:dyDescent="0.2">
      <c r="F1002" s="845"/>
      <c r="G1002" s="845"/>
    </row>
    <row r="1003" spans="6:7" x14ac:dyDescent="0.2">
      <c r="F1003" s="845"/>
      <c r="G1003" s="845"/>
    </row>
    <row r="1004" spans="6:7" x14ac:dyDescent="0.2">
      <c r="F1004" s="845"/>
      <c r="G1004" s="845"/>
    </row>
    <row r="1005" spans="6:7" x14ac:dyDescent="0.2">
      <c r="F1005" s="845"/>
      <c r="G1005" s="845"/>
    </row>
    <row r="1006" spans="6:7" x14ac:dyDescent="0.2">
      <c r="F1006" s="845"/>
      <c r="G1006" s="845"/>
    </row>
    <row r="1007" spans="6:7" x14ac:dyDescent="0.2">
      <c r="F1007" s="845"/>
      <c r="G1007" s="845"/>
    </row>
    <row r="1008" spans="6:7" x14ac:dyDescent="0.2">
      <c r="F1008" s="845"/>
      <c r="G1008" s="845"/>
    </row>
    <row r="1009" spans="6:7" x14ac:dyDescent="0.2">
      <c r="F1009" s="845"/>
      <c r="G1009" s="845"/>
    </row>
    <row r="1010" spans="6:7" x14ac:dyDescent="0.2">
      <c r="F1010" s="845"/>
      <c r="G1010" s="845"/>
    </row>
    <row r="1011" spans="6:7" x14ac:dyDescent="0.2">
      <c r="F1011" s="845"/>
      <c r="G1011" s="845"/>
    </row>
    <row r="1012" spans="6:7" x14ac:dyDescent="0.2">
      <c r="F1012" s="845"/>
      <c r="G1012" s="845"/>
    </row>
    <row r="1013" spans="6:7" x14ac:dyDescent="0.2">
      <c r="F1013" s="845"/>
      <c r="G1013" s="845"/>
    </row>
    <row r="1014" spans="6:7" x14ac:dyDescent="0.2">
      <c r="F1014" s="845"/>
      <c r="G1014" s="845"/>
    </row>
    <row r="1015" spans="6:7" x14ac:dyDescent="0.2">
      <c r="F1015" s="845"/>
      <c r="G1015" s="845"/>
    </row>
    <row r="1016" spans="6:7" x14ac:dyDescent="0.2">
      <c r="F1016" s="845"/>
      <c r="G1016" s="845"/>
    </row>
    <row r="1017" spans="6:7" x14ac:dyDescent="0.2">
      <c r="F1017" s="845"/>
      <c r="G1017" s="845"/>
    </row>
    <row r="1018" spans="6:7" x14ac:dyDescent="0.2">
      <c r="F1018" s="845"/>
      <c r="G1018" s="845"/>
    </row>
    <row r="1019" spans="6:7" x14ac:dyDescent="0.2">
      <c r="F1019" s="845"/>
      <c r="G1019" s="845"/>
    </row>
    <row r="1020" spans="6:7" x14ac:dyDescent="0.2">
      <c r="F1020" s="845"/>
      <c r="G1020" s="845"/>
    </row>
    <row r="1021" spans="6:7" x14ac:dyDescent="0.2">
      <c r="F1021" s="845"/>
      <c r="G1021" s="845"/>
    </row>
    <row r="1022" spans="6:7" x14ac:dyDescent="0.2">
      <c r="F1022" s="845"/>
      <c r="G1022" s="845"/>
    </row>
    <row r="1023" spans="6:7" x14ac:dyDescent="0.2">
      <c r="F1023" s="845"/>
      <c r="G1023" s="845"/>
    </row>
    <row r="1024" spans="6:7" x14ac:dyDescent="0.2">
      <c r="F1024" s="845"/>
      <c r="G1024" s="845"/>
    </row>
    <row r="1025" spans="6:7" x14ac:dyDescent="0.2">
      <c r="F1025" s="845"/>
      <c r="G1025" s="845"/>
    </row>
    <row r="1026" spans="6:7" x14ac:dyDescent="0.2">
      <c r="F1026" s="845"/>
      <c r="G1026" s="845"/>
    </row>
    <row r="1027" spans="6:7" x14ac:dyDescent="0.2">
      <c r="F1027" s="845"/>
      <c r="G1027" s="845"/>
    </row>
    <row r="1028" spans="6:7" x14ac:dyDescent="0.2">
      <c r="F1028" s="845"/>
      <c r="G1028" s="845"/>
    </row>
    <row r="1029" spans="6:7" x14ac:dyDescent="0.2">
      <c r="F1029" s="845"/>
      <c r="G1029" s="845"/>
    </row>
    <row r="1030" spans="6:7" x14ac:dyDescent="0.2">
      <c r="F1030" s="845"/>
      <c r="G1030" s="845"/>
    </row>
    <row r="1031" spans="6:7" x14ac:dyDescent="0.2">
      <c r="F1031" s="845"/>
      <c r="G1031" s="845"/>
    </row>
    <row r="1032" spans="6:7" x14ac:dyDescent="0.2">
      <c r="F1032" s="845"/>
      <c r="G1032" s="845"/>
    </row>
    <row r="1033" spans="6:7" x14ac:dyDescent="0.2">
      <c r="F1033" s="845"/>
      <c r="G1033" s="845"/>
    </row>
    <row r="1034" spans="6:7" x14ac:dyDescent="0.2">
      <c r="F1034" s="845"/>
      <c r="G1034" s="845"/>
    </row>
    <row r="1035" spans="6:7" x14ac:dyDescent="0.2">
      <c r="F1035" s="845"/>
      <c r="G1035" s="845"/>
    </row>
    <row r="1036" spans="6:7" x14ac:dyDescent="0.2">
      <c r="F1036" s="845"/>
      <c r="G1036" s="845"/>
    </row>
    <row r="1037" spans="6:7" x14ac:dyDescent="0.2">
      <c r="F1037" s="845"/>
      <c r="G1037" s="845"/>
    </row>
    <row r="1038" spans="6:7" x14ac:dyDescent="0.2">
      <c r="F1038" s="845"/>
      <c r="G1038" s="845"/>
    </row>
    <row r="1039" spans="6:7" x14ac:dyDescent="0.2">
      <c r="F1039" s="845"/>
      <c r="G1039" s="845"/>
    </row>
    <row r="1040" spans="6:7" x14ac:dyDescent="0.2">
      <c r="F1040" s="845"/>
      <c r="G1040" s="845"/>
    </row>
    <row r="1041" spans="6:7" x14ac:dyDescent="0.2">
      <c r="F1041" s="845"/>
      <c r="G1041" s="845"/>
    </row>
    <row r="1042" spans="6:7" x14ac:dyDescent="0.2">
      <c r="F1042" s="845"/>
      <c r="G1042" s="845"/>
    </row>
    <row r="1043" spans="6:7" x14ac:dyDescent="0.2">
      <c r="F1043" s="845"/>
      <c r="G1043" s="845"/>
    </row>
    <row r="1044" spans="6:7" x14ac:dyDescent="0.2">
      <c r="F1044" s="845"/>
      <c r="G1044" s="845"/>
    </row>
    <row r="1045" spans="6:7" x14ac:dyDescent="0.2">
      <c r="F1045" s="845"/>
      <c r="G1045" s="845"/>
    </row>
    <row r="1046" spans="6:7" x14ac:dyDescent="0.2">
      <c r="F1046" s="845"/>
      <c r="G1046" s="845"/>
    </row>
    <row r="1047" spans="6:7" x14ac:dyDescent="0.2">
      <c r="F1047" s="845"/>
      <c r="G1047" s="845"/>
    </row>
    <row r="1048" spans="6:7" x14ac:dyDescent="0.2">
      <c r="F1048" s="845"/>
      <c r="G1048" s="845"/>
    </row>
    <row r="1049" spans="6:7" x14ac:dyDescent="0.2">
      <c r="F1049" s="845"/>
      <c r="G1049" s="845"/>
    </row>
    <row r="1050" spans="6:7" x14ac:dyDescent="0.2">
      <c r="F1050" s="845"/>
      <c r="G1050" s="845"/>
    </row>
    <row r="1051" spans="6:7" x14ac:dyDescent="0.2">
      <c r="F1051" s="845"/>
      <c r="G1051" s="845"/>
    </row>
    <row r="1052" spans="6:7" x14ac:dyDescent="0.2">
      <c r="F1052" s="845"/>
      <c r="G1052" s="845"/>
    </row>
    <row r="1053" spans="6:7" x14ac:dyDescent="0.2">
      <c r="F1053" s="845"/>
      <c r="G1053" s="845"/>
    </row>
    <row r="1054" spans="6:7" x14ac:dyDescent="0.2">
      <c r="F1054" s="845"/>
      <c r="G1054" s="845"/>
    </row>
    <row r="1055" spans="6:7" x14ac:dyDescent="0.2">
      <c r="F1055" s="845"/>
      <c r="G1055" s="845"/>
    </row>
    <row r="1056" spans="6:7" x14ac:dyDescent="0.2">
      <c r="F1056" s="845"/>
      <c r="G1056" s="845"/>
    </row>
    <row r="1057" spans="6:7" x14ac:dyDescent="0.2">
      <c r="F1057" s="845"/>
      <c r="G1057" s="845"/>
    </row>
    <row r="1058" spans="6:7" x14ac:dyDescent="0.2">
      <c r="F1058" s="845"/>
      <c r="G1058" s="845"/>
    </row>
    <row r="1059" spans="6:7" x14ac:dyDescent="0.2">
      <c r="F1059" s="845"/>
      <c r="G1059" s="845"/>
    </row>
    <row r="1060" spans="6:7" x14ac:dyDescent="0.2">
      <c r="F1060" s="845"/>
      <c r="G1060" s="845"/>
    </row>
    <row r="1061" spans="6:7" x14ac:dyDescent="0.2">
      <c r="F1061" s="845"/>
      <c r="G1061" s="845"/>
    </row>
    <row r="1062" spans="6:7" x14ac:dyDescent="0.2">
      <c r="F1062" s="845"/>
      <c r="G1062" s="845"/>
    </row>
    <row r="1063" spans="6:7" x14ac:dyDescent="0.2">
      <c r="F1063" s="845"/>
      <c r="G1063" s="845"/>
    </row>
    <row r="1064" spans="6:7" x14ac:dyDescent="0.2">
      <c r="F1064" s="845"/>
      <c r="G1064" s="845"/>
    </row>
    <row r="1065" spans="6:7" x14ac:dyDescent="0.2">
      <c r="F1065" s="845"/>
      <c r="G1065" s="845"/>
    </row>
    <row r="1066" spans="6:7" x14ac:dyDescent="0.2">
      <c r="F1066" s="845"/>
      <c r="G1066" s="845"/>
    </row>
    <row r="1067" spans="6:7" x14ac:dyDescent="0.2">
      <c r="F1067" s="845"/>
      <c r="G1067" s="845"/>
    </row>
    <row r="1068" spans="6:7" x14ac:dyDescent="0.2">
      <c r="F1068" s="845"/>
      <c r="G1068" s="845"/>
    </row>
    <row r="1069" spans="6:7" x14ac:dyDescent="0.2">
      <c r="F1069" s="845"/>
      <c r="G1069" s="845"/>
    </row>
    <row r="1070" spans="6:7" x14ac:dyDescent="0.2">
      <c r="F1070" s="845"/>
      <c r="G1070" s="845"/>
    </row>
    <row r="1071" spans="6:7" x14ac:dyDescent="0.2">
      <c r="F1071" s="845"/>
      <c r="G1071" s="845"/>
    </row>
    <row r="1072" spans="6:7" x14ac:dyDescent="0.2">
      <c r="F1072" s="845"/>
      <c r="G1072" s="845"/>
    </row>
    <row r="1073" spans="6:7" x14ac:dyDescent="0.2">
      <c r="F1073" s="845"/>
      <c r="G1073" s="845"/>
    </row>
    <row r="1074" spans="6:7" x14ac:dyDescent="0.2">
      <c r="F1074" s="845"/>
      <c r="G1074" s="845"/>
    </row>
    <row r="1075" spans="6:7" x14ac:dyDescent="0.2">
      <c r="F1075" s="845"/>
      <c r="G1075" s="845"/>
    </row>
    <row r="1076" spans="6:7" x14ac:dyDescent="0.2">
      <c r="F1076" s="845"/>
      <c r="G1076" s="845"/>
    </row>
    <row r="1077" spans="6:7" x14ac:dyDescent="0.2">
      <c r="F1077" s="845"/>
      <c r="G1077" s="845"/>
    </row>
    <row r="1078" spans="6:7" x14ac:dyDescent="0.2">
      <c r="F1078" s="845"/>
      <c r="G1078" s="845"/>
    </row>
    <row r="1079" spans="6:7" x14ac:dyDescent="0.2">
      <c r="F1079" s="845"/>
      <c r="G1079" s="845"/>
    </row>
    <row r="1080" spans="6:7" x14ac:dyDescent="0.2">
      <c r="F1080" s="845"/>
      <c r="G1080" s="845"/>
    </row>
    <row r="1081" spans="6:7" x14ac:dyDescent="0.2">
      <c r="F1081" s="845"/>
      <c r="G1081" s="845"/>
    </row>
    <row r="1082" spans="6:7" x14ac:dyDescent="0.2">
      <c r="F1082" s="845"/>
      <c r="G1082" s="845"/>
    </row>
    <row r="1083" spans="6:7" x14ac:dyDescent="0.2">
      <c r="F1083" s="845"/>
      <c r="G1083" s="845"/>
    </row>
    <row r="1084" spans="6:7" x14ac:dyDescent="0.2">
      <c r="F1084" s="845"/>
      <c r="G1084" s="845"/>
    </row>
    <row r="1085" spans="6:7" x14ac:dyDescent="0.2">
      <c r="F1085" s="845"/>
      <c r="G1085" s="845"/>
    </row>
    <row r="1086" spans="6:7" x14ac:dyDescent="0.2">
      <c r="F1086" s="845"/>
      <c r="G1086" s="845"/>
    </row>
    <row r="1087" spans="6:7" x14ac:dyDescent="0.2">
      <c r="F1087" s="845"/>
      <c r="G1087" s="845"/>
    </row>
    <row r="1088" spans="6:7" x14ac:dyDescent="0.2">
      <c r="F1088" s="845"/>
      <c r="G1088" s="845"/>
    </row>
    <row r="1089" spans="6:7" x14ac:dyDescent="0.2">
      <c r="F1089" s="845"/>
      <c r="G1089" s="845"/>
    </row>
    <row r="1090" spans="6:7" x14ac:dyDescent="0.2">
      <c r="F1090" s="845"/>
      <c r="G1090" s="845"/>
    </row>
    <row r="1091" spans="6:7" x14ac:dyDescent="0.2">
      <c r="F1091" s="845"/>
      <c r="G1091" s="845"/>
    </row>
    <row r="1092" spans="6:7" x14ac:dyDescent="0.2">
      <c r="F1092" s="845"/>
      <c r="G1092" s="845"/>
    </row>
    <row r="1093" spans="6:7" x14ac:dyDescent="0.2">
      <c r="F1093" s="845"/>
      <c r="G1093" s="845"/>
    </row>
    <row r="1094" spans="6:7" x14ac:dyDescent="0.2">
      <c r="F1094" s="845"/>
      <c r="G1094" s="845"/>
    </row>
    <row r="1095" spans="6:7" x14ac:dyDescent="0.2">
      <c r="F1095" s="845"/>
      <c r="G1095" s="845"/>
    </row>
    <row r="1096" spans="6:7" x14ac:dyDescent="0.2">
      <c r="F1096" s="845"/>
      <c r="G1096" s="845"/>
    </row>
    <row r="1097" spans="6:7" x14ac:dyDescent="0.2">
      <c r="F1097" s="845"/>
      <c r="G1097" s="845"/>
    </row>
    <row r="1098" spans="6:7" x14ac:dyDescent="0.2">
      <c r="F1098" s="845"/>
      <c r="G1098" s="845"/>
    </row>
    <row r="1099" spans="6:7" x14ac:dyDescent="0.2">
      <c r="F1099" s="845"/>
      <c r="G1099" s="845"/>
    </row>
    <row r="1100" spans="6:7" x14ac:dyDescent="0.2">
      <c r="F1100" s="845"/>
      <c r="G1100" s="845"/>
    </row>
    <row r="1101" spans="6:7" x14ac:dyDescent="0.2">
      <c r="F1101" s="845"/>
      <c r="G1101" s="845"/>
    </row>
    <row r="1102" spans="6:7" x14ac:dyDescent="0.2">
      <c r="F1102" s="845"/>
      <c r="G1102" s="845"/>
    </row>
    <row r="1103" spans="6:7" x14ac:dyDescent="0.2">
      <c r="F1103" s="845"/>
      <c r="G1103" s="845"/>
    </row>
    <row r="1104" spans="6:7" x14ac:dyDescent="0.2">
      <c r="F1104" s="845"/>
      <c r="G1104" s="845"/>
    </row>
    <row r="1105" spans="6:7" x14ac:dyDescent="0.2">
      <c r="F1105" s="845"/>
      <c r="G1105" s="845"/>
    </row>
    <row r="1106" spans="6:7" x14ac:dyDescent="0.2">
      <c r="F1106" s="845"/>
      <c r="G1106" s="845"/>
    </row>
    <row r="1107" spans="6:7" x14ac:dyDescent="0.2">
      <c r="F1107" s="845"/>
      <c r="G1107" s="845"/>
    </row>
    <row r="1108" spans="6:7" x14ac:dyDescent="0.2">
      <c r="F1108" s="845"/>
      <c r="G1108" s="845"/>
    </row>
    <row r="1109" spans="6:7" x14ac:dyDescent="0.2">
      <c r="F1109" s="845"/>
      <c r="G1109" s="845"/>
    </row>
    <row r="1110" spans="6:7" x14ac:dyDescent="0.2">
      <c r="F1110" s="845"/>
      <c r="G1110" s="845"/>
    </row>
    <row r="1111" spans="6:7" x14ac:dyDescent="0.2">
      <c r="F1111" s="845"/>
      <c r="G1111" s="845"/>
    </row>
    <row r="1112" spans="6:7" x14ac:dyDescent="0.2">
      <c r="F1112" s="845"/>
      <c r="G1112" s="845"/>
    </row>
    <row r="1113" spans="6:7" x14ac:dyDescent="0.2">
      <c r="F1113" s="845"/>
      <c r="G1113" s="845"/>
    </row>
    <row r="1114" spans="6:7" x14ac:dyDescent="0.2">
      <c r="F1114" s="845"/>
      <c r="G1114" s="845"/>
    </row>
    <row r="1115" spans="6:7" x14ac:dyDescent="0.2">
      <c r="F1115" s="845"/>
      <c r="G1115" s="845"/>
    </row>
    <row r="1116" spans="6:7" x14ac:dyDescent="0.2">
      <c r="F1116" s="845"/>
      <c r="G1116" s="845"/>
    </row>
    <row r="1117" spans="6:7" x14ac:dyDescent="0.2">
      <c r="F1117" s="845"/>
      <c r="G1117" s="845"/>
    </row>
    <row r="1118" spans="6:7" x14ac:dyDescent="0.2">
      <c r="F1118" s="845"/>
      <c r="G1118" s="845"/>
    </row>
    <row r="1119" spans="6:7" x14ac:dyDescent="0.2">
      <c r="F1119" s="845"/>
      <c r="G1119" s="845"/>
    </row>
    <row r="1120" spans="6:7" x14ac:dyDescent="0.2">
      <c r="F1120" s="845"/>
      <c r="G1120" s="845"/>
    </row>
    <row r="1121" spans="6:7" x14ac:dyDescent="0.2">
      <c r="F1121" s="845"/>
      <c r="G1121" s="845"/>
    </row>
    <row r="1122" spans="6:7" x14ac:dyDescent="0.2">
      <c r="F1122" s="845"/>
      <c r="G1122" s="845"/>
    </row>
    <row r="1123" spans="6:7" x14ac:dyDescent="0.2">
      <c r="F1123" s="845"/>
      <c r="G1123" s="845"/>
    </row>
    <row r="1124" spans="6:7" x14ac:dyDescent="0.2">
      <c r="F1124" s="845"/>
      <c r="G1124" s="845"/>
    </row>
    <row r="1125" spans="6:7" x14ac:dyDescent="0.2">
      <c r="F1125" s="845"/>
      <c r="G1125" s="845"/>
    </row>
    <row r="1126" spans="6:7" x14ac:dyDescent="0.2">
      <c r="F1126" s="845"/>
      <c r="G1126" s="845"/>
    </row>
    <row r="1127" spans="6:7" x14ac:dyDescent="0.2">
      <c r="F1127" s="845"/>
      <c r="G1127" s="845"/>
    </row>
    <row r="1128" spans="6:7" x14ac:dyDescent="0.2">
      <c r="F1128" s="845"/>
      <c r="G1128" s="845"/>
    </row>
    <row r="1129" spans="6:7" x14ac:dyDescent="0.2">
      <c r="F1129" s="845"/>
      <c r="G1129" s="845"/>
    </row>
    <row r="1130" spans="6:7" x14ac:dyDescent="0.2">
      <c r="F1130" s="845"/>
      <c r="G1130" s="845"/>
    </row>
    <row r="1131" spans="6:7" x14ac:dyDescent="0.2">
      <c r="F1131" s="845"/>
      <c r="G1131" s="845"/>
    </row>
    <row r="1132" spans="6:7" x14ac:dyDescent="0.2">
      <c r="F1132" s="845"/>
      <c r="G1132" s="845"/>
    </row>
    <row r="1133" spans="6:7" x14ac:dyDescent="0.2">
      <c r="F1133" s="845"/>
      <c r="G1133" s="845"/>
    </row>
    <row r="1134" spans="6:7" x14ac:dyDescent="0.2">
      <c r="F1134" s="845"/>
      <c r="G1134" s="845"/>
    </row>
    <row r="1135" spans="6:7" x14ac:dyDescent="0.2">
      <c r="F1135" s="845"/>
      <c r="G1135" s="845"/>
    </row>
    <row r="1136" spans="6:7" x14ac:dyDescent="0.2">
      <c r="F1136" s="845"/>
      <c r="G1136" s="845"/>
    </row>
    <row r="1137" spans="6:7" x14ac:dyDescent="0.2">
      <c r="F1137" s="845"/>
      <c r="G1137" s="845"/>
    </row>
    <row r="1138" spans="6:7" x14ac:dyDescent="0.2">
      <c r="F1138" s="845"/>
      <c r="G1138" s="845"/>
    </row>
    <row r="1139" spans="6:7" x14ac:dyDescent="0.2">
      <c r="F1139" s="845"/>
      <c r="G1139" s="845"/>
    </row>
    <row r="1140" spans="6:7" x14ac:dyDescent="0.2">
      <c r="F1140" s="845"/>
      <c r="G1140" s="845"/>
    </row>
    <row r="1141" spans="6:7" x14ac:dyDescent="0.2">
      <c r="F1141" s="845"/>
      <c r="G1141" s="845"/>
    </row>
    <row r="1142" spans="6:7" x14ac:dyDescent="0.2">
      <c r="F1142" s="845"/>
      <c r="G1142" s="845"/>
    </row>
    <row r="1143" spans="6:7" x14ac:dyDescent="0.2">
      <c r="F1143" s="845"/>
      <c r="G1143" s="845"/>
    </row>
    <row r="1144" spans="6:7" x14ac:dyDescent="0.2">
      <c r="F1144" s="845"/>
      <c r="G1144" s="845"/>
    </row>
    <row r="1145" spans="6:7" x14ac:dyDescent="0.2">
      <c r="F1145" s="845"/>
      <c r="G1145" s="845"/>
    </row>
    <row r="1146" spans="6:7" x14ac:dyDescent="0.2">
      <c r="F1146" s="845"/>
      <c r="G1146" s="845"/>
    </row>
    <row r="1147" spans="6:7" x14ac:dyDescent="0.2">
      <c r="F1147" s="845"/>
      <c r="G1147" s="845"/>
    </row>
    <row r="1148" spans="6:7" x14ac:dyDescent="0.2">
      <c r="F1148" s="845"/>
      <c r="G1148" s="845"/>
    </row>
    <row r="1149" spans="6:7" x14ac:dyDescent="0.2">
      <c r="F1149" s="845"/>
      <c r="G1149" s="845"/>
    </row>
    <row r="1150" spans="6:7" x14ac:dyDescent="0.2">
      <c r="F1150" s="845"/>
      <c r="G1150" s="845"/>
    </row>
    <row r="1151" spans="6:7" x14ac:dyDescent="0.2">
      <c r="F1151" s="845"/>
      <c r="G1151" s="845"/>
    </row>
    <row r="1152" spans="6:7" x14ac:dyDescent="0.2">
      <c r="F1152" s="845"/>
      <c r="G1152" s="845"/>
    </row>
    <row r="1153" spans="6:7" x14ac:dyDescent="0.2">
      <c r="F1153" s="845"/>
      <c r="G1153" s="845"/>
    </row>
    <row r="1154" spans="6:7" x14ac:dyDescent="0.2">
      <c r="F1154" s="845"/>
      <c r="G1154" s="845"/>
    </row>
    <row r="1155" spans="6:7" x14ac:dyDescent="0.2">
      <c r="F1155" s="845"/>
      <c r="G1155" s="845"/>
    </row>
    <row r="1156" spans="6:7" x14ac:dyDescent="0.2">
      <c r="F1156" s="845"/>
      <c r="G1156" s="845"/>
    </row>
    <row r="1157" spans="6:7" x14ac:dyDescent="0.2">
      <c r="F1157" s="845"/>
      <c r="G1157" s="845"/>
    </row>
    <row r="1158" spans="6:7" x14ac:dyDescent="0.2">
      <c r="F1158" s="845"/>
      <c r="G1158" s="845"/>
    </row>
    <row r="1159" spans="6:7" x14ac:dyDescent="0.2">
      <c r="F1159" s="845"/>
      <c r="G1159" s="845"/>
    </row>
    <row r="1160" spans="6:7" x14ac:dyDescent="0.2">
      <c r="F1160" s="845"/>
      <c r="G1160" s="845"/>
    </row>
    <row r="1161" spans="6:7" x14ac:dyDescent="0.2">
      <c r="F1161" s="845"/>
      <c r="G1161" s="845"/>
    </row>
    <row r="1162" spans="6:7" x14ac:dyDescent="0.2">
      <c r="F1162" s="845"/>
      <c r="G1162" s="845"/>
    </row>
    <row r="1163" spans="6:7" x14ac:dyDescent="0.2">
      <c r="F1163" s="845"/>
      <c r="G1163" s="845"/>
    </row>
    <row r="1164" spans="6:7" x14ac:dyDescent="0.2">
      <c r="F1164" s="845"/>
      <c r="G1164" s="845"/>
    </row>
    <row r="1165" spans="6:7" x14ac:dyDescent="0.2">
      <c r="F1165" s="845"/>
      <c r="G1165" s="845"/>
    </row>
    <row r="1166" spans="6:7" x14ac:dyDescent="0.2">
      <c r="F1166" s="845"/>
      <c r="G1166" s="845"/>
    </row>
    <row r="1167" spans="6:7" x14ac:dyDescent="0.2">
      <c r="F1167" s="845"/>
      <c r="G1167" s="845"/>
    </row>
    <row r="1168" spans="6:7" x14ac:dyDescent="0.2">
      <c r="F1168" s="845"/>
      <c r="G1168" s="845"/>
    </row>
    <row r="1169" spans="6:7" x14ac:dyDescent="0.2">
      <c r="F1169" s="845"/>
      <c r="G1169" s="845"/>
    </row>
    <row r="1170" spans="6:7" x14ac:dyDescent="0.2">
      <c r="F1170" s="845"/>
      <c r="G1170" s="845"/>
    </row>
    <row r="1171" spans="6:7" x14ac:dyDescent="0.2">
      <c r="F1171" s="845"/>
      <c r="G1171" s="845"/>
    </row>
    <row r="1172" spans="6:7" x14ac:dyDescent="0.2">
      <c r="F1172" s="845"/>
      <c r="G1172" s="845"/>
    </row>
    <row r="1173" spans="6:7" x14ac:dyDescent="0.2">
      <c r="F1173" s="845"/>
      <c r="G1173" s="845"/>
    </row>
    <row r="1174" spans="6:7" x14ac:dyDescent="0.2">
      <c r="F1174" s="845"/>
      <c r="G1174" s="845"/>
    </row>
    <row r="1175" spans="6:7" x14ac:dyDescent="0.2">
      <c r="F1175" s="845"/>
      <c r="G1175" s="845"/>
    </row>
    <row r="1176" spans="6:7" x14ac:dyDescent="0.2">
      <c r="F1176" s="845"/>
      <c r="G1176" s="845"/>
    </row>
    <row r="1177" spans="6:7" x14ac:dyDescent="0.2">
      <c r="F1177" s="845"/>
      <c r="G1177" s="845"/>
    </row>
    <row r="1178" spans="6:7" x14ac:dyDescent="0.2">
      <c r="F1178" s="845"/>
      <c r="G1178" s="845"/>
    </row>
    <row r="1179" spans="6:7" x14ac:dyDescent="0.2">
      <c r="F1179" s="845"/>
      <c r="G1179" s="845"/>
    </row>
    <row r="1180" spans="6:7" x14ac:dyDescent="0.2">
      <c r="F1180" s="845"/>
      <c r="G1180" s="845"/>
    </row>
    <row r="1181" spans="6:7" x14ac:dyDescent="0.2">
      <c r="F1181" s="845"/>
      <c r="G1181" s="845"/>
    </row>
    <row r="1182" spans="6:7" x14ac:dyDescent="0.2">
      <c r="F1182" s="845"/>
      <c r="G1182" s="845"/>
    </row>
    <row r="1183" spans="6:7" x14ac:dyDescent="0.2">
      <c r="F1183" s="845"/>
      <c r="G1183" s="845"/>
    </row>
    <row r="1184" spans="6:7" x14ac:dyDescent="0.2">
      <c r="F1184" s="845"/>
      <c r="G1184" s="845"/>
    </row>
    <row r="1185" spans="6:7" x14ac:dyDescent="0.2">
      <c r="F1185" s="845"/>
      <c r="G1185" s="845"/>
    </row>
    <row r="1186" spans="6:7" x14ac:dyDescent="0.2">
      <c r="F1186" s="845"/>
      <c r="G1186" s="845"/>
    </row>
    <row r="1187" spans="6:7" x14ac:dyDescent="0.2">
      <c r="F1187" s="845"/>
      <c r="G1187" s="845"/>
    </row>
    <row r="1188" spans="6:7" x14ac:dyDescent="0.2">
      <c r="F1188" s="845"/>
      <c r="G1188" s="845"/>
    </row>
    <row r="1189" spans="6:7" x14ac:dyDescent="0.2">
      <c r="F1189" s="845"/>
      <c r="G1189" s="845"/>
    </row>
    <row r="1190" spans="6:7" x14ac:dyDescent="0.2">
      <c r="F1190" s="845"/>
      <c r="G1190" s="845"/>
    </row>
    <row r="1191" spans="6:7" x14ac:dyDescent="0.2">
      <c r="F1191" s="845"/>
      <c r="G1191" s="845"/>
    </row>
    <row r="1192" spans="6:7" x14ac:dyDescent="0.2">
      <c r="F1192" s="845"/>
      <c r="G1192" s="845"/>
    </row>
    <row r="1193" spans="6:7" x14ac:dyDescent="0.2">
      <c r="F1193" s="845"/>
      <c r="G1193" s="845"/>
    </row>
    <row r="1194" spans="6:7" x14ac:dyDescent="0.2">
      <c r="F1194" s="845"/>
      <c r="G1194" s="845"/>
    </row>
    <row r="1195" spans="6:7" x14ac:dyDescent="0.2">
      <c r="F1195" s="845"/>
      <c r="G1195" s="845"/>
    </row>
    <row r="1196" spans="6:7" x14ac:dyDescent="0.2">
      <c r="F1196" s="845"/>
      <c r="G1196" s="845"/>
    </row>
    <row r="1197" spans="6:7" x14ac:dyDescent="0.2">
      <c r="F1197" s="845"/>
      <c r="G1197" s="845"/>
    </row>
    <row r="1198" spans="6:7" x14ac:dyDescent="0.2">
      <c r="F1198" s="845"/>
      <c r="G1198" s="845"/>
    </row>
    <row r="1199" spans="6:7" x14ac:dyDescent="0.2">
      <c r="F1199" s="845"/>
      <c r="G1199" s="845"/>
    </row>
    <row r="1200" spans="6:7" x14ac:dyDescent="0.2">
      <c r="F1200" s="845"/>
      <c r="G1200" s="845"/>
    </row>
    <row r="1201" spans="6:7" x14ac:dyDescent="0.2">
      <c r="F1201" s="845"/>
      <c r="G1201" s="845"/>
    </row>
    <row r="1202" spans="6:7" x14ac:dyDescent="0.2">
      <c r="F1202" s="845"/>
      <c r="G1202" s="845"/>
    </row>
    <row r="1203" spans="6:7" x14ac:dyDescent="0.2">
      <c r="F1203" s="845"/>
      <c r="G1203" s="845"/>
    </row>
    <row r="1204" spans="6:7" x14ac:dyDescent="0.2">
      <c r="F1204" s="845"/>
      <c r="G1204" s="845"/>
    </row>
    <row r="1205" spans="6:7" x14ac:dyDescent="0.2">
      <c r="F1205" s="845"/>
      <c r="G1205" s="845"/>
    </row>
    <row r="1206" spans="6:7" x14ac:dyDescent="0.2">
      <c r="F1206" s="845"/>
      <c r="G1206" s="845"/>
    </row>
    <row r="1207" spans="6:7" x14ac:dyDescent="0.2">
      <c r="F1207" s="845"/>
      <c r="G1207" s="845"/>
    </row>
    <row r="1208" spans="6:7" x14ac:dyDescent="0.2">
      <c r="F1208" s="845"/>
      <c r="G1208" s="845"/>
    </row>
    <row r="1209" spans="6:7" x14ac:dyDescent="0.2">
      <c r="F1209" s="845"/>
      <c r="G1209" s="845"/>
    </row>
    <row r="1210" spans="6:7" x14ac:dyDescent="0.2">
      <c r="F1210" s="845"/>
      <c r="G1210" s="845"/>
    </row>
    <row r="1211" spans="6:7" x14ac:dyDescent="0.2">
      <c r="F1211" s="845"/>
      <c r="G1211" s="845"/>
    </row>
    <row r="1212" spans="6:7" x14ac:dyDescent="0.2">
      <c r="F1212" s="845"/>
      <c r="G1212" s="845"/>
    </row>
    <row r="1213" spans="6:7" x14ac:dyDescent="0.2">
      <c r="F1213" s="845"/>
      <c r="G1213" s="845"/>
    </row>
    <row r="1214" spans="6:7" x14ac:dyDescent="0.2">
      <c r="F1214" s="845"/>
      <c r="G1214" s="845"/>
    </row>
    <row r="1215" spans="6:7" x14ac:dyDescent="0.2">
      <c r="F1215" s="845"/>
      <c r="G1215" s="845"/>
    </row>
    <row r="1216" spans="6:7" x14ac:dyDescent="0.2">
      <c r="F1216" s="845"/>
      <c r="G1216" s="845"/>
    </row>
    <row r="1217" spans="6:7" x14ac:dyDescent="0.2">
      <c r="F1217" s="845"/>
      <c r="G1217" s="845"/>
    </row>
    <row r="1218" spans="6:7" x14ac:dyDescent="0.2">
      <c r="F1218" s="845"/>
      <c r="G1218" s="845"/>
    </row>
    <row r="1219" spans="6:7" x14ac:dyDescent="0.2">
      <c r="F1219" s="845"/>
      <c r="G1219" s="845"/>
    </row>
    <row r="1220" spans="6:7" x14ac:dyDescent="0.2">
      <c r="F1220" s="845"/>
      <c r="G1220" s="845"/>
    </row>
    <row r="1221" spans="6:7" x14ac:dyDescent="0.2">
      <c r="F1221" s="845"/>
      <c r="G1221" s="845"/>
    </row>
    <row r="1222" spans="6:7" x14ac:dyDescent="0.2">
      <c r="F1222" s="845"/>
      <c r="G1222" s="845"/>
    </row>
    <row r="1223" spans="6:7" x14ac:dyDescent="0.2">
      <c r="F1223" s="845"/>
      <c r="G1223" s="845"/>
    </row>
    <row r="1224" spans="6:7" x14ac:dyDescent="0.2">
      <c r="F1224" s="845"/>
      <c r="G1224" s="845"/>
    </row>
    <row r="1225" spans="6:7" x14ac:dyDescent="0.2">
      <c r="F1225" s="845"/>
      <c r="G1225" s="845"/>
    </row>
    <row r="1226" spans="6:7" x14ac:dyDescent="0.2">
      <c r="F1226" s="845"/>
      <c r="G1226" s="845"/>
    </row>
    <row r="1227" spans="6:7" x14ac:dyDescent="0.2">
      <c r="F1227" s="845"/>
      <c r="G1227" s="845"/>
    </row>
    <row r="1228" spans="6:7" x14ac:dyDescent="0.2">
      <c r="F1228" s="845"/>
      <c r="G1228" s="845"/>
    </row>
    <row r="1229" spans="6:7" x14ac:dyDescent="0.2">
      <c r="F1229" s="845"/>
      <c r="G1229" s="845"/>
    </row>
    <row r="1230" spans="6:7" x14ac:dyDescent="0.2">
      <c r="F1230" s="845"/>
      <c r="G1230" s="845"/>
    </row>
    <row r="1231" spans="6:7" x14ac:dyDescent="0.2">
      <c r="F1231" s="845"/>
      <c r="G1231" s="845"/>
    </row>
    <row r="1232" spans="6:7" x14ac:dyDescent="0.2">
      <c r="F1232" s="845"/>
      <c r="G1232" s="845"/>
    </row>
    <row r="1233" spans="6:7" x14ac:dyDescent="0.2">
      <c r="F1233" s="845"/>
      <c r="G1233" s="845"/>
    </row>
    <row r="1234" spans="6:7" x14ac:dyDescent="0.2">
      <c r="F1234" s="845"/>
      <c r="G1234" s="845"/>
    </row>
    <row r="1235" spans="6:7" x14ac:dyDescent="0.2">
      <c r="F1235" s="845"/>
      <c r="G1235" s="845"/>
    </row>
    <row r="1236" spans="6:7" x14ac:dyDescent="0.2">
      <c r="F1236" s="845"/>
      <c r="G1236" s="845"/>
    </row>
    <row r="1237" spans="6:7" x14ac:dyDescent="0.2">
      <c r="F1237" s="845"/>
      <c r="G1237" s="845"/>
    </row>
    <row r="1238" spans="6:7" x14ac:dyDescent="0.2">
      <c r="F1238" s="845"/>
      <c r="G1238" s="845"/>
    </row>
    <row r="1239" spans="6:7" x14ac:dyDescent="0.2">
      <c r="F1239" s="845"/>
      <c r="G1239" s="845"/>
    </row>
    <row r="1240" spans="6:7" x14ac:dyDescent="0.2">
      <c r="F1240" s="845"/>
      <c r="G1240" s="845"/>
    </row>
    <row r="1241" spans="6:7" x14ac:dyDescent="0.2">
      <c r="F1241" s="845"/>
      <c r="G1241" s="845"/>
    </row>
    <row r="1242" spans="6:7" x14ac:dyDescent="0.2">
      <c r="F1242" s="845"/>
      <c r="G1242" s="845"/>
    </row>
    <row r="1243" spans="6:7" x14ac:dyDescent="0.2">
      <c r="F1243" s="845"/>
      <c r="G1243" s="845"/>
    </row>
    <row r="1244" spans="6:7" x14ac:dyDescent="0.2">
      <c r="F1244" s="845"/>
      <c r="G1244" s="845"/>
    </row>
    <row r="1245" spans="6:7" x14ac:dyDescent="0.2">
      <c r="F1245" s="845"/>
      <c r="G1245" s="845"/>
    </row>
    <row r="1246" spans="6:7" x14ac:dyDescent="0.2">
      <c r="F1246" s="845"/>
      <c r="G1246" s="845"/>
    </row>
    <row r="1247" spans="6:7" x14ac:dyDescent="0.2">
      <c r="F1247" s="845"/>
      <c r="G1247" s="845"/>
    </row>
    <row r="1248" spans="6:7" x14ac:dyDescent="0.2">
      <c r="F1248" s="845"/>
      <c r="G1248" s="845"/>
    </row>
    <row r="1249" spans="6:7" x14ac:dyDescent="0.2">
      <c r="F1249" s="845"/>
      <c r="G1249" s="845"/>
    </row>
    <row r="1250" spans="6:7" x14ac:dyDescent="0.2">
      <c r="F1250" s="845"/>
      <c r="G1250" s="845"/>
    </row>
    <row r="1251" spans="6:7" x14ac:dyDescent="0.2">
      <c r="F1251" s="845"/>
      <c r="G1251" s="845"/>
    </row>
    <row r="1252" spans="6:7" x14ac:dyDescent="0.2">
      <c r="F1252" s="845"/>
      <c r="G1252" s="845"/>
    </row>
    <row r="1253" spans="6:7" x14ac:dyDescent="0.2">
      <c r="F1253" s="845"/>
      <c r="G1253" s="845"/>
    </row>
    <row r="1254" spans="6:7" x14ac:dyDescent="0.2">
      <c r="F1254" s="845"/>
      <c r="G1254" s="845"/>
    </row>
    <row r="1255" spans="6:7" x14ac:dyDescent="0.2">
      <c r="F1255" s="845"/>
      <c r="G1255" s="845"/>
    </row>
    <row r="1256" spans="6:7" x14ac:dyDescent="0.2">
      <c r="F1256" s="845"/>
      <c r="G1256" s="845"/>
    </row>
    <row r="1257" spans="6:7" x14ac:dyDescent="0.2">
      <c r="F1257" s="845"/>
      <c r="G1257" s="845"/>
    </row>
    <row r="1258" spans="6:7" x14ac:dyDescent="0.2">
      <c r="F1258" s="845"/>
      <c r="G1258" s="845"/>
    </row>
    <row r="1259" spans="6:7" x14ac:dyDescent="0.2">
      <c r="F1259" s="845"/>
      <c r="G1259" s="845"/>
    </row>
    <row r="1260" spans="6:7" x14ac:dyDescent="0.2">
      <c r="F1260" s="845"/>
      <c r="G1260" s="845"/>
    </row>
    <row r="1261" spans="6:7" x14ac:dyDescent="0.2">
      <c r="F1261" s="845"/>
      <c r="G1261" s="845"/>
    </row>
    <row r="1262" spans="6:7" x14ac:dyDescent="0.2">
      <c r="F1262" s="845"/>
      <c r="G1262" s="845"/>
    </row>
    <row r="1263" spans="6:7" x14ac:dyDescent="0.2">
      <c r="F1263" s="845"/>
      <c r="G1263" s="845"/>
    </row>
    <row r="1264" spans="6:7" x14ac:dyDescent="0.2">
      <c r="F1264" s="845"/>
      <c r="G1264" s="845"/>
    </row>
    <row r="1265" spans="6:7" x14ac:dyDescent="0.2">
      <c r="F1265" s="845"/>
      <c r="G1265" s="845"/>
    </row>
    <row r="1266" spans="6:7" x14ac:dyDescent="0.2">
      <c r="F1266" s="845"/>
      <c r="G1266" s="845"/>
    </row>
    <row r="1267" spans="6:7" x14ac:dyDescent="0.2">
      <c r="F1267" s="845"/>
      <c r="G1267" s="845"/>
    </row>
    <row r="1268" spans="6:7" x14ac:dyDescent="0.2">
      <c r="F1268" s="845"/>
      <c r="G1268" s="845"/>
    </row>
    <row r="1269" spans="6:7" x14ac:dyDescent="0.2">
      <c r="F1269" s="845"/>
      <c r="G1269" s="845"/>
    </row>
    <row r="1270" spans="6:7" x14ac:dyDescent="0.2">
      <c r="F1270" s="845"/>
      <c r="G1270" s="845"/>
    </row>
    <row r="1271" spans="6:7" x14ac:dyDescent="0.2">
      <c r="F1271" s="845"/>
      <c r="G1271" s="845"/>
    </row>
    <row r="1272" spans="6:7" x14ac:dyDescent="0.2">
      <c r="F1272" s="845"/>
      <c r="G1272" s="845"/>
    </row>
    <row r="1273" spans="6:7" x14ac:dyDescent="0.2">
      <c r="F1273" s="845"/>
      <c r="G1273" s="845"/>
    </row>
    <row r="1274" spans="6:7" x14ac:dyDescent="0.2">
      <c r="F1274" s="845"/>
      <c r="G1274" s="845"/>
    </row>
    <row r="1275" spans="6:7" x14ac:dyDescent="0.2">
      <c r="F1275" s="845"/>
      <c r="G1275" s="845"/>
    </row>
    <row r="1276" spans="6:7" x14ac:dyDescent="0.2">
      <c r="F1276" s="845"/>
      <c r="G1276" s="845"/>
    </row>
    <row r="1277" spans="6:7" x14ac:dyDescent="0.2">
      <c r="F1277" s="845"/>
      <c r="G1277" s="845"/>
    </row>
    <row r="1278" spans="6:7" x14ac:dyDescent="0.2">
      <c r="F1278" s="845"/>
      <c r="G1278" s="845"/>
    </row>
    <row r="1279" spans="6:7" x14ac:dyDescent="0.2">
      <c r="F1279" s="845"/>
      <c r="G1279" s="845"/>
    </row>
    <row r="1280" spans="6:7" x14ac:dyDescent="0.2">
      <c r="F1280" s="845"/>
      <c r="G1280" s="845"/>
    </row>
    <row r="1281" spans="6:7" x14ac:dyDescent="0.2">
      <c r="F1281" s="845"/>
      <c r="G1281" s="845"/>
    </row>
    <row r="1282" spans="6:7" x14ac:dyDescent="0.2">
      <c r="F1282" s="845"/>
      <c r="G1282" s="845"/>
    </row>
    <row r="1283" spans="6:7" x14ac:dyDescent="0.2">
      <c r="F1283" s="845"/>
      <c r="G1283" s="845"/>
    </row>
    <row r="1284" spans="6:7" x14ac:dyDescent="0.2">
      <c r="F1284" s="845"/>
      <c r="G1284" s="845"/>
    </row>
    <row r="1285" spans="6:7" x14ac:dyDescent="0.2">
      <c r="F1285" s="845"/>
      <c r="G1285" s="845"/>
    </row>
    <row r="1286" spans="6:7" x14ac:dyDescent="0.2">
      <c r="F1286" s="845"/>
      <c r="G1286" s="845"/>
    </row>
    <row r="1287" spans="6:7" x14ac:dyDescent="0.2">
      <c r="F1287" s="845"/>
      <c r="G1287" s="845"/>
    </row>
    <row r="1288" spans="6:7" x14ac:dyDescent="0.2">
      <c r="F1288" s="845"/>
      <c r="G1288" s="845"/>
    </row>
    <row r="1289" spans="6:7" x14ac:dyDescent="0.2">
      <c r="F1289" s="845"/>
      <c r="G1289" s="845"/>
    </row>
    <row r="1290" spans="6:7" x14ac:dyDescent="0.2">
      <c r="F1290" s="845"/>
      <c r="G1290" s="845"/>
    </row>
    <row r="1291" spans="6:7" x14ac:dyDescent="0.2">
      <c r="F1291" s="845"/>
      <c r="G1291" s="845"/>
    </row>
    <row r="1292" spans="6:7" x14ac:dyDescent="0.2">
      <c r="F1292" s="845"/>
      <c r="G1292" s="845"/>
    </row>
    <row r="1293" spans="6:7" x14ac:dyDescent="0.2">
      <c r="F1293" s="845"/>
      <c r="G1293" s="845"/>
    </row>
    <row r="1294" spans="6:7" x14ac:dyDescent="0.2">
      <c r="F1294" s="845"/>
      <c r="G1294" s="845"/>
    </row>
    <row r="1295" spans="6:7" x14ac:dyDescent="0.2">
      <c r="F1295" s="845"/>
      <c r="G1295" s="845"/>
    </row>
    <row r="1296" spans="6:7" x14ac:dyDescent="0.2">
      <c r="F1296" s="845"/>
      <c r="G1296" s="845"/>
    </row>
    <row r="1297" spans="6:7" x14ac:dyDescent="0.2">
      <c r="F1297" s="845"/>
      <c r="G1297" s="845"/>
    </row>
    <row r="1298" spans="6:7" x14ac:dyDescent="0.2">
      <c r="F1298" s="845"/>
      <c r="G1298" s="845"/>
    </row>
    <row r="1299" spans="6:7" x14ac:dyDescent="0.2">
      <c r="F1299" s="845"/>
      <c r="G1299" s="845"/>
    </row>
    <row r="1300" spans="6:7" x14ac:dyDescent="0.2">
      <c r="F1300" s="845"/>
      <c r="G1300" s="845"/>
    </row>
    <row r="1301" spans="6:7" x14ac:dyDescent="0.2">
      <c r="F1301" s="845"/>
      <c r="G1301" s="845"/>
    </row>
    <row r="1302" spans="6:7" x14ac:dyDescent="0.2">
      <c r="F1302" s="845"/>
      <c r="G1302" s="845"/>
    </row>
    <row r="1303" spans="6:7" x14ac:dyDescent="0.2">
      <c r="F1303" s="845"/>
      <c r="G1303" s="845"/>
    </row>
    <row r="1304" spans="6:7" x14ac:dyDescent="0.2">
      <c r="F1304" s="845"/>
      <c r="G1304" s="845"/>
    </row>
    <row r="1305" spans="6:7" x14ac:dyDescent="0.2">
      <c r="F1305" s="845"/>
      <c r="G1305" s="845"/>
    </row>
    <row r="1306" spans="6:7" x14ac:dyDescent="0.2">
      <c r="F1306" s="845"/>
      <c r="G1306" s="845"/>
    </row>
    <row r="1307" spans="6:7" x14ac:dyDescent="0.2">
      <c r="F1307" s="845"/>
      <c r="G1307" s="845"/>
    </row>
    <row r="1308" spans="6:7" x14ac:dyDescent="0.2">
      <c r="F1308" s="845"/>
      <c r="G1308" s="845"/>
    </row>
    <row r="1309" spans="6:7" x14ac:dyDescent="0.2">
      <c r="F1309" s="845"/>
      <c r="G1309" s="845"/>
    </row>
    <row r="1310" spans="6:7" x14ac:dyDescent="0.2">
      <c r="F1310" s="845"/>
      <c r="G1310" s="845"/>
    </row>
    <row r="1311" spans="6:7" x14ac:dyDescent="0.2">
      <c r="F1311" s="845"/>
      <c r="G1311" s="845"/>
    </row>
    <row r="1312" spans="6:7" x14ac:dyDescent="0.2">
      <c r="F1312" s="845"/>
      <c r="G1312" s="845"/>
    </row>
    <row r="1313" spans="6:7" x14ac:dyDescent="0.2">
      <c r="F1313" s="845"/>
      <c r="G1313" s="845"/>
    </row>
    <row r="1314" spans="6:7" x14ac:dyDescent="0.2">
      <c r="F1314" s="845"/>
      <c r="G1314" s="845"/>
    </row>
    <row r="1315" spans="6:7" x14ac:dyDescent="0.2">
      <c r="F1315" s="845"/>
      <c r="G1315" s="845"/>
    </row>
    <row r="1316" spans="6:7" x14ac:dyDescent="0.2">
      <c r="F1316" s="845"/>
      <c r="G1316" s="845"/>
    </row>
    <row r="1317" spans="6:7" x14ac:dyDescent="0.2">
      <c r="F1317" s="845"/>
      <c r="G1317" s="845"/>
    </row>
    <row r="1318" spans="6:7" x14ac:dyDescent="0.2">
      <c r="F1318" s="845"/>
      <c r="G1318" s="845"/>
    </row>
    <row r="1319" spans="6:7" x14ac:dyDescent="0.2">
      <c r="F1319" s="845"/>
      <c r="G1319" s="845"/>
    </row>
    <row r="1320" spans="6:7" x14ac:dyDescent="0.2">
      <c r="F1320" s="845"/>
      <c r="G1320" s="845"/>
    </row>
    <row r="1321" spans="6:7" x14ac:dyDescent="0.2">
      <c r="F1321" s="845"/>
      <c r="G1321" s="845"/>
    </row>
    <row r="1322" spans="6:7" x14ac:dyDescent="0.2">
      <c r="F1322" s="845"/>
      <c r="G1322" s="845"/>
    </row>
    <row r="1323" spans="6:7" x14ac:dyDescent="0.2">
      <c r="F1323" s="845"/>
      <c r="G1323" s="845"/>
    </row>
    <row r="1324" spans="6:7" x14ac:dyDescent="0.2">
      <c r="F1324" s="845"/>
      <c r="G1324" s="845"/>
    </row>
    <row r="1325" spans="6:7" x14ac:dyDescent="0.2">
      <c r="F1325" s="845"/>
      <c r="G1325" s="845"/>
    </row>
    <row r="1326" spans="6:7" x14ac:dyDescent="0.2">
      <c r="F1326" s="845"/>
      <c r="G1326" s="845"/>
    </row>
    <row r="1327" spans="6:7" x14ac:dyDescent="0.2">
      <c r="F1327" s="845"/>
      <c r="G1327" s="845"/>
    </row>
    <row r="1328" spans="6:7" x14ac:dyDescent="0.2">
      <c r="F1328" s="845"/>
      <c r="G1328" s="845"/>
    </row>
    <row r="1329" spans="6:7" x14ac:dyDescent="0.2">
      <c r="F1329" s="845"/>
      <c r="G1329" s="845"/>
    </row>
    <row r="1330" spans="6:7" x14ac:dyDescent="0.2">
      <c r="F1330" s="845"/>
      <c r="G1330" s="845"/>
    </row>
    <row r="1331" spans="6:7" x14ac:dyDescent="0.2">
      <c r="F1331" s="845"/>
      <c r="G1331" s="845"/>
    </row>
    <row r="1332" spans="6:7" x14ac:dyDescent="0.2">
      <c r="F1332" s="845"/>
      <c r="G1332" s="845"/>
    </row>
    <row r="1333" spans="6:7" x14ac:dyDescent="0.2">
      <c r="F1333" s="845"/>
      <c r="G1333" s="845"/>
    </row>
    <row r="1334" spans="6:7" x14ac:dyDescent="0.2">
      <c r="F1334" s="845"/>
      <c r="G1334" s="845"/>
    </row>
    <row r="1335" spans="6:7" x14ac:dyDescent="0.2">
      <c r="F1335" s="845"/>
      <c r="G1335" s="845"/>
    </row>
    <row r="1336" spans="6:7" x14ac:dyDescent="0.2">
      <c r="F1336" s="845"/>
      <c r="G1336" s="845"/>
    </row>
    <row r="1337" spans="6:7" x14ac:dyDescent="0.2">
      <c r="F1337" s="845"/>
      <c r="G1337" s="845"/>
    </row>
    <row r="1338" spans="6:7" x14ac:dyDescent="0.2">
      <c r="F1338" s="845"/>
      <c r="G1338" s="845"/>
    </row>
    <row r="1339" spans="6:7" x14ac:dyDescent="0.2">
      <c r="F1339" s="845"/>
      <c r="G1339" s="845"/>
    </row>
    <row r="1340" spans="6:7" x14ac:dyDescent="0.2">
      <c r="F1340" s="845"/>
      <c r="G1340" s="845"/>
    </row>
    <row r="1341" spans="6:7" x14ac:dyDescent="0.2">
      <c r="F1341" s="845"/>
      <c r="G1341" s="845"/>
    </row>
    <row r="1342" spans="6:7" x14ac:dyDescent="0.2">
      <c r="F1342" s="845"/>
      <c r="G1342" s="845"/>
    </row>
    <row r="1343" spans="6:7" x14ac:dyDescent="0.2">
      <c r="F1343" s="845"/>
      <c r="G1343" s="845"/>
    </row>
    <row r="1344" spans="6:7" x14ac:dyDescent="0.2">
      <c r="F1344" s="845"/>
      <c r="G1344" s="845"/>
    </row>
    <row r="1345" spans="6:7" x14ac:dyDescent="0.2">
      <c r="F1345" s="845"/>
      <c r="G1345" s="845"/>
    </row>
    <row r="1346" spans="6:7" x14ac:dyDescent="0.2">
      <c r="F1346" s="845"/>
      <c r="G1346" s="845"/>
    </row>
    <row r="1347" spans="6:7" x14ac:dyDescent="0.2">
      <c r="F1347" s="845"/>
      <c r="G1347" s="845"/>
    </row>
    <row r="1348" spans="6:7" x14ac:dyDescent="0.2">
      <c r="F1348" s="845"/>
      <c r="G1348" s="845"/>
    </row>
    <row r="1349" spans="6:7" x14ac:dyDescent="0.2">
      <c r="F1349" s="845"/>
      <c r="G1349" s="845"/>
    </row>
    <row r="1350" spans="6:7" x14ac:dyDescent="0.2">
      <c r="F1350" s="845"/>
      <c r="G1350" s="845"/>
    </row>
    <row r="1351" spans="6:7" x14ac:dyDescent="0.2">
      <c r="F1351" s="845"/>
      <c r="G1351" s="845"/>
    </row>
    <row r="1352" spans="6:7" x14ac:dyDescent="0.2">
      <c r="F1352" s="845"/>
      <c r="G1352" s="845"/>
    </row>
    <row r="1353" spans="6:7" x14ac:dyDescent="0.2">
      <c r="F1353" s="845"/>
      <c r="G1353" s="845"/>
    </row>
    <row r="1354" spans="6:7" x14ac:dyDescent="0.2">
      <c r="F1354" s="845"/>
      <c r="G1354" s="845"/>
    </row>
    <row r="1355" spans="6:7" x14ac:dyDescent="0.2">
      <c r="F1355" s="845"/>
      <c r="G1355" s="845"/>
    </row>
    <row r="1356" spans="6:7" x14ac:dyDescent="0.2">
      <c r="F1356" s="845"/>
      <c r="G1356" s="845"/>
    </row>
    <row r="1357" spans="6:7" x14ac:dyDescent="0.2">
      <c r="F1357" s="845"/>
      <c r="G1357" s="845"/>
    </row>
    <row r="1358" spans="6:7" x14ac:dyDescent="0.2">
      <c r="F1358" s="845"/>
      <c r="G1358" s="845"/>
    </row>
    <row r="1359" spans="6:7" x14ac:dyDescent="0.2">
      <c r="F1359" s="845"/>
      <c r="G1359" s="845"/>
    </row>
    <row r="1360" spans="6:7" x14ac:dyDescent="0.2">
      <c r="F1360" s="845"/>
      <c r="G1360" s="845"/>
    </row>
    <row r="1361" spans="6:7" x14ac:dyDescent="0.2">
      <c r="F1361" s="845"/>
      <c r="G1361" s="845"/>
    </row>
    <row r="1362" spans="6:7" x14ac:dyDescent="0.2">
      <c r="F1362" s="845"/>
      <c r="G1362" s="845"/>
    </row>
    <row r="1363" spans="6:7" x14ac:dyDescent="0.2">
      <c r="F1363" s="845"/>
      <c r="G1363" s="845"/>
    </row>
    <row r="1364" spans="6:7" x14ac:dyDescent="0.2">
      <c r="F1364" s="845"/>
      <c r="G1364" s="845"/>
    </row>
    <row r="1365" spans="6:7" x14ac:dyDescent="0.2">
      <c r="F1365" s="845"/>
      <c r="G1365" s="845"/>
    </row>
    <row r="1366" spans="6:7" x14ac:dyDescent="0.2">
      <c r="F1366" s="845"/>
      <c r="G1366" s="845"/>
    </row>
    <row r="1367" spans="6:7" x14ac:dyDescent="0.2">
      <c r="F1367" s="845"/>
      <c r="G1367" s="845"/>
    </row>
    <row r="1368" spans="6:7" x14ac:dyDescent="0.2">
      <c r="F1368" s="845"/>
      <c r="G1368" s="845"/>
    </row>
    <row r="1369" spans="6:7" x14ac:dyDescent="0.2">
      <c r="F1369" s="845"/>
      <c r="G1369" s="845"/>
    </row>
    <row r="1370" spans="6:7" x14ac:dyDescent="0.2">
      <c r="F1370" s="845"/>
      <c r="G1370" s="845"/>
    </row>
    <row r="1371" spans="6:7" x14ac:dyDescent="0.2">
      <c r="F1371" s="845"/>
      <c r="G1371" s="845"/>
    </row>
    <row r="1372" spans="6:7" x14ac:dyDescent="0.2">
      <c r="F1372" s="845"/>
      <c r="G1372" s="845"/>
    </row>
    <row r="1373" spans="6:7" x14ac:dyDescent="0.2">
      <c r="F1373" s="845"/>
      <c r="G1373" s="845"/>
    </row>
    <row r="1374" spans="6:7" x14ac:dyDescent="0.2">
      <c r="F1374" s="845"/>
      <c r="G1374" s="845"/>
    </row>
    <row r="1375" spans="6:7" x14ac:dyDescent="0.2">
      <c r="F1375" s="845"/>
      <c r="G1375" s="845"/>
    </row>
    <row r="1376" spans="6:7" x14ac:dyDescent="0.2">
      <c r="F1376" s="845"/>
      <c r="G1376" s="845"/>
    </row>
    <row r="1377" spans="6:7" x14ac:dyDescent="0.2">
      <c r="F1377" s="845"/>
      <c r="G1377" s="845"/>
    </row>
    <row r="1378" spans="6:7" x14ac:dyDescent="0.2">
      <c r="F1378" s="845"/>
      <c r="G1378" s="845"/>
    </row>
    <row r="1379" spans="6:7" x14ac:dyDescent="0.2">
      <c r="F1379" s="845"/>
      <c r="G1379" s="845"/>
    </row>
    <row r="1380" spans="6:7" x14ac:dyDescent="0.2">
      <c r="F1380" s="845"/>
      <c r="G1380" s="845"/>
    </row>
    <row r="1381" spans="6:7" x14ac:dyDescent="0.2">
      <c r="F1381" s="845"/>
      <c r="G1381" s="845"/>
    </row>
    <row r="1382" spans="6:7" x14ac:dyDescent="0.2">
      <c r="F1382" s="845"/>
      <c r="G1382" s="845"/>
    </row>
    <row r="1383" spans="6:7" x14ac:dyDescent="0.2">
      <c r="F1383" s="845"/>
      <c r="G1383" s="845"/>
    </row>
    <row r="1384" spans="6:7" x14ac:dyDescent="0.2">
      <c r="F1384" s="845"/>
      <c r="G1384" s="845"/>
    </row>
    <row r="1385" spans="6:7" x14ac:dyDescent="0.2">
      <c r="F1385" s="845"/>
      <c r="G1385" s="845"/>
    </row>
    <row r="1386" spans="6:7" x14ac:dyDescent="0.2">
      <c r="F1386" s="845"/>
      <c r="G1386" s="845"/>
    </row>
    <row r="1387" spans="6:7" x14ac:dyDescent="0.2">
      <c r="F1387" s="845"/>
      <c r="G1387" s="845"/>
    </row>
    <row r="1388" spans="6:7" x14ac:dyDescent="0.2">
      <c r="F1388" s="845"/>
      <c r="G1388" s="845"/>
    </row>
    <row r="1389" spans="6:7" x14ac:dyDescent="0.2">
      <c r="F1389" s="845"/>
      <c r="G1389" s="845"/>
    </row>
    <row r="1390" spans="6:7" x14ac:dyDescent="0.2">
      <c r="F1390" s="845"/>
      <c r="G1390" s="845"/>
    </row>
    <row r="1391" spans="6:7" x14ac:dyDescent="0.2">
      <c r="F1391" s="845"/>
      <c r="G1391" s="845"/>
    </row>
    <row r="1392" spans="6:7" x14ac:dyDescent="0.2">
      <c r="F1392" s="845"/>
      <c r="G1392" s="845"/>
    </row>
    <row r="1393" spans="6:7" x14ac:dyDescent="0.2">
      <c r="F1393" s="845"/>
      <c r="G1393" s="845"/>
    </row>
    <row r="1394" spans="6:7" x14ac:dyDescent="0.2">
      <c r="F1394" s="845"/>
      <c r="G1394" s="845"/>
    </row>
    <row r="1395" spans="6:7" x14ac:dyDescent="0.2">
      <c r="F1395" s="845"/>
      <c r="G1395" s="845"/>
    </row>
    <row r="1396" spans="6:7" x14ac:dyDescent="0.2">
      <c r="F1396" s="845"/>
      <c r="G1396" s="845"/>
    </row>
    <row r="1397" spans="6:7" x14ac:dyDescent="0.2">
      <c r="F1397" s="845"/>
      <c r="G1397" s="845"/>
    </row>
    <row r="1398" spans="6:7" x14ac:dyDescent="0.2">
      <c r="F1398" s="845"/>
      <c r="G1398" s="845"/>
    </row>
    <row r="1399" spans="6:7" x14ac:dyDescent="0.2">
      <c r="F1399" s="845"/>
      <c r="G1399" s="845"/>
    </row>
    <row r="1400" spans="6:7" x14ac:dyDescent="0.2">
      <c r="F1400" s="845"/>
      <c r="G1400" s="845"/>
    </row>
    <row r="1401" spans="6:7" x14ac:dyDescent="0.2">
      <c r="F1401" s="845"/>
      <c r="G1401" s="845"/>
    </row>
    <row r="1402" spans="6:7" x14ac:dyDescent="0.2">
      <c r="F1402" s="845"/>
      <c r="G1402" s="845"/>
    </row>
    <row r="1403" spans="6:7" x14ac:dyDescent="0.2">
      <c r="F1403" s="845"/>
      <c r="G1403" s="845"/>
    </row>
    <row r="1404" spans="6:7" x14ac:dyDescent="0.2">
      <c r="F1404" s="845"/>
      <c r="G1404" s="845"/>
    </row>
    <row r="1405" spans="6:7" x14ac:dyDescent="0.2">
      <c r="F1405" s="845"/>
      <c r="G1405" s="845"/>
    </row>
    <row r="1406" spans="6:7" x14ac:dyDescent="0.2">
      <c r="F1406" s="845"/>
      <c r="G1406" s="845"/>
    </row>
    <row r="1407" spans="6:7" x14ac:dyDescent="0.2">
      <c r="F1407" s="845"/>
      <c r="G1407" s="845"/>
    </row>
    <row r="1408" spans="6:7" x14ac:dyDescent="0.2">
      <c r="F1408" s="845"/>
      <c r="G1408" s="845"/>
    </row>
    <row r="1409" spans="6:7" x14ac:dyDescent="0.2">
      <c r="F1409" s="845"/>
      <c r="G1409" s="845"/>
    </row>
    <row r="1410" spans="6:7" x14ac:dyDescent="0.2">
      <c r="F1410" s="845"/>
      <c r="G1410" s="845"/>
    </row>
    <row r="1411" spans="6:7" x14ac:dyDescent="0.2">
      <c r="F1411" s="845"/>
      <c r="G1411" s="845"/>
    </row>
    <row r="1412" spans="6:7" x14ac:dyDescent="0.2">
      <c r="F1412" s="845"/>
      <c r="G1412" s="845"/>
    </row>
    <row r="1413" spans="6:7" x14ac:dyDescent="0.2">
      <c r="F1413" s="845"/>
      <c r="G1413" s="845"/>
    </row>
    <row r="1414" spans="6:7" x14ac:dyDescent="0.2">
      <c r="F1414" s="845"/>
      <c r="G1414" s="845"/>
    </row>
    <row r="1415" spans="6:7" x14ac:dyDescent="0.2">
      <c r="F1415" s="845"/>
      <c r="G1415" s="845"/>
    </row>
    <row r="1416" spans="6:7" x14ac:dyDescent="0.2">
      <c r="F1416" s="845"/>
      <c r="G1416" s="845"/>
    </row>
    <row r="1417" spans="6:7" x14ac:dyDescent="0.2">
      <c r="F1417" s="845"/>
      <c r="G1417" s="845"/>
    </row>
    <row r="1418" spans="6:7" x14ac:dyDescent="0.2">
      <c r="F1418" s="845"/>
      <c r="G1418" s="845"/>
    </row>
    <row r="1419" spans="6:7" x14ac:dyDescent="0.2">
      <c r="F1419" s="845"/>
      <c r="G1419" s="845"/>
    </row>
    <row r="1420" spans="6:7" x14ac:dyDescent="0.2">
      <c r="F1420" s="845"/>
      <c r="G1420" s="845"/>
    </row>
    <row r="1421" spans="6:7" x14ac:dyDescent="0.2">
      <c r="F1421" s="845"/>
      <c r="G1421" s="845"/>
    </row>
    <row r="1422" spans="6:7" x14ac:dyDescent="0.2">
      <c r="F1422" s="845"/>
      <c r="G1422" s="845"/>
    </row>
    <row r="1423" spans="6:7" x14ac:dyDescent="0.2">
      <c r="F1423" s="845"/>
      <c r="G1423" s="845"/>
    </row>
    <row r="1424" spans="6:7" x14ac:dyDescent="0.2">
      <c r="F1424" s="845"/>
      <c r="G1424" s="845"/>
    </row>
    <row r="1425" spans="6:7" x14ac:dyDescent="0.2">
      <c r="F1425" s="845"/>
      <c r="G1425" s="845"/>
    </row>
    <row r="1426" spans="6:7" x14ac:dyDescent="0.2">
      <c r="F1426" s="845"/>
      <c r="G1426" s="845"/>
    </row>
    <row r="1427" spans="6:7" x14ac:dyDescent="0.2">
      <c r="F1427" s="845"/>
      <c r="G1427" s="845"/>
    </row>
    <row r="1428" spans="6:7" x14ac:dyDescent="0.2">
      <c r="F1428" s="845"/>
      <c r="G1428" s="845"/>
    </row>
    <row r="1429" spans="6:7" x14ac:dyDescent="0.2">
      <c r="F1429" s="845"/>
      <c r="G1429" s="845"/>
    </row>
    <row r="1430" spans="6:7" x14ac:dyDescent="0.2">
      <c r="F1430" s="845"/>
      <c r="G1430" s="845"/>
    </row>
    <row r="1431" spans="6:7" x14ac:dyDescent="0.2">
      <c r="F1431" s="845"/>
      <c r="G1431" s="845"/>
    </row>
    <row r="1432" spans="6:7" x14ac:dyDescent="0.2">
      <c r="F1432" s="845"/>
      <c r="G1432" s="845"/>
    </row>
    <row r="1433" spans="6:7" x14ac:dyDescent="0.2">
      <c r="F1433" s="845"/>
      <c r="G1433" s="845"/>
    </row>
    <row r="1434" spans="6:7" x14ac:dyDescent="0.2">
      <c r="F1434" s="845"/>
      <c r="G1434" s="845"/>
    </row>
    <row r="1435" spans="6:7" x14ac:dyDescent="0.2">
      <c r="F1435" s="845"/>
      <c r="G1435" s="845"/>
    </row>
    <row r="1436" spans="6:7" x14ac:dyDescent="0.2">
      <c r="F1436" s="845"/>
      <c r="G1436" s="845"/>
    </row>
    <row r="1437" spans="6:7" x14ac:dyDescent="0.2">
      <c r="F1437" s="845"/>
      <c r="G1437" s="845"/>
    </row>
    <row r="1438" spans="6:7" x14ac:dyDescent="0.2">
      <c r="F1438" s="845"/>
      <c r="G1438" s="845"/>
    </row>
    <row r="1439" spans="6:7" x14ac:dyDescent="0.2">
      <c r="F1439" s="845"/>
      <c r="G1439" s="845"/>
    </row>
    <row r="1440" spans="6:7" x14ac:dyDescent="0.2">
      <c r="F1440" s="845"/>
      <c r="G1440" s="845"/>
    </row>
    <row r="1441" spans="6:7" x14ac:dyDescent="0.2">
      <c r="F1441" s="845"/>
      <c r="G1441" s="845"/>
    </row>
    <row r="1442" spans="6:7" x14ac:dyDescent="0.2">
      <c r="F1442" s="845"/>
      <c r="G1442" s="845"/>
    </row>
    <row r="1443" spans="6:7" x14ac:dyDescent="0.2">
      <c r="F1443" s="845"/>
      <c r="G1443" s="845"/>
    </row>
    <row r="1444" spans="6:7" x14ac:dyDescent="0.2">
      <c r="F1444" s="845"/>
      <c r="G1444" s="845"/>
    </row>
    <row r="1445" spans="6:7" x14ac:dyDescent="0.2">
      <c r="F1445" s="845"/>
      <c r="G1445" s="845"/>
    </row>
    <row r="1446" spans="6:7" x14ac:dyDescent="0.2">
      <c r="F1446" s="845"/>
      <c r="G1446" s="845"/>
    </row>
    <row r="1447" spans="6:7" x14ac:dyDescent="0.2">
      <c r="F1447" s="845"/>
      <c r="G1447" s="845"/>
    </row>
    <row r="1448" spans="6:7" x14ac:dyDescent="0.2">
      <c r="F1448" s="845"/>
      <c r="G1448" s="845"/>
    </row>
    <row r="1449" spans="6:7" x14ac:dyDescent="0.2">
      <c r="F1449" s="845"/>
      <c r="G1449" s="845"/>
    </row>
    <row r="1450" spans="6:7" x14ac:dyDescent="0.2">
      <c r="F1450" s="845"/>
      <c r="G1450" s="845"/>
    </row>
    <row r="1451" spans="6:7" x14ac:dyDescent="0.2">
      <c r="F1451" s="845"/>
      <c r="G1451" s="845"/>
    </row>
    <row r="1452" spans="6:7" x14ac:dyDescent="0.2">
      <c r="F1452" s="845"/>
      <c r="G1452" s="845"/>
    </row>
    <row r="1453" spans="6:7" x14ac:dyDescent="0.2">
      <c r="F1453" s="845"/>
      <c r="G1453" s="845"/>
    </row>
    <row r="1454" spans="6:7" x14ac:dyDescent="0.2">
      <c r="F1454" s="845"/>
      <c r="G1454" s="845"/>
    </row>
    <row r="1455" spans="6:7" x14ac:dyDescent="0.2">
      <c r="F1455" s="845"/>
      <c r="G1455" s="845"/>
    </row>
    <row r="1456" spans="6:7" x14ac:dyDescent="0.2">
      <c r="F1456" s="845"/>
      <c r="G1456" s="845"/>
    </row>
    <row r="1457" spans="6:7" x14ac:dyDescent="0.2">
      <c r="F1457" s="845"/>
      <c r="G1457" s="845"/>
    </row>
    <row r="1458" spans="6:7" x14ac:dyDescent="0.2">
      <c r="F1458" s="845"/>
      <c r="G1458" s="845"/>
    </row>
    <row r="1459" spans="6:7" x14ac:dyDescent="0.2">
      <c r="F1459" s="845"/>
      <c r="G1459" s="845"/>
    </row>
    <row r="1460" spans="6:7" x14ac:dyDescent="0.2">
      <c r="F1460" s="845"/>
      <c r="G1460" s="845"/>
    </row>
    <row r="1461" spans="6:7" x14ac:dyDescent="0.2">
      <c r="F1461" s="845"/>
      <c r="G1461" s="845"/>
    </row>
    <row r="1462" spans="6:7" x14ac:dyDescent="0.2">
      <c r="F1462" s="845"/>
      <c r="G1462" s="845"/>
    </row>
    <row r="1463" spans="6:7" x14ac:dyDescent="0.2">
      <c r="F1463" s="845"/>
      <c r="G1463" s="845"/>
    </row>
    <row r="1464" spans="6:7" x14ac:dyDescent="0.2">
      <c r="F1464" s="845"/>
      <c r="G1464" s="845"/>
    </row>
    <row r="1465" spans="6:7" x14ac:dyDescent="0.2">
      <c r="F1465" s="845"/>
      <c r="G1465" s="845"/>
    </row>
    <row r="1466" spans="6:7" x14ac:dyDescent="0.2">
      <c r="F1466" s="845"/>
      <c r="G1466" s="845"/>
    </row>
    <row r="1467" spans="6:7" x14ac:dyDescent="0.2">
      <c r="F1467" s="845"/>
      <c r="G1467" s="845"/>
    </row>
    <row r="1468" spans="6:7" x14ac:dyDescent="0.2">
      <c r="F1468" s="845"/>
      <c r="G1468" s="845"/>
    </row>
    <row r="1469" spans="6:7" x14ac:dyDescent="0.2">
      <c r="F1469" s="845"/>
      <c r="G1469" s="845"/>
    </row>
    <row r="1470" spans="6:7" x14ac:dyDescent="0.2">
      <c r="F1470" s="845"/>
      <c r="G1470" s="845"/>
    </row>
    <row r="1471" spans="6:7" x14ac:dyDescent="0.2">
      <c r="F1471" s="845"/>
      <c r="G1471" s="845"/>
    </row>
    <row r="1472" spans="6:7" x14ac:dyDescent="0.2">
      <c r="F1472" s="845"/>
      <c r="G1472" s="845"/>
    </row>
    <row r="1473" spans="6:7" x14ac:dyDescent="0.2">
      <c r="F1473" s="845"/>
      <c r="G1473" s="845"/>
    </row>
    <row r="1474" spans="6:7" x14ac:dyDescent="0.2">
      <c r="F1474" s="845"/>
      <c r="G1474" s="845"/>
    </row>
    <row r="1475" spans="6:7" x14ac:dyDescent="0.2">
      <c r="F1475" s="845"/>
      <c r="G1475" s="845"/>
    </row>
    <row r="1476" spans="6:7" x14ac:dyDescent="0.2">
      <c r="F1476" s="845"/>
      <c r="G1476" s="845"/>
    </row>
    <row r="1477" spans="6:7" x14ac:dyDescent="0.2">
      <c r="F1477" s="845"/>
      <c r="G1477" s="845"/>
    </row>
    <row r="1478" spans="6:7" x14ac:dyDescent="0.2">
      <c r="F1478" s="845"/>
      <c r="G1478" s="845"/>
    </row>
    <row r="1479" spans="6:7" x14ac:dyDescent="0.2">
      <c r="F1479" s="845"/>
      <c r="G1479" s="845"/>
    </row>
    <row r="1480" spans="6:7" x14ac:dyDescent="0.2">
      <c r="F1480" s="845"/>
      <c r="G1480" s="845"/>
    </row>
    <row r="1481" spans="6:7" x14ac:dyDescent="0.2">
      <c r="F1481" s="845"/>
      <c r="G1481" s="845"/>
    </row>
    <row r="1482" spans="6:7" x14ac:dyDescent="0.2">
      <c r="F1482" s="845"/>
      <c r="G1482" s="845"/>
    </row>
    <row r="1483" spans="6:7" x14ac:dyDescent="0.2">
      <c r="F1483" s="845"/>
      <c r="G1483" s="845"/>
    </row>
    <row r="1484" spans="6:7" x14ac:dyDescent="0.2">
      <c r="F1484" s="845"/>
      <c r="G1484" s="845"/>
    </row>
    <row r="1485" spans="6:7" x14ac:dyDescent="0.2">
      <c r="F1485" s="845"/>
      <c r="G1485" s="845"/>
    </row>
    <row r="1486" spans="6:7" x14ac:dyDescent="0.2">
      <c r="F1486" s="845"/>
      <c r="G1486" s="845"/>
    </row>
    <row r="1487" spans="6:7" x14ac:dyDescent="0.2">
      <c r="F1487" s="845"/>
      <c r="G1487" s="845"/>
    </row>
    <row r="1488" spans="6:7" x14ac:dyDescent="0.2">
      <c r="F1488" s="845"/>
      <c r="G1488" s="845"/>
    </row>
    <row r="1489" spans="6:7" x14ac:dyDescent="0.2">
      <c r="F1489" s="845"/>
      <c r="G1489" s="845"/>
    </row>
    <row r="1490" spans="6:7" x14ac:dyDescent="0.2">
      <c r="F1490" s="845"/>
      <c r="G1490" s="845"/>
    </row>
    <row r="1491" spans="6:7" x14ac:dyDescent="0.2">
      <c r="F1491" s="845"/>
      <c r="G1491" s="845"/>
    </row>
    <row r="1492" spans="6:7" x14ac:dyDescent="0.2">
      <c r="F1492" s="845"/>
      <c r="G1492" s="845"/>
    </row>
    <row r="1493" spans="6:7" x14ac:dyDescent="0.2">
      <c r="F1493" s="845"/>
      <c r="G1493" s="845"/>
    </row>
    <row r="1494" spans="6:7" x14ac:dyDescent="0.2">
      <c r="F1494" s="845"/>
      <c r="G1494" s="845"/>
    </row>
    <row r="1495" spans="6:7" x14ac:dyDescent="0.2">
      <c r="F1495" s="845"/>
      <c r="G1495" s="845"/>
    </row>
    <row r="1496" spans="6:7" x14ac:dyDescent="0.2">
      <c r="F1496" s="845"/>
      <c r="G1496" s="845"/>
    </row>
    <row r="1497" spans="6:7" x14ac:dyDescent="0.2">
      <c r="F1497" s="845"/>
      <c r="G1497" s="845"/>
    </row>
    <row r="1498" spans="6:7" x14ac:dyDescent="0.2">
      <c r="F1498" s="845"/>
      <c r="G1498" s="845"/>
    </row>
    <row r="1499" spans="6:7" x14ac:dyDescent="0.2">
      <c r="F1499" s="845"/>
      <c r="G1499" s="845"/>
    </row>
    <row r="1500" spans="6:7" x14ac:dyDescent="0.2">
      <c r="F1500" s="845"/>
      <c r="G1500" s="845"/>
    </row>
    <row r="1501" spans="6:7" x14ac:dyDescent="0.2">
      <c r="F1501" s="845"/>
      <c r="G1501" s="845"/>
    </row>
    <row r="1502" spans="6:7" x14ac:dyDescent="0.2">
      <c r="F1502" s="845"/>
      <c r="G1502" s="845"/>
    </row>
    <row r="1503" spans="6:7" x14ac:dyDescent="0.2">
      <c r="F1503" s="845"/>
      <c r="G1503" s="845"/>
    </row>
    <row r="1504" spans="6:7" x14ac:dyDescent="0.2">
      <c r="F1504" s="845"/>
      <c r="G1504" s="845"/>
    </row>
    <row r="1505" spans="6:7" x14ac:dyDescent="0.2">
      <c r="F1505" s="845"/>
      <c r="G1505" s="845"/>
    </row>
    <row r="1506" spans="6:7" x14ac:dyDescent="0.2">
      <c r="F1506" s="845"/>
      <c r="G1506" s="845"/>
    </row>
    <row r="1507" spans="6:7" x14ac:dyDescent="0.2">
      <c r="F1507" s="845"/>
      <c r="G1507" s="845"/>
    </row>
    <row r="1508" spans="6:7" x14ac:dyDescent="0.2">
      <c r="F1508" s="845"/>
      <c r="G1508" s="845"/>
    </row>
    <row r="1509" spans="6:7" x14ac:dyDescent="0.2">
      <c r="F1509" s="845"/>
      <c r="G1509" s="845"/>
    </row>
    <row r="1510" spans="6:7" x14ac:dyDescent="0.2">
      <c r="F1510" s="845"/>
      <c r="G1510" s="845"/>
    </row>
    <row r="1511" spans="6:7" x14ac:dyDescent="0.2">
      <c r="F1511" s="845"/>
      <c r="G1511" s="845"/>
    </row>
    <row r="1512" spans="6:7" x14ac:dyDescent="0.2">
      <c r="F1512" s="845"/>
      <c r="G1512" s="845"/>
    </row>
    <row r="1513" spans="6:7" x14ac:dyDescent="0.2">
      <c r="F1513" s="845"/>
      <c r="G1513" s="845"/>
    </row>
    <row r="1514" spans="6:7" x14ac:dyDescent="0.2">
      <c r="F1514" s="845"/>
      <c r="G1514" s="845"/>
    </row>
    <row r="1515" spans="6:7" x14ac:dyDescent="0.2">
      <c r="F1515" s="845"/>
      <c r="G1515" s="845"/>
    </row>
    <row r="1516" spans="6:7" x14ac:dyDescent="0.2">
      <c r="F1516" s="845"/>
      <c r="G1516" s="845"/>
    </row>
    <row r="1517" spans="6:7" x14ac:dyDescent="0.2">
      <c r="F1517" s="845"/>
      <c r="G1517" s="845"/>
    </row>
    <row r="1518" spans="6:7" x14ac:dyDescent="0.2">
      <c r="F1518" s="845"/>
      <c r="G1518" s="845"/>
    </row>
    <row r="1519" spans="6:7" x14ac:dyDescent="0.2">
      <c r="F1519" s="845"/>
      <c r="G1519" s="845"/>
    </row>
    <row r="1520" spans="6:7" x14ac:dyDescent="0.2">
      <c r="F1520" s="845"/>
      <c r="G1520" s="845"/>
    </row>
    <row r="1521" spans="6:7" x14ac:dyDescent="0.2">
      <c r="F1521" s="845"/>
      <c r="G1521" s="845"/>
    </row>
    <row r="1522" spans="6:7" x14ac:dyDescent="0.2">
      <c r="F1522" s="845"/>
      <c r="G1522" s="845"/>
    </row>
    <row r="1523" spans="6:7" x14ac:dyDescent="0.2">
      <c r="F1523" s="845"/>
      <c r="G1523" s="845"/>
    </row>
    <row r="1524" spans="6:7" x14ac:dyDescent="0.2">
      <c r="F1524" s="845"/>
      <c r="G1524" s="845"/>
    </row>
    <row r="1525" spans="6:7" x14ac:dyDescent="0.2">
      <c r="F1525" s="845"/>
      <c r="G1525" s="845"/>
    </row>
    <row r="1526" spans="6:7" x14ac:dyDescent="0.2">
      <c r="F1526" s="845"/>
      <c r="G1526" s="845"/>
    </row>
    <row r="1527" spans="6:7" x14ac:dyDescent="0.2">
      <c r="F1527" s="845"/>
      <c r="G1527" s="845"/>
    </row>
    <row r="1528" spans="6:7" x14ac:dyDescent="0.2">
      <c r="F1528" s="845"/>
      <c r="G1528" s="845"/>
    </row>
    <row r="1529" spans="6:7" x14ac:dyDescent="0.2">
      <c r="F1529" s="845"/>
      <c r="G1529" s="845"/>
    </row>
    <row r="1530" spans="6:7" x14ac:dyDescent="0.2">
      <c r="F1530" s="845"/>
      <c r="G1530" s="845"/>
    </row>
    <row r="1531" spans="6:7" x14ac:dyDescent="0.2">
      <c r="F1531" s="845"/>
      <c r="G1531" s="845"/>
    </row>
    <row r="1532" spans="6:7" x14ac:dyDescent="0.2">
      <c r="F1532" s="845"/>
      <c r="G1532" s="845"/>
    </row>
    <row r="1533" spans="6:7" x14ac:dyDescent="0.2">
      <c r="F1533" s="845"/>
      <c r="G1533" s="845"/>
    </row>
    <row r="1534" spans="6:7" x14ac:dyDescent="0.2">
      <c r="F1534" s="845"/>
      <c r="G1534" s="845"/>
    </row>
    <row r="1535" spans="6:7" x14ac:dyDescent="0.2">
      <c r="F1535" s="845"/>
      <c r="G1535" s="845"/>
    </row>
    <row r="1536" spans="6:7" x14ac:dyDescent="0.2">
      <c r="F1536" s="845"/>
      <c r="G1536" s="845"/>
    </row>
    <row r="1537" spans="6:7" x14ac:dyDescent="0.2">
      <c r="F1537" s="845"/>
      <c r="G1537" s="845"/>
    </row>
    <row r="1538" spans="6:7" x14ac:dyDescent="0.2">
      <c r="F1538" s="845"/>
      <c r="G1538" s="845"/>
    </row>
    <row r="1539" spans="6:7" x14ac:dyDescent="0.2">
      <c r="F1539" s="845"/>
      <c r="G1539" s="845"/>
    </row>
    <row r="1540" spans="6:7" x14ac:dyDescent="0.2">
      <c r="F1540" s="845"/>
      <c r="G1540" s="845"/>
    </row>
    <row r="1541" spans="6:7" x14ac:dyDescent="0.2">
      <c r="F1541" s="845"/>
      <c r="G1541" s="845"/>
    </row>
    <row r="1542" spans="6:7" x14ac:dyDescent="0.2">
      <c r="F1542" s="845"/>
      <c r="G1542" s="845"/>
    </row>
    <row r="1543" spans="6:7" x14ac:dyDescent="0.2">
      <c r="F1543" s="845"/>
      <c r="G1543" s="845"/>
    </row>
    <row r="1544" spans="6:7" x14ac:dyDescent="0.2">
      <c r="F1544" s="845"/>
      <c r="G1544" s="845"/>
    </row>
    <row r="1545" spans="6:7" x14ac:dyDescent="0.2">
      <c r="F1545" s="845"/>
      <c r="G1545" s="845"/>
    </row>
    <row r="1546" spans="6:7" x14ac:dyDescent="0.2">
      <c r="F1546" s="845"/>
      <c r="G1546" s="845"/>
    </row>
    <row r="1547" spans="6:7" x14ac:dyDescent="0.2">
      <c r="F1547" s="845"/>
      <c r="G1547" s="845"/>
    </row>
    <row r="1548" spans="6:7" x14ac:dyDescent="0.2">
      <c r="F1548" s="845"/>
      <c r="G1548" s="845"/>
    </row>
    <row r="1549" spans="6:7" x14ac:dyDescent="0.2">
      <c r="F1549" s="845"/>
      <c r="G1549" s="845"/>
    </row>
    <row r="1550" spans="6:7" x14ac:dyDescent="0.2">
      <c r="F1550" s="845"/>
      <c r="G1550" s="845"/>
    </row>
    <row r="1551" spans="6:7" x14ac:dyDescent="0.2">
      <c r="F1551" s="845"/>
      <c r="G1551" s="845"/>
    </row>
    <row r="1552" spans="6:7" x14ac:dyDescent="0.2">
      <c r="F1552" s="845"/>
      <c r="G1552" s="845"/>
    </row>
    <row r="1553" spans="6:7" x14ac:dyDescent="0.2">
      <c r="F1553" s="845"/>
      <c r="G1553" s="845"/>
    </row>
    <row r="1554" spans="6:7" x14ac:dyDescent="0.2">
      <c r="F1554" s="845"/>
      <c r="G1554" s="845"/>
    </row>
    <row r="1555" spans="6:7" x14ac:dyDescent="0.2">
      <c r="F1555" s="845"/>
      <c r="G1555" s="845"/>
    </row>
    <row r="1556" spans="6:7" x14ac:dyDescent="0.2">
      <c r="F1556" s="845"/>
      <c r="G1556" s="845"/>
    </row>
    <row r="1557" spans="6:7" x14ac:dyDescent="0.2">
      <c r="F1557" s="845"/>
      <c r="G1557" s="845"/>
    </row>
    <row r="1558" spans="6:7" x14ac:dyDescent="0.2">
      <c r="F1558" s="845"/>
      <c r="G1558" s="845"/>
    </row>
    <row r="1559" spans="6:7" x14ac:dyDescent="0.2">
      <c r="F1559" s="845"/>
      <c r="G1559" s="845"/>
    </row>
    <row r="1560" spans="6:7" x14ac:dyDescent="0.2">
      <c r="F1560" s="845"/>
      <c r="G1560" s="845"/>
    </row>
    <row r="1561" spans="6:7" x14ac:dyDescent="0.2">
      <c r="F1561" s="845"/>
      <c r="G1561" s="845"/>
    </row>
    <row r="1562" spans="6:7" x14ac:dyDescent="0.2">
      <c r="F1562" s="845"/>
      <c r="G1562" s="845"/>
    </row>
    <row r="1563" spans="6:7" x14ac:dyDescent="0.2">
      <c r="F1563" s="845"/>
      <c r="G1563" s="845"/>
    </row>
    <row r="1564" spans="6:7" x14ac:dyDescent="0.2">
      <c r="F1564" s="845"/>
      <c r="G1564" s="845"/>
    </row>
    <row r="1565" spans="6:7" x14ac:dyDescent="0.2">
      <c r="F1565" s="845"/>
      <c r="G1565" s="845"/>
    </row>
    <row r="1566" spans="6:7" x14ac:dyDescent="0.2">
      <c r="F1566" s="845"/>
      <c r="G1566" s="845"/>
    </row>
    <row r="1567" spans="6:7" x14ac:dyDescent="0.2">
      <c r="F1567" s="845"/>
      <c r="G1567" s="845"/>
    </row>
    <row r="1568" spans="6:7" x14ac:dyDescent="0.2">
      <c r="F1568" s="845"/>
      <c r="G1568" s="845"/>
    </row>
    <row r="1569" spans="6:7" x14ac:dyDescent="0.2">
      <c r="F1569" s="845"/>
      <c r="G1569" s="845"/>
    </row>
    <row r="1570" spans="6:7" x14ac:dyDescent="0.2">
      <c r="F1570" s="845"/>
      <c r="G1570" s="845"/>
    </row>
    <row r="1571" spans="6:7" x14ac:dyDescent="0.2">
      <c r="F1571" s="845"/>
      <c r="G1571" s="845"/>
    </row>
    <row r="1572" spans="6:7" x14ac:dyDescent="0.2">
      <c r="F1572" s="845"/>
      <c r="G1572" s="845"/>
    </row>
    <row r="1573" spans="6:7" x14ac:dyDescent="0.2">
      <c r="F1573" s="845"/>
      <c r="G1573" s="845"/>
    </row>
    <row r="1574" spans="6:7" x14ac:dyDescent="0.2">
      <c r="F1574" s="845"/>
      <c r="G1574" s="845"/>
    </row>
    <row r="1575" spans="6:7" x14ac:dyDescent="0.2">
      <c r="F1575" s="845"/>
      <c r="G1575" s="845"/>
    </row>
    <row r="1576" spans="6:7" x14ac:dyDescent="0.2">
      <c r="F1576" s="845"/>
      <c r="G1576" s="845"/>
    </row>
    <row r="1577" spans="6:7" x14ac:dyDescent="0.2">
      <c r="F1577" s="845"/>
      <c r="G1577" s="845"/>
    </row>
    <row r="1578" spans="6:7" x14ac:dyDescent="0.2">
      <c r="F1578" s="845"/>
      <c r="G1578" s="845"/>
    </row>
    <row r="1579" spans="6:7" x14ac:dyDescent="0.2">
      <c r="F1579" s="845"/>
      <c r="G1579" s="845"/>
    </row>
    <row r="1580" spans="6:7" x14ac:dyDescent="0.2">
      <c r="F1580" s="845"/>
      <c r="G1580" s="845"/>
    </row>
    <row r="1581" spans="6:7" x14ac:dyDescent="0.2">
      <c r="F1581" s="845"/>
      <c r="G1581" s="845"/>
    </row>
    <row r="1582" spans="6:7" x14ac:dyDescent="0.2">
      <c r="F1582" s="845"/>
      <c r="G1582" s="845"/>
    </row>
    <row r="1583" spans="6:7" x14ac:dyDescent="0.2">
      <c r="F1583" s="845"/>
      <c r="G1583" s="845"/>
    </row>
    <row r="1584" spans="6:7" x14ac:dyDescent="0.2">
      <c r="F1584" s="845"/>
      <c r="G1584" s="845"/>
    </row>
    <row r="1585" spans="6:7" x14ac:dyDescent="0.2">
      <c r="F1585" s="845"/>
      <c r="G1585" s="845"/>
    </row>
    <row r="1586" spans="6:7" x14ac:dyDescent="0.2">
      <c r="F1586" s="845"/>
      <c r="G1586" s="845"/>
    </row>
    <row r="1587" spans="6:7" x14ac:dyDescent="0.2">
      <c r="F1587" s="845"/>
      <c r="G1587" s="845"/>
    </row>
    <row r="1588" spans="6:7" x14ac:dyDescent="0.2">
      <c r="F1588" s="845"/>
      <c r="G1588" s="845"/>
    </row>
    <row r="1589" spans="6:7" x14ac:dyDescent="0.2">
      <c r="F1589" s="845"/>
      <c r="G1589" s="845"/>
    </row>
    <row r="1590" spans="6:7" x14ac:dyDescent="0.2">
      <c r="F1590" s="845"/>
      <c r="G1590" s="845"/>
    </row>
    <row r="1591" spans="6:7" x14ac:dyDescent="0.2">
      <c r="F1591" s="845"/>
      <c r="G1591" s="845"/>
    </row>
    <row r="1592" spans="6:7" x14ac:dyDescent="0.2">
      <c r="F1592" s="845"/>
      <c r="G1592" s="845"/>
    </row>
    <row r="1593" spans="6:7" x14ac:dyDescent="0.2">
      <c r="F1593" s="845"/>
      <c r="G1593" s="845"/>
    </row>
    <row r="1594" spans="6:7" x14ac:dyDescent="0.2">
      <c r="F1594" s="845"/>
      <c r="G1594" s="845"/>
    </row>
    <row r="1595" spans="6:7" x14ac:dyDescent="0.2">
      <c r="F1595" s="845"/>
      <c r="G1595" s="845"/>
    </row>
    <row r="1596" spans="6:7" x14ac:dyDescent="0.2">
      <c r="F1596" s="845"/>
      <c r="G1596" s="845"/>
    </row>
    <row r="1597" spans="6:7" x14ac:dyDescent="0.2">
      <c r="F1597" s="845"/>
      <c r="G1597" s="845"/>
    </row>
    <row r="1598" spans="6:7" x14ac:dyDescent="0.2">
      <c r="F1598" s="845"/>
      <c r="G1598" s="845"/>
    </row>
    <row r="1599" spans="6:7" x14ac:dyDescent="0.2">
      <c r="F1599" s="845"/>
      <c r="G1599" s="845"/>
    </row>
    <row r="1600" spans="6:7" x14ac:dyDescent="0.2">
      <c r="F1600" s="845"/>
      <c r="G1600" s="845"/>
    </row>
    <row r="1601" spans="6:7" x14ac:dyDescent="0.2">
      <c r="F1601" s="845"/>
      <c r="G1601" s="845"/>
    </row>
    <row r="1602" spans="6:7" x14ac:dyDescent="0.2">
      <c r="F1602" s="845"/>
      <c r="G1602" s="845"/>
    </row>
    <row r="1603" spans="6:7" x14ac:dyDescent="0.2">
      <c r="F1603" s="845"/>
      <c r="G1603" s="845"/>
    </row>
    <row r="1604" spans="6:7" x14ac:dyDescent="0.2">
      <c r="F1604" s="845"/>
      <c r="G1604" s="845"/>
    </row>
    <row r="1605" spans="6:7" x14ac:dyDescent="0.2">
      <c r="F1605" s="845"/>
      <c r="G1605" s="845"/>
    </row>
    <row r="1606" spans="6:7" x14ac:dyDescent="0.2">
      <c r="F1606" s="845"/>
      <c r="G1606" s="845"/>
    </row>
    <row r="1607" spans="6:7" x14ac:dyDescent="0.2">
      <c r="F1607" s="845"/>
      <c r="G1607" s="845"/>
    </row>
    <row r="1608" spans="6:7" x14ac:dyDescent="0.2">
      <c r="F1608" s="845"/>
      <c r="G1608" s="845"/>
    </row>
    <row r="1609" spans="6:7" x14ac:dyDescent="0.2">
      <c r="F1609" s="845"/>
      <c r="G1609" s="845"/>
    </row>
    <row r="1610" spans="6:7" x14ac:dyDescent="0.2">
      <c r="F1610" s="845"/>
      <c r="G1610" s="845"/>
    </row>
    <row r="1611" spans="6:7" x14ac:dyDescent="0.2">
      <c r="F1611" s="845"/>
      <c r="G1611" s="845"/>
    </row>
    <row r="1612" spans="6:7" x14ac:dyDescent="0.2">
      <c r="F1612" s="845"/>
      <c r="G1612" s="845"/>
    </row>
    <row r="1613" spans="6:7" x14ac:dyDescent="0.2">
      <c r="F1613" s="845"/>
      <c r="G1613" s="845"/>
    </row>
    <row r="1614" spans="6:7" x14ac:dyDescent="0.2">
      <c r="F1614" s="845"/>
      <c r="G1614" s="845"/>
    </row>
    <row r="1615" spans="6:7" x14ac:dyDescent="0.2">
      <c r="F1615" s="845"/>
      <c r="G1615" s="845"/>
    </row>
    <row r="1616" spans="6:7" x14ac:dyDescent="0.2">
      <c r="F1616" s="845"/>
      <c r="G1616" s="845"/>
    </row>
    <row r="1617" spans="6:7" x14ac:dyDescent="0.2">
      <c r="F1617" s="845"/>
      <c r="G1617" s="845"/>
    </row>
    <row r="1618" spans="6:7" x14ac:dyDescent="0.2">
      <c r="F1618" s="845"/>
      <c r="G1618" s="845"/>
    </row>
    <row r="1619" spans="6:7" x14ac:dyDescent="0.2">
      <c r="F1619" s="845"/>
      <c r="G1619" s="845"/>
    </row>
    <row r="1620" spans="6:7" x14ac:dyDescent="0.2">
      <c r="F1620" s="845"/>
      <c r="G1620" s="845"/>
    </row>
    <row r="1621" spans="6:7" x14ac:dyDescent="0.2">
      <c r="F1621" s="845"/>
      <c r="G1621" s="845"/>
    </row>
    <row r="1622" spans="6:7" x14ac:dyDescent="0.2">
      <c r="F1622" s="845"/>
      <c r="G1622" s="845"/>
    </row>
    <row r="1623" spans="6:7" x14ac:dyDescent="0.2">
      <c r="F1623" s="845"/>
      <c r="G1623" s="845"/>
    </row>
    <row r="1624" spans="6:7" x14ac:dyDescent="0.2">
      <c r="F1624" s="845"/>
      <c r="G1624" s="845"/>
    </row>
    <row r="1625" spans="6:7" x14ac:dyDescent="0.2">
      <c r="F1625" s="845"/>
      <c r="G1625" s="845"/>
    </row>
    <row r="1626" spans="6:7" x14ac:dyDescent="0.2">
      <c r="F1626" s="845"/>
      <c r="G1626" s="845"/>
    </row>
    <row r="1627" spans="6:7" x14ac:dyDescent="0.2">
      <c r="F1627" s="845"/>
      <c r="G1627" s="845"/>
    </row>
    <row r="1628" spans="6:7" x14ac:dyDescent="0.2">
      <c r="F1628" s="845"/>
      <c r="G1628" s="845"/>
    </row>
    <row r="1629" spans="6:7" x14ac:dyDescent="0.2">
      <c r="F1629" s="845"/>
      <c r="G1629" s="845"/>
    </row>
    <row r="1630" spans="6:7" x14ac:dyDescent="0.2">
      <c r="F1630" s="845"/>
      <c r="G1630" s="845"/>
    </row>
    <row r="1631" spans="6:7" x14ac:dyDescent="0.2">
      <c r="F1631" s="845"/>
      <c r="G1631" s="845"/>
    </row>
    <row r="1632" spans="6:7" x14ac:dyDescent="0.2">
      <c r="F1632" s="845"/>
      <c r="G1632" s="845"/>
    </row>
    <row r="1633" spans="6:7" x14ac:dyDescent="0.2">
      <c r="F1633" s="845"/>
      <c r="G1633" s="845"/>
    </row>
    <row r="1634" spans="6:7" x14ac:dyDescent="0.2">
      <c r="F1634" s="845"/>
      <c r="G1634" s="845"/>
    </row>
    <row r="1635" spans="6:7" x14ac:dyDescent="0.2">
      <c r="F1635" s="845"/>
      <c r="G1635" s="845"/>
    </row>
    <row r="1636" spans="6:7" x14ac:dyDescent="0.2">
      <c r="F1636" s="845"/>
      <c r="G1636" s="845"/>
    </row>
    <row r="1637" spans="6:7" x14ac:dyDescent="0.2">
      <c r="F1637" s="845"/>
      <c r="G1637" s="845"/>
    </row>
    <row r="1638" spans="6:7" x14ac:dyDescent="0.2">
      <c r="F1638" s="845"/>
      <c r="G1638" s="845"/>
    </row>
    <row r="1639" spans="6:7" x14ac:dyDescent="0.2">
      <c r="F1639" s="845"/>
      <c r="G1639" s="845"/>
    </row>
    <row r="1640" spans="6:7" x14ac:dyDescent="0.2">
      <c r="F1640" s="845"/>
      <c r="G1640" s="845"/>
    </row>
    <row r="1641" spans="6:7" x14ac:dyDescent="0.2">
      <c r="F1641" s="845"/>
      <c r="G1641" s="845"/>
    </row>
    <row r="1642" spans="6:7" x14ac:dyDescent="0.2">
      <c r="F1642" s="845"/>
      <c r="G1642" s="845"/>
    </row>
    <row r="1643" spans="6:7" x14ac:dyDescent="0.2">
      <c r="F1643" s="845"/>
      <c r="G1643" s="845"/>
    </row>
    <row r="1644" spans="6:7" x14ac:dyDescent="0.2">
      <c r="F1644" s="845"/>
      <c r="G1644" s="845"/>
    </row>
    <row r="1645" spans="6:7" x14ac:dyDescent="0.2">
      <c r="F1645" s="845"/>
      <c r="G1645" s="845"/>
    </row>
    <row r="1646" spans="6:7" x14ac:dyDescent="0.2">
      <c r="F1646" s="845"/>
      <c r="G1646" s="845"/>
    </row>
    <row r="1647" spans="6:7" x14ac:dyDescent="0.2">
      <c r="F1647" s="845"/>
      <c r="G1647" s="845"/>
    </row>
    <row r="1648" spans="6:7" x14ac:dyDescent="0.2">
      <c r="F1648" s="845"/>
      <c r="G1648" s="845"/>
    </row>
    <row r="1649" spans="6:7" x14ac:dyDescent="0.2">
      <c r="F1649" s="845"/>
      <c r="G1649" s="845"/>
    </row>
    <row r="1650" spans="6:7" x14ac:dyDescent="0.2">
      <c r="F1650" s="845"/>
      <c r="G1650" s="845"/>
    </row>
    <row r="1651" spans="6:7" x14ac:dyDescent="0.2">
      <c r="F1651" s="845"/>
      <c r="G1651" s="845"/>
    </row>
    <row r="1652" spans="6:7" x14ac:dyDescent="0.2">
      <c r="F1652" s="845"/>
      <c r="G1652" s="845"/>
    </row>
    <row r="1653" spans="6:7" x14ac:dyDescent="0.2">
      <c r="F1653" s="845"/>
      <c r="G1653" s="845"/>
    </row>
    <row r="1654" spans="6:7" x14ac:dyDescent="0.2">
      <c r="F1654" s="845"/>
      <c r="G1654" s="845"/>
    </row>
    <row r="1655" spans="6:7" x14ac:dyDescent="0.2">
      <c r="F1655" s="845"/>
      <c r="G1655" s="845"/>
    </row>
    <row r="1656" spans="6:7" x14ac:dyDescent="0.2">
      <c r="F1656" s="845"/>
      <c r="G1656" s="845"/>
    </row>
    <row r="1657" spans="6:7" x14ac:dyDescent="0.2">
      <c r="F1657" s="845"/>
      <c r="G1657" s="845"/>
    </row>
    <row r="1658" spans="6:7" x14ac:dyDescent="0.2">
      <c r="F1658" s="845"/>
      <c r="G1658" s="845"/>
    </row>
    <row r="1659" spans="6:7" x14ac:dyDescent="0.2">
      <c r="F1659" s="845"/>
      <c r="G1659" s="845"/>
    </row>
    <row r="1660" spans="6:7" x14ac:dyDescent="0.2">
      <c r="F1660" s="845"/>
      <c r="G1660" s="845"/>
    </row>
    <row r="1661" spans="6:7" x14ac:dyDescent="0.2">
      <c r="F1661" s="845"/>
      <c r="G1661" s="845"/>
    </row>
    <row r="1662" spans="6:7" x14ac:dyDescent="0.2">
      <c r="F1662" s="845"/>
      <c r="G1662" s="845"/>
    </row>
    <row r="1663" spans="6:7" x14ac:dyDescent="0.2">
      <c r="F1663" s="845"/>
      <c r="G1663" s="845"/>
    </row>
    <row r="1664" spans="6:7" x14ac:dyDescent="0.2">
      <c r="F1664" s="845"/>
      <c r="G1664" s="845"/>
    </row>
    <row r="1665" spans="6:7" x14ac:dyDescent="0.2">
      <c r="F1665" s="845"/>
      <c r="G1665" s="845"/>
    </row>
    <row r="1666" spans="6:7" x14ac:dyDescent="0.2">
      <c r="F1666" s="845"/>
      <c r="G1666" s="845"/>
    </row>
    <row r="1667" spans="6:7" x14ac:dyDescent="0.2">
      <c r="F1667" s="845"/>
      <c r="G1667" s="845"/>
    </row>
    <row r="1668" spans="6:7" x14ac:dyDescent="0.2">
      <c r="F1668" s="845"/>
      <c r="G1668" s="845"/>
    </row>
    <row r="1669" spans="6:7" x14ac:dyDescent="0.2">
      <c r="F1669" s="845"/>
      <c r="G1669" s="845"/>
    </row>
    <row r="1670" spans="6:7" x14ac:dyDescent="0.2">
      <c r="F1670" s="845"/>
      <c r="G1670" s="845"/>
    </row>
    <row r="1671" spans="6:7" x14ac:dyDescent="0.2">
      <c r="F1671" s="845"/>
      <c r="G1671" s="845"/>
    </row>
    <row r="1672" spans="6:7" x14ac:dyDescent="0.2">
      <c r="F1672" s="845"/>
      <c r="G1672" s="845"/>
    </row>
    <row r="1673" spans="6:7" x14ac:dyDescent="0.2">
      <c r="F1673" s="845"/>
      <c r="G1673" s="845"/>
    </row>
    <row r="1674" spans="6:7" x14ac:dyDescent="0.2">
      <c r="F1674" s="845"/>
      <c r="G1674" s="845"/>
    </row>
    <row r="1675" spans="6:7" x14ac:dyDescent="0.2">
      <c r="F1675" s="845"/>
      <c r="G1675" s="845"/>
    </row>
    <row r="1676" spans="6:7" x14ac:dyDescent="0.2">
      <c r="F1676" s="845"/>
      <c r="G1676" s="845"/>
    </row>
    <row r="1677" spans="6:7" x14ac:dyDescent="0.2">
      <c r="F1677" s="845"/>
      <c r="G1677" s="845"/>
    </row>
    <row r="1678" spans="6:7" x14ac:dyDescent="0.2">
      <c r="F1678" s="845"/>
      <c r="G1678" s="845"/>
    </row>
    <row r="1679" spans="6:7" x14ac:dyDescent="0.2">
      <c r="F1679" s="845"/>
      <c r="G1679" s="845"/>
    </row>
    <row r="1680" spans="6:7" x14ac:dyDescent="0.2">
      <c r="F1680" s="845"/>
      <c r="G1680" s="845"/>
    </row>
    <row r="1681" spans="6:7" x14ac:dyDescent="0.2">
      <c r="F1681" s="845"/>
      <c r="G1681" s="845"/>
    </row>
    <row r="1682" spans="6:7" x14ac:dyDescent="0.2">
      <c r="F1682" s="845"/>
      <c r="G1682" s="845"/>
    </row>
    <row r="1683" spans="6:7" x14ac:dyDescent="0.2">
      <c r="F1683" s="845"/>
      <c r="G1683" s="845"/>
    </row>
    <row r="1684" spans="6:7" x14ac:dyDescent="0.2">
      <c r="F1684" s="845"/>
      <c r="G1684" s="845"/>
    </row>
    <row r="1685" spans="6:7" x14ac:dyDescent="0.2">
      <c r="F1685" s="845"/>
      <c r="G1685" s="845"/>
    </row>
    <row r="1686" spans="6:7" x14ac:dyDescent="0.2">
      <c r="F1686" s="845"/>
      <c r="G1686" s="845"/>
    </row>
    <row r="1687" spans="6:7" x14ac:dyDescent="0.2">
      <c r="F1687" s="845"/>
      <c r="G1687" s="845"/>
    </row>
    <row r="1688" spans="6:7" x14ac:dyDescent="0.2">
      <c r="F1688" s="845"/>
      <c r="G1688" s="845"/>
    </row>
    <row r="1689" spans="6:7" x14ac:dyDescent="0.2">
      <c r="F1689" s="845"/>
      <c r="G1689" s="845"/>
    </row>
    <row r="1690" spans="6:7" x14ac:dyDescent="0.2">
      <c r="F1690" s="845"/>
      <c r="G1690" s="845"/>
    </row>
    <row r="1691" spans="6:7" x14ac:dyDescent="0.2">
      <c r="F1691" s="845"/>
      <c r="G1691" s="845"/>
    </row>
    <row r="1692" spans="6:7" x14ac:dyDescent="0.2">
      <c r="F1692" s="845"/>
      <c r="G1692" s="845"/>
    </row>
    <row r="1693" spans="6:7" x14ac:dyDescent="0.2">
      <c r="F1693" s="845"/>
      <c r="G1693" s="845"/>
    </row>
    <row r="1694" spans="6:7" x14ac:dyDescent="0.2">
      <c r="F1694" s="845"/>
      <c r="G1694" s="845"/>
    </row>
    <row r="1695" spans="6:7" x14ac:dyDescent="0.2">
      <c r="F1695" s="845"/>
      <c r="G1695" s="845"/>
    </row>
    <row r="1696" spans="6:7" x14ac:dyDescent="0.2">
      <c r="F1696" s="845"/>
      <c r="G1696" s="845"/>
    </row>
    <row r="1697" spans="6:7" x14ac:dyDescent="0.2">
      <c r="F1697" s="845"/>
      <c r="G1697" s="845"/>
    </row>
    <row r="1698" spans="6:7" x14ac:dyDescent="0.2">
      <c r="F1698" s="845"/>
      <c r="G1698" s="845"/>
    </row>
    <row r="1699" spans="6:7" x14ac:dyDescent="0.2">
      <c r="F1699" s="845"/>
      <c r="G1699" s="845"/>
    </row>
    <row r="1700" spans="6:7" x14ac:dyDescent="0.2">
      <c r="F1700" s="845"/>
      <c r="G1700" s="845"/>
    </row>
    <row r="1701" spans="6:7" x14ac:dyDescent="0.2">
      <c r="F1701" s="845"/>
      <c r="G1701" s="845"/>
    </row>
    <row r="1702" spans="6:7" x14ac:dyDescent="0.2">
      <c r="F1702" s="845"/>
      <c r="G1702" s="845"/>
    </row>
    <row r="1703" spans="6:7" x14ac:dyDescent="0.2">
      <c r="F1703" s="845"/>
      <c r="G1703" s="845"/>
    </row>
    <row r="1704" spans="6:7" x14ac:dyDescent="0.2">
      <c r="F1704" s="845"/>
      <c r="G1704" s="845"/>
    </row>
    <row r="1705" spans="6:7" x14ac:dyDescent="0.2">
      <c r="F1705" s="845"/>
      <c r="G1705" s="845"/>
    </row>
    <row r="1706" spans="6:7" x14ac:dyDescent="0.2">
      <c r="F1706" s="845"/>
      <c r="G1706" s="845"/>
    </row>
    <row r="1707" spans="6:7" x14ac:dyDescent="0.2">
      <c r="F1707" s="845"/>
      <c r="G1707" s="845"/>
    </row>
    <row r="1708" spans="6:7" x14ac:dyDescent="0.2">
      <c r="F1708" s="845"/>
      <c r="G1708" s="845"/>
    </row>
    <row r="1709" spans="6:7" x14ac:dyDescent="0.2">
      <c r="F1709" s="845"/>
      <c r="G1709" s="845"/>
    </row>
    <row r="1710" spans="6:7" x14ac:dyDescent="0.2">
      <c r="F1710" s="845"/>
      <c r="G1710" s="845"/>
    </row>
    <row r="1711" spans="6:7" x14ac:dyDescent="0.2">
      <c r="F1711" s="845"/>
      <c r="G1711" s="845"/>
    </row>
    <row r="1712" spans="6:7" x14ac:dyDescent="0.2">
      <c r="F1712" s="845"/>
      <c r="G1712" s="845"/>
    </row>
    <row r="1713" spans="6:7" x14ac:dyDescent="0.2">
      <c r="F1713" s="845"/>
      <c r="G1713" s="845"/>
    </row>
    <row r="1714" spans="6:7" x14ac:dyDescent="0.2">
      <c r="F1714" s="845"/>
      <c r="G1714" s="845"/>
    </row>
    <row r="1715" spans="6:7" x14ac:dyDescent="0.2">
      <c r="F1715" s="845"/>
      <c r="G1715" s="845"/>
    </row>
    <row r="1716" spans="6:7" x14ac:dyDescent="0.2">
      <c r="F1716" s="845"/>
      <c r="G1716" s="845"/>
    </row>
    <row r="1717" spans="6:7" x14ac:dyDescent="0.2">
      <c r="F1717" s="845"/>
      <c r="G1717" s="845"/>
    </row>
    <row r="1718" spans="6:7" x14ac:dyDescent="0.2">
      <c r="F1718" s="845"/>
      <c r="G1718" s="845"/>
    </row>
    <row r="1719" spans="6:7" x14ac:dyDescent="0.2">
      <c r="F1719" s="845"/>
      <c r="G1719" s="845"/>
    </row>
    <row r="1720" spans="6:7" x14ac:dyDescent="0.2">
      <c r="F1720" s="845"/>
      <c r="G1720" s="845"/>
    </row>
    <row r="1721" spans="6:7" x14ac:dyDescent="0.2">
      <c r="F1721" s="845"/>
      <c r="G1721" s="845"/>
    </row>
    <row r="1722" spans="6:7" x14ac:dyDescent="0.2">
      <c r="F1722" s="845"/>
      <c r="G1722" s="845"/>
    </row>
    <row r="1723" spans="6:7" x14ac:dyDescent="0.2">
      <c r="F1723" s="845"/>
      <c r="G1723" s="845"/>
    </row>
    <row r="1724" spans="6:7" x14ac:dyDescent="0.2">
      <c r="F1724" s="845"/>
      <c r="G1724" s="845"/>
    </row>
    <row r="1725" spans="6:7" x14ac:dyDescent="0.2">
      <c r="F1725" s="845"/>
      <c r="G1725" s="845"/>
    </row>
    <row r="1726" spans="6:7" x14ac:dyDescent="0.2">
      <c r="F1726" s="845"/>
      <c r="G1726" s="845"/>
    </row>
    <row r="1727" spans="6:7" x14ac:dyDescent="0.2">
      <c r="F1727" s="845"/>
      <c r="G1727" s="845"/>
    </row>
    <row r="1728" spans="6:7" x14ac:dyDescent="0.2">
      <c r="F1728" s="845"/>
      <c r="G1728" s="845"/>
    </row>
    <row r="1729" spans="6:7" x14ac:dyDescent="0.2">
      <c r="F1729" s="845"/>
      <c r="G1729" s="845"/>
    </row>
    <row r="1730" spans="6:7" x14ac:dyDescent="0.2">
      <c r="F1730" s="845"/>
      <c r="G1730" s="845"/>
    </row>
    <row r="1731" spans="6:7" x14ac:dyDescent="0.2">
      <c r="F1731" s="845"/>
      <c r="G1731" s="845"/>
    </row>
    <row r="1732" spans="6:7" x14ac:dyDescent="0.2">
      <c r="F1732" s="845"/>
      <c r="G1732" s="845"/>
    </row>
    <row r="1733" spans="6:7" x14ac:dyDescent="0.2">
      <c r="F1733" s="845"/>
      <c r="G1733" s="845"/>
    </row>
    <row r="1734" spans="6:7" x14ac:dyDescent="0.2">
      <c r="F1734" s="845"/>
      <c r="G1734" s="845"/>
    </row>
    <row r="1735" spans="6:7" x14ac:dyDescent="0.2">
      <c r="F1735" s="845"/>
      <c r="G1735" s="845"/>
    </row>
    <row r="1736" spans="6:7" x14ac:dyDescent="0.2">
      <c r="F1736" s="845"/>
      <c r="G1736" s="845"/>
    </row>
    <row r="1737" spans="6:7" x14ac:dyDescent="0.2">
      <c r="F1737" s="845"/>
      <c r="G1737" s="845"/>
    </row>
    <row r="1738" spans="6:7" x14ac:dyDescent="0.2">
      <c r="F1738" s="845"/>
      <c r="G1738" s="845"/>
    </row>
    <row r="1739" spans="6:7" x14ac:dyDescent="0.2">
      <c r="F1739" s="845"/>
      <c r="G1739" s="845"/>
    </row>
    <row r="1740" spans="6:7" x14ac:dyDescent="0.2">
      <c r="F1740" s="845"/>
      <c r="G1740" s="845"/>
    </row>
    <row r="1741" spans="6:7" x14ac:dyDescent="0.2">
      <c r="F1741" s="845"/>
      <c r="G1741" s="845"/>
    </row>
    <row r="1742" spans="6:7" x14ac:dyDescent="0.2">
      <c r="F1742" s="845"/>
      <c r="G1742" s="845"/>
    </row>
    <row r="1743" spans="6:7" x14ac:dyDescent="0.2">
      <c r="F1743" s="845"/>
      <c r="G1743" s="845"/>
    </row>
    <row r="1744" spans="6:7" x14ac:dyDescent="0.2">
      <c r="F1744" s="845"/>
      <c r="G1744" s="845"/>
    </row>
    <row r="1745" spans="6:7" x14ac:dyDescent="0.2">
      <c r="F1745" s="845"/>
      <c r="G1745" s="845"/>
    </row>
    <row r="1746" spans="6:7" x14ac:dyDescent="0.2">
      <c r="F1746" s="845"/>
      <c r="G1746" s="845"/>
    </row>
    <row r="1747" spans="6:7" x14ac:dyDescent="0.2">
      <c r="F1747" s="845"/>
      <c r="G1747" s="845"/>
    </row>
    <row r="1748" spans="6:7" x14ac:dyDescent="0.2">
      <c r="F1748" s="845"/>
      <c r="G1748" s="845"/>
    </row>
    <row r="1749" spans="6:7" x14ac:dyDescent="0.2">
      <c r="F1749" s="845"/>
      <c r="G1749" s="845"/>
    </row>
    <row r="1750" spans="6:7" x14ac:dyDescent="0.2">
      <c r="F1750" s="845"/>
      <c r="G1750" s="845"/>
    </row>
    <row r="1751" spans="6:7" x14ac:dyDescent="0.2">
      <c r="F1751" s="845"/>
      <c r="G1751" s="845"/>
    </row>
    <row r="1752" spans="6:7" x14ac:dyDescent="0.2">
      <c r="F1752" s="845"/>
      <c r="G1752" s="845"/>
    </row>
    <row r="1753" spans="6:7" x14ac:dyDescent="0.2">
      <c r="F1753" s="845"/>
      <c r="G1753" s="845"/>
    </row>
    <row r="1754" spans="6:7" x14ac:dyDescent="0.2">
      <c r="F1754" s="845"/>
      <c r="G1754" s="845"/>
    </row>
    <row r="1755" spans="6:7" x14ac:dyDescent="0.2">
      <c r="F1755" s="845"/>
      <c r="G1755" s="845"/>
    </row>
    <row r="1756" spans="6:7" x14ac:dyDescent="0.2">
      <c r="F1756" s="845"/>
      <c r="G1756" s="845"/>
    </row>
    <row r="1757" spans="6:7" x14ac:dyDescent="0.2">
      <c r="F1757" s="845"/>
      <c r="G1757" s="845"/>
    </row>
    <row r="1758" spans="6:7" x14ac:dyDescent="0.2">
      <c r="F1758" s="845"/>
      <c r="G1758" s="845"/>
    </row>
    <row r="1759" spans="6:7" x14ac:dyDescent="0.2">
      <c r="F1759" s="845"/>
      <c r="G1759" s="845"/>
    </row>
    <row r="1760" spans="6:7" x14ac:dyDescent="0.2">
      <c r="F1760" s="845"/>
      <c r="G1760" s="845"/>
    </row>
    <row r="1761" spans="6:7" x14ac:dyDescent="0.2">
      <c r="F1761" s="845"/>
      <c r="G1761" s="845"/>
    </row>
    <row r="1762" spans="6:7" x14ac:dyDescent="0.2">
      <c r="F1762" s="845"/>
      <c r="G1762" s="845"/>
    </row>
    <row r="1763" spans="6:7" x14ac:dyDescent="0.2">
      <c r="F1763" s="845"/>
      <c r="G1763" s="845"/>
    </row>
    <row r="1764" spans="6:7" x14ac:dyDescent="0.2">
      <c r="F1764" s="845"/>
      <c r="G1764" s="845"/>
    </row>
    <row r="1765" spans="6:7" x14ac:dyDescent="0.2">
      <c r="F1765" s="845"/>
      <c r="G1765" s="845"/>
    </row>
    <row r="1766" spans="6:7" x14ac:dyDescent="0.2">
      <c r="F1766" s="845"/>
      <c r="G1766" s="845"/>
    </row>
    <row r="1767" spans="6:7" x14ac:dyDescent="0.2">
      <c r="F1767" s="845"/>
      <c r="G1767" s="845"/>
    </row>
    <row r="1768" spans="6:7" x14ac:dyDescent="0.2">
      <c r="F1768" s="845"/>
      <c r="G1768" s="845"/>
    </row>
    <row r="1769" spans="6:7" x14ac:dyDescent="0.2">
      <c r="F1769" s="845"/>
      <c r="G1769" s="845"/>
    </row>
    <row r="1770" spans="6:7" x14ac:dyDescent="0.2">
      <c r="F1770" s="845"/>
      <c r="G1770" s="845"/>
    </row>
    <row r="1771" spans="6:7" x14ac:dyDescent="0.2">
      <c r="F1771" s="845"/>
      <c r="G1771" s="845"/>
    </row>
    <row r="1772" spans="6:7" x14ac:dyDescent="0.2">
      <c r="F1772" s="845"/>
      <c r="G1772" s="845"/>
    </row>
    <row r="1773" spans="6:7" x14ac:dyDescent="0.2">
      <c r="F1773" s="845"/>
      <c r="G1773" s="845"/>
    </row>
    <row r="1774" spans="6:7" x14ac:dyDescent="0.2">
      <c r="F1774" s="845"/>
      <c r="G1774" s="845"/>
    </row>
    <row r="1775" spans="6:7" x14ac:dyDescent="0.2">
      <c r="F1775" s="845"/>
      <c r="G1775" s="845"/>
    </row>
    <row r="1776" spans="6:7" x14ac:dyDescent="0.2">
      <c r="F1776" s="845"/>
      <c r="G1776" s="845"/>
    </row>
    <row r="1777" spans="6:7" x14ac:dyDescent="0.2">
      <c r="F1777" s="845"/>
      <c r="G1777" s="845"/>
    </row>
    <row r="1778" spans="6:7" x14ac:dyDescent="0.2">
      <c r="F1778" s="845"/>
      <c r="G1778" s="845"/>
    </row>
    <row r="1779" spans="6:7" x14ac:dyDescent="0.2">
      <c r="F1779" s="845"/>
      <c r="G1779" s="845"/>
    </row>
    <row r="1780" spans="6:7" x14ac:dyDescent="0.2">
      <c r="F1780" s="845"/>
      <c r="G1780" s="845"/>
    </row>
    <row r="1781" spans="6:7" x14ac:dyDescent="0.2">
      <c r="F1781" s="845"/>
      <c r="G1781" s="845"/>
    </row>
    <row r="1782" spans="6:7" x14ac:dyDescent="0.2">
      <c r="F1782" s="845"/>
      <c r="G1782" s="845"/>
    </row>
    <row r="1783" spans="6:7" x14ac:dyDescent="0.2">
      <c r="F1783" s="845"/>
      <c r="G1783" s="845"/>
    </row>
    <row r="1784" spans="6:7" x14ac:dyDescent="0.2">
      <c r="F1784" s="845"/>
      <c r="G1784" s="845"/>
    </row>
    <row r="1785" spans="6:7" x14ac:dyDescent="0.2">
      <c r="F1785" s="845"/>
      <c r="G1785" s="845"/>
    </row>
    <row r="1786" spans="6:7" x14ac:dyDescent="0.2">
      <c r="F1786" s="845"/>
      <c r="G1786" s="845"/>
    </row>
    <row r="1787" spans="6:7" x14ac:dyDescent="0.2">
      <c r="F1787" s="845"/>
      <c r="G1787" s="845"/>
    </row>
    <row r="1788" spans="6:7" x14ac:dyDescent="0.2">
      <c r="F1788" s="845"/>
      <c r="G1788" s="845"/>
    </row>
    <row r="1789" spans="6:7" x14ac:dyDescent="0.2">
      <c r="F1789" s="845"/>
      <c r="G1789" s="845"/>
    </row>
    <row r="1790" spans="6:7" x14ac:dyDescent="0.2">
      <c r="F1790" s="845"/>
      <c r="G1790" s="845"/>
    </row>
    <row r="1791" spans="6:7" x14ac:dyDescent="0.2">
      <c r="F1791" s="845"/>
      <c r="G1791" s="845"/>
    </row>
    <row r="1792" spans="6:7" x14ac:dyDescent="0.2">
      <c r="F1792" s="845"/>
      <c r="G1792" s="845"/>
    </row>
    <row r="1793" spans="6:7" x14ac:dyDescent="0.2">
      <c r="F1793" s="845"/>
      <c r="G1793" s="845"/>
    </row>
    <row r="1794" spans="6:7" x14ac:dyDescent="0.2">
      <c r="F1794" s="845"/>
      <c r="G1794" s="845"/>
    </row>
    <row r="1795" spans="6:7" x14ac:dyDescent="0.2">
      <c r="F1795" s="845"/>
      <c r="G1795" s="845"/>
    </row>
    <row r="1796" spans="6:7" x14ac:dyDescent="0.2">
      <c r="F1796" s="845"/>
      <c r="G1796" s="845"/>
    </row>
    <row r="1797" spans="6:7" x14ac:dyDescent="0.2">
      <c r="F1797" s="845"/>
      <c r="G1797" s="845"/>
    </row>
    <row r="1798" spans="6:7" x14ac:dyDescent="0.2">
      <c r="F1798" s="845"/>
      <c r="G1798" s="845"/>
    </row>
    <row r="1799" spans="6:7" x14ac:dyDescent="0.2">
      <c r="F1799" s="845"/>
      <c r="G1799" s="845"/>
    </row>
    <row r="1800" spans="6:7" x14ac:dyDescent="0.2">
      <c r="F1800" s="845"/>
      <c r="G1800" s="845"/>
    </row>
    <row r="1801" spans="6:7" x14ac:dyDescent="0.2">
      <c r="F1801" s="845"/>
      <c r="G1801" s="845"/>
    </row>
    <row r="1802" spans="6:7" x14ac:dyDescent="0.2">
      <c r="F1802" s="845"/>
      <c r="G1802" s="845"/>
    </row>
    <row r="1803" spans="6:7" x14ac:dyDescent="0.2">
      <c r="F1803" s="845"/>
      <c r="G1803" s="845"/>
    </row>
    <row r="1804" spans="6:7" x14ac:dyDescent="0.2">
      <c r="F1804" s="845"/>
      <c r="G1804" s="845"/>
    </row>
    <row r="1805" spans="6:7" x14ac:dyDescent="0.2">
      <c r="F1805" s="845"/>
      <c r="G1805" s="845"/>
    </row>
    <row r="1806" spans="6:7" x14ac:dyDescent="0.2">
      <c r="F1806" s="845"/>
      <c r="G1806" s="845"/>
    </row>
    <row r="1807" spans="6:7" x14ac:dyDescent="0.2">
      <c r="F1807" s="845"/>
      <c r="G1807" s="845"/>
    </row>
    <row r="1808" spans="6:7" x14ac:dyDescent="0.2">
      <c r="F1808" s="845"/>
      <c r="G1808" s="845"/>
    </row>
    <row r="1809" spans="6:7" x14ac:dyDescent="0.2">
      <c r="F1809" s="845"/>
      <c r="G1809" s="845"/>
    </row>
    <row r="1810" spans="6:7" x14ac:dyDescent="0.2">
      <c r="F1810" s="845"/>
      <c r="G1810" s="845"/>
    </row>
    <row r="1811" spans="6:7" x14ac:dyDescent="0.2">
      <c r="F1811" s="845"/>
      <c r="G1811" s="845"/>
    </row>
    <row r="1812" spans="6:7" x14ac:dyDescent="0.2">
      <c r="F1812" s="845"/>
      <c r="G1812" s="845"/>
    </row>
    <row r="1813" spans="6:7" x14ac:dyDescent="0.2">
      <c r="F1813" s="845"/>
      <c r="G1813" s="845"/>
    </row>
    <row r="1814" spans="6:7" x14ac:dyDescent="0.2">
      <c r="F1814" s="845"/>
      <c r="G1814" s="845"/>
    </row>
    <row r="1815" spans="6:7" x14ac:dyDescent="0.2">
      <c r="F1815" s="845"/>
      <c r="G1815" s="845"/>
    </row>
    <row r="1816" spans="6:7" x14ac:dyDescent="0.2">
      <c r="F1816" s="845"/>
      <c r="G1816" s="845"/>
    </row>
    <row r="1817" spans="6:7" x14ac:dyDescent="0.2">
      <c r="F1817" s="845"/>
      <c r="G1817" s="845"/>
    </row>
    <row r="1818" spans="6:7" x14ac:dyDescent="0.2">
      <c r="F1818" s="845"/>
      <c r="G1818" s="845"/>
    </row>
    <row r="1819" spans="6:7" x14ac:dyDescent="0.2">
      <c r="F1819" s="845"/>
      <c r="G1819" s="845"/>
    </row>
    <row r="1820" spans="6:7" x14ac:dyDescent="0.2">
      <c r="F1820" s="845"/>
      <c r="G1820" s="845"/>
    </row>
    <row r="1821" spans="6:7" x14ac:dyDescent="0.2">
      <c r="F1821" s="845"/>
      <c r="G1821" s="845"/>
    </row>
    <row r="1822" spans="6:7" x14ac:dyDescent="0.2">
      <c r="F1822" s="845"/>
      <c r="G1822" s="845"/>
    </row>
    <row r="1823" spans="6:7" x14ac:dyDescent="0.2">
      <c r="F1823" s="845"/>
      <c r="G1823" s="845"/>
    </row>
    <row r="1824" spans="6:7" x14ac:dyDescent="0.2">
      <c r="F1824" s="845"/>
      <c r="G1824" s="845"/>
    </row>
    <row r="1825" spans="6:7" x14ac:dyDescent="0.2">
      <c r="F1825" s="845"/>
      <c r="G1825" s="845"/>
    </row>
    <row r="1826" spans="6:7" x14ac:dyDescent="0.2">
      <c r="F1826" s="845"/>
      <c r="G1826" s="845"/>
    </row>
    <row r="1827" spans="6:7" x14ac:dyDescent="0.2">
      <c r="F1827" s="845"/>
      <c r="G1827" s="845"/>
    </row>
    <row r="1828" spans="6:7" x14ac:dyDescent="0.2">
      <c r="F1828" s="845"/>
      <c r="G1828" s="845"/>
    </row>
    <row r="1829" spans="6:7" x14ac:dyDescent="0.2">
      <c r="F1829" s="845"/>
      <c r="G1829" s="845"/>
    </row>
    <row r="1830" spans="6:7" x14ac:dyDescent="0.2">
      <c r="F1830" s="845"/>
      <c r="G1830" s="845"/>
    </row>
    <row r="1831" spans="6:7" x14ac:dyDescent="0.2">
      <c r="F1831" s="845"/>
      <c r="G1831" s="845"/>
    </row>
    <row r="1832" spans="6:7" x14ac:dyDescent="0.2">
      <c r="F1832" s="845"/>
      <c r="G1832" s="845"/>
    </row>
    <row r="1833" spans="6:7" x14ac:dyDescent="0.2">
      <c r="F1833" s="845"/>
      <c r="G1833" s="845"/>
    </row>
    <row r="1834" spans="6:7" x14ac:dyDescent="0.2">
      <c r="F1834" s="845"/>
      <c r="G1834" s="845"/>
    </row>
    <row r="1835" spans="6:7" x14ac:dyDescent="0.2">
      <c r="F1835" s="845"/>
      <c r="G1835" s="845"/>
    </row>
    <row r="1836" spans="6:7" x14ac:dyDescent="0.2">
      <c r="F1836" s="845"/>
      <c r="G1836" s="845"/>
    </row>
    <row r="1837" spans="6:7" x14ac:dyDescent="0.2">
      <c r="F1837" s="845"/>
      <c r="G1837" s="845"/>
    </row>
    <row r="1838" spans="6:7" x14ac:dyDescent="0.2">
      <c r="F1838" s="845"/>
      <c r="G1838" s="845"/>
    </row>
    <row r="1839" spans="6:7" x14ac:dyDescent="0.2">
      <c r="F1839" s="845"/>
      <c r="G1839" s="845"/>
    </row>
    <row r="1840" spans="6:7" x14ac:dyDescent="0.2">
      <c r="F1840" s="845"/>
      <c r="G1840" s="845"/>
    </row>
    <row r="1841" spans="6:7" x14ac:dyDescent="0.2">
      <c r="F1841" s="845"/>
      <c r="G1841" s="845"/>
    </row>
    <row r="1842" spans="6:7" x14ac:dyDescent="0.2">
      <c r="F1842" s="845"/>
      <c r="G1842" s="845"/>
    </row>
    <row r="1843" spans="6:7" x14ac:dyDescent="0.2">
      <c r="F1843" s="845"/>
      <c r="G1843" s="845"/>
    </row>
    <row r="1844" spans="6:7" x14ac:dyDescent="0.2">
      <c r="F1844" s="845"/>
      <c r="G1844" s="845"/>
    </row>
    <row r="1845" spans="6:7" x14ac:dyDescent="0.2">
      <c r="F1845" s="845"/>
      <c r="G1845" s="845"/>
    </row>
    <row r="1846" spans="6:7" x14ac:dyDescent="0.2">
      <c r="F1846" s="845"/>
      <c r="G1846" s="845"/>
    </row>
    <row r="1847" spans="6:7" x14ac:dyDescent="0.2">
      <c r="F1847" s="845"/>
      <c r="G1847" s="845"/>
    </row>
    <row r="1848" spans="6:7" x14ac:dyDescent="0.2">
      <c r="F1848" s="845"/>
      <c r="G1848" s="845"/>
    </row>
    <row r="1849" spans="6:7" x14ac:dyDescent="0.2">
      <c r="F1849" s="845"/>
      <c r="G1849" s="845"/>
    </row>
    <row r="1850" spans="6:7" x14ac:dyDescent="0.2">
      <c r="F1850" s="845"/>
      <c r="G1850" s="845"/>
    </row>
    <row r="1851" spans="6:7" x14ac:dyDescent="0.2">
      <c r="F1851" s="845"/>
      <c r="G1851" s="845"/>
    </row>
    <row r="1852" spans="6:7" x14ac:dyDescent="0.2">
      <c r="F1852" s="845"/>
      <c r="G1852" s="845"/>
    </row>
    <row r="1853" spans="6:7" x14ac:dyDescent="0.2">
      <c r="F1853" s="845"/>
      <c r="G1853" s="845"/>
    </row>
    <row r="1854" spans="6:7" x14ac:dyDescent="0.2">
      <c r="F1854" s="845"/>
      <c r="G1854" s="845"/>
    </row>
    <row r="1855" spans="6:7" x14ac:dyDescent="0.2">
      <c r="F1855" s="845"/>
      <c r="G1855" s="845"/>
    </row>
    <row r="1856" spans="6:7" x14ac:dyDescent="0.2">
      <c r="F1856" s="845"/>
      <c r="G1856" s="845"/>
    </row>
    <row r="1857" spans="6:7" x14ac:dyDescent="0.2">
      <c r="F1857" s="845"/>
      <c r="G1857" s="845"/>
    </row>
    <row r="1858" spans="6:7" x14ac:dyDescent="0.2">
      <c r="F1858" s="845"/>
      <c r="G1858" s="845"/>
    </row>
    <row r="1859" spans="6:7" x14ac:dyDescent="0.2">
      <c r="F1859" s="845"/>
      <c r="G1859" s="845"/>
    </row>
    <row r="1860" spans="6:7" x14ac:dyDescent="0.2">
      <c r="F1860" s="845"/>
      <c r="G1860" s="845"/>
    </row>
    <row r="1861" spans="6:7" x14ac:dyDescent="0.2">
      <c r="F1861" s="845"/>
      <c r="G1861" s="845"/>
    </row>
    <row r="1862" spans="6:7" x14ac:dyDescent="0.2">
      <c r="F1862" s="845"/>
      <c r="G1862" s="845"/>
    </row>
    <row r="1863" spans="6:7" x14ac:dyDescent="0.2">
      <c r="F1863" s="845"/>
      <c r="G1863" s="845"/>
    </row>
    <row r="1864" spans="6:7" x14ac:dyDescent="0.2">
      <c r="F1864" s="845"/>
      <c r="G1864" s="845"/>
    </row>
    <row r="1865" spans="6:7" x14ac:dyDescent="0.2">
      <c r="F1865" s="845"/>
      <c r="G1865" s="845"/>
    </row>
    <row r="1866" spans="6:7" x14ac:dyDescent="0.2">
      <c r="F1866" s="845"/>
      <c r="G1866" s="845"/>
    </row>
    <row r="1867" spans="6:7" x14ac:dyDescent="0.2">
      <c r="F1867" s="845"/>
      <c r="G1867" s="845"/>
    </row>
    <row r="1868" spans="6:7" x14ac:dyDescent="0.2">
      <c r="F1868" s="845"/>
      <c r="G1868" s="845"/>
    </row>
    <row r="1869" spans="6:7" x14ac:dyDescent="0.2">
      <c r="F1869" s="845"/>
      <c r="G1869" s="845"/>
    </row>
    <row r="1870" spans="6:7" x14ac:dyDescent="0.2">
      <c r="F1870" s="845"/>
      <c r="G1870" s="845"/>
    </row>
    <row r="1871" spans="6:7" x14ac:dyDescent="0.2">
      <c r="F1871" s="845"/>
      <c r="G1871" s="845"/>
    </row>
    <row r="1872" spans="6:7" x14ac:dyDescent="0.2">
      <c r="F1872" s="845"/>
      <c r="G1872" s="845"/>
    </row>
    <row r="1873" spans="6:7" x14ac:dyDescent="0.2">
      <c r="F1873" s="845"/>
      <c r="G1873" s="845"/>
    </row>
    <row r="1874" spans="6:7" x14ac:dyDescent="0.2">
      <c r="F1874" s="845"/>
      <c r="G1874" s="845"/>
    </row>
    <row r="1875" spans="6:7" x14ac:dyDescent="0.2">
      <c r="F1875" s="845"/>
      <c r="G1875" s="845"/>
    </row>
    <row r="1876" spans="6:7" x14ac:dyDescent="0.2">
      <c r="F1876" s="845"/>
      <c r="G1876" s="845"/>
    </row>
    <row r="1877" spans="6:7" x14ac:dyDescent="0.2">
      <c r="F1877" s="845"/>
      <c r="G1877" s="845"/>
    </row>
    <row r="1878" spans="6:7" x14ac:dyDescent="0.2">
      <c r="F1878" s="845"/>
      <c r="G1878" s="845"/>
    </row>
    <row r="1879" spans="6:7" x14ac:dyDescent="0.2">
      <c r="F1879" s="845"/>
      <c r="G1879" s="845"/>
    </row>
    <row r="1880" spans="6:7" x14ac:dyDescent="0.2">
      <c r="F1880" s="845"/>
      <c r="G1880" s="845"/>
    </row>
    <row r="1881" spans="6:7" x14ac:dyDescent="0.2">
      <c r="F1881" s="845"/>
      <c r="G1881" s="845"/>
    </row>
    <row r="1882" spans="6:7" x14ac:dyDescent="0.2">
      <c r="F1882" s="845"/>
      <c r="G1882" s="845"/>
    </row>
    <row r="1883" spans="6:7" x14ac:dyDescent="0.2">
      <c r="F1883" s="845"/>
      <c r="G1883" s="845"/>
    </row>
    <row r="1884" spans="6:7" x14ac:dyDescent="0.2">
      <c r="F1884" s="845"/>
      <c r="G1884" s="845"/>
    </row>
    <row r="1885" spans="6:7" x14ac:dyDescent="0.2">
      <c r="F1885" s="845"/>
      <c r="G1885" s="845"/>
    </row>
    <row r="1886" spans="6:7" x14ac:dyDescent="0.2">
      <c r="F1886" s="845"/>
      <c r="G1886" s="845"/>
    </row>
    <row r="1887" spans="6:7" x14ac:dyDescent="0.2">
      <c r="F1887" s="845"/>
      <c r="G1887" s="845"/>
    </row>
    <row r="1888" spans="6:7" x14ac:dyDescent="0.2">
      <c r="F1888" s="845"/>
      <c r="G1888" s="845"/>
    </row>
    <row r="1889" spans="6:7" x14ac:dyDescent="0.2">
      <c r="F1889" s="845"/>
      <c r="G1889" s="845"/>
    </row>
    <row r="1890" spans="6:7" x14ac:dyDescent="0.2">
      <c r="F1890" s="845"/>
      <c r="G1890" s="845"/>
    </row>
    <row r="1891" spans="6:7" x14ac:dyDescent="0.2">
      <c r="F1891" s="845"/>
      <c r="G1891" s="845"/>
    </row>
    <row r="1892" spans="6:7" x14ac:dyDescent="0.2">
      <c r="F1892" s="845"/>
      <c r="G1892" s="845"/>
    </row>
    <row r="1893" spans="6:7" x14ac:dyDescent="0.2">
      <c r="F1893" s="845"/>
      <c r="G1893" s="845"/>
    </row>
    <row r="1894" spans="6:7" x14ac:dyDescent="0.2">
      <c r="F1894" s="845"/>
      <c r="G1894" s="845"/>
    </row>
    <row r="1895" spans="6:7" x14ac:dyDescent="0.2">
      <c r="F1895" s="845"/>
      <c r="G1895" s="845"/>
    </row>
    <row r="1896" spans="6:7" x14ac:dyDescent="0.2">
      <c r="F1896" s="845"/>
      <c r="G1896" s="845"/>
    </row>
    <row r="1897" spans="6:7" x14ac:dyDescent="0.2">
      <c r="F1897" s="845"/>
      <c r="G1897" s="845"/>
    </row>
    <row r="1898" spans="6:7" x14ac:dyDescent="0.2">
      <c r="F1898" s="845"/>
      <c r="G1898" s="845"/>
    </row>
    <row r="1899" spans="6:7" x14ac:dyDescent="0.2">
      <c r="F1899" s="845"/>
      <c r="G1899" s="845"/>
    </row>
    <row r="1900" spans="6:7" x14ac:dyDescent="0.2">
      <c r="F1900" s="845"/>
      <c r="G1900" s="845"/>
    </row>
    <row r="1901" spans="6:7" x14ac:dyDescent="0.2">
      <c r="F1901" s="845"/>
      <c r="G1901" s="845"/>
    </row>
    <row r="1902" spans="6:7" x14ac:dyDescent="0.2">
      <c r="F1902" s="845"/>
      <c r="G1902" s="845"/>
    </row>
    <row r="1903" spans="6:7" x14ac:dyDescent="0.2">
      <c r="F1903" s="845"/>
      <c r="G1903" s="845"/>
    </row>
    <row r="1904" spans="6:7" x14ac:dyDescent="0.2">
      <c r="F1904" s="845"/>
      <c r="G1904" s="845"/>
    </row>
    <row r="1905" spans="6:7" x14ac:dyDescent="0.2">
      <c r="F1905" s="845"/>
      <c r="G1905" s="845"/>
    </row>
    <row r="1906" spans="6:7" x14ac:dyDescent="0.2">
      <c r="F1906" s="845"/>
      <c r="G1906" s="845"/>
    </row>
    <row r="1907" spans="6:7" x14ac:dyDescent="0.2">
      <c r="F1907" s="845"/>
      <c r="G1907" s="845"/>
    </row>
    <row r="1908" spans="6:7" x14ac:dyDescent="0.2">
      <c r="F1908" s="845"/>
      <c r="G1908" s="845"/>
    </row>
    <row r="1909" spans="6:7" x14ac:dyDescent="0.2">
      <c r="F1909" s="845"/>
      <c r="G1909" s="845"/>
    </row>
    <row r="1910" spans="6:7" x14ac:dyDescent="0.2">
      <c r="F1910" s="845"/>
      <c r="G1910" s="845"/>
    </row>
    <row r="1911" spans="6:7" x14ac:dyDescent="0.2">
      <c r="F1911" s="845"/>
      <c r="G1911" s="845"/>
    </row>
    <row r="1912" spans="6:7" x14ac:dyDescent="0.2">
      <c r="F1912" s="845"/>
      <c r="G1912" s="845"/>
    </row>
    <row r="1913" spans="6:7" x14ac:dyDescent="0.2">
      <c r="F1913" s="845"/>
      <c r="G1913" s="845"/>
    </row>
    <row r="1914" spans="6:7" x14ac:dyDescent="0.2">
      <c r="F1914" s="845"/>
      <c r="G1914" s="845"/>
    </row>
    <row r="1915" spans="6:7" x14ac:dyDescent="0.2">
      <c r="F1915" s="845"/>
      <c r="G1915" s="845"/>
    </row>
    <row r="1916" spans="6:7" x14ac:dyDescent="0.2">
      <c r="F1916" s="845"/>
      <c r="G1916" s="845"/>
    </row>
    <row r="1917" spans="6:7" x14ac:dyDescent="0.2">
      <c r="F1917" s="845"/>
      <c r="G1917" s="845"/>
    </row>
    <row r="1918" spans="6:7" x14ac:dyDescent="0.2">
      <c r="F1918" s="845"/>
      <c r="G1918" s="845"/>
    </row>
    <row r="1919" spans="6:7" x14ac:dyDescent="0.2">
      <c r="F1919" s="845"/>
      <c r="G1919" s="845"/>
    </row>
    <row r="1920" spans="6:7" x14ac:dyDescent="0.2">
      <c r="F1920" s="845"/>
      <c r="G1920" s="845"/>
    </row>
    <row r="1921" spans="6:7" x14ac:dyDescent="0.2">
      <c r="F1921" s="845"/>
      <c r="G1921" s="845"/>
    </row>
    <row r="1922" spans="6:7" x14ac:dyDescent="0.2">
      <c r="F1922" s="845"/>
      <c r="G1922" s="845"/>
    </row>
    <row r="1923" spans="6:7" x14ac:dyDescent="0.2">
      <c r="F1923" s="845"/>
      <c r="G1923" s="845"/>
    </row>
    <row r="1924" spans="6:7" x14ac:dyDescent="0.2">
      <c r="F1924" s="845"/>
      <c r="G1924" s="845"/>
    </row>
    <row r="1925" spans="6:7" x14ac:dyDescent="0.2">
      <c r="F1925" s="845"/>
      <c r="G1925" s="845"/>
    </row>
    <row r="1926" spans="6:7" x14ac:dyDescent="0.2">
      <c r="F1926" s="845"/>
      <c r="G1926" s="845"/>
    </row>
    <row r="1927" spans="6:7" x14ac:dyDescent="0.2">
      <c r="F1927" s="845"/>
      <c r="G1927" s="845"/>
    </row>
    <row r="1928" spans="6:7" x14ac:dyDescent="0.2">
      <c r="F1928" s="845"/>
      <c r="G1928" s="845"/>
    </row>
    <row r="1929" spans="6:7" x14ac:dyDescent="0.2">
      <c r="F1929" s="845"/>
      <c r="G1929" s="845"/>
    </row>
    <row r="1930" spans="6:7" x14ac:dyDescent="0.2">
      <c r="F1930" s="845"/>
      <c r="G1930" s="845"/>
    </row>
    <row r="1931" spans="6:7" x14ac:dyDescent="0.2">
      <c r="F1931" s="845"/>
      <c r="G1931" s="845"/>
    </row>
    <row r="1932" spans="6:7" x14ac:dyDescent="0.2">
      <c r="F1932" s="845"/>
      <c r="G1932" s="845"/>
    </row>
    <row r="1933" spans="6:7" x14ac:dyDescent="0.2">
      <c r="F1933" s="845"/>
      <c r="G1933" s="845"/>
    </row>
    <row r="1934" spans="6:7" x14ac:dyDescent="0.2">
      <c r="F1934" s="845"/>
      <c r="G1934" s="845"/>
    </row>
    <row r="1935" spans="6:7" x14ac:dyDescent="0.2">
      <c r="F1935" s="845"/>
      <c r="G1935" s="845"/>
    </row>
    <row r="1936" spans="6:7" x14ac:dyDescent="0.2">
      <c r="F1936" s="845"/>
      <c r="G1936" s="845"/>
    </row>
    <row r="1937" spans="6:7" x14ac:dyDescent="0.2">
      <c r="F1937" s="845"/>
      <c r="G1937" s="845"/>
    </row>
    <row r="1938" spans="6:7" x14ac:dyDescent="0.2">
      <c r="F1938" s="845"/>
      <c r="G1938" s="845"/>
    </row>
    <row r="1939" spans="6:7" x14ac:dyDescent="0.2">
      <c r="F1939" s="845"/>
      <c r="G1939" s="845"/>
    </row>
    <row r="1940" spans="6:7" x14ac:dyDescent="0.2">
      <c r="F1940" s="845"/>
      <c r="G1940" s="845"/>
    </row>
    <row r="1941" spans="6:7" x14ac:dyDescent="0.2">
      <c r="F1941" s="845"/>
      <c r="G1941" s="845"/>
    </row>
    <row r="1942" spans="6:7" x14ac:dyDescent="0.2">
      <c r="F1942" s="845"/>
      <c r="G1942" s="845"/>
    </row>
    <row r="1943" spans="6:7" x14ac:dyDescent="0.2">
      <c r="F1943" s="845"/>
      <c r="G1943" s="845"/>
    </row>
    <row r="1944" spans="6:7" x14ac:dyDescent="0.2">
      <c r="F1944" s="845"/>
      <c r="G1944" s="845"/>
    </row>
    <row r="1945" spans="6:7" x14ac:dyDescent="0.2">
      <c r="F1945" s="845"/>
      <c r="G1945" s="845"/>
    </row>
    <row r="1946" spans="6:7" x14ac:dyDescent="0.2">
      <c r="F1946" s="845"/>
      <c r="G1946" s="845"/>
    </row>
    <row r="1947" spans="6:7" x14ac:dyDescent="0.2">
      <c r="F1947" s="845"/>
      <c r="G1947" s="845"/>
    </row>
    <row r="1948" spans="6:7" x14ac:dyDescent="0.2">
      <c r="F1948" s="845"/>
      <c r="G1948" s="845"/>
    </row>
    <row r="1949" spans="6:7" x14ac:dyDescent="0.2">
      <c r="F1949" s="845"/>
      <c r="G1949" s="845"/>
    </row>
    <row r="1950" spans="6:7" x14ac:dyDescent="0.2">
      <c r="F1950" s="845"/>
      <c r="G1950" s="845"/>
    </row>
    <row r="1951" spans="6:7" x14ac:dyDescent="0.2">
      <c r="F1951" s="845"/>
      <c r="G1951" s="845"/>
    </row>
    <row r="1952" spans="6:7" x14ac:dyDescent="0.2">
      <c r="F1952" s="845"/>
      <c r="G1952" s="845"/>
    </row>
    <row r="1953" spans="6:7" x14ac:dyDescent="0.2">
      <c r="F1953" s="845"/>
      <c r="G1953" s="845"/>
    </row>
    <row r="1954" spans="6:7" x14ac:dyDescent="0.2">
      <c r="F1954" s="845"/>
      <c r="G1954" s="845"/>
    </row>
    <row r="1955" spans="6:7" x14ac:dyDescent="0.2">
      <c r="F1955" s="845"/>
      <c r="G1955" s="845"/>
    </row>
    <row r="1956" spans="6:7" x14ac:dyDescent="0.2">
      <c r="F1956" s="845"/>
      <c r="G1956" s="845"/>
    </row>
    <row r="1957" spans="6:7" x14ac:dyDescent="0.2">
      <c r="F1957" s="845"/>
      <c r="G1957" s="845"/>
    </row>
    <row r="1958" spans="6:7" x14ac:dyDescent="0.2">
      <c r="F1958" s="845"/>
      <c r="G1958" s="845"/>
    </row>
    <row r="1959" spans="6:7" x14ac:dyDescent="0.2">
      <c r="F1959" s="845"/>
      <c r="G1959" s="845"/>
    </row>
    <row r="1960" spans="6:7" x14ac:dyDescent="0.2">
      <c r="F1960" s="845"/>
      <c r="G1960" s="845"/>
    </row>
    <row r="1961" spans="6:7" x14ac:dyDescent="0.2">
      <c r="F1961" s="845"/>
      <c r="G1961" s="845"/>
    </row>
    <row r="1962" spans="6:7" x14ac:dyDescent="0.2">
      <c r="F1962" s="845"/>
      <c r="G1962" s="845"/>
    </row>
    <row r="1963" spans="6:7" x14ac:dyDescent="0.2">
      <c r="F1963" s="845"/>
      <c r="G1963" s="845"/>
    </row>
    <row r="1964" spans="6:7" x14ac:dyDescent="0.2">
      <c r="F1964" s="845"/>
      <c r="G1964" s="845"/>
    </row>
    <row r="1965" spans="6:7" x14ac:dyDescent="0.2">
      <c r="F1965" s="845"/>
      <c r="G1965" s="845"/>
    </row>
    <row r="1966" spans="6:7" x14ac:dyDescent="0.2">
      <c r="F1966" s="845"/>
      <c r="G1966" s="845"/>
    </row>
    <row r="1967" spans="6:7" x14ac:dyDescent="0.2">
      <c r="F1967" s="845"/>
      <c r="G1967" s="845"/>
    </row>
    <row r="1968" spans="6:7" x14ac:dyDescent="0.2">
      <c r="F1968" s="845"/>
      <c r="G1968" s="845"/>
    </row>
    <row r="1969" spans="6:7" x14ac:dyDescent="0.2">
      <c r="F1969" s="845"/>
      <c r="G1969" s="845"/>
    </row>
    <row r="1970" spans="6:7" x14ac:dyDescent="0.2">
      <c r="F1970" s="845"/>
      <c r="G1970" s="845"/>
    </row>
    <row r="1971" spans="6:7" x14ac:dyDescent="0.2">
      <c r="F1971" s="845"/>
      <c r="G1971" s="845"/>
    </row>
    <row r="1972" spans="6:7" x14ac:dyDescent="0.2">
      <c r="F1972" s="845"/>
      <c r="G1972" s="845"/>
    </row>
    <row r="1973" spans="6:7" x14ac:dyDescent="0.2">
      <c r="F1973" s="845"/>
      <c r="G1973" s="845"/>
    </row>
    <row r="1974" spans="6:7" x14ac:dyDescent="0.2">
      <c r="F1974" s="845"/>
      <c r="G1974" s="845"/>
    </row>
    <row r="1975" spans="6:7" x14ac:dyDescent="0.2">
      <c r="F1975" s="845"/>
      <c r="G1975" s="845"/>
    </row>
    <row r="1976" spans="6:7" x14ac:dyDescent="0.2">
      <c r="F1976" s="845"/>
      <c r="G1976" s="845"/>
    </row>
    <row r="1977" spans="6:7" x14ac:dyDescent="0.2">
      <c r="F1977" s="845"/>
      <c r="G1977" s="845"/>
    </row>
    <row r="1978" spans="6:7" x14ac:dyDescent="0.2">
      <c r="F1978" s="845"/>
      <c r="G1978" s="845"/>
    </row>
    <row r="1979" spans="6:7" x14ac:dyDescent="0.2">
      <c r="F1979" s="845"/>
      <c r="G1979" s="845"/>
    </row>
    <row r="1980" spans="6:7" x14ac:dyDescent="0.2">
      <c r="F1980" s="845"/>
      <c r="G1980" s="845"/>
    </row>
    <row r="1981" spans="6:7" x14ac:dyDescent="0.2">
      <c r="F1981" s="845"/>
      <c r="G1981" s="845"/>
    </row>
    <row r="1982" spans="6:7" x14ac:dyDescent="0.2">
      <c r="F1982" s="845"/>
      <c r="G1982" s="845"/>
    </row>
    <row r="1983" spans="6:7" x14ac:dyDescent="0.2">
      <c r="F1983" s="845"/>
      <c r="G1983" s="845"/>
    </row>
    <row r="1984" spans="6:7" x14ac:dyDescent="0.2">
      <c r="F1984" s="845"/>
      <c r="G1984" s="845"/>
    </row>
    <row r="1985" spans="6:7" x14ac:dyDescent="0.2">
      <c r="F1985" s="845"/>
      <c r="G1985" s="845"/>
    </row>
    <row r="1986" spans="6:7" x14ac:dyDescent="0.2">
      <c r="F1986" s="845"/>
      <c r="G1986" s="845"/>
    </row>
    <row r="1987" spans="6:7" x14ac:dyDescent="0.2">
      <c r="F1987" s="845"/>
      <c r="G1987" s="845"/>
    </row>
    <row r="1988" spans="6:7" x14ac:dyDescent="0.2">
      <c r="F1988" s="845"/>
      <c r="G1988" s="845"/>
    </row>
    <row r="1989" spans="6:7" x14ac:dyDescent="0.2">
      <c r="F1989" s="845"/>
      <c r="G1989" s="845"/>
    </row>
    <row r="1990" spans="6:7" x14ac:dyDescent="0.2">
      <c r="F1990" s="845"/>
      <c r="G1990" s="845"/>
    </row>
    <row r="1991" spans="6:7" x14ac:dyDescent="0.2">
      <c r="F1991" s="845"/>
      <c r="G1991" s="845"/>
    </row>
    <row r="1992" spans="6:7" x14ac:dyDescent="0.2">
      <c r="F1992" s="845"/>
      <c r="G1992" s="845"/>
    </row>
    <row r="1993" spans="6:7" x14ac:dyDescent="0.2">
      <c r="F1993" s="845"/>
      <c r="G1993" s="845"/>
    </row>
    <row r="1994" spans="6:7" x14ac:dyDescent="0.2">
      <c r="F1994" s="845"/>
      <c r="G1994" s="845"/>
    </row>
    <row r="1995" spans="6:7" x14ac:dyDescent="0.2">
      <c r="F1995" s="845"/>
      <c r="G1995" s="845"/>
    </row>
    <row r="1996" spans="6:7" x14ac:dyDescent="0.2">
      <c r="F1996" s="845"/>
      <c r="G1996" s="845"/>
    </row>
    <row r="1997" spans="6:7" x14ac:dyDescent="0.2">
      <c r="F1997" s="845"/>
      <c r="G1997" s="845"/>
    </row>
    <row r="1998" spans="6:7" x14ac:dyDescent="0.2">
      <c r="F1998" s="845"/>
      <c r="G1998" s="845"/>
    </row>
    <row r="1999" spans="6:7" x14ac:dyDescent="0.2">
      <c r="F1999" s="845"/>
      <c r="G1999" s="845"/>
    </row>
    <row r="2000" spans="6:7" x14ac:dyDescent="0.2">
      <c r="F2000" s="845"/>
      <c r="G2000" s="845"/>
    </row>
    <row r="2001" spans="6:7" x14ac:dyDescent="0.2">
      <c r="F2001" s="845"/>
      <c r="G2001" s="845"/>
    </row>
    <row r="2002" spans="6:7" x14ac:dyDescent="0.2">
      <c r="F2002" s="845"/>
      <c r="G2002" s="845"/>
    </row>
    <row r="2003" spans="6:7" x14ac:dyDescent="0.2">
      <c r="F2003" s="845"/>
      <c r="G2003" s="845"/>
    </row>
    <row r="2004" spans="6:7" x14ac:dyDescent="0.2">
      <c r="F2004" s="845"/>
      <c r="G2004" s="845"/>
    </row>
    <row r="2005" spans="6:7" x14ac:dyDescent="0.2">
      <c r="F2005" s="845"/>
      <c r="G2005" s="845"/>
    </row>
    <row r="2006" spans="6:7" x14ac:dyDescent="0.2">
      <c r="F2006" s="845"/>
      <c r="G2006" s="845"/>
    </row>
    <row r="2007" spans="6:7" x14ac:dyDescent="0.2">
      <c r="F2007" s="845"/>
      <c r="G2007" s="845"/>
    </row>
    <row r="2008" spans="6:7" x14ac:dyDescent="0.2">
      <c r="F2008" s="845"/>
      <c r="G2008" s="845"/>
    </row>
    <row r="2009" spans="6:7" x14ac:dyDescent="0.2">
      <c r="F2009" s="845"/>
      <c r="G2009" s="845"/>
    </row>
    <row r="2010" spans="6:7" x14ac:dyDescent="0.2">
      <c r="F2010" s="845"/>
      <c r="G2010" s="845"/>
    </row>
    <row r="2011" spans="6:7" x14ac:dyDescent="0.2">
      <c r="F2011" s="845"/>
      <c r="G2011" s="845"/>
    </row>
    <row r="2012" spans="6:7" x14ac:dyDescent="0.2">
      <c r="F2012" s="845"/>
      <c r="G2012" s="845"/>
    </row>
    <row r="2013" spans="6:7" x14ac:dyDescent="0.2">
      <c r="F2013" s="845"/>
      <c r="G2013" s="845"/>
    </row>
    <row r="2014" spans="6:7" x14ac:dyDescent="0.2">
      <c r="F2014" s="845"/>
      <c r="G2014" s="845"/>
    </row>
    <row r="2015" spans="6:7" x14ac:dyDescent="0.2">
      <c r="F2015" s="845"/>
      <c r="G2015" s="845"/>
    </row>
    <row r="2016" spans="6:7" x14ac:dyDescent="0.2">
      <c r="F2016" s="845"/>
      <c r="G2016" s="845"/>
    </row>
    <row r="2017" spans="6:7" x14ac:dyDescent="0.2">
      <c r="F2017" s="845"/>
      <c r="G2017" s="845"/>
    </row>
    <row r="2018" spans="6:7" x14ac:dyDescent="0.2">
      <c r="F2018" s="845"/>
      <c r="G2018" s="845"/>
    </row>
    <row r="2019" spans="6:7" x14ac:dyDescent="0.2">
      <c r="F2019" s="845"/>
      <c r="G2019" s="845"/>
    </row>
    <row r="2020" spans="6:7" x14ac:dyDescent="0.2">
      <c r="F2020" s="845"/>
      <c r="G2020" s="845"/>
    </row>
    <row r="2021" spans="6:7" x14ac:dyDescent="0.2">
      <c r="F2021" s="845"/>
      <c r="G2021" s="845"/>
    </row>
    <row r="2022" spans="6:7" x14ac:dyDescent="0.2">
      <c r="F2022" s="845"/>
      <c r="G2022" s="845"/>
    </row>
    <row r="2023" spans="6:7" x14ac:dyDescent="0.2">
      <c r="F2023" s="845"/>
      <c r="G2023" s="845"/>
    </row>
    <row r="2024" spans="6:7" x14ac:dyDescent="0.2">
      <c r="F2024" s="845"/>
      <c r="G2024" s="845"/>
    </row>
    <row r="2025" spans="6:7" x14ac:dyDescent="0.2">
      <c r="F2025" s="845"/>
      <c r="G2025" s="845"/>
    </row>
    <row r="2026" spans="6:7" x14ac:dyDescent="0.2">
      <c r="F2026" s="845"/>
      <c r="G2026" s="845"/>
    </row>
    <row r="2027" spans="6:7" x14ac:dyDescent="0.2">
      <c r="F2027" s="845"/>
      <c r="G2027" s="845"/>
    </row>
    <row r="2028" spans="6:7" x14ac:dyDescent="0.2">
      <c r="F2028" s="845"/>
      <c r="G2028" s="845"/>
    </row>
    <row r="2029" spans="6:7" x14ac:dyDescent="0.2">
      <c r="F2029" s="845"/>
      <c r="G2029" s="845"/>
    </row>
    <row r="2030" spans="6:7" x14ac:dyDescent="0.2">
      <c r="F2030" s="845"/>
      <c r="G2030" s="845"/>
    </row>
    <row r="2031" spans="6:7" x14ac:dyDescent="0.2">
      <c r="F2031" s="845"/>
      <c r="G2031" s="845"/>
    </row>
    <row r="2032" spans="6:7" x14ac:dyDescent="0.2">
      <c r="F2032" s="845"/>
      <c r="G2032" s="845"/>
    </row>
    <row r="2033" spans="6:7" x14ac:dyDescent="0.2">
      <c r="F2033" s="845"/>
      <c r="G2033" s="845"/>
    </row>
    <row r="2034" spans="6:7" x14ac:dyDescent="0.2">
      <c r="F2034" s="845"/>
      <c r="G2034" s="845"/>
    </row>
    <row r="2035" spans="6:7" x14ac:dyDescent="0.2">
      <c r="F2035" s="845"/>
      <c r="G2035" s="845"/>
    </row>
    <row r="2036" spans="6:7" x14ac:dyDescent="0.2">
      <c r="F2036" s="845"/>
      <c r="G2036" s="845"/>
    </row>
    <row r="2037" spans="6:7" x14ac:dyDescent="0.2">
      <c r="F2037" s="845"/>
      <c r="G2037" s="845"/>
    </row>
    <row r="2038" spans="6:7" x14ac:dyDescent="0.2">
      <c r="F2038" s="845"/>
      <c r="G2038" s="845"/>
    </row>
    <row r="2039" spans="6:7" x14ac:dyDescent="0.2">
      <c r="F2039" s="845"/>
      <c r="G2039" s="845"/>
    </row>
    <row r="2040" spans="6:7" x14ac:dyDescent="0.2">
      <c r="F2040" s="845"/>
      <c r="G2040" s="845"/>
    </row>
    <row r="2041" spans="6:7" x14ac:dyDescent="0.2">
      <c r="F2041" s="845"/>
      <c r="G2041" s="845"/>
    </row>
    <row r="2042" spans="6:7" x14ac:dyDescent="0.2">
      <c r="F2042" s="845"/>
      <c r="G2042" s="845"/>
    </row>
    <row r="2043" spans="6:7" x14ac:dyDescent="0.2">
      <c r="F2043" s="845"/>
      <c r="G2043" s="845"/>
    </row>
    <row r="2044" spans="6:7" x14ac:dyDescent="0.2">
      <c r="F2044" s="845"/>
      <c r="G2044" s="845"/>
    </row>
    <row r="2045" spans="6:7" x14ac:dyDescent="0.2">
      <c r="F2045" s="845"/>
      <c r="G2045" s="845"/>
    </row>
    <row r="2046" spans="6:7" x14ac:dyDescent="0.2">
      <c r="F2046" s="845"/>
      <c r="G2046" s="845"/>
    </row>
    <row r="2047" spans="6:7" x14ac:dyDescent="0.2">
      <c r="F2047" s="845"/>
      <c r="G2047" s="845"/>
    </row>
    <row r="2048" spans="6:7" x14ac:dyDescent="0.2">
      <c r="F2048" s="845"/>
      <c r="G2048" s="845"/>
    </row>
    <row r="2049" spans="6:7" x14ac:dyDescent="0.2">
      <c r="F2049" s="845"/>
      <c r="G2049" s="845"/>
    </row>
    <row r="2050" spans="6:7" x14ac:dyDescent="0.2">
      <c r="F2050" s="845"/>
      <c r="G2050" s="845"/>
    </row>
    <row r="2051" spans="6:7" x14ac:dyDescent="0.2">
      <c r="F2051" s="845"/>
      <c r="G2051" s="845"/>
    </row>
    <row r="2052" spans="6:7" x14ac:dyDescent="0.2">
      <c r="F2052" s="845"/>
      <c r="G2052" s="845"/>
    </row>
    <row r="2053" spans="6:7" x14ac:dyDescent="0.2">
      <c r="F2053" s="845"/>
      <c r="G2053" s="845"/>
    </row>
    <row r="2054" spans="6:7" x14ac:dyDescent="0.2">
      <c r="F2054" s="845"/>
      <c r="G2054" s="845"/>
    </row>
    <row r="2055" spans="6:7" x14ac:dyDescent="0.2">
      <c r="F2055" s="845"/>
      <c r="G2055" s="845"/>
    </row>
    <row r="2056" spans="6:7" x14ac:dyDescent="0.2">
      <c r="F2056" s="845"/>
      <c r="G2056" s="845"/>
    </row>
    <row r="2057" spans="6:7" x14ac:dyDescent="0.2">
      <c r="F2057" s="845"/>
      <c r="G2057" s="845"/>
    </row>
    <row r="2058" spans="6:7" x14ac:dyDescent="0.2">
      <c r="F2058" s="845"/>
      <c r="G2058" s="845"/>
    </row>
    <row r="2059" spans="6:7" x14ac:dyDescent="0.2">
      <c r="F2059" s="845"/>
      <c r="G2059" s="845"/>
    </row>
    <row r="2060" spans="6:7" x14ac:dyDescent="0.2">
      <c r="F2060" s="845"/>
      <c r="G2060" s="845"/>
    </row>
    <row r="2061" spans="6:7" x14ac:dyDescent="0.2">
      <c r="F2061" s="845"/>
      <c r="G2061" s="845"/>
    </row>
    <row r="2062" spans="6:7" x14ac:dyDescent="0.2">
      <c r="F2062" s="845"/>
      <c r="G2062" s="845"/>
    </row>
    <row r="2063" spans="6:7" x14ac:dyDescent="0.2">
      <c r="F2063" s="845"/>
      <c r="G2063" s="845"/>
    </row>
    <row r="2064" spans="6:7" x14ac:dyDescent="0.2">
      <c r="F2064" s="845"/>
      <c r="G2064" s="845"/>
    </row>
    <row r="2065" spans="6:7" x14ac:dyDescent="0.2">
      <c r="F2065" s="845"/>
      <c r="G2065" s="845"/>
    </row>
    <row r="2066" spans="6:7" x14ac:dyDescent="0.2">
      <c r="F2066" s="845"/>
      <c r="G2066" s="845"/>
    </row>
    <row r="2067" spans="6:7" x14ac:dyDescent="0.2">
      <c r="F2067" s="845"/>
      <c r="G2067" s="845"/>
    </row>
    <row r="2068" spans="6:7" x14ac:dyDescent="0.2">
      <c r="F2068" s="845"/>
      <c r="G2068" s="845"/>
    </row>
    <row r="2069" spans="6:7" x14ac:dyDescent="0.2">
      <c r="F2069" s="845"/>
      <c r="G2069" s="845"/>
    </row>
    <row r="2070" spans="6:7" x14ac:dyDescent="0.2">
      <c r="F2070" s="845"/>
      <c r="G2070" s="845"/>
    </row>
    <row r="2071" spans="6:7" x14ac:dyDescent="0.2">
      <c r="F2071" s="845"/>
      <c r="G2071" s="845"/>
    </row>
    <row r="2072" spans="6:7" x14ac:dyDescent="0.2">
      <c r="F2072" s="845"/>
      <c r="G2072" s="845"/>
    </row>
    <row r="2073" spans="6:7" x14ac:dyDescent="0.2">
      <c r="F2073" s="845"/>
      <c r="G2073" s="845"/>
    </row>
    <row r="2074" spans="6:7" x14ac:dyDescent="0.2">
      <c r="F2074" s="845"/>
      <c r="G2074" s="845"/>
    </row>
    <row r="2075" spans="6:7" x14ac:dyDescent="0.2">
      <c r="F2075" s="845"/>
      <c r="G2075" s="845"/>
    </row>
    <row r="2076" spans="6:7" x14ac:dyDescent="0.2">
      <c r="F2076" s="845"/>
      <c r="G2076" s="845"/>
    </row>
    <row r="2077" spans="6:7" x14ac:dyDescent="0.2">
      <c r="F2077" s="845"/>
      <c r="G2077" s="845"/>
    </row>
    <row r="2078" spans="6:7" x14ac:dyDescent="0.2">
      <c r="F2078" s="845"/>
      <c r="G2078" s="845"/>
    </row>
    <row r="2079" spans="6:7" x14ac:dyDescent="0.2">
      <c r="F2079" s="845"/>
      <c r="G2079" s="845"/>
    </row>
    <row r="2080" spans="6:7" x14ac:dyDescent="0.2">
      <c r="F2080" s="845"/>
      <c r="G2080" s="845"/>
    </row>
    <row r="2081" spans="6:7" x14ac:dyDescent="0.2">
      <c r="F2081" s="845"/>
      <c r="G2081" s="845"/>
    </row>
    <row r="2082" spans="6:7" x14ac:dyDescent="0.2">
      <c r="F2082" s="845"/>
      <c r="G2082" s="845"/>
    </row>
    <row r="2083" spans="6:7" x14ac:dyDescent="0.2">
      <c r="F2083" s="845"/>
      <c r="G2083" s="845"/>
    </row>
    <row r="2084" spans="6:7" x14ac:dyDescent="0.2">
      <c r="F2084" s="845"/>
      <c r="G2084" s="845"/>
    </row>
    <row r="2085" spans="6:7" x14ac:dyDescent="0.2">
      <c r="F2085" s="845"/>
      <c r="G2085" s="845"/>
    </row>
    <row r="2086" spans="6:7" x14ac:dyDescent="0.2">
      <c r="F2086" s="845"/>
      <c r="G2086" s="845"/>
    </row>
    <row r="2087" spans="6:7" x14ac:dyDescent="0.2">
      <c r="F2087" s="845"/>
      <c r="G2087" s="845"/>
    </row>
    <row r="2088" spans="6:7" x14ac:dyDescent="0.2">
      <c r="F2088" s="845"/>
      <c r="G2088" s="845"/>
    </row>
    <row r="2089" spans="6:7" x14ac:dyDescent="0.2">
      <c r="F2089" s="845"/>
      <c r="G2089" s="845"/>
    </row>
    <row r="2090" spans="6:7" x14ac:dyDescent="0.2">
      <c r="F2090" s="845"/>
      <c r="G2090" s="845"/>
    </row>
    <row r="2091" spans="6:7" x14ac:dyDescent="0.2">
      <c r="F2091" s="845"/>
      <c r="G2091" s="845"/>
    </row>
    <row r="2092" spans="6:7" x14ac:dyDescent="0.2">
      <c r="F2092" s="845"/>
      <c r="G2092" s="845"/>
    </row>
    <row r="2093" spans="6:7" x14ac:dyDescent="0.2">
      <c r="F2093" s="845"/>
      <c r="G2093" s="845"/>
    </row>
    <row r="2094" spans="6:7" x14ac:dyDescent="0.2">
      <c r="F2094" s="845"/>
      <c r="G2094" s="845"/>
    </row>
    <row r="2095" spans="6:7" x14ac:dyDescent="0.2">
      <c r="F2095" s="845"/>
      <c r="G2095" s="845"/>
    </row>
    <row r="2096" spans="6:7" x14ac:dyDescent="0.2">
      <c r="F2096" s="845"/>
      <c r="G2096" s="845"/>
    </row>
    <row r="2097" spans="6:7" x14ac:dyDescent="0.2">
      <c r="F2097" s="845"/>
      <c r="G2097" s="845"/>
    </row>
    <row r="2098" spans="6:7" x14ac:dyDescent="0.2">
      <c r="F2098" s="845"/>
      <c r="G2098" s="845"/>
    </row>
    <row r="2099" spans="6:7" x14ac:dyDescent="0.2">
      <c r="F2099" s="845"/>
      <c r="G2099" s="845"/>
    </row>
    <row r="2100" spans="6:7" x14ac:dyDescent="0.2">
      <c r="F2100" s="845"/>
      <c r="G2100" s="845"/>
    </row>
    <row r="2101" spans="6:7" x14ac:dyDescent="0.2">
      <c r="F2101" s="845"/>
      <c r="G2101" s="845"/>
    </row>
    <row r="2102" spans="6:7" x14ac:dyDescent="0.2">
      <c r="F2102" s="845"/>
      <c r="G2102" s="845"/>
    </row>
    <row r="2103" spans="6:7" x14ac:dyDescent="0.2">
      <c r="F2103" s="845"/>
      <c r="G2103" s="845"/>
    </row>
    <row r="2104" spans="6:7" x14ac:dyDescent="0.2">
      <c r="F2104" s="845"/>
      <c r="G2104" s="845"/>
    </row>
    <row r="2105" spans="6:7" x14ac:dyDescent="0.2">
      <c r="F2105" s="845"/>
      <c r="G2105" s="845"/>
    </row>
    <row r="2106" spans="6:7" x14ac:dyDescent="0.2">
      <c r="F2106" s="845"/>
      <c r="G2106" s="845"/>
    </row>
    <row r="2107" spans="6:7" x14ac:dyDescent="0.2">
      <c r="F2107" s="845"/>
      <c r="G2107" s="845"/>
    </row>
    <row r="2108" spans="6:7" x14ac:dyDescent="0.2">
      <c r="F2108" s="845"/>
      <c r="G2108" s="845"/>
    </row>
    <row r="2109" spans="6:7" x14ac:dyDescent="0.2">
      <c r="F2109" s="845"/>
      <c r="G2109" s="845"/>
    </row>
    <row r="2110" spans="6:7" x14ac:dyDescent="0.2">
      <c r="F2110" s="845"/>
      <c r="G2110" s="845"/>
    </row>
    <row r="2111" spans="6:7" x14ac:dyDescent="0.2">
      <c r="F2111" s="845"/>
      <c r="G2111" s="845"/>
    </row>
    <row r="2112" spans="6:7" x14ac:dyDescent="0.2">
      <c r="F2112" s="845"/>
      <c r="G2112" s="845"/>
    </row>
    <row r="2113" spans="6:7" x14ac:dyDescent="0.2">
      <c r="F2113" s="845"/>
      <c r="G2113" s="845"/>
    </row>
    <row r="2114" spans="6:7" x14ac:dyDescent="0.2">
      <c r="F2114" s="845"/>
      <c r="G2114" s="845"/>
    </row>
    <row r="2115" spans="6:7" x14ac:dyDescent="0.2">
      <c r="F2115" s="845"/>
      <c r="G2115" s="845"/>
    </row>
    <row r="2116" spans="6:7" x14ac:dyDescent="0.2">
      <c r="F2116" s="845"/>
      <c r="G2116" s="845"/>
    </row>
    <row r="2117" spans="6:7" x14ac:dyDescent="0.2">
      <c r="F2117" s="845"/>
      <c r="G2117" s="845"/>
    </row>
    <row r="2118" spans="6:7" x14ac:dyDescent="0.2">
      <c r="F2118" s="845"/>
      <c r="G2118" s="845"/>
    </row>
    <row r="2119" spans="6:7" x14ac:dyDescent="0.2">
      <c r="F2119" s="845"/>
      <c r="G2119" s="845"/>
    </row>
    <row r="2120" spans="6:7" x14ac:dyDescent="0.2">
      <c r="F2120" s="845"/>
      <c r="G2120" s="845"/>
    </row>
    <row r="2121" spans="6:7" x14ac:dyDescent="0.2">
      <c r="F2121" s="845"/>
      <c r="G2121" s="845"/>
    </row>
    <row r="2122" spans="6:7" x14ac:dyDescent="0.2">
      <c r="F2122" s="845"/>
      <c r="G2122" s="845"/>
    </row>
    <row r="2123" spans="6:7" x14ac:dyDescent="0.2">
      <c r="F2123" s="845"/>
      <c r="G2123" s="845"/>
    </row>
    <row r="2124" spans="6:7" x14ac:dyDescent="0.2">
      <c r="F2124" s="845"/>
      <c r="G2124" s="845"/>
    </row>
    <row r="2125" spans="6:7" x14ac:dyDescent="0.2">
      <c r="F2125" s="845"/>
      <c r="G2125" s="845"/>
    </row>
    <row r="2126" spans="6:7" x14ac:dyDescent="0.2">
      <c r="F2126" s="845"/>
      <c r="G2126" s="845"/>
    </row>
    <row r="2127" spans="6:7" x14ac:dyDescent="0.2">
      <c r="F2127" s="845"/>
      <c r="G2127" s="845"/>
    </row>
    <row r="2128" spans="6:7" x14ac:dyDescent="0.2">
      <c r="F2128" s="845"/>
      <c r="G2128" s="845"/>
    </row>
    <row r="2129" spans="6:7" x14ac:dyDescent="0.2">
      <c r="F2129" s="845"/>
      <c r="G2129" s="845"/>
    </row>
    <row r="2130" spans="6:7" x14ac:dyDescent="0.2">
      <c r="F2130" s="845"/>
      <c r="G2130" s="845"/>
    </row>
    <row r="2131" spans="6:7" x14ac:dyDescent="0.2">
      <c r="F2131" s="845"/>
      <c r="G2131" s="845"/>
    </row>
    <row r="2132" spans="6:7" x14ac:dyDescent="0.2">
      <c r="F2132" s="845"/>
      <c r="G2132" s="845"/>
    </row>
    <row r="2133" spans="6:7" x14ac:dyDescent="0.2">
      <c r="F2133" s="845"/>
      <c r="G2133" s="845"/>
    </row>
    <row r="2134" spans="6:7" x14ac:dyDescent="0.2">
      <c r="F2134" s="845"/>
      <c r="G2134" s="845"/>
    </row>
    <row r="2135" spans="6:7" x14ac:dyDescent="0.2">
      <c r="F2135" s="845"/>
      <c r="G2135" s="845"/>
    </row>
    <row r="2136" spans="6:7" x14ac:dyDescent="0.2">
      <c r="F2136" s="845"/>
      <c r="G2136" s="845"/>
    </row>
    <row r="2137" spans="6:7" x14ac:dyDescent="0.2">
      <c r="F2137" s="845"/>
      <c r="G2137" s="845"/>
    </row>
    <row r="2138" spans="6:7" x14ac:dyDescent="0.2">
      <c r="F2138" s="845"/>
      <c r="G2138" s="845"/>
    </row>
    <row r="2139" spans="6:7" x14ac:dyDescent="0.2">
      <c r="F2139" s="845"/>
      <c r="G2139" s="845"/>
    </row>
    <row r="2140" spans="6:7" x14ac:dyDescent="0.2">
      <c r="F2140" s="845"/>
      <c r="G2140" s="845"/>
    </row>
    <row r="2141" spans="6:7" x14ac:dyDescent="0.2">
      <c r="F2141" s="845"/>
      <c r="G2141" s="845"/>
    </row>
    <row r="2142" spans="6:7" x14ac:dyDescent="0.2">
      <c r="F2142" s="845"/>
      <c r="G2142" s="845"/>
    </row>
    <row r="2143" spans="6:7" x14ac:dyDescent="0.2">
      <c r="F2143" s="845"/>
      <c r="G2143" s="845"/>
    </row>
    <row r="2144" spans="6:7" x14ac:dyDescent="0.2">
      <c r="F2144" s="845"/>
      <c r="G2144" s="845"/>
    </row>
    <row r="2145" spans="6:7" x14ac:dyDescent="0.2">
      <c r="F2145" s="845"/>
      <c r="G2145" s="845"/>
    </row>
    <row r="2146" spans="6:7" x14ac:dyDescent="0.2">
      <c r="F2146" s="845"/>
      <c r="G2146" s="845"/>
    </row>
    <row r="2147" spans="6:7" x14ac:dyDescent="0.2">
      <c r="F2147" s="845"/>
      <c r="G2147" s="845"/>
    </row>
    <row r="2148" spans="6:7" x14ac:dyDescent="0.2">
      <c r="F2148" s="845"/>
      <c r="G2148" s="845"/>
    </row>
    <row r="2149" spans="6:7" x14ac:dyDescent="0.2">
      <c r="F2149" s="845"/>
      <c r="G2149" s="845"/>
    </row>
    <row r="2150" spans="6:7" x14ac:dyDescent="0.2">
      <c r="F2150" s="845"/>
      <c r="G2150" s="845"/>
    </row>
    <row r="2151" spans="6:7" x14ac:dyDescent="0.2">
      <c r="F2151" s="845"/>
      <c r="G2151" s="845"/>
    </row>
    <row r="2152" spans="6:7" x14ac:dyDescent="0.2">
      <c r="F2152" s="845"/>
      <c r="G2152" s="845"/>
    </row>
    <row r="2153" spans="6:7" x14ac:dyDescent="0.2">
      <c r="F2153" s="845"/>
      <c r="G2153" s="845"/>
    </row>
    <row r="2154" spans="6:7" x14ac:dyDescent="0.2">
      <c r="F2154" s="845"/>
      <c r="G2154" s="845"/>
    </row>
    <row r="2155" spans="6:7" x14ac:dyDescent="0.2">
      <c r="F2155" s="845"/>
      <c r="G2155" s="845"/>
    </row>
    <row r="2156" spans="6:7" x14ac:dyDescent="0.2">
      <c r="F2156" s="845"/>
      <c r="G2156" s="845"/>
    </row>
    <row r="2157" spans="6:7" x14ac:dyDescent="0.2">
      <c r="F2157" s="845"/>
      <c r="G2157" s="845"/>
    </row>
    <row r="2158" spans="6:7" x14ac:dyDescent="0.2">
      <c r="F2158" s="845"/>
      <c r="G2158" s="845"/>
    </row>
    <row r="2159" spans="6:7" x14ac:dyDescent="0.2">
      <c r="F2159" s="845"/>
      <c r="G2159" s="845"/>
    </row>
    <row r="2160" spans="6:7" x14ac:dyDescent="0.2">
      <c r="F2160" s="845"/>
      <c r="G2160" s="845"/>
    </row>
    <row r="2161" spans="6:7" x14ac:dyDescent="0.2">
      <c r="F2161" s="845"/>
      <c r="G2161" s="845"/>
    </row>
    <row r="2162" spans="6:7" x14ac:dyDescent="0.2">
      <c r="F2162" s="845"/>
      <c r="G2162" s="845"/>
    </row>
    <row r="2163" spans="6:7" x14ac:dyDescent="0.2">
      <c r="F2163" s="845"/>
      <c r="G2163" s="845"/>
    </row>
    <row r="2164" spans="6:7" x14ac:dyDescent="0.2">
      <c r="F2164" s="845"/>
      <c r="G2164" s="845"/>
    </row>
    <row r="2165" spans="6:7" x14ac:dyDescent="0.2">
      <c r="F2165" s="845"/>
      <c r="G2165" s="845"/>
    </row>
    <row r="2166" spans="6:7" x14ac:dyDescent="0.2">
      <c r="F2166" s="845"/>
      <c r="G2166" s="845"/>
    </row>
    <row r="2167" spans="6:7" x14ac:dyDescent="0.2">
      <c r="F2167" s="845"/>
      <c r="G2167" s="845"/>
    </row>
    <row r="2168" spans="6:7" x14ac:dyDescent="0.2">
      <c r="F2168" s="845"/>
      <c r="G2168" s="845"/>
    </row>
    <row r="2169" spans="6:7" x14ac:dyDescent="0.2">
      <c r="F2169" s="845"/>
      <c r="G2169" s="845"/>
    </row>
    <row r="2170" spans="6:7" x14ac:dyDescent="0.2">
      <c r="F2170" s="845"/>
      <c r="G2170" s="845"/>
    </row>
    <row r="2171" spans="6:7" x14ac:dyDescent="0.2">
      <c r="F2171" s="845"/>
      <c r="G2171" s="845"/>
    </row>
    <row r="2172" spans="6:7" x14ac:dyDescent="0.2">
      <c r="F2172" s="845"/>
      <c r="G2172" s="845"/>
    </row>
    <row r="2173" spans="6:7" x14ac:dyDescent="0.2">
      <c r="F2173" s="845"/>
      <c r="G2173" s="845"/>
    </row>
    <row r="2174" spans="6:7" x14ac:dyDescent="0.2">
      <c r="F2174" s="845"/>
      <c r="G2174" s="845"/>
    </row>
    <row r="2175" spans="6:7" x14ac:dyDescent="0.2">
      <c r="F2175" s="845"/>
      <c r="G2175" s="845"/>
    </row>
    <row r="2176" spans="6:7" x14ac:dyDescent="0.2">
      <c r="F2176" s="845"/>
      <c r="G2176" s="845"/>
    </row>
    <row r="2177" spans="6:7" x14ac:dyDescent="0.2">
      <c r="F2177" s="845"/>
      <c r="G2177" s="845"/>
    </row>
    <row r="2178" spans="6:7" x14ac:dyDescent="0.2">
      <c r="F2178" s="845"/>
      <c r="G2178" s="845"/>
    </row>
    <row r="2179" spans="6:7" x14ac:dyDescent="0.2">
      <c r="F2179" s="845"/>
      <c r="G2179" s="845"/>
    </row>
    <row r="2180" spans="6:7" x14ac:dyDescent="0.2">
      <c r="F2180" s="845"/>
      <c r="G2180" s="845"/>
    </row>
    <row r="2181" spans="6:7" x14ac:dyDescent="0.2">
      <c r="F2181" s="845"/>
      <c r="G2181" s="845"/>
    </row>
    <row r="2182" spans="6:7" x14ac:dyDescent="0.2">
      <c r="F2182" s="845"/>
      <c r="G2182" s="845"/>
    </row>
    <row r="2183" spans="6:7" x14ac:dyDescent="0.2">
      <c r="F2183" s="845"/>
      <c r="G2183" s="845"/>
    </row>
    <row r="2184" spans="6:7" x14ac:dyDescent="0.2">
      <c r="F2184" s="845"/>
      <c r="G2184" s="845"/>
    </row>
    <row r="2185" spans="6:7" x14ac:dyDescent="0.2">
      <c r="F2185" s="845"/>
      <c r="G2185" s="845"/>
    </row>
    <row r="2186" spans="6:7" x14ac:dyDescent="0.2">
      <c r="F2186" s="845"/>
      <c r="G2186" s="845"/>
    </row>
    <row r="2187" spans="6:7" x14ac:dyDescent="0.2">
      <c r="F2187" s="845"/>
      <c r="G2187" s="845"/>
    </row>
    <row r="2188" spans="6:7" x14ac:dyDescent="0.2">
      <c r="F2188" s="845"/>
      <c r="G2188" s="845"/>
    </row>
    <row r="2189" spans="6:7" x14ac:dyDescent="0.2">
      <c r="F2189" s="845"/>
      <c r="G2189" s="845"/>
    </row>
    <row r="2190" spans="6:7" x14ac:dyDescent="0.2">
      <c r="F2190" s="845"/>
      <c r="G2190" s="845"/>
    </row>
    <row r="2191" spans="6:7" x14ac:dyDescent="0.2">
      <c r="F2191" s="845"/>
      <c r="G2191" s="845"/>
    </row>
    <row r="2192" spans="6:7" x14ac:dyDescent="0.2">
      <c r="F2192" s="845"/>
      <c r="G2192" s="845"/>
    </row>
    <row r="2193" spans="6:7" x14ac:dyDescent="0.2">
      <c r="F2193" s="845"/>
      <c r="G2193" s="845"/>
    </row>
    <row r="2194" spans="6:7" x14ac:dyDescent="0.2">
      <c r="F2194" s="845"/>
      <c r="G2194" s="845"/>
    </row>
    <row r="2195" spans="6:7" x14ac:dyDescent="0.2">
      <c r="F2195" s="845"/>
      <c r="G2195" s="845"/>
    </row>
    <row r="2196" spans="6:7" x14ac:dyDescent="0.2">
      <c r="F2196" s="845"/>
      <c r="G2196" s="845"/>
    </row>
    <row r="2197" spans="6:7" x14ac:dyDescent="0.2">
      <c r="F2197" s="845"/>
      <c r="G2197" s="845"/>
    </row>
    <row r="2198" spans="6:7" x14ac:dyDescent="0.2">
      <c r="F2198" s="845"/>
      <c r="G2198" s="845"/>
    </row>
    <row r="2199" spans="6:7" x14ac:dyDescent="0.2">
      <c r="F2199" s="845"/>
      <c r="G2199" s="845"/>
    </row>
    <row r="2200" spans="6:7" x14ac:dyDescent="0.2">
      <c r="F2200" s="845"/>
      <c r="G2200" s="845"/>
    </row>
    <row r="2201" spans="6:7" x14ac:dyDescent="0.2">
      <c r="F2201" s="845"/>
      <c r="G2201" s="845"/>
    </row>
    <row r="2202" spans="6:7" x14ac:dyDescent="0.2">
      <c r="F2202" s="845"/>
      <c r="G2202" s="845"/>
    </row>
    <row r="2203" spans="6:7" x14ac:dyDescent="0.2">
      <c r="F2203" s="845"/>
      <c r="G2203" s="845"/>
    </row>
    <row r="2204" spans="6:7" x14ac:dyDescent="0.2">
      <c r="F2204" s="845"/>
      <c r="G2204" s="845"/>
    </row>
    <row r="2205" spans="6:7" x14ac:dyDescent="0.2">
      <c r="F2205" s="845"/>
      <c r="G2205" s="845"/>
    </row>
    <row r="2206" spans="6:7" x14ac:dyDescent="0.2">
      <c r="F2206" s="845"/>
      <c r="G2206" s="845"/>
    </row>
    <row r="2207" spans="6:7" x14ac:dyDescent="0.2">
      <c r="F2207" s="845"/>
      <c r="G2207" s="845"/>
    </row>
    <row r="2208" spans="6:7" x14ac:dyDescent="0.2">
      <c r="F2208" s="845"/>
      <c r="G2208" s="845"/>
    </row>
    <row r="2209" spans="6:7" x14ac:dyDescent="0.2">
      <c r="F2209" s="845"/>
      <c r="G2209" s="845"/>
    </row>
    <row r="2210" spans="6:7" x14ac:dyDescent="0.2">
      <c r="F2210" s="845"/>
      <c r="G2210" s="845"/>
    </row>
    <row r="2211" spans="6:7" x14ac:dyDescent="0.2">
      <c r="F2211" s="845"/>
      <c r="G2211" s="845"/>
    </row>
    <row r="2212" spans="6:7" x14ac:dyDescent="0.2">
      <c r="F2212" s="845"/>
      <c r="G2212" s="845"/>
    </row>
    <row r="2213" spans="6:7" x14ac:dyDescent="0.2">
      <c r="F2213" s="845"/>
      <c r="G2213" s="845"/>
    </row>
    <row r="2214" spans="6:7" x14ac:dyDescent="0.2">
      <c r="F2214" s="845"/>
      <c r="G2214" s="845"/>
    </row>
    <row r="2215" spans="6:7" x14ac:dyDescent="0.2">
      <c r="F2215" s="845"/>
      <c r="G2215" s="845"/>
    </row>
    <row r="2216" spans="6:7" x14ac:dyDescent="0.2">
      <c r="F2216" s="845"/>
      <c r="G2216" s="845"/>
    </row>
    <row r="2217" spans="6:7" x14ac:dyDescent="0.2">
      <c r="F2217" s="845"/>
      <c r="G2217" s="845"/>
    </row>
    <row r="2218" spans="6:7" x14ac:dyDescent="0.2">
      <c r="F2218" s="845"/>
      <c r="G2218" s="845"/>
    </row>
    <row r="2219" spans="6:7" x14ac:dyDescent="0.2">
      <c r="F2219" s="845"/>
      <c r="G2219" s="845"/>
    </row>
    <row r="2220" spans="6:7" x14ac:dyDescent="0.2">
      <c r="F2220" s="845"/>
      <c r="G2220" s="845"/>
    </row>
    <row r="2221" spans="6:7" x14ac:dyDescent="0.2">
      <c r="F2221" s="845"/>
      <c r="G2221" s="845"/>
    </row>
    <row r="2222" spans="6:7" x14ac:dyDescent="0.2">
      <c r="F2222" s="845"/>
      <c r="G2222" s="845"/>
    </row>
  </sheetData>
  <autoFilter ref="C1:C2222"/>
  <mergeCells count="30">
    <mergeCell ref="A1:V1"/>
    <mergeCell ref="Y4:Z4"/>
    <mergeCell ref="W3:W4"/>
    <mergeCell ref="R3:R4"/>
    <mergeCell ref="P3:P4"/>
    <mergeCell ref="Q3:Q4"/>
    <mergeCell ref="V3:V4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E230:F230"/>
    <mergeCell ref="A226:E226"/>
    <mergeCell ref="O3:O4"/>
    <mergeCell ref="G3:G4"/>
    <mergeCell ref="J3:J4"/>
    <mergeCell ref="K3:K4"/>
    <mergeCell ref="I3:I4"/>
    <mergeCell ref="N3:N4"/>
    <mergeCell ref="C2:C4"/>
    <mergeCell ref="D2:D4"/>
    <mergeCell ref="L2:Q2"/>
    <mergeCell ref="H3:H4"/>
    <mergeCell ref="L3:L4"/>
    <mergeCell ref="M3:M4"/>
  </mergeCells>
  <phoneticPr fontId="7" type="noConversion"/>
  <pageMargins left="0.19685039370078741" right="0" top="0.74803149606299213" bottom="0.31496062992125984" header="0" footer="0"/>
  <pageSetup paperSize="9" scale="47" fitToHeight="3" orientation="landscape" r:id="rId1"/>
  <headerFooter alignWithMargins="0"/>
  <rowBreaks count="3" manualBreakCount="3">
    <brk id="39" max="22" man="1"/>
    <brk id="75" max="22" man="1"/>
    <brk id="11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</vt:lpstr>
      <vt:lpstr>'01.04'!Заголовки_для_печати</vt:lpstr>
      <vt:lpstr>'01.04'!Область_печати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2019-04-08T05:50:06Z</cp:lastPrinted>
  <dcterms:created xsi:type="dcterms:W3CDTF">2004-10-20T06:45:28Z</dcterms:created>
  <dcterms:modified xsi:type="dcterms:W3CDTF">2019-04-23T08:15:18Z</dcterms:modified>
</cp:coreProperties>
</file>